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6.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mc:AlternateContent xmlns:mc="http://schemas.openxmlformats.org/markup-compatibility/2006">
    <mc:Choice Requires="x15">
      <x15ac:absPath xmlns:x15ac="http://schemas.microsoft.com/office/spreadsheetml/2010/11/ac" url="C:\Users\Meenakshi Ganesh\Downloads\Excel-Employee+Sample+Data\"/>
    </mc:Choice>
  </mc:AlternateContent>
  <xr:revisionPtr revIDLastSave="0" documentId="13_ncr:1_{61642EE5-C4D7-4CB1-9285-02A70A30E428}" xr6:coauthVersionLast="47" xr6:coauthVersionMax="47" xr10:uidLastSave="{00000000-0000-0000-0000-000000000000}"/>
  <bookViews>
    <workbookView xWindow="-110" yWindow="-110" windowWidth="19420" windowHeight="10300" tabRatio="863" activeTab="9" xr2:uid="{65C14963-D7D9-489F-85DF-B390E3AF6B64}"/>
  </bookViews>
  <sheets>
    <sheet name="Data" sheetId="1" r:id="rId1"/>
    <sheet name="pivot" sheetId="15" r:id="rId2"/>
    <sheet name="Sheet1" sheetId="14" r:id="rId3"/>
    <sheet name="sheet2" sheetId="9" r:id="rId4"/>
    <sheet name="sheet3" sheetId="11" r:id="rId5"/>
    <sheet name="sheet4" sheetId="12" r:id="rId6"/>
    <sheet name="sheet5" sheetId="6" r:id="rId7"/>
    <sheet name="sheet6" sheetId="2" r:id="rId8"/>
    <sheet name="sheet7" sheetId="7" r:id="rId9"/>
    <sheet name="Average" sheetId="16" r:id="rId10"/>
  </sheets>
  <definedNames>
    <definedName name="Slicer_Country">#N/A</definedName>
    <definedName name="Slicer_Country1">#N/A</definedName>
    <definedName name="Slicer_Department">#N/A</definedName>
    <definedName name="Slicer_Department1">#N/A</definedName>
    <definedName name="Slicer_Gender">#N/A</definedName>
    <definedName name="Slicer_Gender1">#N/A</definedName>
    <definedName name="Slicer_Gender2">#N/A</definedName>
    <definedName name="Slicer_Gender3">#N/A</definedName>
  </definedNames>
  <calcPr calcId="18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4:slicerCache r:id="rId18"/>
        <x14:slicerCache r:id="rId19"/>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15" l="1"/>
  <c r="B35" i="15"/>
  <c r="O1011" i="1"/>
  <c r="P1011" i="1" s="1"/>
  <c r="O1010" i="1"/>
  <c r="P1010" i="1" s="1"/>
  <c r="O1009" i="1"/>
  <c r="P1009" i="1" s="1"/>
  <c r="O1008" i="1"/>
  <c r="P1008" i="1" s="1"/>
  <c r="O1007" i="1"/>
  <c r="P1007" i="1" s="1"/>
  <c r="O1006" i="1"/>
  <c r="P1006" i="1" s="1"/>
  <c r="O1005" i="1"/>
  <c r="P1005" i="1" s="1"/>
  <c r="O1004" i="1"/>
  <c r="P1004" i="1" s="1"/>
  <c r="O1003" i="1"/>
  <c r="P1003" i="1" s="1"/>
  <c r="O1002" i="1"/>
  <c r="P1002" i="1" s="1"/>
  <c r="O1001" i="1"/>
  <c r="P1001" i="1" s="1"/>
  <c r="O1000" i="1"/>
  <c r="P1000" i="1" s="1"/>
  <c r="O999" i="1"/>
  <c r="P999" i="1" s="1"/>
  <c r="O998" i="1"/>
  <c r="P998" i="1" s="1"/>
  <c r="O997" i="1"/>
  <c r="P997" i="1" s="1"/>
  <c r="O996" i="1"/>
  <c r="P996" i="1" s="1"/>
  <c r="O995" i="1"/>
  <c r="P995" i="1" s="1"/>
  <c r="O994" i="1"/>
  <c r="P994" i="1" s="1"/>
  <c r="O993" i="1"/>
  <c r="P993" i="1" s="1"/>
  <c r="O992" i="1"/>
  <c r="P992" i="1" s="1"/>
  <c r="O991" i="1"/>
  <c r="P991" i="1" s="1"/>
  <c r="O990" i="1"/>
  <c r="P990" i="1" s="1"/>
  <c r="O989" i="1"/>
  <c r="P989" i="1" s="1"/>
  <c r="O988" i="1"/>
  <c r="P988" i="1" s="1"/>
  <c r="O987" i="1"/>
  <c r="P987" i="1" s="1"/>
  <c r="O986" i="1"/>
  <c r="P986" i="1" s="1"/>
  <c r="O985" i="1"/>
  <c r="P985" i="1" s="1"/>
  <c r="O984" i="1"/>
  <c r="P984" i="1" s="1"/>
  <c r="O983" i="1"/>
  <c r="P983" i="1" s="1"/>
  <c r="O982" i="1"/>
  <c r="P982" i="1" s="1"/>
  <c r="O981" i="1"/>
  <c r="P981" i="1" s="1"/>
  <c r="O980" i="1"/>
  <c r="P980" i="1" s="1"/>
  <c r="O979" i="1"/>
  <c r="P979" i="1" s="1"/>
  <c r="O978" i="1"/>
  <c r="P978" i="1" s="1"/>
  <c r="O977" i="1"/>
  <c r="P977" i="1" s="1"/>
  <c r="O976" i="1"/>
  <c r="P976" i="1" s="1"/>
  <c r="O975" i="1"/>
  <c r="P975" i="1" s="1"/>
  <c r="O974" i="1"/>
  <c r="P974" i="1" s="1"/>
  <c r="O973" i="1"/>
  <c r="P973" i="1" s="1"/>
  <c r="O972" i="1"/>
  <c r="P972" i="1" s="1"/>
  <c r="O971" i="1"/>
  <c r="P971" i="1" s="1"/>
  <c r="O970" i="1"/>
  <c r="P970" i="1" s="1"/>
  <c r="O969" i="1"/>
  <c r="P969" i="1" s="1"/>
  <c r="O968" i="1"/>
  <c r="P968" i="1" s="1"/>
  <c r="O967" i="1"/>
  <c r="P967" i="1" s="1"/>
  <c r="O966" i="1"/>
  <c r="P966" i="1" s="1"/>
  <c r="O965" i="1"/>
  <c r="P965" i="1" s="1"/>
  <c r="O964" i="1"/>
  <c r="P964" i="1" s="1"/>
  <c r="O963" i="1"/>
  <c r="P963" i="1" s="1"/>
  <c r="O962" i="1"/>
  <c r="P962" i="1" s="1"/>
  <c r="O961" i="1"/>
  <c r="P961" i="1" s="1"/>
  <c r="O960" i="1"/>
  <c r="P960" i="1" s="1"/>
  <c r="O959" i="1"/>
  <c r="P959" i="1" s="1"/>
  <c r="O958" i="1"/>
  <c r="P958" i="1" s="1"/>
  <c r="O957" i="1"/>
  <c r="P957" i="1" s="1"/>
  <c r="O956" i="1"/>
  <c r="P956" i="1" s="1"/>
  <c r="O955" i="1"/>
  <c r="P955" i="1" s="1"/>
  <c r="O954" i="1"/>
  <c r="P954" i="1" s="1"/>
  <c r="O953" i="1"/>
  <c r="P953" i="1" s="1"/>
  <c r="O952" i="1"/>
  <c r="P952" i="1" s="1"/>
  <c r="O951" i="1"/>
  <c r="P951" i="1" s="1"/>
  <c r="O950" i="1"/>
  <c r="P950" i="1" s="1"/>
  <c r="O949" i="1"/>
  <c r="P949" i="1" s="1"/>
  <c r="O948" i="1"/>
  <c r="P948" i="1" s="1"/>
  <c r="O947" i="1"/>
  <c r="P947" i="1" s="1"/>
  <c r="O946" i="1"/>
  <c r="P946" i="1" s="1"/>
  <c r="O945" i="1"/>
  <c r="P945" i="1" s="1"/>
  <c r="O944" i="1"/>
  <c r="P944" i="1" s="1"/>
  <c r="O943" i="1"/>
  <c r="P943" i="1" s="1"/>
  <c r="O942" i="1"/>
  <c r="P942" i="1" s="1"/>
  <c r="O941" i="1"/>
  <c r="P941" i="1" s="1"/>
  <c r="O940" i="1"/>
  <c r="P940" i="1" s="1"/>
  <c r="O939" i="1"/>
  <c r="P939" i="1" s="1"/>
  <c r="O938" i="1"/>
  <c r="P938" i="1" s="1"/>
  <c r="O937" i="1"/>
  <c r="P937" i="1" s="1"/>
  <c r="O936" i="1"/>
  <c r="P936" i="1" s="1"/>
  <c r="O935" i="1"/>
  <c r="P935" i="1" s="1"/>
  <c r="O934" i="1"/>
  <c r="P934" i="1" s="1"/>
  <c r="O933" i="1"/>
  <c r="P933" i="1" s="1"/>
  <c r="O932" i="1"/>
  <c r="P932" i="1" s="1"/>
  <c r="O931" i="1"/>
  <c r="P931" i="1" s="1"/>
  <c r="O930" i="1"/>
  <c r="P930" i="1" s="1"/>
  <c r="O929" i="1"/>
  <c r="P929" i="1" s="1"/>
  <c r="O928" i="1"/>
  <c r="P928" i="1" s="1"/>
  <c r="O927" i="1"/>
  <c r="P927" i="1" s="1"/>
  <c r="O926" i="1"/>
  <c r="P926" i="1" s="1"/>
  <c r="O925" i="1"/>
  <c r="P925" i="1" s="1"/>
  <c r="O924" i="1"/>
  <c r="P924" i="1" s="1"/>
  <c r="O923" i="1"/>
  <c r="P923" i="1" s="1"/>
  <c r="O922" i="1"/>
  <c r="P922" i="1" s="1"/>
  <c r="O921" i="1"/>
  <c r="P921" i="1" s="1"/>
  <c r="O920" i="1"/>
  <c r="P920" i="1" s="1"/>
  <c r="O919" i="1"/>
  <c r="P919" i="1" s="1"/>
  <c r="O918" i="1"/>
  <c r="P918" i="1" s="1"/>
  <c r="O917" i="1"/>
  <c r="P917" i="1" s="1"/>
  <c r="O916" i="1"/>
  <c r="P916" i="1" s="1"/>
  <c r="O915" i="1"/>
  <c r="P915" i="1" s="1"/>
  <c r="O914" i="1"/>
  <c r="P914" i="1" s="1"/>
  <c r="O913" i="1"/>
  <c r="P913" i="1" s="1"/>
  <c r="O912" i="1"/>
  <c r="P912" i="1" s="1"/>
  <c r="O911" i="1"/>
  <c r="P911" i="1" s="1"/>
  <c r="O910" i="1"/>
  <c r="P910" i="1" s="1"/>
  <c r="O909" i="1"/>
  <c r="P909" i="1" s="1"/>
  <c r="O908" i="1"/>
  <c r="P908" i="1" s="1"/>
  <c r="O907" i="1"/>
  <c r="P907" i="1" s="1"/>
  <c r="O906" i="1"/>
  <c r="P906" i="1" s="1"/>
  <c r="O905" i="1"/>
  <c r="P905" i="1" s="1"/>
  <c r="O904" i="1"/>
  <c r="P904" i="1" s="1"/>
  <c r="O903" i="1"/>
  <c r="P903" i="1" s="1"/>
  <c r="O902" i="1"/>
  <c r="P902" i="1" s="1"/>
  <c r="O901" i="1"/>
  <c r="P901" i="1" s="1"/>
  <c r="O900" i="1"/>
  <c r="P900" i="1" s="1"/>
  <c r="O899" i="1"/>
  <c r="P899" i="1" s="1"/>
  <c r="O898" i="1"/>
  <c r="P898" i="1" s="1"/>
  <c r="O897" i="1"/>
  <c r="P897" i="1" s="1"/>
  <c r="O896" i="1"/>
  <c r="P896" i="1" s="1"/>
  <c r="O895" i="1"/>
  <c r="P895" i="1" s="1"/>
  <c r="O894" i="1"/>
  <c r="P894" i="1" s="1"/>
  <c r="O893" i="1"/>
  <c r="P893" i="1" s="1"/>
  <c r="O892" i="1"/>
  <c r="P892" i="1" s="1"/>
  <c r="O891" i="1"/>
  <c r="P891" i="1" s="1"/>
  <c r="O890" i="1"/>
  <c r="P890" i="1" s="1"/>
  <c r="O889" i="1"/>
  <c r="P889" i="1" s="1"/>
  <c r="O888" i="1"/>
  <c r="P888" i="1" s="1"/>
  <c r="O887" i="1"/>
  <c r="P887" i="1" s="1"/>
  <c r="O886" i="1"/>
  <c r="P886" i="1" s="1"/>
  <c r="O885" i="1"/>
  <c r="P885" i="1" s="1"/>
  <c r="O884" i="1"/>
  <c r="P884" i="1" s="1"/>
  <c r="O883" i="1"/>
  <c r="P883" i="1" s="1"/>
  <c r="O882" i="1"/>
  <c r="P882" i="1" s="1"/>
  <c r="O881" i="1"/>
  <c r="P881" i="1" s="1"/>
  <c r="O880" i="1"/>
  <c r="P880" i="1" s="1"/>
  <c r="O879" i="1"/>
  <c r="P879" i="1" s="1"/>
  <c r="O878" i="1"/>
  <c r="P878" i="1" s="1"/>
  <c r="O877" i="1"/>
  <c r="P877" i="1" s="1"/>
  <c r="O876" i="1"/>
  <c r="P876" i="1" s="1"/>
  <c r="O875" i="1"/>
  <c r="P875" i="1" s="1"/>
  <c r="O874" i="1"/>
  <c r="P874" i="1" s="1"/>
  <c r="O873" i="1"/>
  <c r="P873" i="1" s="1"/>
  <c r="O872" i="1"/>
  <c r="P872" i="1" s="1"/>
  <c r="O871" i="1"/>
  <c r="P871" i="1" s="1"/>
  <c r="O870" i="1"/>
  <c r="P870" i="1" s="1"/>
  <c r="O869" i="1"/>
  <c r="P869" i="1" s="1"/>
  <c r="O868" i="1"/>
  <c r="P868" i="1" s="1"/>
  <c r="O867" i="1"/>
  <c r="P867" i="1" s="1"/>
  <c r="O866" i="1"/>
  <c r="P866" i="1" s="1"/>
  <c r="O865" i="1"/>
  <c r="P865" i="1" s="1"/>
  <c r="O864" i="1"/>
  <c r="P864" i="1" s="1"/>
  <c r="O863" i="1"/>
  <c r="P863" i="1" s="1"/>
  <c r="O862" i="1"/>
  <c r="P862" i="1" s="1"/>
  <c r="O861" i="1"/>
  <c r="P861" i="1" s="1"/>
  <c r="O860" i="1"/>
  <c r="P860" i="1" s="1"/>
  <c r="O859" i="1"/>
  <c r="P859" i="1" s="1"/>
  <c r="O858" i="1"/>
  <c r="P858" i="1" s="1"/>
  <c r="O857" i="1"/>
  <c r="P857" i="1" s="1"/>
  <c r="O856" i="1"/>
  <c r="P856" i="1" s="1"/>
  <c r="O855" i="1"/>
  <c r="P855" i="1" s="1"/>
  <c r="O854" i="1"/>
  <c r="P854" i="1" s="1"/>
  <c r="O853" i="1"/>
  <c r="P853" i="1" s="1"/>
  <c r="O852" i="1"/>
  <c r="P852" i="1" s="1"/>
  <c r="O851" i="1"/>
  <c r="P851" i="1" s="1"/>
  <c r="O850" i="1"/>
  <c r="P850" i="1" s="1"/>
  <c r="O849" i="1"/>
  <c r="P849" i="1" s="1"/>
  <c r="O848" i="1"/>
  <c r="P848" i="1" s="1"/>
  <c r="O847" i="1"/>
  <c r="P847" i="1" s="1"/>
  <c r="O846" i="1"/>
  <c r="P846" i="1" s="1"/>
  <c r="O845" i="1"/>
  <c r="P845" i="1" s="1"/>
  <c r="O844" i="1"/>
  <c r="P844" i="1" s="1"/>
  <c r="O843" i="1"/>
  <c r="P843" i="1" s="1"/>
  <c r="O842" i="1"/>
  <c r="P842" i="1" s="1"/>
  <c r="O841" i="1"/>
  <c r="P841" i="1" s="1"/>
  <c r="O840" i="1"/>
  <c r="P840" i="1" s="1"/>
  <c r="O839" i="1"/>
  <c r="P839" i="1" s="1"/>
  <c r="O838" i="1"/>
  <c r="P838" i="1" s="1"/>
  <c r="O837" i="1"/>
  <c r="P837" i="1" s="1"/>
  <c r="O836" i="1"/>
  <c r="P836" i="1" s="1"/>
  <c r="O835" i="1"/>
  <c r="P835" i="1" s="1"/>
  <c r="O834" i="1"/>
  <c r="P834" i="1" s="1"/>
  <c r="O833" i="1"/>
  <c r="P833" i="1" s="1"/>
  <c r="O832" i="1"/>
  <c r="P832" i="1" s="1"/>
  <c r="O831" i="1"/>
  <c r="P831" i="1" s="1"/>
  <c r="O830" i="1"/>
  <c r="P830" i="1" s="1"/>
  <c r="O829" i="1"/>
  <c r="P829" i="1" s="1"/>
  <c r="O828" i="1"/>
  <c r="P828" i="1" s="1"/>
  <c r="O827" i="1"/>
  <c r="P827" i="1" s="1"/>
  <c r="O826" i="1"/>
  <c r="P826" i="1" s="1"/>
  <c r="O825" i="1"/>
  <c r="P825" i="1" s="1"/>
  <c r="O824" i="1"/>
  <c r="P824" i="1" s="1"/>
  <c r="O823" i="1"/>
  <c r="P823" i="1" s="1"/>
  <c r="O822" i="1"/>
  <c r="P822" i="1" s="1"/>
  <c r="O821" i="1"/>
  <c r="P821" i="1" s="1"/>
  <c r="O820" i="1"/>
  <c r="P820" i="1" s="1"/>
  <c r="O819" i="1"/>
  <c r="P819" i="1" s="1"/>
  <c r="O818" i="1"/>
  <c r="P818" i="1" s="1"/>
  <c r="O817" i="1"/>
  <c r="P817" i="1" s="1"/>
  <c r="O816" i="1"/>
  <c r="P816" i="1" s="1"/>
  <c r="O815" i="1"/>
  <c r="P815" i="1" s="1"/>
  <c r="O814" i="1"/>
  <c r="P814" i="1" s="1"/>
  <c r="O813" i="1"/>
  <c r="P813" i="1" s="1"/>
  <c r="O812" i="1"/>
  <c r="P812" i="1" s="1"/>
  <c r="O811" i="1"/>
  <c r="P811" i="1" s="1"/>
  <c r="O810" i="1"/>
  <c r="P810" i="1" s="1"/>
  <c r="O809" i="1"/>
  <c r="P809" i="1" s="1"/>
  <c r="O808" i="1"/>
  <c r="P808" i="1" s="1"/>
  <c r="O807" i="1"/>
  <c r="P807" i="1" s="1"/>
  <c r="O806" i="1"/>
  <c r="P806" i="1" s="1"/>
  <c r="O805" i="1"/>
  <c r="P805" i="1" s="1"/>
  <c r="O804" i="1"/>
  <c r="P804" i="1" s="1"/>
  <c r="O803" i="1"/>
  <c r="P803" i="1" s="1"/>
  <c r="O802" i="1"/>
  <c r="P802" i="1" s="1"/>
  <c r="O801" i="1"/>
  <c r="P801" i="1" s="1"/>
  <c r="O800" i="1"/>
  <c r="P800" i="1" s="1"/>
  <c r="O799" i="1"/>
  <c r="P799" i="1" s="1"/>
  <c r="O798" i="1"/>
  <c r="P798" i="1" s="1"/>
  <c r="O797" i="1"/>
  <c r="P797" i="1" s="1"/>
  <c r="O796" i="1"/>
  <c r="P796" i="1" s="1"/>
  <c r="O795" i="1"/>
  <c r="P795" i="1" s="1"/>
  <c r="O794" i="1"/>
  <c r="P794" i="1" s="1"/>
  <c r="O793" i="1"/>
  <c r="P793" i="1" s="1"/>
  <c r="O792" i="1"/>
  <c r="P792" i="1" s="1"/>
  <c r="O791" i="1"/>
  <c r="P791" i="1" s="1"/>
  <c r="O790" i="1"/>
  <c r="P790" i="1" s="1"/>
  <c r="O789" i="1"/>
  <c r="P789" i="1" s="1"/>
  <c r="O788" i="1"/>
  <c r="P788" i="1" s="1"/>
  <c r="O787" i="1"/>
  <c r="P787" i="1" s="1"/>
  <c r="O786" i="1"/>
  <c r="P786" i="1" s="1"/>
  <c r="O785" i="1"/>
  <c r="P785" i="1" s="1"/>
  <c r="O784" i="1"/>
  <c r="P784" i="1" s="1"/>
  <c r="O783" i="1"/>
  <c r="P783" i="1" s="1"/>
  <c r="O782" i="1"/>
  <c r="P782" i="1" s="1"/>
  <c r="O781" i="1"/>
  <c r="P781" i="1" s="1"/>
  <c r="O780" i="1"/>
  <c r="P780" i="1" s="1"/>
  <c r="O779" i="1"/>
  <c r="P779" i="1" s="1"/>
  <c r="O778" i="1"/>
  <c r="P778" i="1" s="1"/>
  <c r="O777" i="1"/>
  <c r="P777" i="1" s="1"/>
  <c r="O776" i="1"/>
  <c r="P776" i="1" s="1"/>
  <c r="O775" i="1"/>
  <c r="P775" i="1" s="1"/>
  <c r="O774" i="1"/>
  <c r="P774" i="1" s="1"/>
  <c r="O773" i="1"/>
  <c r="P773" i="1" s="1"/>
  <c r="O772" i="1"/>
  <c r="P772" i="1" s="1"/>
  <c r="O771" i="1"/>
  <c r="P771" i="1" s="1"/>
  <c r="O770" i="1"/>
  <c r="P770" i="1" s="1"/>
  <c r="O769" i="1"/>
  <c r="P769" i="1" s="1"/>
  <c r="O768" i="1"/>
  <c r="P768" i="1" s="1"/>
  <c r="O767" i="1"/>
  <c r="P767" i="1" s="1"/>
  <c r="O766" i="1"/>
  <c r="P766" i="1" s="1"/>
  <c r="O765" i="1"/>
  <c r="P765" i="1" s="1"/>
  <c r="O764" i="1"/>
  <c r="P764" i="1" s="1"/>
  <c r="O763" i="1"/>
  <c r="P763" i="1" s="1"/>
  <c r="O762" i="1"/>
  <c r="P762" i="1" s="1"/>
  <c r="O761" i="1"/>
  <c r="P761" i="1" s="1"/>
  <c r="O760" i="1"/>
  <c r="P760" i="1" s="1"/>
  <c r="O759" i="1"/>
  <c r="P759" i="1" s="1"/>
  <c r="O758" i="1"/>
  <c r="P758" i="1" s="1"/>
  <c r="O757" i="1"/>
  <c r="P757" i="1" s="1"/>
  <c r="O756" i="1"/>
  <c r="P756" i="1" s="1"/>
  <c r="O755" i="1"/>
  <c r="P755" i="1" s="1"/>
  <c r="O754" i="1"/>
  <c r="P754" i="1" s="1"/>
  <c r="O753" i="1"/>
  <c r="P753" i="1" s="1"/>
  <c r="O752" i="1"/>
  <c r="P752" i="1" s="1"/>
  <c r="O751" i="1"/>
  <c r="P751" i="1" s="1"/>
  <c r="O750" i="1"/>
  <c r="P750" i="1" s="1"/>
  <c r="O749" i="1"/>
  <c r="P749" i="1" s="1"/>
  <c r="O748" i="1"/>
  <c r="P748" i="1" s="1"/>
  <c r="O747" i="1"/>
  <c r="P747" i="1" s="1"/>
  <c r="O746" i="1"/>
  <c r="P746" i="1" s="1"/>
  <c r="O745" i="1"/>
  <c r="P745" i="1" s="1"/>
  <c r="O744" i="1"/>
  <c r="P744" i="1" s="1"/>
  <c r="O743" i="1"/>
  <c r="P743" i="1" s="1"/>
  <c r="O742" i="1"/>
  <c r="P742" i="1" s="1"/>
  <c r="O741" i="1"/>
  <c r="P741" i="1" s="1"/>
  <c r="O740" i="1"/>
  <c r="P740" i="1" s="1"/>
  <c r="O739" i="1"/>
  <c r="P739" i="1" s="1"/>
  <c r="O738" i="1"/>
  <c r="P738" i="1" s="1"/>
  <c r="O737" i="1"/>
  <c r="P737" i="1" s="1"/>
  <c r="O736" i="1"/>
  <c r="P736" i="1" s="1"/>
  <c r="O735" i="1"/>
  <c r="P735" i="1" s="1"/>
  <c r="O734" i="1"/>
  <c r="P734" i="1" s="1"/>
  <c r="O733" i="1"/>
  <c r="P733" i="1" s="1"/>
  <c r="O732" i="1"/>
  <c r="P732" i="1" s="1"/>
  <c r="O731" i="1"/>
  <c r="P731" i="1" s="1"/>
  <c r="O730" i="1"/>
  <c r="P730" i="1" s="1"/>
  <c r="O729" i="1"/>
  <c r="P729" i="1" s="1"/>
  <c r="O728" i="1"/>
  <c r="P728" i="1" s="1"/>
  <c r="O727" i="1"/>
  <c r="P727" i="1" s="1"/>
  <c r="O726" i="1"/>
  <c r="P726" i="1" s="1"/>
  <c r="O725" i="1"/>
  <c r="P725" i="1" s="1"/>
  <c r="O724" i="1"/>
  <c r="P724" i="1" s="1"/>
  <c r="O723" i="1"/>
  <c r="P723" i="1" s="1"/>
  <c r="O722" i="1"/>
  <c r="P722" i="1" s="1"/>
  <c r="O721" i="1"/>
  <c r="P721" i="1" s="1"/>
  <c r="O720" i="1"/>
  <c r="P720" i="1" s="1"/>
  <c r="O719" i="1"/>
  <c r="P719" i="1" s="1"/>
  <c r="O718" i="1"/>
  <c r="P718" i="1" s="1"/>
  <c r="O717" i="1"/>
  <c r="P717" i="1" s="1"/>
  <c r="O716" i="1"/>
  <c r="P716" i="1" s="1"/>
  <c r="O715" i="1"/>
  <c r="P715" i="1" s="1"/>
  <c r="O714" i="1"/>
  <c r="P714" i="1" s="1"/>
  <c r="O713" i="1"/>
  <c r="P713" i="1" s="1"/>
  <c r="O712" i="1"/>
  <c r="P712" i="1" s="1"/>
  <c r="O711" i="1"/>
  <c r="P711" i="1" s="1"/>
  <c r="O710" i="1"/>
  <c r="P710" i="1" s="1"/>
  <c r="O709" i="1"/>
  <c r="P709" i="1" s="1"/>
  <c r="O708" i="1"/>
  <c r="P708" i="1" s="1"/>
  <c r="O707" i="1"/>
  <c r="P707" i="1" s="1"/>
  <c r="O706" i="1"/>
  <c r="P706" i="1" s="1"/>
  <c r="O705" i="1"/>
  <c r="P705" i="1" s="1"/>
  <c r="O704" i="1"/>
  <c r="P704" i="1" s="1"/>
  <c r="O703" i="1"/>
  <c r="P703" i="1" s="1"/>
  <c r="O702" i="1"/>
  <c r="P702" i="1" s="1"/>
  <c r="O701" i="1"/>
  <c r="P701" i="1" s="1"/>
  <c r="O700" i="1"/>
  <c r="P700" i="1" s="1"/>
  <c r="O699" i="1"/>
  <c r="P699" i="1" s="1"/>
  <c r="O698" i="1"/>
  <c r="P698" i="1" s="1"/>
  <c r="O697" i="1"/>
  <c r="P697" i="1" s="1"/>
  <c r="O696" i="1"/>
  <c r="P696" i="1" s="1"/>
  <c r="O695" i="1"/>
  <c r="P695" i="1" s="1"/>
  <c r="O694" i="1"/>
  <c r="P694" i="1" s="1"/>
  <c r="O693" i="1"/>
  <c r="P693" i="1" s="1"/>
  <c r="O692" i="1"/>
  <c r="P692" i="1" s="1"/>
  <c r="O691" i="1"/>
  <c r="P691" i="1" s="1"/>
  <c r="O690" i="1"/>
  <c r="P690" i="1" s="1"/>
  <c r="O689" i="1"/>
  <c r="P689" i="1" s="1"/>
  <c r="O688" i="1"/>
  <c r="P688" i="1" s="1"/>
  <c r="O687" i="1"/>
  <c r="P687" i="1" s="1"/>
  <c r="O686" i="1"/>
  <c r="P686" i="1" s="1"/>
  <c r="O685" i="1"/>
  <c r="P685" i="1" s="1"/>
  <c r="O684" i="1"/>
  <c r="P684" i="1" s="1"/>
  <c r="O683" i="1"/>
  <c r="P683" i="1" s="1"/>
  <c r="O682" i="1"/>
  <c r="P682" i="1" s="1"/>
  <c r="O681" i="1"/>
  <c r="P681" i="1" s="1"/>
  <c r="O680" i="1"/>
  <c r="P680" i="1" s="1"/>
  <c r="O679" i="1"/>
  <c r="P679" i="1" s="1"/>
  <c r="O678" i="1"/>
  <c r="P678" i="1" s="1"/>
  <c r="O677" i="1"/>
  <c r="P677" i="1" s="1"/>
  <c r="O676" i="1"/>
  <c r="P676" i="1" s="1"/>
  <c r="O675" i="1"/>
  <c r="P675" i="1" s="1"/>
  <c r="O674" i="1"/>
  <c r="P674" i="1" s="1"/>
  <c r="O673" i="1"/>
  <c r="P673" i="1" s="1"/>
  <c r="O672" i="1"/>
  <c r="P672" i="1" s="1"/>
  <c r="O671" i="1"/>
  <c r="P671" i="1" s="1"/>
  <c r="O670" i="1"/>
  <c r="P670" i="1" s="1"/>
  <c r="O669" i="1"/>
  <c r="P669" i="1" s="1"/>
  <c r="O668" i="1"/>
  <c r="P668" i="1" s="1"/>
  <c r="O667" i="1"/>
  <c r="P667" i="1" s="1"/>
  <c r="O666" i="1"/>
  <c r="P666" i="1" s="1"/>
  <c r="O665" i="1"/>
  <c r="P665" i="1" s="1"/>
  <c r="O664" i="1"/>
  <c r="P664" i="1" s="1"/>
  <c r="O663" i="1"/>
  <c r="P663" i="1" s="1"/>
  <c r="O662" i="1"/>
  <c r="P662" i="1" s="1"/>
  <c r="O661" i="1"/>
  <c r="P661" i="1" s="1"/>
  <c r="O660" i="1"/>
  <c r="P660" i="1" s="1"/>
  <c r="O659" i="1"/>
  <c r="P659" i="1" s="1"/>
  <c r="O658" i="1"/>
  <c r="P658" i="1" s="1"/>
  <c r="O657" i="1"/>
  <c r="P657" i="1" s="1"/>
  <c r="O656" i="1"/>
  <c r="P656" i="1" s="1"/>
  <c r="O655" i="1"/>
  <c r="P655" i="1" s="1"/>
  <c r="O654" i="1"/>
  <c r="P654" i="1" s="1"/>
  <c r="O653" i="1"/>
  <c r="P653" i="1" s="1"/>
  <c r="O652" i="1"/>
  <c r="P652" i="1" s="1"/>
  <c r="O651" i="1"/>
  <c r="P651" i="1" s="1"/>
  <c r="O650" i="1"/>
  <c r="P650" i="1" s="1"/>
  <c r="O649" i="1"/>
  <c r="P649" i="1" s="1"/>
  <c r="O648" i="1"/>
  <c r="P648" i="1" s="1"/>
  <c r="O647" i="1"/>
  <c r="P647" i="1" s="1"/>
  <c r="O646" i="1"/>
  <c r="P646" i="1" s="1"/>
  <c r="O645" i="1"/>
  <c r="P645" i="1" s="1"/>
  <c r="O644" i="1"/>
  <c r="P644" i="1" s="1"/>
  <c r="O643" i="1"/>
  <c r="P643" i="1" s="1"/>
  <c r="O642" i="1"/>
  <c r="P642" i="1" s="1"/>
  <c r="O641" i="1"/>
  <c r="P641" i="1" s="1"/>
  <c r="O640" i="1"/>
  <c r="P640" i="1" s="1"/>
  <c r="O639" i="1"/>
  <c r="P639" i="1" s="1"/>
  <c r="O638" i="1"/>
  <c r="P638" i="1" s="1"/>
  <c r="O637" i="1"/>
  <c r="P637" i="1" s="1"/>
  <c r="O636" i="1"/>
  <c r="P636" i="1" s="1"/>
  <c r="O635" i="1"/>
  <c r="P635" i="1" s="1"/>
  <c r="O634" i="1"/>
  <c r="P634" i="1" s="1"/>
  <c r="O633" i="1"/>
  <c r="P633" i="1" s="1"/>
  <c r="O632" i="1"/>
  <c r="P632" i="1" s="1"/>
  <c r="O631" i="1"/>
  <c r="P631" i="1" s="1"/>
  <c r="O630" i="1"/>
  <c r="P630" i="1" s="1"/>
  <c r="O629" i="1"/>
  <c r="P629" i="1" s="1"/>
  <c r="O628" i="1"/>
  <c r="P628" i="1" s="1"/>
  <c r="O627" i="1"/>
  <c r="P627" i="1" s="1"/>
  <c r="O626" i="1"/>
  <c r="P626" i="1" s="1"/>
  <c r="O625" i="1"/>
  <c r="P625" i="1" s="1"/>
  <c r="O624" i="1"/>
  <c r="P624" i="1" s="1"/>
  <c r="O623" i="1"/>
  <c r="P623" i="1" s="1"/>
  <c r="O622" i="1"/>
  <c r="P622" i="1" s="1"/>
  <c r="O621" i="1"/>
  <c r="P621" i="1" s="1"/>
  <c r="O620" i="1"/>
  <c r="P620" i="1" s="1"/>
  <c r="O619" i="1"/>
  <c r="P619" i="1" s="1"/>
  <c r="O618" i="1"/>
  <c r="P618" i="1" s="1"/>
  <c r="O617" i="1"/>
  <c r="P617" i="1" s="1"/>
  <c r="O616" i="1"/>
  <c r="P616" i="1" s="1"/>
  <c r="O615" i="1"/>
  <c r="P615" i="1" s="1"/>
  <c r="O614" i="1"/>
  <c r="P614" i="1" s="1"/>
  <c r="O613" i="1"/>
  <c r="P613" i="1" s="1"/>
  <c r="O612" i="1"/>
  <c r="P612" i="1" s="1"/>
  <c r="O611" i="1"/>
  <c r="P611" i="1" s="1"/>
  <c r="O610" i="1"/>
  <c r="P610" i="1" s="1"/>
  <c r="O609" i="1"/>
  <c r="P609" i="1" s="1"/>
  <c r="O608" i="1"/>
  <c r="P608" i="1" s="1"/>
  <c r="O607" i="1"/>
  <c r="P607" i="1" s="1"/>
  <c r="O606" i="1"/>
  <c r="P606" i="1" s="1"/>
  <c r="O605" i="1"/>
  <c r="P605" i="1" s="1"/>
  <c r="O604" i="1"/>
  <c r="P604" i="1" s="1"/>
  <c r="O603" i="1"/>
  <c r="P603" i="1" s="1"/>
  <c r="O602" i="1"/>
  <c r="P602" i="1" s="1"/>
  <c r="O601" i="1"/>
  <c r="P601" i="1" s="1"/>
  <c r="O600" i="1"/>
  <c r="P600" i="1" s="1"/>
  <c r="O599" i="1"/>
  <c r="P599" i="1" s="1"/>
  <c r="O598" i="1"/>
  <c r="P598" i="1" s="1"/>
  <c r="O597" i="1"/>
  <c r="P597" i="1" s="1"/>
  <c r="O596" i="1"/>
  <c r="P596" i="1" s="1"/>
  <c r="O595" i="1"/>
  <c r="P595" i="1" s="1"/>
  <c r="O594" i="1"/>
  <c r="P594" i="1" s="1"/>
  <c r="O593" i="1"/>
  <c r="P593" i="1" s="1"/>
  <c r="O592" i="1"/>
  <c r="P592" i="1" s="1"/>
  <c r="O591" i="1"/>
  <c r="P591" i="1" s="1"/>
  <c r="O590" i="1"/>
  <c r="P590" i="1" s="1"/>
  <c r="O589" i="1"/>
  <c r="P589" i="1" s="1"/>
  <c r="O588" i="1"/>
  <c r="P588" i="1" s="1"/>
  <c r="O587" i="1"/>
  <c r="P587" i="1" s="1"/>
  <c r="O586" i="1"/>
  <c r="P586" i="1" s="1"/>
  <c r="O585" i="1"/>
  <c r="P585" i="1" s="1"/>
  <c r="O584" i="1"/>
  <c r="P584" i="1" s="1"/>
  <c r="O583" i="1"/>
  <c r="P583" i="1" s="1"/>
  <c r="O582" i="1"/>
  <c r="P582" i="1" s="1"/>
  <c r="O581" i="1"/>
  <c r="P581" i="1" s="1"/>
  <c r="O580" i="1"/>
  <c r="P580" i="1" s="1"/>
  <c r="O579" i="1"/>
  <c r="P579" i="1" s="1"/>
  <c r="O578" i="1"/>
  <c r="P578" i="1" s="1"/>
  <c r="O577" i="1"/>
  <c r="P577" i="1" s="1"/>
  <c r="O576" i="1"/>
  <c r="P576" i="1" s="1"/>
  <c r="O575" i="1"/>
  <c r="P575" i="1" s="1"/>
  <c r="O574" i="1"/>
  <c r="P574" i="1" s="1"/>
  <c r="O573" i="1"/>
  <c r="P573" i="1" s="1"/>
  <c r="O572" i="1"/>
  <c r="P572" i="1" s="1"/>
  <c r="O571" i="1"/>
  <c r="P571" i="1" s="1"/>
  <c r="O570" i="1"/>
  <c r="P570" i="1" s="1"/>
  <c r="O569" i="1"/>
  <c r="P569" i="1" s="1"/>
  <c r="O568" i="1"/>
  <c r="P568" i="1" s="1"/>
  <c r="O567" i="1"/>
  <c r="P567" i="1" s="1"/>
  <c r="O566" i="1"/>
  <c r="P566" i="1" s="1"/>
  <c r="O565" i="1"/>
  <c r="P565" i="1" s="1"/>
  <c r="O564" i="1"/>
  <c r="P564" i="1" s="1"/>
  <c r="O563" i="1"/>
  <c r="P563" i="1" s="1"/>
  <c r="O562" i="1"/>
  <c r="P562" i="1" s="1"/>
  <c r="O561" i="1"/>
  <c r="P561" i="1" s="1"/>
  <c r="O560" i="1"/>
  <c r="P560" i="1" s="1"/>
  <c r="O559" i="1"/>
  <c r="P559" i="1" s="1"/>
  <c r="O558" i="1"/>
  <c r="P558" i="1" s="1"/>
  <c r="O557" i="1"/>
  <c r="P557" i="1" s="1"/>
  <c r="O556" i="1"/>
  <c r="P556" i="1" s="1"/>
  <c r="O555" i="1"/>
  <c r="P555" i="1" s="1"/>
  <c r="O554" i="1"/>
  <c r="P554" i="1" s="1"/>
  <c r="O553" i="1"/>
  <c r="P553" i="1" s="1"/>
  <c r="O552" i="1"/>
  <c r="P552" i="1" s="1"/>
  <c r="O551" i="1"/>
  <c r="P551" i="1" s="1"/>
  <c r="O550" i="1"/>
  <c r="P550" i="1" s="1"/>
  <c r="O549" i="1"/>
  <c r="P549" i="1" s="1"/>
  <c r="O548" i="1"/>
  <c r="P548" i="1" s="1"/>
  <c r="O547" i="1"/>
  <c r="P547" i="1" s="1"/>
  <c r="O546" i="1"/>
  <c r="P546" i="1" s="1"/>
  <c r="O545" i="1"/>
  <c r="P545" i="1" s="1"/>
  <c r="O544" i="1"/>
  <c r="P544" i="1" s="1"/>
  <c r="O543" i="1"/>
  <c r="P543" i="1" s="1"/>
  <c r="O542" i="1"/>
  <c r="P542" i="1" s="1"/>
  <c r="O541" i="1"/>
  <c r="P541" i="1" s="1"/>
  <c r="O540" i="1"/>
  <c r="P540" i="1" s="1"/>
  <c r="O539" i="1"/>
  <c r="P539" i="1" s="1"/>
  <c r="O538" i="1"/>
  <c r="P538" i="1" s="1"/>
  <c r="O537" i="1"/>
  <c r="P537" i="1" s="1"/>
  <c r="O536" i="1"/>
  <c r="P536" i="1" s="1"/>
  <c r="O535" i="1"/>
  <c r="P535" i="1" s="1"/>
  <c r="O534" i="1"/>
  <c r="P534" i="1" s="1"/>
  <c r="O533" i="1"/>
  <c r="P533" i="1" s="1"/>
  <c r="O532" i="1"/>
  <c r="P532" i="1" s="1"/>
  <c r="O531" i="1"/>
  <c r="P531" i="1" s="1"/>
  <c r="O530" i="1"/>
  <c r="P530" i="1" s="1"/>
  <c r="O529" i="1"/>
  <c r="P529" i="1" s="1"/>
  <c r="O528" i="1"/>
  <c r="P528" i="1" s="1"/>
  <c r="O527" i="1"/>
  <c r="P527" i="1" s="1"/>
  <c r="O526" i="1"/>
  <c r="P526" i="1" s="1"/>
  <c r="O525" i="1"/>
  <c r="P525" i="1" s="1"/>
  <c r="O524" i="1"/>
  <c r="P524" i="1" s="1"/>
  <c r="O523" i="1"/>
  <c r="P523" i="1" s="1"/>
  <c r="O522" i="1"/>
  <c r="P522" i="1" s="1"/>
  <c r="O521" i="1"/>
  <c r="P521" i="1" s="1"/>
  <c r="O520" i="1"/>
  <c r="P520" i="1" s="1"/>
  <c r="O519" i="1"/>
  <c r="P519" i="1" s="1"/>
  <c r="O518" i="1"/>
  <c r="P518" i="1" s="1"/>
  <c r="O517" i="1"/>
  <c r="P517" i="1" s="1"/>
  <c r="O516" i="1"/>
  <c r="P516" i="1" s="1"/>
  <c r="O515" i="1"/>
  <c r="P515" i="1" s="1"/>
  <c r="O514" i="1"/>
  <c r="P514" i="1" s="1"/>
  <c r="O513" i="1"/>
  <c r="P513" i="1" s="1"/>
  <c r="O512" i="1"/>
  <c r="P512" i="1" s="1"/>
  <c r="O511" i="1"/>
  <c r="P511" i="1" s="1"/>
  <c r="O510" i="1"/>
  <c r="P510" i="1" s="1"/>
  <c r="O509" i="1"/>
  <c r="P509" i="1" s="1"/>
  <c r="O508" i="1"/>
  <c r="P508" i="1" s="1"/>
  <c r="O507" i="1"/>
  <c r="P507" i="1" s="1"/>
  <c r="O506" i="1"/>
  <c r="P506" i="1" s="1"/>
  <c r="O505" i="1"/>
  <c r="P505" i="1" s="1"/>
  <c r="O504" i="1"/>
  <c r="P504" i="1" s="1"/>
  <c r="O503" i="1"/>
  <c r="P503" i="1" s="1"/>
  <c r="O502" i="1"/>
  <c r="P502" i="1" s="1"/>
  <c r="O501" i="1"/>
  <c r="P501" i="1" s="1"/>
  <c r="O500" i="1"/>
  <c r="P500" i="1" s="1"/>
  <c r="O499" i="1"/>
  <c r="P499" i="1" s="1"/>
  <c r="O498" i="1"/>
  <c r="P498" i="1" s="1"/>
  <c r="O497" i="1"/>
  <c r="P497" i="1" s="1"/>
  <c r="O496" i="1"/>
  <c r="P496" i="1" s="1"/>
  <c r="O495" i="1"/>
  <c r="P495" i="1" s="1"/>
  <c r="O494" i="1"/>
  <c r="P494" i="1" s="1"/>
  <c r="O493" i="1"/>
  <c r="P493" i="1" s="1"/>
  <c r="O492" i="1"/>
  <c r="P492" i="1" s="1"/>
  <c r="O491" i="1"/>
  <c r="P491" i="1" s="1"/>
  <c r="O490" i="1"/>
  <c r="P490" i="1" s="1"/>
  <c r="O489" i="1"/>
  <c r="P489" i="1" s="1"/>
  <c r="O488" i="1"/>
  <c r="P488" i="1" s="1"/>
  <c r="O487" i="1"/>
  <c r="P487" i="1" s="1"/>
  <c r="O486" i="1"/>
  <c r="P486" i="1" s="1"/>
  <c r="O485" i="1"/>
  <c r="P485" i="1" s="1"/>
  <c r="O484" i="1"/>
  <c r="P484" i="1" s="1"/>
  <c r="O483" i="1"/>
  <c r="P483" i="1" s="1"/>
  <c r="O482" i="1"/>
  <c r="P482" i="1" s="1"/>
  <c r="O481" i="1"/>
  <c r="P481" i="1" s="1"/>
  <c r="O480" i="1"/>
  <c r="P480" i="1" s="1"/>
  <c r="O479" i="1"/>
  <c r="P479" i="1" s="1"/>
  <c r="O478" i="1"/>
  <c r="P478" i="1" s="1"/>
  <c r="O477" i="1"/>
  <c r="P477" i="1" s="1"/>
  <c r="O476" i="1"/>
  <c r="P476" i="1" s="1"/>
  <c r="O475" i="1"/>
  <c r="P475" i="1" s="1"/>
  <c r="O474" i="1"/>
  <c r="P474" i="1" s="1"/>
  <c r="O473" i="1"/>
  <c r="P473" i="1" s="1"/>
  <c r="O472" i="1"/>
  <c r="P472" i="1" s="1"/>
  <c r="O471" i="1"/>
  <c r="P471" i="1" s="1"/>
  <c r="O470" i="1"/>
  <c r="P470" i="1" s="1"/>
  <c r="O469" i="1"/>
  <c r="P469" i="1" s="1"/>
  <c r="O468" i="1"/>
  <c r="P468" i="1" s="1"/>
  <c r="O467" i="1"/>
  <c r="P467" i="1" s="1"/>
  <c r="O466" i="1"/>
  <c r="P466" i="1" s="1"/>
  <c r="O465" i="1"/>
  <c r="P465" i="1" s="1"/>
  <c r="O464" i="1"/>
  <c r="P464" i="1" s="1"/>
  <c r="O463" i="1"/>
  <c r="P463" i="1" s="1"/>
  <c r="O462" i="1"/>
  <c r="P462" i="1" s="1"/>
  <c r="O461" i="1"/>
  <c r="P461" i="1" s="1"/>
  <c r="O460" i="1"/>
  <c r="P460" i="1" s="1"/>
  <c r="O459" i="1"/>
  <c r="P459" i="1" s="1"/>
  <c r="O458" i="1"/>
  <c r="P458" i="1" s="1"/>
  <c r="O457" i="1"/>
  <c r="P457" i="1" s="1"/>
  <c r="O456" i="1"/>
  <c r="P456" i="1" s="1"/>
  <c r="O455" i="1"/>
  <c r="P455" i="1" s="1"/>
  <c r="O454" i="1"/>
  <c r="P454" i="1" s="1"/>
  <c r="O453" i="1"/>
  <c r="P453" i="1" s="1"/>
  <c r="O452" i="1"/>
  <c r="P452" i="1" s="1"/>
  <c r="O451" i="1"/>
  <c r="P451" i="1" s="1"/>
  <c r="O450" i="1"/>
  <c r="P450" i="1" s="1"/>
  <c r="O449" i="1"/>
  <c r="P449" i="1" s="1"/>
  <c r="O448" i="1"/>
  <c r="P448" i="1" s="1"/>
  <c r="O447" i="1"/>
  <c r="P447" i="1" s="1"/>
  <c r="O446" i="1"/>
  <c r="P446" i="1" s="1"/>
  <c r="O445" i="1"/>
  <c r="P445" i="1" s="1"/>
  <c r="O444" i="1"/>
  <c r="P444" i="1" s="1"/>
  <c r="O443" i="1"/>
  <c r="P443" i="1" s="1"/>
  <c r="O442" i="1"/>
  <c r="P442" i="1" s="1"/>
  <c r="O441" i="1"/>
  <c r="P441" i="1" s="1"/>
  <c r="O440" i="1"/>
  <c r="P440" i="1" s="1"/>
  <c r="O439" i="1"/>
  <c r="P439" i="1" s="1"/>
  <c r="O438" i="1"/>
  <c r="P438" i="1" s="1"/>
  <c r="O437" i="1"/>
  <c r="P437" i="1" s="1"/>
  <c r="O436" i="1"/>
  <c r="P436" i="1" s="1"/>
  <c r="O435" i="1"/>
  <c r="P435" i="1" s="1"/>
  <c r="O434" i="1"/>
  <c r="P434" i="1" s="1"/>
  <c r="O433" i="1"/>
  <c r="P433" i="1" s="1"/>
  <c r="O432" i="1"/>
  <c r="P432" i="1" s="1"/>
  <c r="O431" i="1"/>
  <c r="P431" i="1" s="1"/>
  <c r="O430" i="1"/>
  <c r="P430" i="1" s="1"/>
  <c r="O429" i="1"/>
  <c r="P429" i="1" s="1"/>
  <c r="O428" i="1"/>
  <c r="P428" i="1" s="1"/>
  <c r="O427" i="1"/>
  <c r="P427" i="1" s="1"/>
  <c r="O426" i="1"/>
  <c r="P426" i="1" s="1"/>
  <c r="O425" i="1"/>
  <c r="P425" i="1" s="1"/>
  <c r="O424" i="1"/>
  <c r="P424" i="1" s="1"/>
  <c r="O423" i="1"/>
  <c r="P423" i="1" s="1"/>
  <c r="O422" i="1"/>
  <c r="P422" i="1" s="1"/>
  <c r="O421" i="1"/>
  <c r="P421" i="1" s="1"/>
  <c r="O420" i="1"/>
  <c r="P420" i="1" s="1"/>
  <c r="O419" i="1"/>
  <c r="P419" i="1" s="1"/>
  <c r="O418" i="1"/>
  <c r="P418" i="1" s="1"/>
  <c r="O417" i="1"/>
  <c r="P417" i="1" s="1"/>
  <c r="O416" i="1"/>
  <c r="P416" i="1" s="1"/>
  <c r="O415" i="1"/>
  <c r="P415" i="1" s="1"/>
  <c r="O414" i="1"/>
  <c r="P414" i="1" s="1"/>
  <c r="O413" i="1"/>
  <c r="P413" i="1" s="1"/>
  <c r="O412" i="1"/>
  <c r="P412" i="1" s="1"/>
  <c r="O411" i="1"/>
  <c r="P411" i="1" s="1"/>
  <c r="O410" i="1"/>
  <c r="P410" i="1" s="1"/>
  <c r="O409" i="1"/>
  <c r="P409" i="1" s="1"/>
  <c r="O408" i="1"/>
  <c r="P408" i="1" s="1"/>
  <c r="O407" i="1"/>
  <c r="P407" i="1" s="1"/>
  <c r="O406" i="1"/>
  <c r="P406" i="1" s="1"/>
  <c r="O405" i="1"/>
  <c r="P405" i="1" s="1"/>
  <c r="O404" i="1"/>
  <c r="P404" i="1" s="1"/>
  <c r="O403" i="1"/>
  <c r="P403" i="1" s="1"/>
  <c r="O402" i="1"/>
  <c r="P402" i="1" s="1"/>
  <c r="O401" i="1"/>
  <c r="P401" i="1" s="1"/>
  <c r="O400" i="1"/>
  <c r="P400" i="1" s="1"/>
  <c r="O399" i="1"/>
  <c r="P399" i="1" s="1"/>
  <c r="O398" i="1"/>
  <c r="P398" i="1" s="1"/>
  <c r="O397" i="1"/>
  <c r="P397" i="1" s="1"/>
  <c r="O396" i="1"/>
  <c r="P396" i="1" s="1"/>
  <c r="O395" i="1"/>
  <c r="P395" i="1" s="1"/>
  <c r="O394" i="1"/>
  <c r="P394" i="1" s="1"/>
  <c r="O393" i="1"/>
  <c r="P393" i="1" s="1"/>
  <c r="O392" i="1"/>
  <c r="P392" i="1" s="1"/>
  <c r="O391" i="1"/>
  <c r="P391" i="1" s="1"/>
  <c r="O390" i="1"/>
  <c r="P390" i="1" s="1"/>
  <c r="O389" i="1"/>
  <c r="P389" i="1" s="1"/>
  <c r="O388" i="1"/>
  <c r="P388" i="1" s="1"/>
  <c r="O387" i="1"/>
  <c r="P387" i="1" s="1"/>
  <c r="O386" i="1"/>
  <c r="P386" i="1" s="1"/>
  <c r="O385" i="1"/>
  <c r="P385" i="1" s="1"/>
  <c r="O384" i="1"/>
  <c r="P384" i="1" s="1"/>
  <c r="O383" i="1"/>
  <c r="P383" i="1" s="1"/>
  <c r="O382" i="1"/>
  <c r="P382" i="1" s="1"/>
  <c r="O381" i="1"/>
  <c r="P381" i="1" s="1"/>
  <c r="O380" i="1"/>
  <c r="P380" i="1" s="1"/>
  <c r="O379" i="1"/>
  <c r="P379" i="1" s="1"/>
  <c r="O378" i="1"/>
  <c r="P378" i="1" s="1"/>
  <c r="O377" i="1"/>
  <c r="P377" i="1" s="1"/>
  <c r="O376" i="1"/>
  <c r="P376" i="1" s="1"/>
  <c r="O375" i="1"/>
  <c r="P375" i="1" s="1"/>
  <c r="O374" i="1"/>
  <c r="P374" i="1" s="1"/>
  <c r="O373" i="1"/>
  <c r="P373" i="1" s="1"/>
  <c r="O372" i="1"/>
  <c r="P372" i="1" s="1"/>
  <c r="O371" i="1"/>
  <c r="P371" i="1" s="1"/>
  <c r="O370" i="1"/>
  <c r="P370" i="1" s="1"/>
  <c r="O369" i="1"/>
  <c r="P369" i="1" s="1"/>
  <c r="O368" i="1"/>
  <c r="P368" i="1" s="1"/>
  <c r="O367" i="1"/>
  <c r="P367" i="1" s="1"/>
  <c r="O366" i="1"/>
  <c r="P366" i="1" s="1"/>
  <c r="O365" i="1"/>
  <c r="P365" i="1" s="1"/>
  <c r="O364" i="1"/>
  <c r="P364" i="1" s="1"/>
  <c r="O363" i="1"/>
  <c r="P363" i="1" s="1"/>
  <c r="O362" i="1"/>
  <c r="P362" i="1" s="1"/>
  <c r="O361" i="1"/>
  <c r="P361" i="1" s="1"/>
  <c r="O360" i="1"/>
  <c r="P360" i="1" s="1"/>
  <c r="O359" i="1"/>
  <c r="P359" i="1" s="1"/>
  <c r="O358" i="1"/>
  <c r="P358" i="1" s="1"/>
  <c r="O357" i="1"/>
  <c r="P357" i="1" s="1"/>
  <c r="O356" i="1"/>
  <c r="P356" i="1" s="1"/>
  <c r="O355" i="1"/>
  <c r="P355" i="1" s="1"/>
  <c r="O354" i="1"/>
  <c r="P354" i="1" s="1"/>
  <c r="O353" i="1"/>
  <c r="P353" i="1" s="1"/>
  <c r="O352" i="1"/>
  <c r="P352" i="1" s="1"/>
  <c r="O351" i="1"/>
  <c r="P351" i="1" s="1"/>
  <c r="O350" i="1"/>
  <c r="P350" i="1" s="1"/>
  <c r="O349" i="1"/>
  <c r="P349" i="1" s="1"/>
  <c r="O348" i="1"/>
  <c r="P348" i="1" s="1"/>
  <c r="O347" i="1"/>
  <c r="P347" i="1" s="1"/>
  <c r="O346" i="1"/>
  <c r="P346" i="1" s="1"/>
  <c r="O345" i="1"/>
  <c r="P345" i="1" s="1"/>
  <c r="O344" i="1"/>
  <c r="P344" i="1" s="1"/>
  <c r="O343" i="1"/>
  <c r="P343" i="1" s="1"/>
  <c r="O342" i="1"/>
  <c r="P342" i="1" s="1"/>
  <c r="O341" i="1"/>
  <c r="P341" i="1" s="1"/>
  <c r="O340" i="1"/>
  <c r="P340" i="1" s="1"/>
  <c r="O339" i="1"/>
  <c r="P339" i="1" s="1"/>
  <c r="O338" i="1"/>
  <c r="P338" i="1" s="1"/>
  <c r="O337" i="1"/>
  <c r="P337" i="1" s="1"/>
  <c r="O336" i="1"/>
  <c r="P336" i="1" s="1"/>
  <c r="O335" i="1"/>
  <c r="P335" i="1" s="1"/>
  <c r="O334" i="1"/>
  <c r="P334" i="1" s="1"/>
  <c r="O333" i="1"/>
  <c r="P333" i="1" s="1"/>
  <c r="O332" i="1"/>
  <c r="P332" i="1" s="1"/>
  <c r="O331" i="1"/>
  <c r="P331" i="1" s="1"/>
  <c r="O330" i="1"/>
  <c r="P330" i="1" s="1"/>
  <c r="O329" i="1"/>
  <c r="P329" i="1" s="1"/>
  <c r="O328" i="1"/>
  <c r="P328" i="1" s="1"/>
  <c r="O327" i="1"/>
  <c r="P327" i="1" s="1"/>
  <c r="O326" i="1"/>
  <c r="P326" i="1" s="1"/>
  <c r="O325" i="1"/>
  <c r="P325" i="1" s="1"/>
  <c r="O324" i="1"/>
  <c r="P324" i="1" s="1"/>
  <c r="O323" i="1"/>
  <c r="P323" i="1" s="1"/>
  <c r="O322" i="1"/>
  <c r="P322" i="1" s="1"/>
  <c r="O321" i="1"/>
  <c r="P321" i="1" s="1"/>
  <c r="O320" i="1"/>
  <c r="P320" i="1" s="1"/>
  <c r="O319" i="1"/>
  <c r="P319" i="1" s="1"/>
  <c r="O318" i="1"/>
  <c r="P318" i="1" s="1"/>
  <c r="O317" i="1"/>
  <c r="P317" i="1" s="1"/>
  <c r="O316" i="1"/>
  <c r="P316" i="1" s="1"/>
  <c r="O315" i="1"/>
  <c r="P315" i="1" s="1"/>
  <c r="O314" i="1"/>
  <c r="P314" i="1" s="1"/>
  <c r="O313" i="1"/>
  <c r="P313" i="1" s="1"/>
  <c r="O312" i="1"/>
  <c r="P312" i="1" s="1"/>
  <c r="O311" i="1"/>
  <c r="P311" i="1" s="1"/>
  <c r="O310" i="1"/>
  <c r="P310" i="1" s="1"/>
  <c r="O309" i="1"/>
  <c r="P309" i="1" s="1"/>
  <c r="O308" i="1"/>
  <c r="P308" i="1" s="1"/>
  <c r="O307" i="1"/>
  <c r="P307" i="1" s="1"/>
  <c r="O306" i="1"/>
  <c r="P306" i="1" s="1"/>
  <c r="O305" i="1"/>
  <c r="P305" i="1" s="1"/>
  <c r="O304" i="1"/>
  <c r="P304" i="1" s="1"/>
  <c r="O303" i="1"/>
  <c r="P303" i="1" s="1"/>
  <c r="O302" i="1"/>
  <c r="P302" i="1" s="1"/>
  <c r="O301" i="1"/>
  <c r="P301" i="1" s="1"/>
  <c r="O300" i="1"/>
  <c r="P300" i="1" s="1"/>
  <c r="O299" i="1"/>
  <c r="P299" i="1" s="1"/>
  <c r="O298" i="1"/>
  <c r="P298" i="1" s="1"/>
  <c r="O297" i="1"/>
  <c r="P297" i="1" s="1"/>
  <c r="O296" i="1"/>
  <c r="P296" i="1" s="1"/>
  <c r="O295" i="1"/>
  <c r="P295" i="1" s="1"/>
  <c r="O294" i="1"/>
  <c r="P294" i="1" s="1"/>
  <c r="O293" i="1"/>
  <c r="P293" i="1" s="1"/>
  <c r="O292" i="1"/>
  <c r="P292" i="1" s="1"/>
  <c r="O291" i="1"/>
  <c r="P291" i="1" s="1"/>
  <c r="O290" i="1"/>
  <c r="P290" i="1" s="1"/>
  <c r="O289" i="1"/>
  <c r="P289" i="1" s="1"/>
  <c r="O288" i="1"/>
  <c r="P288" i="1" s="1"/>
  <c r="O287" i="1"/>
  <c r="P287" i="1" s="1"/>
  <c r="O286" i="1"/>
  <c r="P286" i="1" s="1"/>
  <c r="O285" i="1"/>
  <c r="P285" i="1" s="1"/>
  <c r="O284" i="1"/>
  <c r="P284" i="1" s="1"/>
  <c r="O283" i="1"/>
  <c r="P283" i="1" s="1"/>
  <c r="O282" i="1"/>
  <c r="P282" i="1" s="1"/>
  <c r="O281" i="1"/>
  <c r="P281" i="1" s="1"/>
  <c r="O280" i="1"/>
  <c r="P280" i="1" s="1"/>
  <c r="O279" i="1"/>
  <c r="P279" i="1" s="1"/>
  <c r="O278" i="1"/>
  <c r="P278" i="1" s="1"/>
  <c r="O277" i="1"/>
  <c r="P277" i="1" s="1"/>
  <c r="O276" i="1"/>
  <c r="P276" i="1" s="1"/>
  <c r="O275" i="1"/>
  <c r="P275" i="1" s="1"/>
  <c r="O274" i="1"/>
  <c r="P274" i="1" s="1"/>
  <c r="O273" i="1"/>
  <c r="P273" i="1" s="1"/>
  <c r="O272" i="1"/>
  <c r="P272" i="1" s="1"/>
  <c r="O271" i="1"/>
  <c r="P271" i="1" s="1"/>
  <c r="O270" i="1"/>
  <c r="P270" i="1" s="1"/>
  <c r="O269" i="1"/>
  <c r="P269" i="1" s="1"/>
  <c r="O268" i="1"/>
  <c r="P268" i="1" s="1"/>
  <c r="O267" i="1"/>
  <c r="P267" i="1" s="1"/>
  <c r="O266" i="1"/>
  <c r="P266" i="1" s="1"/>
  <c r="O265" i="1"/>
  <c r="P265" i="1" s="1"/>
  <c r="O264" i="1"/>
  <c r="P264" i="1" s="1"/>
  <c r="O263" i="1"/>
  <c r="P263" i="1" s="1"/>
  <c r="O262" i="1"/>
  <c r="P262" i="1" s="1"/>
  <c r="O261" i="1"/>
  <c r="P261" i="1" s="1"/>
  <c r="O260" i="1"/>
  <c r="P260" i="1" s="1"/>
  <c r="O259" i="1"/>
  <c r="P259" i="1" s="1"/>
  <c r="O258" i="1"/>
  <c r="P258" i="1" s="1"/>
  <c r="O257" i="1"/>
  <c r="P257" i="1" s="1"/>
  <c r="O256" i="1"/>
  <c r="P256" i="1" s="1"/>
  <c r="O255" i="1"/>
  <c r="P255" i="1" s="1"/>
  <c r="O254" i="1"/>
  <c r="P254" i="1" s="1"/>
  <c r="O253" i="1"/>
  <c r="P253" i="1" s="1"/>
  <c r="O252" i="1"/>
  <c r="P252" i="1" s="1"/>
  <c r="O251" i="1"/>
  <c r="P251" i="1" s="1"/>
  <c r="O250" i="1"/>
  <c r="P250" i="1" s="1"/>
  <c r="O249" i="1"/>
  <c r="P249" i="1" s="1"/>
  <c r="O248" i="1"/>
  <c r="P248" i="1" s="1"/>
  <c r="O247" i="1"/>
  <c r="P247" i="1" s="1"/>
  <c r="O246" i="1"/>
  <c r="P246" i="1" s="1"/>
  <c r="O245" i="1"/>
  <c r="P245" i="1" s="1"/>
  <c r="O244" i="1"/>
  <c r="P244" i="1" s="1"/>
  <c r="O243" i="1"/>
  <c r="P243" i="1" s="1"/>
  <c r="O242" i="1"/>
  <c r="P242" i="1" s="1"/>
  <c r="O241" i="1"/>
  <c r="P241" i="1" s="1"/>
  <c r="O240" i="1"/>
  <c r="P240" i="1" s="1"/>
  <c r="O239" i="1"/>
  <c r="P239" i="1" s="1"/>
  <c r="O238" i="1"/>
  <c r="P238" i="1" s="1"/>
  <c r="O237" i="1"/>
  <c r="P237" i="1" s="1"/>
  <c r="O236" i="1"/>
  <c r="P236" i="1" s="1"/>
  <c r="O235" i="1"/>
  <c r="P235" i="1" s="1"/>
  <c r="O234" i="1"/>
  <c r="P234" i="1" s="1"/>
  <c r="O233" i="1"/>
  <c r="P233" i="1" s="1"/>
  <c r="O232" i="1"/>
  <c r="P232" i="1" s="1"/>
  <c r="O231" i="1"/>
  <c r="P231" i="1" s="1"/>
  <c r="O230" i="1"/>
  <c r="P230" i="1" s="1"/>
  <c r="O229" i="1"/>
  <c r="P229" i="1" s="1"/>
  <c r="O228" i="1"/>
  <c r="P228" i="1" s="1"/>
  <c r="O227" i="1"/>
  <c r="P227" i="1" s="1"/>
  <c r="O226" i="1"/>
  <c r="P226" i="1" s="1"/>
  <c r="O225" i="1"/>
  <c r="P225" i="1" s="1"/>
  <c r="O224" i="1"/>
  <c r="P224" i="1" s="1"/>
  <c r="O223" i="1"/>
  <c r="P223" i="1" s="1"/>
  <c r="O222" i="1"/>
  <c r="P222" i="1" s="1"/>
  <c r="O221" i="1"/>
  <c r="P221" i="1" s="1"/>
  <c r="O220" i="1"/>
  <c r="P220" i="1" s="1"/>
  <c r="O219" i="1"/>
  <c r="P219" i="1" s="1"/>
  <c r="O218" i="1"/>
  <c r="P218" i="1" s="1"/>
  <c r="O217" i="1"/>
  <c r="P217" i="1" s="1"/>
  <c r="O216" i="1"/>
  <c r="P216" i="1" s="1"/>
  <c r="O215" i="1"/>
  <c r="P215" i="1" s="1"/>
  <c r="O214" i="1"/>
  <c r="P214" i="1" s="1"/>
  <c r="O213" i="1"/>
  <c r="P213" i="1" s="1"/>
  <c r="O212" i="1"/>
  <c r="P212" i="1" s="1"/>
  <c r="O211" i="1"/>
  <c r="P211" i="1" s="1"/>
  <c r="O210" i="1"/>
  <c r="P210" i="1" s="1"/>
  <c r="O209" i="1"/>
  <c r="P209" i="1" s="1"/>
  <c r="O208" i="1"/>
  <c r="P208" i="1" s="1"/>
  <c r="O207" i="1"/>
  <c r="P207" i="1" s="1"/>
  <c r="O206" i="1"/>
  <c r="P206" i="1" s="1"/>
  <c r="O205" i="1"/>
  <c r="P205" i="1" s="1"/>
  <c r="O204" i="1"/>
  <c r="P204" i="1" s="1"/>
  <c r="O203" i="1"/>
  <c r="P203" i="1" s="1"/>
  <c r="O202" i="1"/>
  <c r="P202" i="1" s="1"/>
  <c r="O201" i="1"/>
  <c r="P201" i="1" s="1"/>
  <c r="O200" i="1"/>
  <c r="P200" i="1" s="1"/>
  <c r="O199" i="1"/>
  <c r="P199" i="1" s="1"/>
  <c r="O198" i="1"/>
  <c r="P198" i="1" s="1"/>
  <c r="O197" i="1"/>
  <c r="P197" i="1" s="1"/>
  <c r="O196" i="1"/>
  <c r="P196" i="1" s="1"/>
  <c r="O195" i="1"/>
  <c r="P195" i="1" s="1"/>
  <c r="O194" i="1"/>
  <c r="P194" i="1" s="1"/>
  <c r="O193" i="1"/>
  <c r="P193" i="1" s="1"/>
  <c r="O192" i="1"/>
  <c r="P192" i="1" s="1"/>
  <c r="O191" i="1"/>
  <c r="P191" i="1" s="1"/>
  <c r="O190" i="1"/>
  <c r="P190" i="1" s="1"/>
  <c r="O189" i="1"/>
  <c r="P189" i="1" s="1"/>
  <c r="O188" i="1"/>
  <c r="P188" i="1" s="1"/>
  <c r="O187" i="1"/>
  <c r="P187" i="1" s="1"/>
  <c r="O186" i="1"/>
  <c r="P186" i="1" s="1"/>
  <c r="O185" i="1"/>
  <c r="P185" i="1" s="1"/>
  <c r="O184" i="1"/>
  <c r="P184" i="1" s="1"/>
  <c r="O183" i="1"/>
  <c r="P183" i="1" s="1"/>
  <c r="O182" i="1"/>
  <c r="P182" i="1" s="1"/>
  <c r="O181" i="1"/>
  <c r="P181" i="1" s="1"/>
  <c r="O180" i="1"/>
  <c r="P180" i="1" s="1"/>
  <c r="O179" i="1"/>
  <c r="P179" i="1" s="1"/>
  <c r="O178" i="1"/>
  <c r="P178" i="1" s="1"/>
  <c r="O177" i="1"/>
  <c r="P177" i="1" s="1"/>
  <c r="O176" i="1"/>
  <c r="P176" i="1" s="1"/>
  <c r="O175" i="1"/>
  <c r="P175" i="1" s="1"/>
  <c r="O174" i="1"/>
  <c r="P174" i="1" s="1"/>
  <c r="O173" i="1"/>
  <c r="P173" i="1" s="1"/>
  <c r="O172" i="1"/>
  <c r="P172" i="1" s="1"/>
  <c r="O171" i="1"/>
  <c r="P171" i="1" s="1"/>
  <c r="O170" i="1"/>
  <c r="P170" i="1" s="1"/>
  <c r="O169" i="1"/>
  <c r="P169" i="1" s="1"/>
  <c r="O168" i="1"/>
  <c r="P168" i="1" s="1"/>
  <c r="O167" i="1"/>
  <c r="P167" i="1" s="1"/>
  <c r="O166" i="1"/>
  <c r="P166" i="1" s="1"/>
  <c r="O165" i="1"/>
  <c r="P165" i="1" s="1"/>
  <c r="O164" i="1"/>
  <c r="P164" i="1" s="1"/>
  <c r="O163" i="1"/>
  <c r="P163" i="1" s="1"/>
  <c r="O162" i="1"/>
  <c r="P162" i="1" s="1"/>
  <c r="O161" i="1"/>
  <c r="P161" i="1" s="1"/>
  <c r="O160" i="1"/>
  <c r="P160" i="1" s="1"/>
  <c r="O159" i="1"/>
  <c r="P159" i="1" s="1"/>
  <c r="O158" i="1"/>
  <c r="P158" i="1" s="1"/>
  <c r="O157" i="1"/>
  <c r="P157" i="1" s="1"/>
  <c r="O156" i="1"/>
  <c r="P156" i="1" s="1"/>
  <c r="O155" i="1"/>
  <c r="P155" i="1" s="1"/>
  <c r="O154" i="1"/>
  <c r="P154" i="1" s="1"/>
  <c r="O153" i="1"/>
  <c r="P153" i="1" s="1"/>
  <c r="O152" i="1"/>
  <c r="P152" i="1" s="1"/>
  <c r="O151" i="1"/>
  <c r="P151" i="1" s="1"/>
  <c r="O150" i="1"/>
  <c r="P150" i="1" s="1"/>
  <c r="O149" i="1"/>
  <c r="P149" i="1" s="1"/>
  <c r="O148" i="1"/>
  <c r="P148" i="1" s="1"/>
  <c r="O147" i="1"/>
  <c r="P147" i="1" s="1"/>
  <c r="O146" i="1"/>
  <c r="P146" i="1" s="1"/>
  <c r="O145" i="1"/>
  <c r="P145" i="1" s="1"/>
  <c r="O144" i="1"/>
  <c r="P144" i="1" s="1"/>
  <c r="O143" i="1"/>
  <c r="P143" i="1" s="1"/>
  <c r="O142" i="1"/>
  <c r="P142" i="1" s="1"/>
  <c r="O141" i="1"/>
  <c r="P141" i="1" s="1"/>
  <c r="O140" i="1"/>
  <c r="P140" i="1" s="1"/>
  <c r="O139" i="1"/>
  <c r="P139" i="1" s="1"/>
  <c r="O138" i="1"/>
  <c r="P138" i="1" s="1"/>
  <c r="O137" i="1"/>
  <c r="P137" i="1" s="1"/>
  <c r="O136" i="1"/>
  <c r="P136" i="1" s="1"/>
  <c r="O135" i="1"/>
  <c r="P135" i="1" s="1"/>
  <c r="O134" i="1"/>
  <c r="P134" i="1" s="1"/>
  <c r="O133" i="1"/>
  <c r="P133" i="1" s="1"/>
  <c r="O132" i="1"/>
  <c r="P132" i="1" s="1"/>
  <c r="O131" i="1"/>
  <c r="P131" i="1" s="1"/>
  <c r="O130" i="1"/>
  <c r="P130" i="1" s="1"/>
  <c r="O129" i="1"/>
  <c r="P129" i="1" s="1"/>
  <c r="O128" i="1"/>
  <c r="P128" i="1" s="1"/>
  <c r="O127" i="1"/>
  <c r="P127" i="1" s="1"/>
  <c r="O126" i="1"/>
  <c r="P126" i="1" s="1"/>
  <c r="O125" i="1"/>
  <c r="P125" i="1" s="1"/>
  <c r="O124" i="1"/>
  <c r="P124" i="1" s="1"/>
  <c r="O123" i="1"/>
  <c r="P123" i="1" s="1"/>
  <c r="O122" i="1"/>
  <c r="P122" i="1" s="1"/>
  <c r="O121" i="1"/>
  <c r="P121" i="1" s="1"/>
  <c r="O120" i="1"/>
  <c r="P120" i="1" s="1"/>
  <c r="O119" i="1"/>
  <c r="P119" i="1" s="1"/>
  <c r="O118" i="1"/>
  <c r="P118" i="1" s="1"/>
  <c r="O117" i="1"/>
  <c r="P117" i="1" s="1"/>
  <c r="O116" i="1"/>
  <c r="P116" i="1" s="1"/>
  <c r="O115" i="1"/>
  <c r="P115" i="1" s="1"/>
  <c r="O114" i="1"/>
  <c r="P114" i="1" s="1"/>
  <c r="O113" i="1"/>
  <c r="P113" i="1" s="1"/>
  <c r="O112" i="1"/>
  <c r="P112" i="1" s="1"/>
  <c r="O111" i="1"/>
  <c r="P111" i="1" s="1"/>
  <c r="O110" i="1"/>
  <c r="P110" i="1" s="1"/>
  <c r="O109" i="1"/>
  <c r="P109" i="1" s="1"/>
  <c r="O108" i="1"/>
  <c r="P108" i="1" s="1"/>
  <c r="O107" i="1"/>
  <c r="P107" i="1" s="1"/>
  <c r="O106" i="1"/>
  <c r="P106" i="1" s="1"/>
  <c r="O105" i="1"/>
  <c r="P105" i="1" s="1"/>
  <c r="O104" i="1"/>
  <c r="P104" i="1" s="1"/>
  <c r="O103" i="1"/>
  <c r="P103" i="1" s="1"/>
  <c r="O102" i="1"/>
  <c r="P102" i="1" s="1"/>
  <c r="O101" i="1"/>
  <c r="P101" i="1" s="1"/>
  <c r="O100" i="1"/>
  <c r="P100" i="1" s="1"/>
  <c r="O99" i="1"/>
  <c r="P99" i="1" s="1"/>
  <c r="O98" i="1"/>
  <c r="P98" i="1" s="1"/>
  <c r="O97" i="1"/>
  <c r="P97" i="1" s="1"/>
  <c r="O96" i="1"/>
  <c r="P96" i="1" s="1"/>
  <c r="O95" i="1"/>
  <c r="P95" i="1" s="1"/>
  <c r="O94" i="1"/>
  <c r="P94" i="1" s="1"/>
  <c r="O93" i="1"/>
  <c r="P93" i="1" s="1"/>
  <c r="O92" i="1"/>
  <c r="P92" i="1" s="1"/>
  <c r="O91" i="1"/>
  <c r="P91" i="1" s="1"/>
  <c r="O90" i="1"/>
  <c r="P90" i="1" s="1"/>
  <c r="O89" i="1"/>
  <c r="P89" i="1" s="1"/>
  <c r="O88" i="1"/>
  <c r="P88" i="1" s="1"/>
  <c r="O87" i="1"/>
  <c r="P87" i="1" s="1"/>
  <c r="O86" i="1"/>
  <c r="P86" i="1" s="1"/>
  <c r="O85" i="1"/>
  <c r="P85" i="1" s="1"/>
  <c r="O84" i="1"/>
  <c r="P84" i="1" s="1"/>
  <c r="O83" i="1"/>
  <c r="P83" i="1" s="1"/>
  <c r="O82" i="1"/>
  <c r="P82" i="1" s="1"/>
  <c r="O81" i="1"/>
  <c r="P81" i="1" s="1"/>
  <c r="O80" i="1"/>
  <c r="P80" i="1" s="1"/>
  <c r="O79" i="1"/>
  <c r="P79" i="1" s="1"/>
  <c r="O78" i="1"/>
  <c r="P78" i="1" s="1"/>
  <c r="O77" i="1"/>
  <c r="P77" i="1" s="1"/>
  <c r="O76" i="1"/>
  <c r="P76" i="1" s="1"/>
  <c r="O75" i="1"/>
  <c r="P75" i="1" s="1"/>
  <c r="O74" i="1"/>
  <c r="P74" i="1" s="1"/>
  <c r="O73" i="1"/>
  <c r="P73" i="1" s="1"/>
  <c r="O72" i="1"/>
  <c r="P72" i="1" s="1"/>
  <c r="O71" i="1"/>
  <c r="P71" i="1" s="1"/>
  <c r="O70" i="1"/>
  <c r="P70" i="1" s="1"/>
  <c r="O69" i="1"/>
  <c r="P69" i="1" s="1"/>
  <c r="O68" i="1"/>
  <c r="P68" i="1" s="1"/>
  <c r="O67" i="1"/>
  <c r="P67" i="1" s="1"/>
  <c r="O66" i="1"/>
  <c r="P66" i="1" s="1"/>
  <c r="O65" i="1"/>
  <c r="P65" i="1" s="1"/>
  <c r="O64" i="1"/>
  <c r="P64" i="1" s="1"/>
  <c r="O63" i="1"/>
  <c r="P63" i="1" s="1"/>
  <c r="O62" i="1"/>
  <c r="P62" i="1" s="1"/>
  <c r="O61" i="1"/>
  <c r="P61" i="1" s="1"/>
  <c r="O60" i="1"/>
  <c r="P60" i="1" s="1"/>
  <c r="O59" i="1"/>
  <c r="P59" i="1" s="1"/>
  <c r="O58" i="1"/>
  <c r="P58" i="1" s="1"/>
  <c r="O57" i="1"/>
  <c r="P57" i="1" s="1"/>
  <c r="O56" i="1"/>
  <c r="P56" i="1" s="1"/>
  <c r="O55" i="1"/>
  <c r="P55" i="1" s="1"/>
  <c r="O54" i="1"/>
  <c r="P54" i="1" s="1"/>
  <c r="O53" i="1"/>
  <c r="P53" i="1" s="1"/>
  <c r="O52" i="1"/>
  <c r="P52" i="1" s="1"/>
  <c r="O51" i="1"/>
  <c r="P51" i="1" s="1"/>
  <c r="O50" i="1"/>
  <c r="P50" i="1" s="1"/>
  <c r="O49" i="1"/>
  <c r="P49" i="1" s="1"/>
  <c r="O48" i="1"/>
  <c r="P48" i="1" s="1"/>
  <c r="O47" i="1"/>
  <c r="P47" i="1" s="1"/>
  <c r="O46" i="1"/>
  <c r="P46" i="1" s="1"/>
  <c r="O45" i="1"/>
  <c r="P45" i="1" s="1"/>
  <c r="O44" i="1"/>
  <c r="P44" i="1" s="1"/>
  <c r="O43" i="1"/>
  <c r="P43" i="1" s="1"/>
  <c r="O42" i="1"/>
  <c r="P42" i="1" s="1"/>
  <c r="O41" i="1"/>
  <c r="P41" i="1" s="1"/>
  <c r="O40" i="1"/>
  <c r="P40" i="1" s="1"/>
  <c r="O39" i="1"/>
  <c r="P39" i="1" s="1"/>
  <c r="O38" i="1"/>
  <c r="P38" i="1" s="1"/>
  <c r="O37" i="1"/>
  <c r="P37" i="1" s="1"/>
  <c r="O36" i="1"/>
  <c r="P36" i="1" s="1"/>
  <c r="O35" i="1"/>
  <c r="P35" i="1" s="1"/>
  <c r="O34" i="1"/>
  <c r="P34" i="1" s="1"/>
  <c r="O33" i="1"/>
  <c r="P33" i="1" s="1"/>
  <c r="O32" i="1"/>
  <c r="P32" i="1" s="1"/>
  <c r="O31" i="1"/>
  <c r="P31" i="1" s="1"/>
  <c r="O30" i="1"/>
  <c r="P30" i="1" s="1"/>
  <c r="O29" i="1"/>
  <c r="P29" i="1" s="1"/>
  <c r="O28" i="1"/>
  <c r="P28" i="1" s="1"/>
  <c r="O27" i="1"/>
  <c r="P27" i="1" s="1"/>
  <c r="O26" i="1"/>
  <c r="P26" i="1" s="1"/>
  <c r="O25" i="1"/>
  <c r="P25" i="1" s="1"/>
  <c r="O24" i="1"/>
  <c r="P24" i="1" s="1"/>
  <c r="O23" i="1"/>
  <c r="P23" i="1" s="1"/>
  <c r="O22" i="1"/>
  <c r="P22" i="1" s="1"/>
  <c r="O21" i="1"/>
  <c r="P21" i="1" s="1"/>
  <c r="O20" i="1"/>
  <c r="P20" i="1" s="1"/>
  <c r="O19" i="1"/>
  <c r="P19" i="1" s="1"/>
  <c r="O18" i="1"/>
  <c r="P18" i="1" s="1"/>
  <c r="O17" i="1"/>
  <c r="P17" i="1" s="1"/>
  <c r="O16" i="1"/>
  <c r="P16" i="1" s="1"/>
  <c r="O15" i="1"/>
  <c r="P15" i="1" s="1"/>
  <c r="O14" i="1"/>
  <c r="P14" i="1" s="1"/>
  <c r="O13" i="1"/>
  <c r="P13" i="1" s="1"/>
  <c r="O12" i="1"/>
  <c r="P12" i="1" s="1"/>
  <c r="C4" i="15"/>
  <c r="C19" i="15"/>
  <c r="C5" i="15"/>
  <c r="C21" i="15"/>
  <c r="C6" i="15"/>
  <c r="C20" i="15"/>
  <c r="C7" i="15"/>
  <c r="C18" i="15"/>
  <c r="C8" i="15"/>
  <c r="C16" i="15"/>
  <c r="C9" i="15"/>
  <c r="C17" i="15"/>
  <c r="C10" i="15"/>
  <c r="C22" i="15"/>
  <c r="I20" i="15"/>
  <c r="I24" i="15"/>
  <c r="I27" i="15"/>
  <c r="I26" i="15"/>
  <c r="I23" i="15"/>
  <c r="I21" i="15"/>
</calcChain>
</file>

<file path=xl/sharedStrings.xml><?xml version="1.0" encoding="utf-8"?>
<sst xmlns="http://schemas.openxmlformats.org/spreadsheetml/2006/main" count="10467" uniqueCount="2107">
  <si>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</si>
  <si>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</si>
  <si>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</si>
  <si>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</si>
  <si>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</si>
  <si>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</si>
  <si>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</si>
  <si>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</si>
  <si>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</si>
  <si>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</si>
  <si>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</si>
  <si>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</si>
  <si>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</si>
  <si>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</si>
  <si>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</si>
  <si>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</si>
  <si>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</si>
  <si>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</si>
  <si>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</si>
  <si>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</si>
  <si>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</si>
  <si>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</si>
  <si>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</si>
  <si>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</si>
  <si>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</si>
  <si>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</si>
  <si>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</si>
  <si>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</si>
  <si>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</si>
  <si>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</si>
  <si>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</si>
  <si>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</si>
  <si>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</si>
  <si>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</si>
  <si>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</si>
  <si>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</si>
  <si>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Cloud Infrastructure Architect</t>
  </si>
  <si>
    <t>Phoenix</t>
  </si>
  <si>
    <t>Director</t>
  </si>
  <si>
    <t>E02274</t>
  </si>
  <si>
    <t>Sr. Analyst</t>
  </si>
  <si>
    <t>Marketing</t>
  </si>
  <si>
    <t>Miami</t>
  </si>
  <si>
    <t>Black</t>
  </si>
  <si>
    <t>Sr. Account Representative</t>
  </si>
  <si>
    <t>Sales</t>
  </si>
  <si>
    <t>Latino</t>
  </si>
  <si>
    <t>Brazil</t>
  </si>
  <si>
    <t>Sao Paulo</t>
  </si>
  <si>
    <t>Technical Architect</t>
  </si>
  <si>
    <t>Computer Systems Manager</t>
  </si>
  <si>
    <t>E02572</t>
  </si>
  <si>
    <t>Test Engineer</t>
  </si>
  <si>
    <t>Automation Engineer</t>
  </si>
  <si>
    <t>Beijing</t>
  </si>
  <si>
    <t>Manager</t>
  </si>
  <si>
    <t>Seattle</t>
  </si>
  <si>
    <t>Analyst II</t>
  </si>
  <si>
    <t>Accounting</t>
  </si>
  <si>
    <t>Analyst</t>
  </si>
  <si>
    <t>Operations Engineer</t>
  </si>
  <si>
    <t>Network Architect</t>
  </si>
  <si>
    <t>IT Coordinator</t>
  </si>
  <si>
    <t>Shanghai</t>
  </si>
  <si>
    <t>Systems Analyst</t>
  </si>
  <si>
    <t>Sr. Business Partner</t>
  </si>
  <si>
    <t>E02744</t>
  </si>
  <si>
    <t>Chongqing</t>
  </si>
  <si>
    <t>Manaus</t>
  </si>
  <si>
    <t>Service Desk Analyst</t>
  </si>
  <si>
    <t>Business Partner</t>
  </si>
  <si>
    <t>Controls Engineer</t>
  </si>
  <si>
    <t>Development Engineer</t>
  </si>
  <si>
    <t>Solutions Architect</t>
  </si>
  <si>
    <t>Network Administrator</t>
  </si>
  <si>
    <t>IT Systems Architect</t>
  </si>
  <si>
    <t>Account Representative</t>
  </si>
  <si>
    <t>E02044</t>
  </si>
  <si>
    <t>Engineering Manager</t>
  </si>
  <si>
    <t>System Administrator </t>
  </si>
  <si>
    <t>E02832</t>
  </si>
  <si>
    <t>E02728</t>
  </si>
  <si>
    <t>E02848</t>
  </si>
  <si>
    <t>E02235</t>
  </si>
  <si>
    <t>E02903</t>
  </si>
  <si>
    <t>Field Engineer</t>
  </si>
  <si>
    <t>E02938</t>
  </si>
  <si>
    <t>E02923</t>
  </si>
  <si>
    <t>E02190</t>
  </si>
  <si>
    <t>E02307</t>
  </si>
  <si>
    <t>E02960</t>
  </si>
  <si>
    <t>E02642</t>
  </si>
  <si>
    <t>E02047</t>
  </si>
  <si>
    <t>E02522</t>
  </si>
  <si>
    <t>E02770</t>
  </si>
  <si>
    <t>E02420</t>
  </si>
  <si>
    <t>E02183</t>
  </si>
  <si>
    <t>E02791</t>
  </si>
  <si>
    <t>E02833</t>
  </si>
  <si>
    <t>E02252</t>
  </si>
  <si>
    <t>E02489</t>
  </si>
  <si>
    <t>E02942</t>
  </si>
  <si>
    <t>E02710</t>
  </si>
  <si>
    <t>E02375</t>
  </si>
  <si>
    <t>E02576</t>
  </si>
  <si>
    <t>E02074</t>
  </si>
  <si>
    <t>E02071</t>
  </si>
  <si>
    <t>E02861</t>
  </si>
  <si>
    <t>E02850</t>
  </si>
  <si>
    <t>E02415</t>
  </si>
  <si>
    <t>E02939</t>
  </si>
  <si>
    <t>E02855</t>
  </si>
  <si>
    <t>E02258</t>
  </si>
  <si>
    <t>E02813</t>
  </si>
  <si>
    <t>E02033</t>
  </si>
  <si>
    <t>E02984</t>
  </si>
  <si>
    <t>E02604</t>
  </si>
  <si>
    <t>E02468</t>
  </si>
  <si>
    <t>E03000</t>
  </si>
  <si>
    <t>E02094</t>
  </si>
  <si>
    <t>E02825</t>
  </si>
  <si>
    <t>E02378</t>
  </si>
  <si>
    <t>E02877</t>
  </si>
  <si>
    <t>E02112</t>
  </si>
  <si>
    <t>E02681</t>
  </si>
  <si>
    <t>E02103</t>
  </si>
  <si>
    <t>E02856</t>
  </si>
  <si>
    <t>E02628</t>
  </si>
  <si>
    <t>E02217</t>
  </si>
  <si>
    <t>E02473</t>
  </si>
  <si>
    <t>E02147</t>
  </si>
  <si>
    <t>E02313</t>
  </si>
  <si>
    <t>E02189</t>
  </si>
  <si>
    <t>E02783</t>
  </si>
  <si>
    <t>E02139</t>
  </si>
  <si>
    <t>E02088</t>
  </si>
  <si>
    <t>E02875</t>
  </si>
  <si>
    <t>E02363</t>
  </si>
  <si>
    <t>E02387</t>
  </si>
  <si>
    <t>David Barnes</t>
  </si>
  <si>
    <t>E02206</t>
  </si>
  <si>
    <t>E02594</t>
  </si>
  <si>
    <t>Ezekiel Kumar</t>
  </si>
  <si>
    <t>E02185</t>
  </si>
  <si>
    <t>E02862</t>
  </si>
  <si>
    <t>E02966</t>
  </si>
  <si>
    <t>David Chu</t>
  </si>
  <si>
    <t>E02166</t>
  </si>
  <si>
    <t>E02802</t>
  </si>
  <si>
    <t>Connor Simmons</t>
  </si>
  <si>
    <t>E02017</t>
  </si>
  <si>
    <t>Scarlett Rodriguez</t>
  </si>
  <si>
    <t>E02872</t>
  </si>
  <si>
    <t>E02331</t>
  </si>
  <si>
    <t>E02464</t>
  </si>
  <si>
    <t>E02706</t>
  </si>
  <si>
    <t>Hannah Nelson</t>
  </si>
  <si>
    <t>E02283</t>
  </si>
  <si>
    <t>E02254</t>
  </si>
  <si>
    <t>E02216</t>
  </si>
  <si>
    <t>E02803</t>
  </si>
  <si>
    <t>E02333</t>
  </si>
  <si>
    <t>E02639</t>
  </si>
  <si>
    <t>Hadley Parker</t>
  </si>
  <si>
    <t>E02421</t>
  </si>
  <si>
    <t>E02761</t>
  </si>
  <si>
    <t>E02121</t>
  </si>
  <si>
    <t>E02227</t>
  </si>
  <si>
    <t>E02031</t>
  </si>
  <si>
    <t>Owen Han</t>
  </si>
  <si>
    <t>E02844</t>
  </si>
  <si>
    <t>E02810</t>
  </si>
  <si>
    <t>E02285</t>
  </si>
  <si>
    <t>E02747</t>
  </si>
  <si>
    <t>E02072</t>
  </si>
  <si>
    <t>Charles Robinson</t>
  </si>
  <si>
    <t>E02555</t>
  </si>
  <si>
    <t>E02062</t>
  </si>
  <si>
    <t>E02944</t>
  </si>
  <si>
    <t>E02148</t>
  </si>
  <si>
    <t>E02838</t>
  </si>
  <si>
    <t>E02980</t>
  </si>
  <si>
    <t>E02038</t>
  </si>
  <si>
    <t>Mila Vasquez</t>
  </si>
  <si>
    <t>E02914</t>
  </si>
  <si>
    <t>Everly Coleman</t>
  </si>
  <si>
    <t>Isla Chavez</t>
  </si>
  <si>
    <t>E02652</t>
  </si>
  <si>
    <t>E02693</t>
  </si>
  <si>
    <t>E02971</t>
  </si>
  <si>
    <t>E02284</t>
  </si>
  <si>
    <t>E02023</t>
  </si>
  <si>
    <t>E02599</t>
  </si>
  <si>
    <t>E02108</t>
  </si>
  <si>
    <t>E02417</t>
  </si>
  <si>
    <t>E02769</t>
  </si>
  <si>
    <t>E02632</t>
  </si>
  <si>
    <t>E02534</t>
  </si>
  <si>
    <t>Eloise Griffin</t>
  </si>
  <si>
    <t>E02295</t>
  </si>
  <si>
    <t>E02730</t>
  </si>
  <si>
    <t>E02337</t>
  </si>
  <si>
    <t>E02633</t>
  </si>
  <si>
    <t>E02965</t>
  </si>
  <si>
    <t>E02895</t>
  </si>
  <si>
    <t>E02943</t>
  </si>
  <si>
    <t>E02678</t>
  </si>
  <si>
    <t>E02801</t>
  </si>
  <si>
    <t>Santiago f Brooks</t>
  </si>
  <si>
    <t>E02140</t>
  </si>
  <si>
    <t>E02613</t>
  </si>
  <si>
    <t>E02917</t>
  </si>
  <si>
    <t>E02977</t>
  </si>
  <si>
    <t>E02531</t>
  </si>
  <si>
    <t>E02179</t>
  </si>
  <si>
    <t>E02857</t>
  </si>
  <si>
    <t>E02477</t>
  </si>
  <si>
    <t>Jacob Cheng</t>
  </si>
  <si>
    <t>E02687</t>
  </si>
  <si>
    <t>E02748</t>
  </si>
  <si>
    <t>E02843</t>
  </si>
  <si>
    <t>E02063</t>
  </si>
  <si>
    <t>E02899</t>
  </si>
  <si>
    <t>E02478</t>
  </si>
  <si>
    <t>E02492</t>
  </si>
  <si>
    <t>E02781</t>
  </si>
  <si>
    <t>Athena Vu</t>
  </si>
  <si>
    <t>E02665</t>
  </si>
  <si>
    <t>E02012</t>
  </si>
  <si>
    <t>E02881</t>
  </si>
  <si>
    <t>E02562</t>
  </si>
  <si>
    <t>E02884</t>
  </si>
  <si>
    <t>Eliana Turner</t>
  </si>
  <si>
    <t>E02563</t>
  </si>
  <si>
    <t>E02249</t>
  </si>
  <si>
    <t>E02987</t>
  </si>
  <si>
    <t>E02920</t>
  </si>
  <si>
    <t>Charles Luu</t>
  </si>
  <si>
    <t>E02846</t>
  </si>
  <si>
    <t>E02192</t>
  </si>
  <si>
    <t>E02716</t>
  </si>
  <si>
    <t>E02066</t>
  </si>
  <si>
    <t>Eli Richardson</t>
  </si>
  <si>
    <t>E02298</t>
  </si>
  <si>
    <t>E02440</t>
  </si>
  <si>
    <t>E02798</t>
  </si>
  <si>
    <t>E02818</t>
  </si>
  <si>
    <t>E02907</t>
  </si>
  <si>
    <t>E02391</t>
  </si>
  <si>
    <t>E02800</t>
  </si>
  <si>
    <t>E02024</t>
  </si>
  <si>
    <t>E02427</t>
  </si>
  <si>
    <t>E02276</t>
  </si>
  <si>
    <t>E02649</t>
  </si>
  <si>
    <t>E02005</t>
  </si>
  <si>
    <t>E02732</t>
  </si>
  <si>
    <t>E02720</t>
  </si>
  <si>
    <t>E02428</t>
  </si>
  <si>
    <t>E02259</t>
  </si>
  <si>
    <t>E02992</t>
  </si>
  <si>
    <t>E02535</t>
  </si>
  <si>
    <t>E02035</t>
  </si>
  <si>
    <t>E02135</t>
  </si>
  <si>
    <t>E02968</t>
  </si>
  <si>
    <t>E02453</t>
  </si>
  <si>
    <t>E02153</t>
  </si>
  <si>
    <t>Nova Lin</t>
  </si>
  <si>
    <t>E02193</t>
  </si>
  <si>
    <t>E02889</t>
  </si>
  <si>
    <t>E02059</t>
  </si>
  <si>
    <t>E02900</t>
  </si>
  <si>
    <t>E02202</t>
  </si>
  <si>
    <t>E02696</t>
  </si>
  <si>
    <t>E02554</t>
  </si>
  <si>
    <t>E02888</t>
  </si>
  <si>
    <t>E02684</t>
  </si>
  <si>
    <t>E02561</t>
  </si>
  <si>
    <t>E02558</t>
  </si>
  <si>
    <t>E02221</t>
  </si>
  <si>
    <t>E02627</t>
  </si>
  <si>
    <t>E02310</t>
  </si>
  <si>
    <t>E02661</t>
  </si>
  <si>
    <t>E02703</t>
  </si>
  <si>
    <t>E02191</t>
  </si>
  <si>
    <t>E02521</t>
  </si>
  <si>
    <t>E02002</t>
  </si>
  <si>
    <t>E02003</t>
  </si>
  <si>
    <t>E02004</t>
  </si>
  <si>
    <t>E02006</t>
  </si>
  <si>
    <t>E02007</t>
  </si>
  <si>
    <t>E02008</t>
  </si>
  <si>
    <t>E02009</t>
  </si>
  <si>
    <t>E02010</t>
  </si>
  <si>
    <t>E02011</t>
  </si>
  <si>
    <t>E02013</t>
  </si>
  <si>
    <t>E02014</t>
  </si>
  <si>
    <t>E02015</t>
  </si>
  <si>
    <t>E02016</t>
  </si>
  <si>
    <t>E02018</t>
  </si>
  <si>
    <t>E02019</t>
  </si>
  <si>
    <t>E02020</t>
  </si>
  <si>
    <t>E02021</t>
  </si>
  <si>
    <t>E02022</t>
  </si>
  <si>
    <t>E02025</t>
  </si>
  <si>
    <t>E02026</t>
  </si>
  <si>
    <t>E02027</t>
  </si>
  <si>
    <t>E02028</t>
  </si>
  <si>
    <t>E02029</t>
  </si>
  <si>
    <t>E02030</t>
  </si>
  <si>
    <t>E02032</t>
  </si>
  <si>
    <t>E02034</t>
  </si>
  <si>
    <t>E02036</t>
  </si>
  <si>
    <t>E02037</t>
  </si>
  <si>
    <t>E02039</t>
  </si>
  <si>
    <t>E02040</t>
  </si>
  <si>
    <t>E02041</t>
  </si>
  <si>
    <t>E02042</t>
  </si>
  <si>
    <t>E02043</t>
  </si>
  <si>
    <t>E02045</t>
  </si>
  <si>
    <t>E02046</t>
  </si>
  <si>
    <t>E02048</t>
  </si>
  <si>
    <t>E02049</t>
  </si>
  <si>
    <t>E02050</t>
  </si>
  <si>
    <t>E02051</t>
  </si>
  <si>
    <t>E02052</t>
  </si>
  <si>
    <t>E02053</t>
  </si>
  <si>
    <t>E02054</t>
  </si>
  <si>
    <t>E02055</t>
  </si>
  <si>
    <t>E02056</t>
  </si>
  <si>
    <t>E02057</t>
  </si>
  <si>
    <t>E02058</t>
  </si>
  <si>
    <t>E02060</t>
  </si>
  <si>
    <t>E02061</t>
  </si>
  <si>
    <t>E02064</t>
  </si>
  <si>
    <t>E02065</t>
  </si>
  <si>
    <t>E02067</t>
  </si>
  <si>
    <t>E02068</t>
  </si>
  <si>
    <t>E02069</t>
  </si>
  <si>
    <t>E02070</t>
  </si>
  <si>
    <t>E02073</t>
  </si>
  <si>
    <t>E02075</t>
  </si>
  <si>
    <t>E02076</t>
  </si>
  <si>
    <t>E02077</t>
  </si>
  <si>
    <t>E02078</t>
  </si>
  <si>
    <t>E02079</t>
  </si>
  <si>
    <t>E02080</t>
  </si>
  <si>
    <t>E02081</t>
  </si>
  <si>
    <t>E02082</t>
  </si>
  <si>
    <t>E02083</t>
  </si>
  <si>
    <t>E02084</t>
  </si>
  <si>
    <t>E02085</t>
  </si>
  <si>
    <t>E02086</t>
  </si>
  <si>
    <t>E02087</t>
  </si>
  <si>
    <t>E02089</t>
  </si>
  <si>
    <t>E02090</t>
  </si>
  <si>
    <t>E02091</t>
  </si>
  <si>
    <t>E02092</t>
  </si>
  <si>
    <t>E02093</t>
  </si>
  <si>
    <t>E02095</t>
  </si>
  <si>
    <t>E02096</t>
  </si>
  <si>
    <t>E02097</t>
  </si>
  <si>
    <t>E02098</t>
  </si>
  <si>
    <t>E02099</t>
  </si>
  <si>
    <t>E02100</t>
  </si>
  <si>
    <t>E02101</t>
  </si>
  <si>
    <t>E02102</t>
  </si>
  <si>
    <t>E02104</t>
  </si>
  <si>
    <t>E02105</t>
  </si>
  <si>
    <t>E02106</t>
  </si>
  <si>
    <t>E02107</t>
  </si>
  <si>
    <t>E02109</t>
  </si>
  <si>
    <t>E02110</t>
  </si>
  <si>
    <t>E02111</t>
  </si>
  <si>
    <t>E02113</t>
  </si>
  <si>
    <t>E02114</t>
  </si>
  <si>
    <t>E02115</t>
  </si>
  <si>
    <t>E02116</t>
  </si>
  <si>
    <t>E02117</t>
  </si>
  <si>
    <t>E02118</t>
  </si>
  <si>
    <t>E02119</t>
  </si>
  <si>
    <t>E02120</t>
  </si>
  <si>
    <t>E02122</t>
  </si>
  <si>
    <t>E02123</t>
  </si>
  <si>
    <t>E02124</t>
  </si>
  <si>
    <t>E02125</t>
  </si>
  <si>
    <t>E02126</t>
  </si>
  <si>
    <t>E02127</t>
  </si>
  <si>
    <t>E02128</t>
  </si>
  <si>
    <t>E02129</t>
  </si>
  <si>
    <t>E02130</t>
  </si>
  <si>
    <t>E02131</t>
  </si>
  <si>
    <t>E02132</t>
  </si>
  <si>
    <t>E02133</t>
  </si>
  <si>
    <t>E02134</t>
  </si>
  <si>
    <t>E02136</t>
  </si>
  <si>
    <t>E02137</t>
  </si>
  <si>
    <t>E02138</t>
  </si>
  <si>
    <t>E02141</t>
  </si>
  <si>
    <t>E02142</t>
  </si>
  <si>
    <t>E02143</t>
  </si>
  <si>
    <t>E02144</t>
  </si>
  <si>
    <t>E02145</t>
  </si>
  <si>
    <t>E02146</t>
  </si>
  <si>
    <t>E02149</t>
  </si>
  <si>
    <t>E02150</t>
  </si>
  <si>
    <t>E02151</t>
  </si>
  <si>
    <t>E02152</t>
  </si>
  <si>
    <t>E02154</t>
  </si>
  <si>
    <t>E02155</t>
  </si>
  <si>
    <t>E02156</t>
  </si>
  <si>
    <t>E02157</t>
  </si>
  <si>
    <t>E02158</t>
  </si>
  <si>
    <t>E02159</t>
  </si>
  <si>
    <t>E02160</t>
  </si>
  <si>
    <t>E02161</t>
  </si>
  <si>
    <t>E02162</t>
  </si>
  <si>
    <t>E02163</t>
  </si>
  <si>
    <t>E02164</t>
  </si>
  <si>
    <t>E02165</t>
  </si>
  <si>
    <t>E02167</t>
  </si>
  <si>
    <t>E02168</t>
  </si>
  <si>
    <t>E02169</t>
  </si>
  <si>
    <t>E02170</t>
  </si>
  <si>
    <t>E02171</t>
  </si>
  <si>
    <t>E02172</t>
  </si>
  <si>
    <t>E02173</t>
  </si>
  <si>
    <t>E02174</t>
  </si>
  <si>
    <t>E02175</t>
  </si>
  <si>
    <t>E02176</t>
  </si>
  <si>
    <t>E02177</t>
  </si>
  <si>
    <t>E02178</t>
  </si>
  <si>
    <t>E02180</t>
  </si>
  <si>
    <t>E02181</t>
  </si>
  <si>
    <t>E02182</t>
  </si>
  <si>
    <t>E02184</t>
  </si>
  <si>
    <t>E02186</t>
  </si>
  <si>
    <t>E02187</t>
  </si>
  <si>
    <t>E02188</t>
  </si>
  <si>
    <t>E02194</t>
  </si>
  <si>
    <t>E02195</t>
  </si>
  <si>
    <t>E02196</t>
  </si>
  <si>
    <t>E02197</t>
  </si>
  <si>
    <t>E02198</t>
  </si>
  <si>
    <t>E02199</t>
  </si>
  <si>
    <t>E02200</t>
  </si>
  <si>
    <t>E02201</t>
  </si>
  <si>
    <t>E02203</t>
  </si>
  <si>
    <t>E02204</t>
  </si>
  <si>
    <t>E02205</t>
  </si>
  <si>
    <t>E02207</t>
  </si>
  <si>
    <t>E02208</t>
  </si>
  <si>
    <t>E02209</t>
  </si>
  <si>
    <t>E02210</t>
  </si>
  <si>
    <t>E02211</t>
  </si>
  <si>
    <t>E02212</t>
  </si>
  <si>
    <t>E02213</t>
  </si>
  <si>
    <t>E02214</t>
  </si>
  <si>
    <t>E02215</t>
  </si>
  <si>
    <t>E02218</t>
  </si>
  <si>
    <t>E02219</t>
  </si>
  <si>
    <t>E02220</t>
  </si>
  <si>
    <t>E02222</t>
  </si>
  <si>
    <t>E02223</t>
  </si>
  <si>
    <t>E02224</t>
  </si>
  <si>
    <t>E02225</t>
  </si>
  <si>
    <t>E02226</t>
  </si>
  <si>
    <t>E02228</t>
  </si>
  <si>
    <t>E02229</t>
  </si>
  <si>
    <t>E02230</t>
  </si>
  <si>
    <t>E02231</t>
  </si>
  <si>
    <t>E02232</t>
  </si>
  <si>
    <t>E02233</t>
  </si>
  <si>
    <t>E02234</t>
  </si>
  <si>
    <t>E02236</t>
  </si>
  <si>
    <t>E02237</t>
  </si>
  <si>
    <t>E02238</t>
  </si>
  <si>
    <t>E02239</t>
  </si>
  <si>
    <t>E02240</t>
  </si>
  <si>
    <t>E02241</t>
  </si>
  <si>
    <t>E02242</t>
  </si>
  <si>
    <t>E02243</t>
  </si>
  <si>
    <t>E02244</t>
  </si>
  <si>
    <t>E02245</t>
  </si>
  <si>
    <t>E02246</t>
  </si>
  <si>
    <t>E02247</t>
  </si>
  <si>
    <t>E02248</t>
  </si>
  <si>
    <t>E02250</t>
  </si>
  <si>
    <t>E02251</t>
  </si>
  <si>
    <t>E02253</t>
  </si>
  <si>
    <t>E02255</t>
  </si>
  <si>
    <t>E02256</t>
  </si>
  <si>
    <t>E02257</t>
  </si>
  <si>
    <t>E02260</t>
  </si>
  <si>
    <t>E02261</t>
  </si>
  <si>
    <t>E02262</t>
  </si>
  <si>
    <t>E02263</t>
  </si>
  <si>
    <t>E02264</t>
  </si>
  <si>
    <t>E02265</t>
  </si>
  <si>
    <t>E02266</t>
  </si>
  <si>
    <t>E02267</t>
  </si>
  <si>
    <t>E02268</t>
  </si>
  <si>
    <t>E02269</t>
  </si>
  <si>
    <t>E02270</t>
  </si>
  <si>
    <t>E02271</t>
  </si>
  <si>
    <t>E02272</t>
  </si>
  <si>
    <t>E02273</t>
  </si>
  <si>
    <t>E02275</t>
  </si>
  <si>
    <t>E02277</t>
  </si>
  <si>
    <t>E02278</t>
  </si>
  <si>
    <t>E02279</t>
  </si>
  <si>
    <t>E02280</t>
  </si>
  <si>
    <t>E02281</t>
  </si>
  <si>
    <t>E02282</t>
  </si>
  <si>
    <t>E02286</t>
  </si>
  <si>
    <t>E02287</t>
  </si>
  <si>
    <t>E02288</t>
  </si>
  <si>
    <t>E02289</t>
  </si>
  <si>
    <t>E02290</t>
  </si>
  <si>
    <t>E02291</t>
  </si>
  <si>
    <t>E02292</t>
  </si>
  <si>
    <t>E02293</t>
  </si>
  <si>
    <t>E02294</t>
  </si>
  <si>
    <t>E02296</t>
  </si>
  <si>
    <t>E02297</t>
  </si>
  <si>
    <t>E02299</t>
  </si>
  <si>
    <t>E02300</t>
  </si>
  <si>
    <t>E02301</t>
  </si>
  <si>
    <t>E02302</t>
  </si>
  <si>
    <t>E02303</t>
  </si>
  <si>
    <t>E02304</t>
  </si>
  <si>
    <t>E02305</t>
  </si>
  <si>
    <t>E02306</t>
  </si>
  <si>
    <t>E02308</t>
  </si>
  <si>
    <t>E02309</t>
  </si>
  <si>
    <t>E02311</t>
  </si>
  <si>
    <t>E02312</t>
  </si>
  <si>
    <t>E02314</t>
  </si>
  <si>
    <t>E02315</t>
  </si>
  <si>
    <t>E02316</t>
  </si>
  <si>
    <t>E02317</t>
  </si>
  <si>
    <t>E02318</t>
  </si>
  <si>
    <t>E02319</t>
  </si>
  <si>
    <t>E02320</t>
  </si>
  <si>
    <t>E02321</t>
  </si>
  <si>
    <t>E02322</t>
  </si>
  <si>
    <t>E02323</t>
  </si>
  <si>
    <t>E02324</t>
  </si>
  <si>
    <t>E02325</t>
  </si>
  <si>
    <t>E02326</t>
  </si>
  <si>
    <t>E02327</t>
  </si>
  <si>
    <t>E02328</t>
  </si>
  <si>
    <t>E02329</t>
  </si>
  <si>
    <t>E02330</t>
  </si>
  <si>
    <t>E02332</t>
  </si>
  <si>
    <t>E02334</t>
  </si>
  <si>
    <t>E02335</t>
  </si>
  <si>
    <t>E02336</t>
  </si>
  <si>
    <t>E02338</t>
  </si>
  <si>
    <t>E02339</t>
  </si>
  <si>
    <t>E02340</t>
  </si>
  <si>
    <t>E02341</t>
  </si>
  <si>
    <t>E02342</t>
  </si>
  <si>
    <t>E02343</t>
  </si>
  <si>
    <t>E02344</t>
  </si>
  <si>
    <t>E02345</t>
  </si>
  <si>
    <t>E02346</t>
  </si>
  <si>
    <t>E02347</t>
  </si>
  <si>
    <t>E02348</t>
  </si>
  <si>
    <t>E02349</t>
  </si>
  <si>
    <t>E02350</t>
  </si>
  <si>
    <t>E02351</t>
  </si>
  <si>
    <t>E02352</t>
  </si>
  <si>
    <t>E02353</t>
  </si>
  <si>
    <t>E02354</t>
  </si>
  <si>
    <t>E02355</t>
  </si>
  <si>
    <t>E02356</t>
  </si>
  <si>
    <t>E02357</t>
  </si>
  <si>
    <t>E02358</t>
  </si>
  <si>
    <t>E02359</t>
  </si>
  <si>
    <t>E02360</t>
  </si>
  <si>
    <t>E02361</t>
  </si>
  <si>
    <t>E02362</t>
  </si>
  <si>
    <t>E02364</t>
  </si>
  <si>
    <t>E02365</t>
  </si>
  <si>
    <t>E02366</t>
  </si>
  <si>
    <t>E02367</t>
  </si>
  <si>
    <t>E02368</t>
  </si>
  <si>
    <t>E02369</t>
  </si>
  <si>
    <t>E02370</t>
  </si>
  <si>
    <t>E02371</t>
  </si>
  <si>
    <t>E02372</t>
  </si>
  <si>
    <t>E02373</t>
  </si>
  <si>
    <t>E02374</t>
  </si>
  <si>
    <t>E02376</t>
  </si>
  <si>
    <t>E02377</t>
  </si>
  <si>
    <t>E02379</t>
  </si>
  <si>
    <t>E02380</t>
  </si>
  <si>
    <t>E02381</t>
  </si>
  <si>
    <t>E02382</t>
  </si>
  <si>
    <t>E02383</t>
  </si>
  <si>
    <t>E02384</t>
  </si>
  <si>
    <t>E02385</t>
  </si>
  <si>
    <t>E02386</t>
  </si>
  <si>
    <t>E02388</t>
  </si>
  <si>
    <t>E02389</t>
  </si>
  <si>
    <t>E02390</t>
  </si>
  <si>
    <t>E02392</t>
  </si>
  <si>
    <t>E02393</t>
  </si>
  <si>
    <t>E02394</t>
  </si>
  <si>
    <t>E02395</t>
  </si>
  <si>
    <t>E02396</t>
  </si>
  <si>
    <t>E02397</t>
  </si>
  <si>
    <t>E02398</t>
  </si>
  <si>
    <t>E02399</t>
  </si>
  <si>
    <t>E02400</t>
  </si>
  <si>
    <t>E02401</t>
  </si>
  <si>
    <t>E02402</t>
  </si>
  <si>
    <t>E02403</t>
  </si>
  <si>
    <t>E02404</t>
  </si>
  <si>
    <t>E02405</t>
  </si>
  <si>
    <t>E02406</t>
  </si>
  <si>
    <t>E02407</t>
  </si>
  <si>
    <t>E02408</t>
  </si>
  <si>
    <t>E02409</t>
  </si>
  <si>
    <t>E02410</t>
  </si>
  <si>
    <t>E02411</t>
  </si>
  <si>
    <t>E02412</t>
  </si>
  <si>
    <t>E02413</t>
  </si>
  <si>
    <t>E02414</t>
  </si>
  <si>
    <t>E02416</t>
  </si>
  <si>
    <t>E02418</t>
  </si>
  <si>
    <t>E02419</t>
  </si>
  <si>
    <t>E02422</t>
  </si>
  <si>
    <t>E02423</t>
  </si>
  <si>
    <t>E02424</t>
  </si>
  <si>
    <t>E02425</t>
  </si>
  <si>
    <t>E02426</t>
  </si>
  <si>
    <t>E02429</t>
  </si>
  <si>
    <t>E02430</t>
  </si>
  <si>
    <t>E02431</t>
  </si>
  <si>
    <t>E02432</t>
  </si>
  <si>
    <t>E02433</t>
  </si>
  <si>
    <t>E02434</t>
  </si>
  <si>
    <t>E02435</t>
  </si>
  <si>
    <t>E02436</t>
  </si>
  <si>
    <t>E02437</t>
  </si>
  <si>
    <t>E02438</t>
  </si>
  <si>
    <t>E02439</t>
  </si>
  <si>
    <t>E02441</t>
  </si>
  <si>
    <t>E02442</t>
  </si>
  <si>
    <t>E02443</t>
  </si>
  <si>
    <t>E02444</t>
  </si>
  <si>
    <t>E02445</t>
  </si>
  <si>
    <t>E02446</t>
  </si>
  <si>
    <t>E02447</t>
  </si>
  <si>
    <t>E02448</t>
  </si>
  <si>
    <t>E02449</t>
  </si>
  <si>
    <t>E02450</t>
  </si>
  <si>
    <t>E02451</t>
  </si>
  <si>
    <t>E02452</t>
  </si>
  <si>
    <t>E02454</t>
  </si>
  <si>
    <t>E02455</t>
  </si>
  <si>
    <t>E02456</t>
  </si>
  <si>
    <t>E02457</t>
  </si>
  <si>
    <t>E02458</t>
  </si>
  <si>
    <t>E02459</t>
  </si>
  <si>
    <t>E02460</t>
  </si>
  <si>
    <t>E02461</t>
  </si>
  <si>
    <t>E02462</t>
  </si>
  <si>
    <t>E02463</t>
  </si>
  <si>
    <t>E02465</t>
  </si>
  <si>
    <t>E02466</t>
  </si>
  <si>
    <t>E02467</t>
  </si>
  <si>
    <t>E02469</t>
  </si>
  <si>
    <t>E02470</t>
  </si>
  <si>
    <t>E02471</t>
  </si>
  <si>
    <t>E02472</t>
  </si>
  <si>
    <t>E02474</t>
  </si>
  <si>
    <t>E02475</t>
  </si>
  <si>
    <t>E02476</t>
  </si>
  <si>
    <t>E02479</t>
  </si>
  <si>
    <t>E02480</t>
  </si>
  <si>
    <t>E02481</t>
  </si>
  <si>
    <t>E02482</t>
  </si>
  <si>
    <t>E02483</t>
  </si>
  <si>
    <t>E02484</t>
  </si>
  <si>
    <t>E02485</t>
  </si>
  <si>
    <t>E02486</t>
  </si>
  <si>
    <t>E02487</t>
  </si>
  <si>
    <t>E02488</t>
  </si>
  <si>
    <t>E02490</t>
  </si>
  <si>
    <t>E02491</t>
  </si>
  <si>
    <t>E02493</t>
  </si>
  <si>
    <t>E02494</t>
  </si>
  <si>
    <t>E02495</t>
  </si>
  <si>
    <t>E02496</t>
  </si>
  <si>
    <t>E02497</t>
  </si>
  <si>
    <t>E02498</t>
  </si>
  <si>
    <t>E02499</t>
  </si>
  <si>
    <t>E02500</t>
  </si>
  <si>
    <t>E02501</t>
  </si>
  <si>
    <t>E02502</t>
  </si>
  <si>
    <t>E02503</t>
  </si>
  <si>
    <t>E02504</t>
  </si>
  <si>
    <t>E02505</t>
  </si>
  <si>
    <t>E02506</t>
  </si>
  <si>
    <t>E02507</t>
  </si>
  <si>
    <t>E02508</t>
  </si>
  <si>
    <t>E02509</t>
  </si>
  <si>
    <t>E02510</t>
  </si>
  <si>
    <t>E02511</t>
  </si>
  <si>
    <t>E02512</t>
  </si>
  <si>
    <t>E02513</t>
  </si>
  <si>
    <t>E02514</t>
  </si>
  <si>
    <t>E02515</t>
  </si>
  <si>
    <t>E02516</t>
  </si>
  <si>
    <t>E02517</t>
  </si>
  <si>
    <t>E02518</t>
  </si>
  <si>
    <t>E02519</t>
  </si>
  <si>
    <t>E02520</t>
  </si>
  <si>
    <t>E02523</t>
  </si>
  <si>
    <t>E02524</t>
  </si>
  <si>
    <t>E02525</t>
  </si>
  <si>
    <t>E02526</t>
  </si>
  <si>
    <t>E02527</t>
  </si>
  <si>
    <t>E02528</t>
  </si>
  <si>
    <t>E02529</t>
  </si>
  <si>
    <t>E02530</t>
  </si>
  <si>
    <t>E02532</t>
  </si>
  <si>
    <t>E02533</t>
  </si>
  <si>
    <t>E02536</t>
  </si>
  <si>
    <t>E02537</t>
  </si>
  <si>
    <t>E02538</t>
  </si>
  <si>
    <t>E02539</t>
  </si>
  <si>
    <t>E02540</t>
  </si>
  <si>
    <t>E02541</t>
  </si>
  <si>
    <t>E02542</t>
  </si>
  <si>
    <t>E02543</t>
  </si>
  <si>
    <t>E02544</t>
  </si>
  <si>
    <t>E02545</t>
  </si>
  <si>
    <t>E02546</t>
  </si>
  <si>
    <t>E02547</t>
  </si>
  <si>
    <t>E02548</t>
  </si>
  <si>
    <t>E02549</t>
  </si>
  <si>
    <t>E02550</t>
  </si>
  <si>
    <t>E02551</t>
  </si>
  <si>
    <t>E02552</t>
  </si>
  <si>
    <t>E02553</t>
  </si>
  <si>
    <t>E02556</t>
  </si>
  <si>
    <t>E02557</t>
  </si>
  <si>
    <t>E02559</t>
  </si>
  <si>
    <t>E02560</t>
  </si>
  <si>
    <t>E02564</t>
  </si>
  <si>
    <t>E02565</t>
  </si>
  <si>
    <t>E02566</t>
  </si>
  <si>
    <t>E02567</t>
  </si>
  <si>
    <t>E02568</t>
  </si>
  <si>
    <t>E02569</t>
  </si>
  <si>
    <t>E02570</t>
  </si>
  <si>
    <t>E02571</t>
  </si>
  <si>
    <t>E02573</t>
  </si>
  <si>
    <t>E02574</t>
  </si>
  <si>
    <t>E02575</t>
  </si>
  <si>
    <t>E02577</t>
  </si>
  <si>
    <t>E02578</t>
  </si>
  <si>
    <t>E02579</t>
  </si>
  <si>
    <t>E02580</t>
  </si>
  <si>
    <t>E02581</t>
  </si>
  <si>
    <t>E02582</t>
  </si>
  <si>
    <t>E02583</t>
  </si>
  <si>
    <t>E02584</t>
  </si>
  <si>
    <t>E02585</t>
  </si>
  <si>
    <t>E02586</t>
  </si>
  <si>
    <t>E02587</t>
  </si>
  <si>
    <t>E02588</t>
  </si>
  <si>
    <t>E02589</t>
  </si>
  <si>
    <t>E02590</t>
  </si>
  <si>
    <t>E02591</t>
  </si>
  <si>
    <t>E02592</t>
  </si>
  <si>
    <t>E02593</t>
  </si>
  <si>
    <t>E02595</t>
  </si>
  <si>
    <t>E02596</t>
  </si>
  <si>
    <t>E02597</t>
  </si>
  <si>
    <t>E02598</t>
  </si>
  <si>
    <t>E02600</t>
  </si>
  <si>
    <t>E02601</t>
  </si>
  <si>
    <t>E02602</t>
  </si>
  <si>
    <t>E02603</t>
  </si>
  <si>
    <t>E02605</t>
  </si>
  <si>
    <t>E02606</t>
  </si>
  <si>
    <t>E02607</t>
  </si>
  <si>
    <t>E02608</t>
  </si>
  <si>
    <t>E02609</t>
  </si>
  <si>
    <t>E02610</t>
  </si>
  <si>
    <t>E02611</t>
  </si>
  <si>
    <t>E02612</t>
  </si>
  <si>
    <t>E02614</t>
  </si>
  <si>
    <t>E02615</t>
  </si>
  <si>
    <t>E02616</t>
  </si>
  <si>
    <t>E02617</t>
  </si>
  <si>
    <t>E02618</t>
  </si>
  <si>
    <t>E02619</t>
  </si>
  <si>
    <t>E02620</t>
  </si>
  <si>
    <t>E02621</t>
  </si>
  <si>
    <t>E02622</t>
  </si>
  <si>
    <t>E02623</t>
  </si>
  <si>
    <t>E02624</t>
  </si>
  <si>
    <t>E02625</t>
  </si>
  <si>
    <t>E02626</t>
  </si>
  <si>
    <t>E02629</t>
  </si>
  <si>
    <t>E02630</t>
  </si>
  <si>
    <t>E02631</t>
  </si>
  <si>
    <t>E02634</t>
  </si>
  <si>
    <t>E02635</t>
  </si>
  <si>
    <t>E02636</t>
  </si>
  <si>
    <t>E02637</t>
  </si>
  <si>
    <t>E02638</t>
  </si>
  <si>
    <t>E02640</t>
  </si>
  <si>
    <t>E02641</t>
  </si>
  <si>
    <t>E02643</t>
  </si>
  <si>
    <t>E02644</t>
  </si>
  <si>
    <t>E02645</t>
  </si>
  <si>
    <t>E02646</t>
  </si>
  <si>
    <t>E02647</t>
  </si>
  <si>
    <t>E02648</t>
  </si>
  <si>
    <t>E02650</t>
  </si>
  <si>
    <t>E02651</t>
  </si>
  <si>
    <t>E02653</t>
  </si>
  <si>
    <t>E02654</t>
  </si>
  <si>
    <t>E02655</t>
  </si>
  <si>
    <t>E02656</t>
  </si>
  <si>
    <t>E02657</t>
  </si>
  <si>
    <t>E02658</t>
  </si>
  <si>
    <t>E02659</t>
  </si>
  <si>
    <t>E02660</t>
  </si>
  <si>
    <t>E02662</t>
  </si>
  <si>
    <t>E02663</t>
  </si>
  <si>
    <t>E02664</t>
  </si>
  <si>
    <t>E02666</t>
  </si>
  <si>
    <t>E02667</t>
  </si>
  <si>
    <t>E02668</t>
  </si>
  <si>
    <t>E02669</t>
  </si>
  <si>
    <t>E02670</t>
  </si>
  <si>
    <t>E02671</t>
  </si>
  <si>
    <t>E02672</t>
  </si>
  <si>
    <t>E02673</t>
  </si>
  <si>
    <t>E02674</t>
  </si>
  <si>
    <t>E02675</t>
  </si>
  <si>
    <t>E02676</t>
  </si>
  <si>
    <t>E02677</t>
  </si>
  <si>
    <t>E02679</t>
  </si>
  <si>
    <t>E02680</t>
  </si>
  <si>
    <t>E02682</t>
  </si>
  <si>
    <t>E02683</t>
  </si>
  <si>
    <t>E02685</t>
  </si>
  <si>
    <t>E02686</t>
  </si>
  <si>
    <t>E02688</t>
  </si>
  <si>
    <t>E02689</t>
  </si>
  <si>
    <t>E02690</t>
  </si>
  <si>
    <t>E02691</t>
  </si>
  <si>
    <t>E02692</t>
  </si>
  <si>
    <t>E02694</t>
  </si>
  <si>
    <t>E02695</t>
  </si>
  <si>
    <t>E02697</t>
  </si>
  <si>
    <t>E02698</t>
  </si>
  <si>
    <t>E02699</t>
  </si>
  <si>
    <t>E02700</t>
  </si>
  <si>
    <t>E02701</t>
  </si>
  <si>
    <t>E02702</t>
  </si>
  <si>
    <t>E02704</t>
  </si>
  <si>
    <t>E02705</t>
  </si>
  <si>
    <t>E02707</t>
  </si>
  <si>
    <t>E02708</t>
  </si>
  <si>
    <t>E02709</t>
  </si>
  <si>
    <t>E02711</t>
  </si>
  <si>
    <t>E02712</t>
  </si>
  <si>
    <t>E02713</t>
  </si>
  <si>
    <t>E02714</t>
  </si>
  <si>
    <t>E02715</t>
  </si>
  <si>
    <t>E02717</t>
  </si>
  <si>
    <t>E02718</t>
  </si>
  <si>
    <t>E02719</t>
  </si>
  <si>
    <t>E02721</t>
  </si>
  <si>
    <t>E02722</t>
  </si>
  <si>
    <t>E02723</t>
  </si>
  <si>
    <t>E02724</t>
  </si>
  <si>
    <t>E02725</t>
  </si>
  <si>
    <t>E02726</t>
  </si>
  <si>
    <t>E02727</t>
  </si>
  <si>
    <t>E02729</t>
  </si>
  <si>
    <t>E02731</t>
  </si>
  <si>
    <t>E02733</t>
  </si>
  <si>
    <t>E02734</t>
  </si>
  <si>
    <t>E02735</t>
  </si>
  <si>
    <t>E02736</t>
  </si>
  <si>
    <t>E02737</t>
  </si>
  <si>
    <t>E02738</t>
  </si>
  <si>
    <t>E02739</t>
  </si>
  <si>
    <t>E02740</t>
  </si>
  <si>
    <t>E02741</t>
  </si>
  <si>
    <t>E02742</t>
  </si>
  <si>
    <t>E02743</t>
  </si>
  <si>
    <t>E02745</t>
  </si>
  <si>
    <t>E02746</t>
  </si>
  <si>
    <t>E02749</t>
  </si>
  <si>
    <t>E02750</t>
  </si>
  <si>
    <t>E02751</t>
  </si>
  <si>
    <t>E02752</t>
  </si>
  <si>
    <t>E02753</t>
  </si>
  <si>
    <t>E02754</t>
  </si>
  <si>
    <t>E02755</t>
  </si>
  <si>
    <t>E02756</t>
  </si>
  <si>
    <t>E02757</t>
  </si>
  <si>
    <t>E02758</t>
  </si>
  <si>
    <t>E02759</t>
  </si>
  <si>
    <t>E02760</t>
  </si>
  <si>
    <t>E02762</t>
  </si>
  <si>
    <t>E02763</t>
  </si>
  <si>
    <t>E02764</t>
  </si>
  <si>
    <t>E02765</t>
  </si>
  <si>
    <t>E02766</t>
  </si>
  <si>
    <t>E02767</t>
  </si>
  <si>
    <t>E02768</t>
  </si>
  <si>
    <t>E02771</t>
  </si>
  <si>
    <t>E02772</t>
  </si>
  <si>
    <t>E02773</t>
  </si>
  <si>
    <t>E02774</t>
  </si>
  <si>
    <t>E02775</t>
  </si>
  <si>
    <t>E02776</t>
  </si>
  <si>
    <t>E02777</t>
  </si>
  <si>
    <t>E02778</t>
  </si>
  <si>
    <t>E02779</t>
  </si>
  <si>
    <t>E02780</t>
  </si>
  <si>
    <t>E02782</t>
  </si>
  <si>
    <t>E02784</t>
  </si>
  <si>
    <t>E02785</t>
  </si>
  <si>
    <t>E02786</t>
  </si>
  <si>
    <t>E02787</t>
  </si>
  <si>
    <t>E02788</t>
  </si>
  <si>
    <t>E02789</t>
  </si>
  <si>
    <t>E02790</t>
  </si>
  <si>
    <t>E02792</t>
  </si>
  <si>
    <t>E02793</t>
  </si>
  <si>
    <t>E02794</t>
  </si>
  <si>
    <t>E02795</t>
  </si>
  <si>
    <t>E02796</t>
  </si>
  <si>
    <t>E02797</t>
  </si>
  <si>
    <t>E02799</t>
  </si>
  <si>
    <t>E02804</t>
  </si>
  <si>
    <t>E02805</t>
  </si>
  <si>
    <t>E02806</t>
  </si>
  <si>
    <t>E02807</t>
  </si>
  <si>
    <t>E02808</t>
  </si>
  <si>
    <t>E02809</t>
  </si>
  <si>
    <t>E02811</t>
  </si>
  <si>
    <t>E02812</t>
  </si>
  <si>
    <t>E02814</t>
  </si>
  <si>
    <t>E02815</t>
  </si>
  <si>
    <t>E02816</t>
  </si>
  <si>
    <t>E02817</t>
  </si>
  <si>
    <t>E02819</t>
  </si>
  <si>
    <t>E02820</t>
  </si>
  <si>
    <t>E02821</t>
  </si>
  <si>
    <t>E02822</t>
  </si>
  <si>
    <t>E02823</t>
  </si>
  <si>
    <t>E02824</t>
  </si>
  <si>
    <t>E02826</t>
  </si>
  <si>
    <t>E02827</t>
  </si>
  <si>
    <t>E02828</t>
  </si>
  <si>
    <t>E02829</t>
  </si>
  <si>
    <t>E02830</t>
  </si>
  <si>
    <t>E02831</t>
  </si>
  <si>
    <t>E02834</t>
  </si>
  <si>
    <t>E02835</t>
  </si>
  <si>
    <t>E02836</t>
  </si>
  <si>
    <t>E02837</t>
  </si>
  <si>
    <t>E02839</t>
  </si>
  <si>
    <t>E02840</t>
  </si>
  <si>
    <t>E02841</t>
  </si>
  <si>
    <t>E02842</t>
  </si>
  <si>
    <t>E02845</t>
  </si>
  <si>
    <t>E02847</t>
  </si>
  <si>
    <t>E02849</t>
  </si>
  <si>
    <t>E02851</t>
  </si>
  <si>
    <t>E02852</t>
  </si>
  <si>
    <t>E02853</t>
  </si>
  <si>
    <t>E02854</t>
  </si>
  <si>
    <t>E02858</t>
  </si>
  <si>
    <t>E02859</t>
  </si>
  <si>
    <t>E02860</t>
  </si>
  <si>
    <t>E02863</t>
  </si>
  <si>
    <t>E02864</t>
  </si>
  <si>
    <t>E02865</t>
  </si>
  <si>
    <t>E02866</t>
  </si>
  <si>
    <t>E02867</t>
  </si>
  <si>
    <t>E02868</t>
  </si>
  <si>
    <t>E02869</t>
  </si>
  <si>
    <t>E02870</t>
  </si>
  <si>
    <t>E02871</t>
  </si>
  <si>
    <t>E02873</t>
  </si>
  <si>
    <t>E02874</t>
  </si>
  <si>
    <t>E02876</t>
  </si>
  <si>
    <t>E02878</t>
  </si>
  <si>
    <t>E02879</t>
  </si>
  <si>
    <t>E02880</t>
  </si>
  <si>
    <t>E02882</t>
  </si>
  <si>
    <t>E02883</t>
  </si>
  <si>
    <t>E02885</t>
  </si>
  <si>
    <t>E02886</t>
  </si>
  <si>
    <t>E02887</t>
  </si>
  <si>
    <t>E02890</t>
  </si>
  <si>
    <t>E02891</t>
  </si>
  <si>
    <t>E02892</t>
  </si>
  <si>
    <t>E02893</t>
  </si>
  <si>
    <t>E02894</t>
  </si>
  <si>
    <t>E02896</t>
  </si>
  <si>
    <t>E02897</t>
  </si>
  <si>
    <t>E02898</t>
  </si>
  <si>
    <t>E02901</t>
  </si>
  <si>
    <t>E02902</t>
  </si>
  <si>
    <t>E02904</t>
  </si>
  <si>
    <t>E02905</t>
  </si>
  <si>
    <t>E02906</t>
  </si>
  <si>
    <t>E02908</t>
  </si>
  <si>
    <t>E02909</t>
  </si>
  <si>
    <t>E02910</t>
  </si>
  <si>
    <t>E02911</t>
  </si>
  <si>
    <t>E02912</t>
  </si>
  <si>
    <t>E02913</t>
  </si>
  <si>
    <t>E02915</t>
  </si>
  <si>
    <t>E02916</t>
  </si>
  <si>
    <t>E02918</t>
  </si>
  <si>
    <t>E02919</t>
  </si>
  <si>
    <t>E02921</t>
  </si>
  <si>
    <t>E02922</t>
  </si>
  <si>
    <t>E02924</t>
  </si>
  <si>
    <t>E02925</t>
  </si>
  <si>
    <t>E02926</t>
  </si>
  <si>
    <t>E02927</t>
  </si>
  <si>
    <t>E02928</t>
  </si>
  <si>
    <t>E02929</t>
  </si>
  <si>
    <t>E02930</t>
  </si>
  <si>
    <t>E02931</t>
  </si>
  <si>
    <t>E02932</t>
  </si>
  <si>
    <t>E02933</t>
  </si>
  <si>
    <t>E02934</t>
  </si>
  <si>
    <t>E02935</t>
  </si>
  <si>
    <t>E02936</t>
  </si>
  <si>
    <t>E02937</t>
  </si>
  <si>
    <t>E02940</t>
  </si>
  <si>
    <t>E02941</t>
  </si>
  <si>
    <t>E02945</t>
  </si>
  <si>
    <t>E02946</t>
  </si>
  <si>
    <t>E02947</t>
  </si>
  <si>
    <t>E02948</t>
  </si>
  <si>
    <t>E02949</t>
  </si>
  <si>
    <t>E02950</t>
  </si>
  <si>
    <t>E02951</t>
  </si>
  <si>
    <t>E02952</t>
  </si>
  <si>
    <t>E02953</t>
  </si>
  <si>
    <t>E02954</t>
  </si>
  <si>
    <t>E02955</t>
  </si>
  <si>
    <t>E02956</t>
  </si>
  <si>
    <t>E02957</t>
  </si>
  <si>
    <t>E02958</t>
  </si>
  <si>
    <t>E02959</t>
  </si>
  <si>
    <t>E02961</t>
  </si>
  <si>
    <t>E02962</t>
  </si>
  <si>
    <t>E02963</t>
  </si>
  <si>
    <t>E02964</t>
  </si>
  <si>
    <t>E02967</t>
  </si>
  <si>
    <t>E02969</t>
  </si>
  <si>
    <t>E02970</t>
  </si>
  <si>
    <t>E02972</t>
  </si>
  <si>
    <t>E02973</t>
  </si>
  <si>
    <t>E02974</t>
  </si>
  <si>
    <t>E02975</t>
  </si>
  <si>
    <t>E02976</t>
  </si>
  <si>
    <t>E02978</t>
  </si>
  <si>
    <t>E02979</t>
  </si>
  <si>
    <t>E02981</t>
  </si>
  <si>
    <t>E02982</t>
  </si>
  <si>
    <t>E02983</t>
  </si>
  <si>
    <t>E02985</t>
  </si>
  <si>
    <t>E02986</t>
  </si>
  <si>
    <t>E02988</t>
  </si>
  <si>
    <t>E02989</t>
  </si>
  <si>
    <t>E02990</t>
  </si>
  <si>
    <t>E02991</t>
  </si>
  <si>
    <t>E02993</t>
  </si>
  <si>
    <t>E02994</t>
  </si>
  <si>
    <t>E02995</t>
  </si>
  <si>
    <t>E02996</t>
  </si>
  <si>
    <t>E02997</t>
  </si>
  <si>
    <t>E02998</t>
  </si>
  <si>
    <t>E02999</t>
  </si>
  <si>
    <t>E03001</t>
  </si>
  <si>
    <t>Kai Le</t>
  </si>
  <si>
    <t>Robert Patel</t>
  </si>
  <si>
    <t>Cameron Lo</t>
  </si>
  <si>
    <t>Harper Castillo</t>
  </si>
  <si>
    <t>Harper Dominguez</t>
  </si>
  <si>
    <t>Ezra Vu</t>
  </si>
  <si>
    <t>Jade Hu</t>
  </si>
  <si>
    <t>Specialty Products</t>
  </si>
  <si>
    <t>Miles Chang</t>
  </si>
  <si>
    <t>Gianna Holmes</t>
  </si>
  <si>
    <t>Jameson Thomas</t>
  </si>
  <si>
    <t>Jameson Pena</t>
  </si>
  <si>
    <t>Bella Wu</t>
  </si>
  <si>
    <t>Jose Wong</t>
  </si>
  <si>
    <t>Lucas Richardson</t>
  </si>
  <si>
    <t>Jacob Moore</t>
  </si>
  <si>
    <t>Sr. Manager</t>
  </si>
  <si>
    <t>Luna Lu</t>
  </si>
  <si>
    <t>Bella Tran</t>
  </si>
  <si>
    <t>Ivy Chau</t>
  </si>
  <si>
    <t>Jordan Kumar</t>
  </si>
  <si>
    <t>Sophia Gutierrez</t>
  </si>
  <si>
    <t>Eli Dang</t>
  </si>
  <si>
    <t>Lillian Lewis</t>
  </si>
  <si>
    <t>Serenity Cao</t>
  </si>
  <si>
    <t>Parker Lai</t>
  </si>
  <si>
    <t>Charles Simmons</t>
  </si>
  <si>
    <t>Jayden Luu</t>
  </si>
  <si>
    <t>Brooks Richardson</t>
  </si>
  <si>
    <t>Ivy Thompson</t>
  </si>
  <si>
    <t>Peyton Wright</t>
  </si>
  <si>
    <t>Wyatt Dinh</t>
  </si>
  <si>
    <t>Ruby Alexander</t>
  </si>
  <si>
    <t>Axel Oh</t>
  </si>
  <si>
    <t>Axel Ramirez</t>
  </si>
  <si>
    <t>Liliana Chang</t>
  </si>
  <si>
    <t>Leonardo Carter</t>
  </si>
  <si>
    <t>Landon Gonzales</t>
  </si>
  <si>
    <t>Amelia Dominguez</t>
  </si>
  <si>
    <t>Rio de Janeiro</t>
  </si>
  <si>
    <t>Silas Ross</t>
  </si>
  <si>
    <t>Jeremiah Cheng</t>
  </si>
  <si>
    <t>Chloe Chin</t>
  </si>
  <si>
    <t>Ella Martinez</t>
  </si>
  <si>
    <t>Gianna Jones</t>
  </si>
  <si>
    <t>Austin Chow</t>
  </si>
  <si>
    <t>Ella Chen</t>
  </si>
  <si>
    <t>Ruby Kaur</t>
  </si>
  <si>
    <t>Savannah Morales</t>
  </si>
  <si>
    <t>Luca Powell</t>
  </si>
  <si>
    <t>Parker Thao</t>
  </si>
  <si>
    <t>Ryan Vo</t>
  </si>
  <si>
    <t>Isabella Ngo</t>
  </si>
  <si>
    <t>Leah Vega</t>
  </si>
  <si>
    <t>Jaxson Liu</t>
  </si>
  <si>
    <t>Santiago f Ross</t>
  </si>
  <si>
    <t>Layla Bell</t>
  </si>
  <si>
    <t>Bella Morales</t>
  </si>
  <si>
    <t>Eliza Kang</t>
  </si>
  <si>
    <t>Gabriel Reyes</t>
  </si>
  <si>
    <t>Piper Garcia</t>
  </si>
  <si>
    <t>Nathan Hong</t>
  </si>
  <si>
    <t>Chloe Kim</t>
  </si>
  <si>
    <t>Isaac Guzman</t>
  </si>
  <si>
    <t>Julian Ford</t>
  </si>
  <si>
    <t>Kinsley Liang</t>
  </si>
  <si>
    <t>Wesley Yu</t>
  </si>
  <si>
    <t>Serenity Martin</t>
  </si>
  <si>
    <t>Ethan Sanchez</t>
  </si>
  <si>
    <t>David Sanchez</t>
  </si>
  <si>
    <t>Elias Hsu</t>
  </si>
  <si>
    <t>Luca Phan</t>
  </si>
  <si>
    <t>Olivia Xi</t>
  </si>
  <si>
    <t>Alice Luu</t>
  </si>
  <si>
    <t>Leonardo Ng</t>
  </si>
  <si>
    <t>Peyton Edwards</t>
  </si>
  <si>
    <t>Axel Patel</t>
  </si>
  <si>
    <t>Eva Chavez</t>
  </si>
  <si>
    <t>Savannah Lee</t>
  </si>
  <si>
    <t>Mia Grant</t>
  </si>
  <si>
    <t>Eloise Perry</t>
  </si>
  <si>
    <t>Ian Cheng</t>
  </si>
  <si>
    <t>Penelope Chan</t>
  </si>
  <si>
    <t>Sofia Vasquez</t>
  </si>
  <si>
    <t>Anthony Baker</t>
  </si>
  <si>
    <t>Lucas Luong</t>
  </si>
  <si>
    <t>Xavier Patel</t>
  </si>
  <si>
    <t>Robert Soto</t>
  </si>
  <si>
    <t>Nevaeh Jiang</t>
  </si>
  <si>
    <t>Chloe Reyes</t>
  </si>
  <si>
    <t>Lucy Edwards</t>
  </si>
  <si>
    <t>Luna Edwards</t>
  </si>
  <si>
    <t>Stella Daniels</t>
  </si>
  <si>
    <t>Ayla Ma</t>
  </si>
  <si>
    <t>Matthew Avila</t>
  </si>
  <si>
    <t>Gianna Lim</t>
  </si>
  <si>
    <t>Joseph Tan</t>
  </si>
  <si>
    <t>Connor Lai</t>
  </si>
  <si>
    <t>Ava Owens</t>
  </si>
  <si>
    <t>Dylan Aguilar</t>
  </si>
  <si>
    <t>Leah Zheng</t>
  </si>
  <si>
    <t>Jade Pham</t>
  </si>
  <si>
    <t>Theodore Bui</t>
  </si>
  <si>
    <t>Asher Chan</t>
  </si>
  <si>
    <t>Ezekiel Brown</t>
  </si>
  <si>
    <t>Peyton Allen</t>
  </si>
  <si>
    <t>Parker Joseph</t>
  </si>
  <si>
    <t>Kayden Ortiz</t>
  </si>
  <si>
    <t>Lillian Desai</t>
  </si>
  <si>
    <t>Avery Gutierrez</t>
  </si>
  <si>
    <t>Caroline Sandoval</t>
  </si>
  <si>
    <t>Hailey Lim</t>
  </si>
  <si>
    <t>Roman Liang</t>
  </si>
  <si>
    <t>Elias Rojas</t>
  </si>
  <si>
    <t>Quinn Lai</t>
  </si>
  <si>
    <t>Clara Le</t>
  </si>
  <si>
    <t>Chloe Yoon</t>
  </si>
  <si>
    <t>Abigail Simmons</t>
  </si>
  <si>
    <t>Ayla Espinoza</t>
  </si>
  <si>
    <t>Sadie Singh</t>
  </si>
  <si>
    <t>Aaron Powell</t>
  </si>
  <si>
    <t>Jameson Vargas</t>
  </si>
  <si>
    <t>Logan Young</t>
  </si>
  <si>
    <t>Wyatt Cheung</t>
  </si>
  <si>
    <t>Lucas Zhu</t>
  </si>
  <si>
    <t>Emily Hong</t>
  </si>
  <si>
    <t>Luke Ramos</t>
  </si>
  <si>
    <t>Maya Gupta</t>
  </si>
  <si>
    <t>Eliana Ha</t>
  </si>
  <si>
    <t>Lillian Cheng</t>
  </si>
  <si>
    <t>Alexander Pena</t>
  </si>
  <si>
    <t>Leonardo Mai</t>
  </si>
  <si>
    <t>Jack Phillips</t>
  </si>
  <si>
    <t>Scarlett Delgado</t>
  </si>
  <si>
    <t>Jack Rogers</t>
  </si>
  <si>
    <t>Violet Huynh</t>
  </si>
  <si>
    <t>Victoria Park</t>
  </si>
  <si>
    <t>Elizabeth Rodriguez</t>
  </si>
  <si>
    <t>Samuel Kumar</t>
  </si>
  <si>
    <t>Zoe Maldonado</t>
  </si>
  <si>
    <t>Natalia Richardson</t>
  </si>
  <si>
    <t>Madeline Contreras</t>
  </si>
  <si>
    <t>Raelynn Espinoza</t>
  </si>
  <si>
    <t>Noah Rojas</t>
  </si>
  <si>
    <t>Jack Ramos</t>
  </si>
  <si>
    <t>Riley King</t>
  </si>
  <si>
    <t>Naomi Lee</t>
  </si>
  <si>
    <t>Caleb Jones</t>
  </si>
  <si>
    <t>Peyton Alvarado</t>
  </si>
  <si>
    <t>Luca Liu</t>
  </si>
  <si>
    <t>Christian Johnson</t>
  </si>
  <si>
    <t>Kinsley Gonzales</t>
  </si>
  <si>
    <t>Hunter Yoon</t>
  </si>
  <si>
    <t>Elias Dixon</t>
  </si>
  <si>
    <t>Owen Guerrero</t>
  </si>
  <si>
    <t>Lucas Lo</t>
  </si>
  <si>
    <t>Hunter Mitchell</t>
  </si>
  <si>
    <t>Eliana Bailey</t>
  </si>
  <si>
    <t>Gabriella Choi</t>
  </si>
  <si>
    <t>Evelyn Alvarado</t>
  </si>
  <si>
    <t>Wyatt Chan</t>
  </si>
  <si>
    <t>Sarah Johnson</t>
  </si>
  <si>
    <t>Brooks Evans</t>
  </si>
  <si>
    <t>Isaiah Dixon</t>
  </si>
  <si>
    <t>Addison Lo</t>
  </si>
  <si>
    <t>Nolan Howard</t>
  </si>
  <si>
    <t>Paisley Dominguez</t>
  </si>
  <si>
    <t>Eliana Ho</t>
  </si>
  <si>
    <t>Charles Miller</t>
  </si>
  <si>
    <t>Mia Jiang</t>
  </si>
  <si>
    <t>Skylar Parker</t>
  </si>
  <si>
    <t>Zoey Leung</t>
  </si>
  <si>
    <t>Austin Moua</t>
  </si>
  <si>
    <t>Christopher Robinson</t>
  </si>
  <si>
    <t>Jayden Zhang</t>
  </si>
  <si>
    <t>Cora Mejia</t>
  </si>
  <si>
    <t>Julian Harris</t>
  </si>
  <si>
    <t>Anthony Espinoza</t>
  </si>
  <si>
    <t>Aubrey Ruiz</t>
  </si>
  <si>
    <t>Piper Tang</t>
  </si>
  <si>
    <t>Colton Delgado</t>
  </si>
  <si>
    <t>Madeline Chung</t>
  </si>
  <si>
    <t>Ariana Sharma</t>
  </si>
  <si>
    <t>Julian Marquez</t>
  </si>
  <si>
    <t>Logan Reyes</t>
  </si>
  <si>
    <t>Penelope Mai</t>
  </si>
  <si>
    <t>Ryan Reed</t>
  </si>
  <si>
    <t>Grayson Hwang</t>
  </si>
  <si>
    <t>Ezra Tan</t>
  </si>
  <si>
    <t>David Ha</t>
  </si>
  <si>
    <t>Lillian Vang</t>
  </si>
  <si>
    <t>Sofia Zhang</t>
  </si>
  <si>
    <t>Athena Daniels</t>
  </si>
  <si>
    <t>Jameson Shin</t>
  </si>
  <si>
    <t>Everly Avila</t>
  </si>
  <si>
    <t>Liam Nelson</t>
  </si>
  <si>
    <t>Theodore Lai</t>
  </si>
  <si>
    <t>Caroline Do</t>
  </si>
  <si>
    <t>Josiah Ramos</t>
  </si>
  <si>
    <t>Colton Alexander</t>
  </si>
  <si>
    <t>Charles Ramos</t>
  </si>
  <si>
    <t>Ellie Wilson</t>
  </si>
  <si>
    <t>Peyton Powell</t>
  </si>
  <si>
    <t>Hailey Rojas</t>
  </si>
  <si>
    <t>Kai Singh</t>
  </si>
  <si>
    <t>Ryan Rivera</t>
  </si>
  <si>
    <t>Everett Lu</t>
  </si>
  <si>
    <t>Layla Nunez</t>
  </si>
  <si>
    <t>Liliana Collins</t>
  </si>
  <si>
    <t>Ezekiel Jenkins</t>
  </si>
  <si>
    <t>Christopher Wang</t>
  </si>
  <si>
    <t>Savannah Rodriguez</t>
  </si>
  <si>
    <t>Lyla Turner</t>
  </si>
  <si>
    <t>Adrian Ngo</t>
  </si>
  <si>
    <t>Aria Juarez</t>
  </si>
  <si>
    <t>Audrey Ramos</t>
  </si>
  <si>
    <t>Hazel Cho</t>
  </si>
  <si>
    <t>Iris Chung</t>
  </si>
  <si>
    <t>Thomas Rodriguez</t>
  </si>
  <si>
    <t>Avery Lo</t>
  </si>
  <si>
    <t>Gabriel Bell</t>
  </si>
  <si>
    <t>Gianna Walker</t>
  </si>
  <si>
    <t>Axel Bailey</t>
  </si>
  <si>
    <t>Scarlett Green</t>
  </si>
  <si>
    <t>Jackson Wong</t>
  </si>
  <si>
    <t>Eva Jimenez</t>
  </si>
  <si>
    <t>Ian Ma</t>
  </si>
  <si>
    <t>Luna Castro</t>
  </si>
  <si>
    <t>Nolan Brooks</t>
  </si>
  <si>
    <t>Jayden Jones</t>
  </si>
  <si>
    <t>Asher Hsu</t>
  </si>
  <si>
    <t>Greyson Lim</t>
  </si>
  <si>
    <t>Chloe Miller</t>
  </si>
  <si>
    <t>Jaxson Brooks</t>
  </si>
  <si>
    <t>Jack Perez</t>
  </si>
  <si>
    <t>Ruby Reed</t>
  </si>
  <si>
    <t>Ivy Rojas</t>
  </si>
  <si>
    <t>Hudson Wong</t>
  </si>
  <si>
    <t>Ryan Yi</t>
  </si>
  <si>
    <t>Carter Simmons</t>
  </si>
  <si>
    <t>Emilia Xu</t>
  </si>
  <si>
    <t>Adam Medina</t>
  </si>
  <si>
    <t>Connor Howard</t>
  </si>
  <si>
    <t>Audrey Duong</t>
  </si>
  <si>
    <t>Landon Reyes</t>
  </si>
  <si>
    <t>Noah Ma</t>
  </si>
  <si>
    <t>Lucas Alexander</t>
  </si>
  <si>
    <t>Henry Vo</t>
  </si>
  <si>
    <t>Mila Han</t>
  </si>
  <si>
    <t>Genesis Herrera</t>
  </si>
  <si>
    <t>Olivia Vazquez</t>
  </si>
  <si>
    <t>Leilani Ng</t>
  </si>
  <si>
    <t>Olivia Mendoza</t>
  </si>
  <si>
    <t>Skylar Xu</t>
  </si>
  <si>
    <t>Eloise Williams</t>
  </si>
  <si>
    <t>Jackson Maldonado</t>
  </si>
  <si>
    <t>Christian Harris</t>
  </si>
  <si>
    <t>Penelope Santos</t>
  </si>
  <si>
    <t>Nicholas Zhou</t>
  </si>
  <si>
    <t>Ayla Garza</t>
  </si>
  <si>
    <t>Carson Mai</t>
  </si>
  <si>
    <t>Anthony Ho</t>
  </si>
  <si>
    <t>Clara Lopez</t>
  </si>
  <si>
    <t>Melody Woods</t>
  </si>
  <si>
    <t>Matthew Simmons</t>
  </si>
  <si>
    <t>Gabriella Carrillo</t>
  </si>
  <si>
    <t>Lydia Juarez</t>
  </si>
  <si>
    <t>Ava Carrillo</t>
  </si>
  <si>
    <t>Elena Sharma</t>
  </si>
  <si>
    <t>Julia Ahmed</t>
  </si>
  <si>
    <t>Iris Vo</t>
  </si>
  <si>
    <t>Hunter Yi</t>
  </si>
  <si>
    <t>Valentina Oh</t>
  </si>
  <si>
    <t>Kinsley Tran</t>
  </si>
  <si>
    <t>Christian Hong</t>
  </si>
  <si>
    <t>Amelia Mehta</t>
  </si>
  <si>
    <t>Axel Leung</t>
  </si>
  <si>
    <t>Lucas Lam</t>
  </si>
  <si>
    <t>Jose Thompson</t>
  </si>
  <si>
    <t>Wesley Duong</t>
  </si>
  <si>
    <t>Adeline Maldonado</t>
  </si>
  <si>
    <t>Elias Diaz</t>
  </si>
  <si>
    <t>Wyatt Aguilar</t>
  </si>
  <si>
    <t>Josephine Espinoza</t>
  </si>
  <si>
    <t>Adeline Lai</t>
  </si>
  <si>
    <t>Christopher Vu</t>
  </si>
  <si>
    <t>Kai Vega</t>
  </si>
  <si>
    <t>Hailey Chin</t>
  </si>
  <si>
    <t>Eleanor Xi</t>
  </si>
  <si>
    <t>Lily Molina</t>
  </si>
  <si>
    <t>Levi Vasquez</t>
  </si>
  <si>
    <t>Elijah Washington</t>
  </si>
  <si>
    <t>Gianna Park</t>
  </si>
  <si>
    <t>Melody Leung</t>
  </si>
  <si>
    <t>Liliana Valdez</t>
  </si>
  <si>
    <t>Ruby Rahman</t>
  </si>
  <si>
    <t>Natalie Stewart</t>
  </si>
  <si>
    <t>Charlotte Lim</t>
  </si>
  <si>
    <t>Elena Campos</t>
  </si>
  <si>
    <t>Vivian Lim</t>
  </si>
  <si>
    <t>Madison Xu</t>
  </si>
  <si>
    <t>Ava Aguilar</t>
  </si>
  <si>
    <t>Kayden Patel</t>
  </si>
  <si>
    <t>Penelope Desai</t>
  </si>
  <si>
    <t>Henry Vang</t>
  </si>
  <si>
    <t>Charlotte Tran</t>
  </si>
  <si>
    <t>Matthew Harris</t>
  </si>
  <si>
    <t>Emilia Barnes</t>
  </si>
  <si>
    <t>Sophie Griffin</t>
  </si>
  <si>
    <t>Kai Phillips</t>
  </si>
  <si>
    <t>Dylan Khan</t>
  </si>
  <si>
    <t>Nevaeh Clark</t>
  </si>
  <si>
    <t>Carter Luu</t>
  </si>
  <si>
    <t>Jordan Ngo</t>
  </si>
  <si>
    <t>Jackson Hu</t>
  </si>
  <si>
    <t>Madelyn Kang</t>
  </si>
  <si>
    <t>Everleigh Bell</t>
  </si>
  <si>
    <t>Eliana Trinh</t>
  </si>
  <si>
    <t>Oliver Ford</t>
  </si>
  <si>
    <t>Ryan Huang</t>
  </si>
  <si>
    <t>Gabriel Ahmed</t>
  </si>
  <si>
    <t>Ivy Rios</t>
  </si>
  <si>
    <t>Luca Hunter</t>
  </si>
  <si>
    <t>Claire Owens</t>
  </si>
  <si>
    <t>Aubrey Maldonado</t>
  </si>
  <si>
    <t>Elias Vasquez</t>
  </si>
  <si>
    <t>Melody Luu</t>
  </si>
  <si>
    <t>Christopher Luu</t>
  </si>
  <si>
    <t>James Han</t>
  </si>
  <si>
    <t>Jaxson Ayala</t>
  </si>
  <si>
    <t>Levi James</t>
  </si>
  <si>
    <t>Grayson Carrillo</t>
  </si>
  <si>
    <t>Maverick Hwang</t>
  </si>
  <si>
    <t>Noah Truong</t>
  </si>
  <si>
    <t>Willow Guzman</t>
  </si>
  <si>
    <t>Rylee Howard</t>
  </si>
  <si>
    <t>Ian Marquez</t>
  </si>
  <si>
    <t>Layla Owens</t>
  </si>
  <si>
    <t>Chloe Dixon</t>
  </si>
  <si>
    <t>Emily Zheng</t>
  </si>
  <si>
    <t>Jayden Rogers</t>
  </si>
  <si>
    <t>Elizabeth Vasquez</t>
  </si>
  <si>
    <t>Samantha Ford</t>
  </si>
  <si>
    <t>Thomas Silva</t>
  </si>
  <si>
    <t>Charlotte Park</t>
  </si>
  <si>
    <t>Liam Jimenez</t>
  </si>
  <si>
    <t>Ivy Liu</t>
  </si>
  <si>
    <t>Jayden Dixon</t>
  </si>
  <si>
    <t>Nevaeh Butler</t>
  </si>
  <si>
    <t>Leonardo Li</t>
  </si>
  <si>
    <t>Kinsley Woods</t>
  </si>
  <si>
    <t>Abigail Chu</t>
  </si>
  <si>
    <t>Ava Xiong</t>
  </si>
  <si>
    <t>Olivia Marquez</t>
  </si>
  <si>
    <t>Claire Vazquez</t>
  </si>
  <si>
    <t>Christian Castro</t>
  </si>
  <si>
    <t>Mason Oh</t>
  </si>
  <si>
    <t>Violet Santiago</t>
  </si>
  <si>
    <t>Lily Rios</t>
  </si>
  <si>
    <t>Kinsley Stewart</t>
  </si>
  <si>
    <t>Aria Molina</t>
  </si>
  <si>
    <t>James Cheng</t>
  </si>
  <si>
    <t>Mila Vang</t>
  </si>
  <si>
    <t>Alice Liu</t>
  </si>
  <si>
    <t>Delilah Gonzalez</t>
  </si>
  <si>
    <t>Samuel Tang</t>
  </si>
  <si>
    <t>Serenity Gray</t>
  </si>
  <si>
    <t>Benjamin Estrada</t>
  </si>
  <si>
    <t>Wesley Han</t>
  </si>
  <si>
    <t>Nora Herrera</t>
  </si>
  <si>
    <t>Lincoln Harris</t>
  </si>
  <si>
    <t>Charles Gonzales</t>
  </si>
  <si>
    <t>Athena Cheng</t>
  </si>
  <si>
    <t>David Garza</t>
  </si>
  <si>
    <t>Hunter Doan</t>
  </si>
  <si>
    <t>Julian Lam</t>
  </si>
  <si>
    <t>Sofia Estrada</t>
  </si>
  <si>
    <t>Jordan Chen</t>
  </si>
  <si>
    <t>Eloise Huang</t>
  </si>
  <si>
    <t>Ivy Mehta</t>
  </si>
  <si>
    <t>Eli Castillo</t>
  </si>
  <si>
    <t>Nolan Garcia</t>
  </si>
  <si>
    <t>Alexander Zhu</t>
  </si>
  <si>
    <t>Victoria Wu</t>
  </si>
  <si>
    <t>Mateo Jordan</t>
  </si>
  <si>
    <t>Everly Martin</t>
  </si>
  <si>
    <t>Athena Castro</t>
  </si>
  <si>
    <t>Josephine White</t>
  </si>
  <si>
    <t>Nicholas Vo</t>
  </si>
  <si>
    <t>Jackson Sandoval</t>
  </si>
  <si>
    <t>Olivia Turner</t>
  </si>
  <si>
    <t>Cooper Rivera</t>
  </si>
  <si>
    <t>Hailey Washington</t>
  </si>
  <si>
    <t>Mia Vasquez</t>
  </si>
  <si>
    <t>Jose Grant</t>
  </si>
  <si>
    <t>Nathan Yee</t>
  </si>
  <si>
    <t>Isabella Munoz</t>
  </si>
  <si>
    <t>Michael Turner</t>
  </si>
  <si>
    <t>Oliver Jones</t>
  </si>
  <si>
    <t>Charles Taylor</t>
  </si>
  <si>
    <t>Gianna Alvarez</t>
  </si>
  <si>
    <t>Nova Martin</t>
  </si>
  <si>
    <t>Julia Gonzalez</t>
  </si>
  <si>
    <t>Caroline Bui</t>
  </si>
  <si>
    <t>Daniel Ali</t>
  </si>
  <si>
    <t>Iris Huang</t>
  </si>
  <si>
    <t>Natalia Cheng</t>
  </si>
  <si>
    <t>Owen Evans</t>
  </si>
  <si>
    <t>Angel Dixon</t>
  </si>
  <si>
    <t>Aubrey Guerrero</t>
  </si>
  <si>
    <t>Ivy Do</t>
  </si>
  <si>
    <t>Kai Gutierrez</t>
  </si>
  <si>
    <t>Caroline Ahmed</t>
  </si>
  <si>
    <t>Alice Sharma</t>
  </si>
  <si>
    <t>Leo Simmons</t>
  </si>
  <si>
    <t>Asher Hong</t>
  </si>
  <si>
    <t>Gianna Ramirez</t>
  </si>
  <si>
    <t>Thomas Smith</t>
  </si>
  <si>
    <t>Carter Hunter</t>
  </si>
  <si>
    <t>Charlotte Green</t>
  </si>
  <si>
    <t>Lincoln Holmes</t>
  </si>
  <si>
    <t>Hudson Hu</t>
  </si>
  <si>
    <t>Noah Mitchell</t>
  </si>
  <si>
    <t>Liliana Choi</t>
  </si>
  <si>
    <t>Leonardo Cho</t>
  </si>
  <si>
    <t>Oliver Delgado</t>
  </si>
  <si>
    <t>Isabella Roberts</t>
  </si>
  <si>
    <t>Luca Desai</t>
  </si>
  <si>
    <t>William Juarez</t>
  </si>
  <si>
    <t>Ryan Alvarez</t>
  </si>
  <si>
    <t>Hudson Ha</t>
  </si>
  <si>
    <t>Hannah Brown</t>
  </si>
  <si>
    <t>Hadley Le</t>
  </si>
  <si>
    <t>Jaxson Shah</t>
  </si>
  <si>
    <t>Christopher Delgado</t>
  </si>
  <si>
    <t>Hannah Ng</t>
  </si>
  <si>
    <t>Austin Ngo</t>
  </si>
  <si>
    <t>Gianna Han</t>
  </si>
  <si>
    <t>Isaac Choi</t>
  </si>
  <si>
    <t>Madeline Smith</t>
  </si>
  <si>
    <t>Ellie Fernandez</t>
  </si>
  <si>
    <t>Lyla Lai</t>
  </si>
  <si>
    <t>Emily Moore</t>
  </si>
  <si>
    <t>Aubrey Moreno</t>
  </si>
  <si>
    <t>Nova Xiong</t>
  </si>
  <si>
    <t>Eva Lam</t>
  </si>
  <si>
    <t>Caroline Chau</t>
  </si>
  <si>
    <t>Sofia Chen</t>
  </si>
  <si>
    <t>Christopher Sharma</t>
  </si>
  <si>
    <t>Lucas Grant</t>
  </si>
  <si>
    <t>Delilah Washington</t>
  </si>
  <si>
    <t>Eloise Molina</t>
  </si>
  <si>
    <t>Clara Desai</t>
  </si>
  <si>
    <t>Audrey Campbell</t>
  </si>
  <si>
    <t>Delilah Alvarez</t>
  </si>
  <si>
    <t>Luke Luna</t>
  </si>
  <si>
    <t>Elizabeth Tan</t>
  </si>
  <si>
    <t>Sophia Wang</t>
  </si>
  <si>
    <t>Nova Park</t>
  </si>
  <si>
    <t>Josiah Khan</t>
  </si>
  <si>
    <t>Madison Gray</t>
  </si>
  <si>
    <t>Luca Washington</t>
  </si>
  <si>
    <t>Isaac Cruz</t>
  </si>
  <si>
    <t>Ellie Ortega</t>
  </si>
  <si>
    <t>Ian Huang</t>
  </si>
  <si>
    <t>Jayden Ahmed</t>
  </si>
  <si>
    <t>Violet Simmons</t>
  </si>
  <si>
    <t>William Roberts</t>
  </si>
  <si>
    <t>Penelope Sandoval</t>
  </si>
  <si>
    <t>Emilia Ortiz</t>
  </si>
  <si>
    <t>Layla Gutierrez</t>
  </si>
  <si>
    <t>Dylan Vu</t>
  </si>
  <si>
    <t>Peyton Wong</t>
  </si>
  <si>
    <t>Santiago f Banks</t>
  </si>
  <si>
    <t>Caroline Wong</t>
  </si>
  <si>
    <t>Quinn Ho</t>
  </si>
  <si>
    <t>Caroline Nunez</t>
  </si>
  <si>
    <t>Carson Brown</t>
  </si>
  <si>
    <t>Olivia Maldonado</t>
  </si>
  <si>
    <t>Emilia Chung</t>
  </si>
  <si>
    <t>Leilani Shin</t>
  </si>
  <si>
    <t>Abigail Zhu</t>
  </si>
  <si>
    <t>Autumn Xiong</t>
  </si>
  <si>
    <t>Hailey Cruz</t>
  </si>
  <si>
    <t>Piper Cruz</t>
  </si>
  <si>
    <t>Jaxson Jackson</t>
  </si>
  <si>
    <t>Serenity Mehta</t>
  </si>
  <si>
    <t>Peyton Gomez</t>
  </si>
  <si>
    <t>Ethan Vargas</t>
  </si>
  <si>
    <t>Serenity Morris</t>
  </si>
  <si>
    <t>Vivian Chan</t>
  </si>
  <si>
    <t>Lincoln Singh</t>
  </si>
  <si>
    <t>Ayla Lim</t>
  </si>
  <si>
    <t>Leilani Hong</t>
  </si>
  <si>
    <t>Victoria Doan</t>
  </si>
  <si>
    <t>Naomi Wright</t>
  </si>
  <si>
    <t>Scarlett Howard</t>
  </si>
  <si>
    <t>Victoria Vo</t>
  </si>
  <si>
    <t>Oliver Fernandez</t>
  </si>
  <si>
    <t>Luca Jiang</t>
  </si>
  <si>
    <t>Charlotte Owens</t>
  </si>
  <si>
    <t>Stella Tan</t>
  </si>
  <si>
    <t>Ellie Yoon</t>
  </si>
  <si>
    <t>Ella Do</t>
  </si>
  <si>
    <t>Lucas Cruz</t>
  </si>
  <si>
    <t>Sarah Mehta</t>
  </si>
  <si>
    <t>Anthony Phan</t>
  </si>
  <si>
    <t>Sebastian Sanders</t>
  </si>
  <si>
    <t>Jayden Phillips</t>
  </si>
  <si>
    <t>Caleb Chan</t>
  </si>
  <si>
    <t>Ariana Santiago</t>
  </si>
  <si>
    <t>Quinn Owens</t>
  </si>
  <si>
    <t>Eli James</t>
  </si>
  <si>
    <t>Ezra Aguilar</t>
  </si>
  <si>
    <t>Anna Castro</t>
  </si>
  <si>
    <t>Liliana Lewis</t>
  </si>
  <si>
    <t>Maverick Alvarado</t>
  </si>
  <si>
    <t>Nora Butler</t>
  </si>
  <si>
    <t>Landon Rodriguez</t>
  </si>
  <si>
    <t>Grace Harris</t>
  </si>
  <si>
    <t>Jeremiah Medina</t>
  </si>
  <si>
    <t>Charles Bryant</t>
  </si>
  <si>
    <t>Elizabeth Dixon</t>
  </si>
  <si>
    <t>Riley Phillips</t>
  </si>
  <si>
    <t>Gianna Cruz</t>
  </si>
  <si>
    <t>Lincoln Cruz</t>
  </si>
  <si>
    <t>Ezekiel Contreras</t>
  </si>
  <si>
    <t>Amelia Do</t>
  </si>
  <si>
    <t>Anthony Perez</t>
  </si>
  <si>
    <t>Elias Maldonado</t>
  </si>
  <si>
    <t>Liam Luong</t>
  </si>
  <si>
    <t>Jordan Ford</t>
  </si>
  <si>
    <t>Mateo Chung</t>
  </si>
  <si>
    <t>Jameson Vang</t>
  </si>
  <si>
    <t>Samuel Thomas</t>
  </si>
  <si>
    <t>Gabriel Rodriguez</t>
  </si>
  <si>
    <t>Wyatt Robinson</t>
  </si>
  <si>
    <t>Anna Huynh</t>
  </si>
  <si>
    <t>Lucy Simmons</t>
  </si>
  <si>
    <t>Austin Ng</t>
  </si>
  <si>
    <t>Madeline Cruz</t>
  </si>
  <si>
    <t>Layla Munoz</t>
  </si>
  <si>
    <t>Alexander Tang</t>
  </si>
  <si>
    <t>Carson Chen</t>
  </si>
  <si>
    <t>Kai Duong</t>
  </si>
  <si>
    <t>Ayla Cooper</t>
  </si>
  <si>
    <t>Eliza Espinoza</t>
  </si>
  <si>
    <t>Axel King</t>
  </si>
  <si>
    <t>Alexander Carter</t>
  </si>
  <si>
    <t>Robert Rogers</t>
  </si>
  <si>
    <t>Anthony Gupta</t>
  </si>
  <si>
    <t>Jackson Gupta</t>
  </si>
  <si>
    <t>Sophia Rodriguez</t>
  </si>
  <si>
    <t>Cora Patel</t>
  </si>
  <si>
    <t>Piper Hsu</t>
  </si>
  <si>
    <t>Hunter Marquez</t>
  </si>
  <si>
    <t>Addison Li</t>
  </si>
  <si>
    <t>Carson Hoang</t>
  </si>
  <si>
    <t>Julian Fernandez</t>
  </si>
  <si>
    <t>Caleb Rojas</t>
  </si>
  <si>
    <t>Elizabeth Griffin</t>
  </si>
  <si>
    <t>Nolan Han</t>
  </si>
  <si>
    <t>Cameron Romero</t>
  </si>
  <si>
    <t>Angel Patterson</t>
  </si>
  <si>
    <t>Ryan Foster</t>
  </si>
  <si>
    <t>Leonardo Patterson</t>
  </si>
  <si>
    <t>William Song</t>
  </si>
  <si>
    <t>Axel Aguilar</t>
  </si>
  <si>
    <t>Liam Valdez</t>
  </si>
  <si>
    <t>Hudson Washington</t>
  </si>
  <si>
    <t>Harper Washington</t>
  </si>
  <si>
    <t>Brooklyn Parker</t>
  </si>
  <si>
    <t>Hudson Oh</t>
  </si>
  <si>
    <t>Maverick Howard</t>
  </si>
  <si>
    <t>Alexander Dominguez</t>
  </si>
  <si>
    <t>Jack Garcia</t>
  </si>
  <si>
    <t>Aiden Hu</t>
  </si>
  <si>
    <t>Cora Espinoza</t>
  </si>
  <si>
    <t>Naomi Moua</t>
  </si>
  <si>
    <t>Liam Baker</t>
  </si>
  <si>
    <t>Christian Liu</t>
  </si>
  <si>
    <t>Aaron Munoz</t>
  </si>
  <si>
    <t>Levi Kang</t>
  </si>
  <si>
    <t>Isaac Foster</t>
  </si>
  <si>
    <t>Samantha Zhu</t>
  </si>
  <si>
    <t>Vivian Watson</t>
  </si>
  <si>
    <t>Emery Hernandez</t>
  </si>
  <si>
    <t>Camila Baker</t>
  </si>
  <si>
    <t>David Bryant</t>
  </si>
  <si>
    <t>Miles Perez</t>
  </si>
  <si>
    <t>Elijah Hill</t>
  </si>
  <si>
    <t>Sofia Shin</t>
  </si>
  <si>
    <t>Ezekiel Lee</t>
  </si>
  <si>
    <t>Nevaeh Truong</t>
  </si>
  <si>
    <t>Leah Ali</t>
  </si>
  <si>
    <t>Emma Soto</t>
  </si>
  <si>
    <t>Lydia Marquez</t>
  </si>
  <si>
    <t>Cora Munoz</t>
  </si>
  <si>
    <t>Hudson Ross</t>
  </si>
  <si>
    <t>Aiden Cheng</t>
  </si>
  <si>
    <t>Willow Vang</t>
  </si>
  <si>
    <t>Jonathan Young</t>
  </si>
  <si>
    <t>Isaac Rojas</t>
  </si>
  <si>
    <t>Dylan Guzman</t>
  </si>
  <si>
    <t>Sarah Shin</t>
  </si>
  <si>
    <t>Michael Johnson</t>
  </si>
  <si>
    <t>Riley Vega</t>
  </si>
  <si>
    <t>Benjamin Ali</t>
  </si>
  <si>
    <t>Ezekiel Cooper</t>
  </si>
  <si>
    <t>Lyla Walker</t>
  </si>
  <si>
    <t>Aria Cheng</t>
  </si>
  <si>
    <t>Christopher Ramirez</t>
  </si>
  <si>
    <t>Emily Roberts</t>
  </si>
  <si>
    <t>Nathan Parker</t>
  </si>
  <si>
    <t>Nora Her</t>
  </si>
  <si>
    <t>Mia Brown</t>
  </si>
  <si>
    <t>Hunter Hu</t>
  </si>
  <si>
    <t>Luke Acosta</t>
  </si>
  <si>
    <t>Sophia Griffin</t>
  </si>
  <si>
    <t>Anthony Chu</t>
  </si>
  <si>
    <t>Landon Ha</t>
  </si>
  <si>
    <t>Layla Kang</t>
  </si>
  <si>
    <t>Cora Xu</t>
  </si>
  <si>
    <t>Rylee Campos</t>
  </si>
  <si>
    <t>Amelia Foster</t>
  </si>
  <si>
    <t>Hadley Rios</t>
  </si>
  <si>
    <t>Luna Chang</t>
  </si>
  <si>
    <t>Mia Navarro</t>
  </si>
  <si>
    <t>Nova Rios</t>
  </si>
  <si>
    <t>Theodore Truong</t>
  </si>
  <si>
    <t>Asher Ly</t>
  </si>
  <si>
    <t>Madeline Doan</t>
  </si>
  <si>
    <t>Zoey Lu</t>
  </si>
  <si>
    <t>Mila Cheung</t>
  </si>
  <si>
    <t>Lucy Mai</t>
  </si>
  <si>
    <t>Benjamin Luu</t>
  </si>
  <si>
    <t>Maya Watson</t>
  </si>
  <si>
    <t>Jack Adams</t>
  </si>
  <si>
    <t>Gabriella Jordan</t>
  </si>
  <si>
    <t>Jonathan Torres</t>
  </si>
  <si>
    <t>Samuel Xu</t>
  </si>
  <si>
    <t>Ezekiel Lai</t>
  </si>
  <si>
    <t>Levi Rahman</t>
  </si>
  <si>
    <t>Madison Phan</t>
  </si>
  <si>
    <t>Andrew Pham</t>
  </si>
  <si>
    <t>Clara Ford</t>
  </si>
  <si>
    <t>Christopher Chau</t>
  </si>
  <si>
    <t>Madeline Guerrero</t>
  </si>
  <si>
    <t>Harper Yee</t>
  </si>
  <si>
    <t>Mia Thomas</t>
  </si>
  <si>
    <t>Owen Nelson</t>
  </si>
  <si>
    <t>Aiden Evans</t>
  </si>
  <si>
    <t>Josiah Lai</t>
  </si>
  <si>
    <t>Jameson Yee</t>
  </si>
  <si>
    <t>Serenity Her</t>
  </si>
  <si>
    <t>Ariana Turner</t>
  </si>
  <si>
    <t>Jacob Cooper</t>
  </si>
  <si>
    <t>Christopher Dominguez</t>
  </si>
  <si>
    <t>Nevaeh Lim</t>
  </si>
  <si>
    <t>Dominic Cheng</t>
  </si>
  <si>
    <t>Serenity Rodriguez</t>
  </si>
  <si>
    <t>Caleb Thompson</t>
  </si>
  <si>
    <t>Luke Avila</t>
  </si>
  <si>
    <t>Sadie Chin</t>
  </si>
  <si>
    <t>Everett Le</t>
  </si>
  <si>
    <t>Carson Santos</t>
  </si>
  <si>
    <t>Natalie Ho</t>
  </si>
  <si>
    <t>Natalia Hall</t>
  </si>
  <si>
    <t>Zoey Ahmed</t>
  </si>
  <si>
    <t>Santiago f Turner</t>
  </si>
  <si>
    <t>Jacob Alexander</t>
  </si>
  <si>
    <t>Christopher Aguilar</t>
  </si>
  <si>
    <t>Vivian Jackson</t>
  </si>
  <si>
    <t>Leonardo Jenkins</t>
  </si>
  <si>
    <t>Oliver Hunter</t>
  </si>
  <si>
    <t>Ayla Brooks</t>
  </si>
  <si>
    <t>Willow Chau</t>
  </si>
  <si>
    <t>Kai Shin</t>
  </si>
  <si>
    <t>Liliana Zhao</t>
  </si>
  <si>
    <t>Aiden Carter</t>
  </si>
  <si>
    <t>Christopher Song</t>
  </si>
  <si>
    <t>Kayden Dinh</t>
  </si>
  <si>
    <t>Valentina Zhang</t>
  </si>
  <si>
    <t>Alexander Perez</t>
  </si>
  <si>
    <t>Everleigh Kumar</t>
  </si>
  <si>
    <t>Santiago f Xiong</t>
  </si>
  <si>
    <t>Elizabeth Powell</t>
  </si>
  <si>
    <t>Lucas Yang</t>
  </si>
  <si>
    <t>John Richardson</t>
  </si>
  <si>
    <t>Miles Ross</t>
  </si>
  <si>
    <t>Jonathan Santos</t>
  </si>
  <si>
    <t>Joshua Maldonado</t>
  </si>
  <si>
    <t>Santiago f Vo</t>
  </si>
  <si>
    <t>Leilani Martin</t>
  </si>
  <si>
    <t>Luca Xiong</t>
  </si>
  <si>
    <t>Valentina Campos</t>
  </si>
  <si>
    <t>Grayson Jenkins</t>
  </si>
  <si>
    <t>Jeremiah Ross</t>
  </si>
  <si>
    <t>Natalie Zheng</t>
  </si>
  <si>
    <t>Jace Mehta</t>
  </si>
  <si>
    <t>Hannah Doan</t>
  </si>
  <si>
    <t>Caroline Robinson</t>
  </si>
  <si>
    <t>Naomi Ma</t>
  </si>
  <si>
    <t>Adam Davis</t>
  </si>
  <si>
    <t>Ellie Ho</t>
  </si>
  <si>
    <t>Mila Liang</t>
  </si>
  <si>
    <t>Nova Doan</t>
  </si>
  <si>
    <t>Colton Mejia</t>
  </si>
  <si>
    <t>Joseph Kim</t>
  </si>
  <si>
    <t>Audrey Campos</t>
  </si>
  <si>
    <t>Vivian Brooks</t>
  </si>
  <si>
    <t>Mateo Vargas</t>
  </si>
  <si>
    <t>David Foster</t>
  </si>
  <si>
    <t>Isaiah Ramos</t>
  </si>
  <si>
    <t>Samantha Do</t>
  </si>
  <si>
    <t>Emery Fernandez</t>
  </si>
  <si>
    <t>Aubrey Lin</t>
  </si>
  <si>
    <t>Jace Hsu</t>
  </si>
  <si>
    <t>Nicholas Sanders</t>
  </si>
  <si>
    <t>Joshua Sun</t>
  </si>
  <si>
    <t>Riley Ayala</t>
  </si>
  <si>
    <t>Isaac Santos</t>
  </si>
  <si>
    <t>Logan Brooks</t>
  </si>
  <si>
    <t>Leilani Hu</t>
  </si>
  <si>
    <t>Jace Cho</t>
  </si>
  <si>
    <t>Jaxson Fong</t>
  </si>
  <si>
    <t>Wyatt Ly</t>
  </si>
  <si>
    <t>Mia Huang</t>
  </si>
  <si>
    <t>Levi Her</t>
  </si>
  <si>
    <t>Everleigh Phillips</t>
  </si>
  <si>
    <t>Natalie Acosta</t>
  </si>
  <si>
    <t>Hadley Chavez</t>
  </si>
  <si>
    <t>Hailey Liu</t>
  </si>
  <si>
    <t>Nicholas Jiang</t>
  </si>
  <si>
    <t>Gabriel Xu</t>
  </si>
  <si>
    <t>Sophia Collins</t>
  </si>
  <si>
    <t>Evelyn Vasquez</t>
  </si>
  <si>
    <t>Paisley Baker</t>
  </si>
  <si>
    <t>Samuel Cruz</t>
  </si>
  <si>
    <t>Gabriel Cheung</t>
  </si>
  <si>
    <t>Kai Green</t>
  </si>
  <si>
    <t>Julia Moore</t>
  </si>
  <si>
    <t>Roman Mendoza</t>
  </si>
  <si>
    <t>Sadie Pham</t>
  </si>
  <si>
    <t>Chloe Contreras</t>
  </si>
  <si>
    <t>Owen Ford</t>
  </si>
  <si>
    <t>Audrey Powell</t>
  </si>
  <si>
    <t>Greyson Munoz</t>
  </si>
  <si>
    <t>Isaiah Vang</t>
  </si>
  <si>
    <t>Lincoln Alvarado</t>
  </si>
  <si>
    <t>Carter Sandoval</t>
  </si>
  <si>
    <t>Julia Jimenez</t>
  </si>
  <si>
    <t>Savannah Cortez</t>
  </si>
  <si>
    <t>Everly Brown</t>
  </si>
  <si>
    <t>Charlotte Pham</t>
  </si>
  <si>
    <t>Iris Bailey</t>
  </si>
  <si>
    <t>Logan Daniels</t>
  </si>
  <si>
    <t>Autumn Molina</t>
  </si>
  <si>
    <t>Emma Mehta</t>
  </si>
  <si>
    <t>Julian Joseph</t>
  </si>
  <si>
    <t>Eleanor Munoz</t>
  </si>
  <si>
    <t>Eliza Zhu</t>
  </si>
  <si>
    <t>Greyson Moore</t>
  </si>
  <si>
    <t>Lyla Clark</t>
  </si>
  <si>
    <t>Samuel Patterson</t>
  </si>
  <si>
    <t>Robert Padilla</t>
  </si>
  <si>
    <t>Landon Munoz</t>
  </si>
  <si>
    <t>Josiah Yi</t>
  </si>
  <si>
    <t>Owen Scott</t>
  </si>
  <si>
    <t>Matthew Parker</t>
  </si>
  <si>
    <t>Daniel Huynh</t>
  </si>
  <si>
    <t>Matthew Vargas</t>
  </si>
  <si>
    <t>Ella Herrera</t>
  </si>
  <si>
    <t>Everly Hwang</t>
  </si>
  <si>
    <t>Hazel Mitchell</t>
  </si>
  <si>
    <t>Ian Hernandez</t>
  </si>
  <si>
    <t>Charlotte Lam</t>
  </si>
  <si>
    <t>Jonathan Ali</t>
  </si>
  <si>
    <t>Violet He</t>
  </si>
  <si>
    <t>Hannah Truong</t>
  </si>
  <si>
    <t>Autumn Kaur</t>
  </si>
  <si>
    <t>Serenity Ngo</t>
  </si>
  <si>
    <t>Raelynn Her</t>
  </si>
  <si>
    <t>Jameson Salazar</t>
  </si>
  <si>
    <t>Hunter Moua</t>
  </si>
  <si>
    <t>Athena Aguilar</t>
  </si>
  <si>
    <t>Ariana Sanders</t>
  </si>
  <si>
    <t>Easton Cruz</t>
  </si>
  <si>
    <t>Josiah Vega</t>
  </si>
  <si>
    <t>Willow Estrada</t>
  </si>
  <si>
    <t>Nevaeh Ng</t>
  </si>
  <si>
    <t>Henry Vazquez</t>
  </si>
  <si>
    <t>Nathan Jackson</t>
  </si>
  <si>
    <t>Anthony Lam</t>
  </si>
  <si>
    <t>Nevaeh Ali</t>
  </si>
  <si>
    <t>Madelyn Henry</t>
  </si>
  <si>
    <t>Emilia Alexander</t>
  </si>
  <si>
    <t>Christian Ayala</t>
  </si>
  <si>
    <t>Willow Xiong</t>
  </si>
  <si>
    <t>Avery Valdez</t>
  </si>
  <si>
    <t>Abigail Carter</t>
  </si>
  <si>
    <t>Madison Patel</t>
  </si>
  <si>
    <t>Paisley Hsu</t>
  </si>
  <si>
    <t>Kinsley Hill</t>
  </si>
  <si>
    <t>Kai Barnes</t>
  </si>
  <si>
    <t>Lincoln Cheng</t>
  </si>
  <si>
    <t>Noah Sharma</t>
  </si>
  <si>
    <t>Ariana Hall</t>
  </si>
  <si>
    <t>Samuel Cao</t>
  </si>
  <si>
    <t>Brooks Mitchell</t>
  </si>
  <si>
    <t>Kinsley Gonzalez</t>
  </si>
  <si>
    <t>Dominic Tang</t>
  </si>
  <si>
    <t>Colton Le</t>
  </si>
  <si>
    <t>Kai Huang</t>
  </si>
  <si>
    <t>Addison Cruz</t>
  </si>
  <si>
    <t>Natalie Thao</t>
  </si>
  <si>
    <t>Maria Barnes</t>
  </si>
  <si>
    <t>Mia Vang</t>
  </si>
  <si>
    <t>Zoey Mendoza</t>
  </si>
  <si>
    <t>Parker Desai</t>
  </si>
  <si>
    <t>Alexander Liang</t>
  </si>
  <si>
    <t>Adam Jordan</t>
  </si>
  <si>
    <t>Leah Stewart</t>
  </si>
  <si>
    <t>Robert Santos</t>
  </si>
  <si>
    <t>Addison Ma</t>
  </si>
  <si>
    <t>Clara Collins</t>
  </si>
  <si>
    <t>Stella Castro</t>
  </si>
  <si>
    <t>Lucy Chin</t>
  </si>
  <si>
    <t>Piper Evans</t>
  </si>
  <si>
    <t>Cora Coleman</t>
  </si>
  <si>
    <t>Cora Holmes</t>
  </si>
  <si>
    <t>Leo Figueroa</t>
  </si>
  <si>
    <t>Allison Wang</t>
  </si>
  <si>
    <t>Levi Cruz</t>
  </si>
  <si>
    <t>Iris Phillips</t>
  </si>
  <si>
    <t>Madelyn Chavez</t>
  </si>
  <si>
    <t>Caroline Smith</t>
  </si>
  <si>
    <t>Grayson Lai</t>
  </si>
  <si>
    <t>Anna Guerrero</t>
  </si>
  <si>
    <t>Paisley Bell</t>
  </si>
  <si>
    <t>Jose Park</t>
  </si>
  <si>
    <t>Eliza Parker</t>
  </si>
  <si>
    <t>Melody Yoon</t>
  </si>
  <si>
    <t>Avery Smith</t>
  </si>
  <si>
    <t>Madeline Vu</t>
  </si>
  <si>
    <t>Aubrey Cheng</t>
  </si>
  <si>
    <t>Clara Henderson</t>
  </si>
  <si>
    <t>Jace Henderson</t>
  </si>
  <si>
    <t>Caroline Martin</t>
  </si>
  <si>
    <t>Asher Bui</t>
  </si>
  <si>
    <t>Samantha Chau</t>
  </si>
  <si>
    <t>Jonathan Nelson</t>
  </si>
  <si>
    <t>Liliana Simmons</t>
  </si>
  <si>
    <t>Logan Ortega</t>
  </si>
  <si>
    <t>Isaac Jung</t>
  </si>
  <si>
    <t>Christopher Desai</t>
  </si>
  <si>
    <t>Levi Gonzalez</t>
  </si>
  <si>
    <t>Santiago f Wang</t>
  </si>
  <si>
    <t>Julia Kim</t>
  </si>
  <si>
    <t>Noah Allen</t>
  </si>
  <si>
    <t>Colton Adams</t>
  </si>
  <si>
    <t>Colton Mehta</t>
  </si>
  <si>
    <t>Caroline Gomez</t>
  </si>
  <si>
    <t>Kayden Tang</t>
  </si>
  <si>
    <t>Elizabeth Estrada</t>
  </si>
  <si>
    <t>Sofia Yee</t>
  </si>
  <si>
    <t>Asher Mendoza</t>
  </si>
  <si>
    <t>Jordan Hernandez</t>
  </si>
  <si>
    <t>Everleigh Tan</t>
  </si>
  <si>
    <t>Joshua Hall</t>
  </si>
  <si>
    <t>Stella Gupta</t>
  </si>
  <si>
    <t>Levi White</t>
  </si>
  <si>
    <t>Matthew Jackson</t>
  </si>
  <si>
    <t>Dominic Martinez</t>
  </si>
  <si>
    <t>Aiden Aguilar</t>
  </si>
  <si>
    <t>Victoria Hu</t>
  </si>
  <si>
    <t>Eloise Campos</t>
  </si>
  <si>
    <t>Emilia Alvarado</t>
  </si>
  <si>
    <t>Lydia Ahmed</t>
  </si>
  <si>
    <t>Dylan Simmons</t>
  </si>
  <si>
    <t>Jaxson Chu</t>
  </si>
  <si>
    <t>Ariana Griffin</t>
  </si>
  <si>
    <t>Hudson Bailey</t>
  </si>
  <si>
    <t>Colton Grant</t>
  </si>
  <si>
    <t>Emery Flores</t>
  </si>
  <si>
    <t>Gabriella Wong</t>
  </si>
  <si>
    <t>Ian Gonzales</t>
  </si>
  <si>
    <t>Jaxon Wright</t>
  </si>
  <si>
    <t>Ethan Cruz</t>
  </si>
  <si>
    <t>Adrian James</t>
  </si>
  <si>
    <t>Isabella Mejia</t>
  </si>
  <si>
    <t>Christopher Miller</t>
  </si>
  <si>
    <t>Samuel Watson</t>
  </si>
  <si>
    <t>Lucy Phan</t>
  </si>
  <si>
    <t>Dominic Thao</t>
  </si>
  <si>
    <t>Jaxon Shin</t>
  </si>
  <si>
    <t>Nevaeh Diaz</t>
  </si>
  <si>
    <t>Isaac Jenkins</t>
  </si>
  <si>
    <t>Jace Barnes</t>
  </si>
  <si>
    <t>Carson Liu</t>
  </si>
  <si>
    <t>Sofia Gutierrez</t>
  </si>
  <si>
    <t>Jeremiah Chang</t>
  </si>
  <si>
    <t>Connor Ruiz</t>
  </si>
  <si>
    <t>Easton Truong</t>
  </si>
  <si>
    <t>Sebastian Vargas</t>
  </si>
  <si>
    <t>Joseph Dang</t>
  </si>
  <si>
    <t>Madison White</t>
  </si>
  <si>
    <t>Valentina Nelson</t>
  </si>
  <si>
    <t>Everleigh Coleman</t>
  </si>
  <si>
    <t>Everleigh Castillo</t>
  </si>
  <si>
    <t>Valentina Fernandez</t>
  </si>
  <si>
    <t>Serenity Richardson</t>
  </si>
  <si>
    <t>Cooper Ramirez</t>
  </si>
  <si>
    <t>Penelope Avila</t>
  </si>
  <si>
    <t>Ivy Luong</t>
  </si>
  <si>
    <t>Aurora Bailey</t>
  </si>
  <si>
    <t>Valentina Valdez</t>
  </si>
  <si>
    <t>Parker Dinh</t>
  </si>
  <si>
    <t>Eliana Hsu</t>
  </si>
  <si>
    <t>Logan Parker</t>
  </si>
  <si>
    <t>Liliana Green</t>
  </si>
  <si>
    <t>Victoria Vazquez</t>
  </si>
  <si>
    <t>Kinsley Huynh</t>
  </si>
  <si>
    <t>Anna Carrillo</t>
  </si>
  <si>
    <t>Isla Singh</t>
  </si>
  <si>
    <t>Emma Yu</t>
  </si>
  <si>
    <t>Jonathan Dominguez</t>
  </si>
  <si>
    <t>Caleb Mehta</t>
  </si>
  <si>
    <t>Jaxon Lai</t>
  </si>
  <si>
    <t>Madelyn Yee</t>
  </si>
  <si>
    <t>Elena Jimenez</t>
  </si>
  <si>
    <t>Sadie Ali</t>
  </si>
  <si>
    <t>Lucas Sandoval</t>
  </si>
  <si>
    <t>Brooks Ngo</t>
  </si>
  <si>
    <t>Piper Oh</t>
  </si>
  <si>
    <t>Hunter Molina</t>
  </si>
  <si>
    <t>Michael Hoang</t>
  </si>
  <si>
    <t>Eloise Sun</t>
  </si>
  <si>
    <t>Gianna Jimenez</t>
  </si>
  <si>
    <t>Ava Chan</t>
  </si>
  <si>
    <t>Leilani Navarro</t>
  </si>
  <si>
    <t>Lydia Chu</t>
  </si>
  <si>
    <t>Liam Salazar</t>
  </si>
  <si>
    <t>Hailey Henderson</t>
  </si>
  <si>
    <t>Austin Espinoza</t>
  </si>
  <si>
    <t>Delilah Ng</t>
  </si>
  <si>
    <t>Gabriella Han</t>
  </si>
  <si>
    <t>Aria Miller</t>
  </si>
  <si>
    <t>Sofia Dixon</t>
  </si>
  <si>
    <t>Ethan Xiong</t>
  </si>
  <si>
    <t>Gabriella Cruz</t>
  </si>
  <si>
    <t>Christopher Kang</t>
  </si>
  <si>
    <t>Ariana Pham</t>
  </si>
  <si>
    <t>Colton Bui</t>
  </si>
  <si>
    <t>Caroline Cortez</t>
  </si>
  <si>
    <t>Nora Richardson</t>
  </si>
  <si>
    <t>Alexander Sanchez</t>
  </si>
  <si>
    <t>Logan Rahman</t>
  </si>
  <si>
    <t>Henry Rogers</t>
  </si>
  <si>
    <t>Delilah Cheng</t>
  </si>
  <si>
    <t>Caroline Rodriguez</t>
  </si>
  <si>
    <t>Jack Chin</t>
  </si>
  <si>
    <t>Luna Collins</t>
  </si>
  <si>
    <t>John Campos</t>
  </si>
  <si>
    <t>Charlotte Banks</t>
  </si>
  <si>
    <t>Miles Liu</t>
  </si>
  <si>
    <t>Violet Duong</t>
  </si>
  <si>
    <t>Isaac Xiong</t>
  </si>
  <si>
    <t>Ian Le</t>
  </si>
  <si>
    <t>Melody Delgado</t>
  </si>
  <si>
    <t>Eliza Bui</t>
  </si>
  <si>
    <t>Layla Wu</t>
  </si>
  <si>
    <t>Thomas Lam</t>
  </si>
  <si>
    <t>Willow Taylor</t>
  </si>
  <si>
    <t>Employee ID</t>
  </si>
  <si>
    <t>Grand Total</t>
  </si>
  <si>
    <t>Bonus calculated</t>
  </si>
  <si>
    <t>Total Annual Sal+Bonus</t>
  </si>
  <si>
    <t>Sum of Total Annual Sal+Bonus</t>
  </si>
  <si>
    <t>Count of Employee ID</t>
  </si>
  <si>
    <t>Values</t>
  </si>
  <si>
    <t>Accounting Total</t>
  </si>
  <si>
    <t>Engineering Total</t>
  </si>
  <si>
    <t>Finance Total</t>
  </si>
  <si>
    <t>Human Resources Total</t>
  </si>
  <si>
    <t>IT Total</t>
  </si>
  <si>
    <t>Marketing Total</t>
  </si>
  <si>
    <t>Sales Total</t>
  </si>
  <si>
    <t>Brazil Total</t>
  </si>
  <si>
    <t>China Total</t>
  </si>
  <si>
    <t>United States Total</t>
  </si>
  <si>
    <t>Average of Age</t>
  </si>
  <si>
    <t>country wise number of people</t>
  </si>
  <si>
    <t>Total</t>
  </si>
  <si>
    <t>(All)</t>
  </si>
  <si>
    <t>Sum of Bonus %</t>
  </si>
  <si>
    <t>Ethincity % of Bonus</t>
  </si>
  <si>
    <t>citywise, gender based ethincity Bonus</t>
  </si>
  <si>
    <t>Country specific (US) number of people receiving Bonus</t>
  </si>
  <si>
    <t>Average Age of Dept</t>
  </si>
  <si>
    <t>In specific country (Brazil) total Job Titles</t>
  </si>
  <si>
    <t>Ethinic count, country wise</t>
  </si>
  <si>
    <t>Max of Bonus %</t>
  </si>
  <si>
    <t>City with Max Bonus %</t>
  </si>
  <si>
    <t>(Multiple Items)</t>
  </si>
  <si>
    <t>Row Labels</t>
  </si>
  <si>
    <t>Percentage</t>
  </si>
  <si>
    <t>Average of Total Annual Sal+Bonus</t>
  </si>
  <si>
    <t>Females across 3 countries have higher % of Annual Salary</t>
  </si>
  <si>
    <t>Except Accounting, Annual Salary of Females are higher in all the Dept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</si>
</sst>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 #,##0_ ;_ * \-#,##0_ ;_ * &quot;-&quot;_ ;_ @_ "/>
    <numFmt numFmtId="43" formatCode="_ * #,##0.00_ ;_ * \-#,##0.00_ ;_ * &quot;-&quot;??_ ;_ @_ "/>
    <numFmt numFmtId="164" formatCode="&quot;$&quot;#,##0_);\(&quot;$&quot;#,##0\);&quot;$&quot;0_)"/>
    <numFmt numFmtId="165" formatCode="#,##0%_);\(#,##0%\);0%_)"/>
    <numFmt numFmtId="166" formatCode="_-[$$-409]* #,##0.00_ ;_-[$$-409]* \-#,##0.00\ ;_-[$$-409]* &quot;-&quot;??_ ;_-@_ "/>
    <numFmt numFmtId="167" formatCode="[$$-409]#,##0.00"/>
  </numFmts>
  <fonts count="4" x14ac:knownFonts="1">
    <font>
      <sz val="11"/>
      <color theme="1"/>
      <name val="Calibri"/>
      <family val="2"/>
      <scheme val="minor"/>
    </font>
    <font>
      <b/>
      <sz val="11"/>
      <color rgb="FFFFFFFF"/>
      <name val="Calibri"/>
      <family val="2"/>
      <scheme val="minor"/>
    </font>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3DB182"/>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FF00"/>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9">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1" fillId="2" borderId="1" xfId="0" applyFont="1" applyFill="1" applyBorder="1" applyAlignment="1">
      <alignment horizontal="center"/>
    </xf>
    <xf numFmtId="0" fontId="0" fillId="3" borderId="0" xfId="0" applyFill="1"/>
    <xf numFmtId="167" fontId="0" fillId="3" borderId="0" xfId="0" applyNumberFormat="1" applyFill="1"/>
    <xf numFmtId="1" fontId="0" fillId="3" borderId="0" xfId="0" applyNumberFormat="1" applyFill="1"/>
    <xf numFmtId="41" fontId="0" fillId="3" borderId="0" xfId="0" applyNumberFormat="1" applyFill="1"/>
    <xf numFmtId="1" fontId="0" fillId="3" borderId="0" xfId="1" applyNumberFormat="1" applyFont="1" applyFill="1"/>
    <xf numFmtId="166" fontId="0" fillId="3" borderId="0" xfId="0" applyNumberFormat="1" applyFill="1"/>
    <xf numFmtId="0" fontId="0" fillId="4" borderId="0" xfId="0" applyFill="1"/>
    <xf numFmtId="165" fontId="0" fillId="3" borderId="0" xfId="0" applyNumberFormat="1" applyFill="1" applyAlignment="1">
      <alignment horizontal="left"/>
    </xf>
    <xf numFmtId="0" fontId="3" fillId="3" borderId="0" xfId="0" applyFont="1" applyFill="1"/>
    <xf numFmtId="165" fontId="0" fillId="3" borderId="0" xfId="0" applyNumberFormat="1" applyFill="1"/>
    <xf numFmtId="0" fontId="0" fillId="0" borderId="0" xfId="0" applyAlignment="1">
      <alignment wrapText="1"/>
    </xf>
    <xf numFmtId="0" fontId="0" fillId="5" borderId="0" xfId="0" applyFill="1"/>
    <xf numFmtId="0" fontId="3" fillId="5" borderId="0" xfId="0" applyFont="1" applyFill="1"/>
    <xf numFmtId="0" fontId="3" fillId="6" borderId="0" xfId="0" applyFont="1" applyFill="1"/>
    <xf numFmtId="0" fontId="0" fillId="6" borderId="0" xfId="0" applyFill="1"/>
    <xf numFmtId="0" fontId="0" fillId="0" borderId="0" xfId="0" pivotButton="1"/>
    <xf numFmtId="9" fontId="0" fillId="0" borderId="0" xfId="2" applyFont="1"/>
    <xf numFmtId="166" fontId="0" fillId="0" borderId="0" xfId="0" applyNumberFormat="1"/>
    <xf numFmtId="0" fontId="0" fillId="7" borderId="0" xfId="0" applyFill="1"/>
    <xf numFmtId="166" fontId="0" fillId="7" borderId="0" xfId="0" applyNumberFormat="1" applyFill="1"/>
    <xf numFmtId="3" fontId="0" fillId="0" borderId="0" xfId="0" applyNumberFormat="1"/>
  </cellXfs>
  <cellStyles count="3">
    <cellStyle name="Comma" xfId="1" builtinId="3"/>
    <cellStyle name="Normal" xfId="0" builtinId="0"/>
    <cellStyle name="Percent" xfId="2" builtinId="5"/>
  </cellStyles>
  <dxfs count="263">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fill>
        <patternFill patternType="solid">
          <bgColor rgb="FFFFFF00"/>
        </patternFill>
      </fill>
    </dxf>
    <dxf>
      <numFmt numFmtId="166" formatCode="_-[$$-409]* #,##0.00_ ;_-[$$-409]* \-#,##0.00\ ;_-[$$-409]* &quot;-&quot;??_ ;_-@_ "/>
    </dxf>
    <dxf>
      <fill>
        <patternFill patternType="solid">
          <bgColor rgb="FFFFFF00"/>
        </patternFill>
      </fill>
    </dxf>
    <dxf>
      <numFmt numFmtId="166" formatCode="_-[$$-409]* #,##0.00_ ;_-[$$-409]* \-#,##0.00\ ;_-[$$-409]* &quot;-&quot;??_ ;_-@_ "/>
    </dxf>
    <dxf>
      <fill>
        <patternFill patternType="solid">
          <bgColor rgb="FFFFFF00"/>
        </patternFill>
      </fill>
    </dxf>
    <dxf>
      <numFmt numFmtId="166" formatCode="_-[$$-409]* #,##0.00_ ;_-[$$-409]* \-#,##0.00\ ;_-[$$-409]* &quot;-&quot;??_ ;_-@_ "/>
    </dxf>
    <dxf>
      <fill>
        <patternFill patternType="solid">
          <bgColor rgb="FFFFFF00"/>
        </patternFill>
      </fill>
    </dxf>
    <dxf>
      <numFmt numFmtId="166" formatCode="_-[$$-409]* #,##0.00_ ;_-[$$-409]* \-#,##0.00\ ;_-[$$-409]* &quot;-&quot;??_ ;_-@_ "/>
    </dxf>
    <dxf>
      <fill>
        <patternFill patternType="solid">
          <bgColor rgb="FFFFFF00"/>
        </patternFill>
      </fill>
    </dxf>
    <dxf>
      <numFmt numFmtId="166" formatCode="_-[$$-409]* #,##0.00_ ;_-[$$-409]* \-#,##0.00\ ;_-[$$-409]* &quot;-&quot;??_ ;_-@_ "/>
    </dxf>
    <dxf>
      <fill>
        <patternFill patternType="solid">
          <bgColor rgb="FFFFFF00"/>
        </patternFill>
      </fill>
    </dxf>
    <dxf>
      <numFmt numFmtId="166" formatCode="_-[$$-409]* #,##0.00_ ;_-[$$-409]* \-#,##0.00\ ;_-[$$-409]* &quot;-&quot;??_ ;_-@_ "/>
    </dxf>
    <dxf>
      <fill>
        <patternFill patternType="solid">
          <bgColor rgb="FFFFFF00"/>
        </patternFill>
      </fill>
    </dxf>
    <dxf>
      <numFmt numFmtId="166" formatCode="_-[$$-409]* #,##0.00_ ;_-[$$-409]* \-#,##0.00\ ;_-[$$-409]* &quot;-&quot;??_ ;_-@_ "/>
    </dxf>
    <dxf>
      <fill>
        <patternFill patternType="solid">
          <bgColor rgb="FFFFFF0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 formatCode="0"/>
    </dxf>
    <dxf>
      <numFmt numFmtId="166" formatCode="_-[$$-409]* #,##0.00_ ;_-[$$-409]* \-#,##0.00\ ;_-[$$-409]* &quot;-&quot;??_ ;_-@_ "/>
    </dxf>
    <dxf>
      <numFmt numFmtId="166" formatCode="_-[$$-409]* #,##0.00_ ;_-[$$-409]* \-#,##0.00\ ;_-[$$-409]* &quot;-&quot;??_ ;_-@_ "/>
    </dxf>
    <dxf>
      <fill>
        <patternFill>
          <bgColor theme="5"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33" formatCode="_ * #,##0_ ;_ * \-#,##0_ ;_ * &quot;-&quot;_ ;_ @_ "/>
    </dxf>
    <dxf>
      <numFmt numFmtId="33" formatCode="_ * #,##0_ ;_ * \-#,##0_ ;_ * &quot;-&quot;_ ;_ @_ "/>
    </dxf>
    <dxf>
      <numFmt numFmtId="33" formatCode="_ * #,##0_ ;_ * \-#,##0_ ;_ * &quot;-&quot;_ ;_ @_ "/>
    </dxf>
    <dxf>
      <fill>
        <patternFill patternType="solid">
          <bgColor theme="5" tint="0.59999389629810485"/>
        </patternFill>
      </fill>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tint="0.59999389629810485"/>
        </patternFill>
      </fill>
    </dxf>
    <dxf>
      <fill>
        <patternFill patternType="solid">
          <bgColor theme="5" tint="0.59999389629810485"/>
        </patternFill>
      </fill>
    </dxf>
    <dxf>
      <numFmt numFmtId="1" formatCode="0"/>
    </dxf>
    <dxf>
      <numFmt numFmtId="1" formatCode="0"/>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59999389629810485"/>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59999389629810485"/>
        </patternFill>
      </fill>
    </dxf>
    <dxf>
      <fill>
        <patternFill patternType="solid">
          <bgColor theme="9" tint="0.59999389629810485"/>
        </patternFill>
      </fill>
    </dxf>
    <dxf>
      <fill>
        <patternFill>
          <bgColor theme="4"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59999389629810485"/>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 formatCode="0"/>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 formatCode="0"/>
    </dxf>
    <dxf>
      <numFmt numFmtId="166" formatCode="_-[$$-409]* #,##0.00_ ;_-[$$-409]* \-#,##0.00\ ;_-[$$-409]* &quot;-&quot;??_ ;_-@_ "/>
    </dxf>
    <dxf>
      <numFmt numFmtId="166" formatCode="_-[$$-409]* #,##0.00_ ;_-[$$-409]* \-#,##0.00\ ;_-[$$-409]* &quot;-&quot;??_ ;_-@_ "/>
    </dxf>
    <dxf>
      <numFmt numFmtId="166" formatCode="_-[$$-409]* #,##0.00_ ;_-[$$-409]* \-#,##0.00\ ;_-[$$-409]* &quot;-&quot;??_ ;_-@_ "/>
    </dxf>
    <dxf>
      <fill>
        <patternFill patternType="solid">
          <bgColor rgb="FFFFFF00"/>
        </patternFill>
      </fill>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4" formatCode="&quot;$&quot;#,##0_);\(&quot;$&quot;#,##0\);&quot;$&quot;0_)"/>
    </dxf>
    <dxf>
      <numFmt numFmtId="0" formatCode="General"/>
    </dxf>
    <dxf>
      <numFmt numFmtId="168" formatCode="m/d/yyyy"/>
    </dxf>
    <dxf>
      <numFmt numFmtId="165" formatCode="#,##0%_);\(#,##0%\);0%_)"/>
    </dxf>
    <dxf>
      <numFmt numFmtId="164" formatCode="&quot;$&quot;#,##0_);\(&quot;$&quot;#,##0\);&quot;$&quot;0_)"/>
    </dxf>
    <dxf>
      <numFmt numFmtId="168"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Dept</a:t>
            </a:r>
            <a:r>
              <a:rPr lang="en-US" baseline="0"/>
              <a:t> wise % earning</a:t>
            </a:r>
            <a:endParaRPr lang="en-US"/>
          </a:p>
        </c:rich>
      </c:tx>
      <c:layout>
        <c:manualLayout>
          <c:xMode val="edge"/>
          <c:yMode val="edge"/>
          <c:x val="0.52732732732732734"/>
          <c:y val="0.195679621679943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1550151975683891"/>
              <c:y val="-8.1712062256809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158054711246201"/>
              <c:y val="-5.8365758754863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215805471124619"/>
              <c:y val="2.72373540856031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9.1185410334346503E-2"/>
              <c:y val="3.5019455252918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9.4224924012158054E-2"/>
              <c:y val="2.33463035019454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3.0395136778115502E-2"/>
              <c:y val="-0.101167315175097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pivot!$B$15</c:f>
              <c:strCache>
                <c:ptCount val="1"/>
                <c:pt idx="0">
                  <c:v>Total</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92-4406-A1C4-5C4832C378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92-4406-A1C4-5C4832C378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92-4406-A1C4-5C4832C378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92-4406-A1C4-5C4832C378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992-4406-A1C4-5C4832C3789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992-4406-A1C4-5C4832C3789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992-4406-A1C4-5C4832C37893}"/>
              </c:ext>
            </c:extLst>
          </c:dPt>
          <c:dLbls>
            <c:dLbl>
              <c:idx val="0"/>
              <c:layout>
                <c:manualLayout>
                  <c:x val="0.11550151975683891"/>
                  <c:y val="-8.17120622568093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992-4406-A1C4-5C4832C37893}"/>
                </c:ext>
              </c:extLst>
            </c:dLbl>
            <c:dLbl>
              <c:idx val="1"/>
              <c:layout>
                <c:manualLayout>
                  <c:x val="0.12158054711246201"/>
                  <c:y val="-5.836575875486381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992-4406-A1C4-5C4832C37893}"/>
                </c:ext>
              </c:extLst>
            </c:dLbl>
            <c:dLbl>
              <c:idx val="2"/>
              <c:layout>
                <c:manualLayout>
                  <c:x val="0.1215805471124619"/>
                  <c:y val="2.723735408560311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992-4406-A1C4-5C4832C37893}"/>
                </c:ext>
              </c:extLst>
            </c:dLbl>
            <c:dLbl>
              <c:idx val="4"/>
              <c:layout>
                <c:manualLayout>
                  <c:x val="-9.1185410334346503E-2"/>
                  <c:y val="3.501945525291828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992-4406-A1C4-5C4832C37893}"/>
                </c:ext>
              </c:extLst>
            </c:dLbl>
            <c:dLbl>
              <c:idx val="5"/>
              <c:layout>
                <c:manualLayout>
                  <c:x val="-9.4224924012158054E-2"/>
                  <c:y val="2.334630350194545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992-4406-A1C4-5C4832C37893}"/>
                </c:ext>
              </c:extLst>
            </c:dLbl>
            <c:dLbl>
              <c:idx val="6"/>
              <c:layout>
                <c:manualLayout>
                  <c:x val="-3.0395136778115502E-2"/>
                  <c:y val="-0.1011673151750972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992-4406-A1C4-5C4832C378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pivot!$A$16:$A$23</c:f>
              <c:strCache>
                <c:ptCount val="7"/>
                <c:pt idx="0">
                  <c:v>Accounting</c:v>
                </c:pt>
                <c:pt idx="1">
                  <c:v>Engineering</c:v>
                </c:pt>
                <c:pt idx="2">
                  <c:v>Finance</c:v>
                </c:pt>
                <c:pt idx="3">
                  <c:v>Human Resources</c:v>
                </c:pt>
                <c:pt idx="4">
                  <c:v>IT</c:v>
                </c:pt>
                <c:pt idx="5">
                  <c:v>Marketing</c:v>
                </c:pt>
                <c:pt idx="6">
                  <c:v>Sales</c:v>
                </c:pt>
              </c:strCache>
            </c:strRef>
          </c:cat>
          <c:val>
            <c:numRef>
              <c:f>pivot!$B$16:$B$23</c:f>
              <c:numCache>
                <c:formatCode>_-[$$-409]* #,##0.00_ ;_-[$$-409]* \-#,##0.00\ ;_-[$$-409]* "-"??_ ;_-@_ </c:formatCode>
                <c:ptCount val="7"/>
                <c:pt idx="0">
                  <c:v>16687173.669999998</c:v>
                </c:pt>
                <c:pt idx="1">
                  <c:v>16766930.690000001</c:v>
                </c:pt>
                <c:pt idx="2">
                  <c:v>13784979.640000001</c:v>
                </c:pt>
                <c:pt idx="3">
                  <c:v>15969712.979999997</c:v>
                </c:pt>
                <c:pt idx="4">
                  <c:v>27647499.529999997</c:v>
                </c:pt>
                <c:pt idx="5">
                  <c:v>15958673.230000006</c:v>
                </c:pt>
                <c:pt idx="6">
                  <c:v>17118500.189999998</c:v>
                </c:pt>
              </c:numCache>
            </c:numRef>
          </c:val>
          <c:extLst>
            <c:ext xmlns:c16="http://schemas.microsoft.com/office/drawing/2014/chart" uri="{C3380CC4-5D6E-409C-BE32-E72D297353CC}">
              <c16:uniqueId val="{0000000E-F992-4406-A1C4-5C4832C3789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[Employee-Data-(Sample).xlsx]sheet5!PivotTable10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sheet5!$D$3:$D$4</c:f>
              <c:strCache>
                <c:ptCount val="1"/>
                <c:pt idx="0">
                  <c:v>Sum of Total Annual Sal+Bonus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8D5-4A05-9E42-C59F6881F43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8D5-4A05-9E42-C59F6881F43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8D5-4A05-9E42-C59F6881F43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8D5-4A05-9E42-C59F6881F43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8D5-4A05-9E42-C59F6881F43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8D5-4A05-9E42-C59F6881F43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8D5-4A05-9E42-C59F6881F43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8D5-4A05-9E42-C59F6881F43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8D5-4A05-9E42-C59F6881F43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8D5-4A05-9E42-C59F6881F43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8D5-4A05-9E42-C59F6881F43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8D5-4A05-9E42-C59F6881F4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sheet5!$A$5:$C$20</c:f>
              <c:multiLvlStrCache>
                <c:ptCount val="12"/>
                <c:lvl>
                  <c:pt idx="0">
                    <c:v>Latino</c:v>
                  </c:pt>
                  <c:pt idx="1">
                    <c:v>Latino</c:v>
                  </c:pt>
                  <c:pt idx="2">
                    <c:v>Asian</c:v>
                  </c:pt>
                  <c:pt idx="3">
                    <c:v>Asian</c:v>
                  </c:pt>
                  <c:pt idx="4">
                    <c:v>Asian</c:v>
                  </c:pt>
                  <c:pt idx="5">
                    <c:v>Black</c:v>
                  </c:pt>
                  <c:pt idx="6">
                    <c:v>Caucasian</c:v>
                  </c:pt>
                  <c:pt idx="7">
                    <c:v>Latino</c:v>
                  </c:pt>
                  <c:pt idx="8">
                    <c:v>Asian</c:v>
                  </c:pt>
                  <c:pt idx="9">
                    <c:v>Black</c:v>
                  </c:pt>
                  <c:pt idx="10">
                    <c:v>Caucasian</c:v>
                  </c:pt>
                  <c:pt idx="11">
                    <c:v>Latino</c:v>
                  </c:pt>
                </c:lvl>
                <c:lvl>
                  <c:pt idx="0">
                    <c:v>Female</c:v>
                  </c:pt>
                  <c:pt idx="1">
                    <c:v>Male</c:v>
                  </c:pt>
                  <c:pt idx="2">
                    <c:v>Female</c:v>
                  </c:pt>
                  <c:pt idx="3">
                    <c:v>Male</c:v>
                  </c:pt>
                  <c:pt idx="4">
                    <c:v>Female</c:v>
                  </c:pt>
                  <c:pt idx="8">
                    <c:v>Male</c:v>
                  </c:pt>
                </c:lvl>
                <c:lvl>
                  <c:pt idx="0">
                    <c:v>Brazil</c:v>
                  </c:pt>
                  <c:pt idx="2">
                    <c:v>China</c:v>
                  </c:pt>
                  <c:pt idx="4">
                    <c:v>United States</c:v>
                  </c:pt>
                </c:lvl>
              </c:multiLvlStrCache>
            </c:multiLvlStrRef>
          </c:cat>
          <c:val>
            <c:numRef>
              <c:f>sheet5!$D$5:$D$20</c:f>
              <c:numCache>
                <c:formatCode>[$$-409]#,##0.00</c:formatCode>
                <c:ptCount val="12"/>
                <c:pt idx="0">
                  <c:v>10204260.009999998</c:v>
                </c:pt>
                <c:pt idx="1">
                  <c:v>7188809.5200000005</c:v>
                </c:pt>
                <c:pt idx="2">
                  <c:v>13135423.5</c:v>
                </c:pt>
                <c:pt idx="3">
                  <c:v>14234629.229999997</c:v>
                </c:pt>
                <c:pt idx="4">
                  <c:v>15706087.779999999</c:v>
                </c:pt>
                <c:pt idx="5">
                  <c:v>4500347.0299999984</c:v>
                </c:pt>
                <c:pt idx="6">
                  <c:v>14142239.079999996</c:v>
                </c:pt>
                <c:pt idx="7">
                  <c:v>9045026.3199999966</c:v>
                </c:pt>
                <c:pt idx="8">
                  <c:v>11260054.609999998</c:v>
                </c:pt>
                <c:pt idx="9">
                  <c:v>3892792.4099999997</c:v>
                </c:pt>
                <c:pt idx="10">
                  <c:v>12833201.199999999</c:v>
                </c:pt>
                <c:pt idx="11">
                  <c:v>7790599.2400000002</c:v>
                </c:pt>
              </c:numCache>
            </c:numRef>
          </c:val>
          <c:extLst>
            <c:ext xmlns:c16="http://schemas.microsoft.com/office/drawing/2014/chart" uri="{C3380CC4-5D6E-409C-BE32-E72D297353CC}">
              <c16:uniqueId val="{00000000-0FD1-477C-86F6-017566C12D43}"/>
            </c:ext>
          </c:extLst>
        </c:ser>
        <c:ser>
          <c:idx val="1"/>
          <c:order val="1"/>
          <c:tx>
            <c:strRef>
              <c:f>sheet5!$E$3:$E$4</c:f>
              <c:strCache>
                <c:ptCount val="1"/>
                <c:pt idx="0">
                  <c:v>Count of Employee ID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9-B8D5-4A05-9E42-C59F6881F43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B-B8D5-4A05-9E42-C59F6881F43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D-B8D5-4A05-9E42-C59F6881F43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F-B8D5-4A05-9E42-C59F6881F43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1-B8D5-4A05-9E42-C59F6881F43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3-B8D5-4A05-9E42-C59F6881F43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B8D5-4A05-9E42-C59F6881F43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B8D5-4A05-9E42-C59F6881F43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B8D5-4A05-9E42-C59F6881F43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B8D5-4A05-9E42-C59F6881F43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B8D5-4A05-9E42-C59F6881F43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B8D5-4A05-9E42-C59F6881F43A}"/>
              </c:ext>
            </c:extLst>
          </c:dPt>
          <c:cat>
            <c:multiLvlStrRef>
              <c:f>sheet5!$A$5:$C$20</c:f>
              <c:multiLvlStrCache>
                <c:ptCount val="12"/>
                <c:lvl>
                  <c:pt idx="0">
                    <c:v>Latino</c:v>
                  </c:pt>
                  <c:pt idx="1">
                    <c:v>Latino</c:v>
                  </c:pt>
                  <c:pt idx="2">
                    <c:v>Asian</c:v>
                  </c:pt>
                  <c:pt idx="3">
                    <c:v>Asian</c:v>
                  </c:pt>
                  <c:pt idx="4">
                    <c:v>Asian</c:v>
                  </c:pt>
                  <c:pt idx="5">
                    <c:v>Black</c:v>
                  </c:pt>
                  <c:pt idx="6">
                    <c:v>Caucasian</c:v>
                  </c:pt>
                  <c:pt idx="7">
                    <c:v>Latino</c:v>
                  </c:pt>
                  <c:pt idx="8">
                    <c:v>Asian</c:v>
                  </c:pt>
                  <c:pt idx="9">
                    <c:v>Black</c:v>
                  </c:pt>
                  <c:pt idx="10">
                    <c:v>Caucasian</c:v>
                  </c:pt>
                  <c:pt idx="11">
                    <c:v>Latino</c:v>
                  </c:pt>
                </c:lvl>
                <c:lvl>
                  <c:pt idx="0">
                    <c:v>Female</c:v>
                  </c:pt>
                  <c:pt idx="1">
                    <c:v>Male</c:v>
                  </c:pt>
                  <c:pt idx="2">
                    <c:v>Female</c:v>
                  </c:pt>
                  <c:pt idx="3">
                    <c:v>Male</c:v>
                  </c:pt>
                  <c:pt idx="4">
                    <c:v>Female</c:v>
                  </c:pt>
                  <c:pt idx="8">
                    <c:v>Male</c:v>
                  </c:pt>
                </c:lvl>
                <c:lvl>
                  <c:pt idx="0">
                    <c:v>Brazil</c:v>
                  </c:pt>
                  <c:pt idx="2">
                    <c:v>China</c:v>
                  </c:pt>
                  <c:pt idx="4">
                    <c:v>United States</c:v>
                  </c:pt>
                </c:lvl>
              </c:multiLvlStrCache>
            </c:multiLvlStrRef>
          </c:cat>
          <c:val>
            <c:numRef>
              <c:f>sheet5!$E$5:$E$20</c:f>
              <c:numCache>
                <c:formatCode>General</c:formatCode>
                <c:ptCount val="12"/>
                <c:pt idx="0">
                  <c:v>79</c:v>
                </c:pt>
                <c:pt idx="1">
                  <c:v>60</c:v>
                </c:pt>
                <c:pt idx="2">
                  <c:v>108</c:v>
                </c:pt>
                <c:pt idx="3">
                  <c:v>119</c:v>
                </c:pt>
                <c:pt idx="4">
                  <c:v>114</c:v>
                </c:pt>
                <c:pt idx="5">
                  <c:v>34</c:v>
                </c:pt>
                <c:pt idx="6">
                  <c:v>109</c:v>
                </c:pt>
                <c:pt idx="7">
                  <c:v>71</c:v>
                </c:pt>
                <c:pt idx="8">
                  <c:v>91</c:v>
                </c:pt>
                <c:pt idx="9">
                  <c:v>33</c:v>
                </c:pt>
                <c:pt idx="10">
                  <c:v>113</c:v>
                </c:pt>
                <c:pt idx="11">
                  <c:v>69</c:v>
                </c:pt>
              </c:numCache>
            </c:numRef>
          </c:val>
          <c:extLst>
            <c:ext xmlns:c16="http://schemas.microsoft.com/office/drawing/2014/chart" uri="{C3380CC4-5D6E-409C-BE32-E72D297353CC}">
              <c16:uniqueId val="{00000001-0FD1-477C-86F6-017566C12D4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[Employee-Data-(Sample).xlsx]sheet5!PivotTable4</c:name>
    <c:fmtId val="4"/>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ofPieChart>
        <c:ofPieType val="pie"/>
        <c:varyColors val="1"/>
        <c:ser>
          <c:idx val="0"/>
          <c:order val="0"/>
          <c:tx>
            <c:strRef>
              <c:f>sheet5!$C$27:$C$28</c:f>
              <c:strCache>
                <c:ptCount val="1"/>
                <c:pt idx="0">
                  <c:v>Sum of Total Annual Sal+Bonus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3A-4B52-9498-9EB1D17650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3A-4B52-9498-9EB1D17650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3A-4B52-9498-9EB1D17650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3A-4B52-9498-9EB1D17650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B3A-4B52-9498-9EB1D17650C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B3A-4B52-9498-9EB1D17650C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B3A-4B52-9498-9EB1D17650C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B3A-4B52-9498-9EB1D17650C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B3A-4B52-9498-9EB1D17650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1"/>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sheet5!$A$29:$B$37</c:f>
              <c:multiLvlStrCache>
                <c:ptCount val="8"/>
                <c:lvl>
                  <c:pt idx="0">
                    <c:v>Asian</c:v>
                  </c:pt>
                  <c:pt idx="1">
                    <c:v>Black</c:v>
                  </c:pt>
                  <c:pt idx="2">
                    <c:v>Caucasian</c:v>
                  </c:pt>
                  <c:pt idx="3">
                    <c:v>Latino</c:v>
                  </c:pt>
                  <c:pt idx="4">
                    <c:v>Asian</c:v>
                  </c:pt>
                  <c:pt idx="5">
                    <c:v>Black</c:v>
                  </c:pt>
                  <c:pt idx="6">
                    <c:v>Caucasian</c:v>
                  </c:pt>
                  <c:pt idx="7">
                    <c:v>Latino</c:v>
                  </c:pt>
                </c:lvl>
                <c:lvl>
                  <c:pt idx="0">
                    <c:v>Female</c:v>
                  </c:pt>
                  <c:pt idx="4">
                    <c:v>Male</c:v>
                  </c:pt>
                </c:lvl>
              </c:multiLvlStrCache>
            </c:multiLvlStrRef>
          </c:cat>
          <c:val>
            <c:numRef>
              <c:f>sheet5!$C$29:$C$37</c:f>
              <c:numCache>
                <c:formatCode>[$$-409]#,##0.00</c:formatCode>
                <c:ptCount val="8"/>
                <c:pt idx="0">
                  <c:v>15706087.780000001</c:v>
                </c:pt>
                <c:pt idx="1">
                  <c:v>4500347.0299999993</c:v>
                </c:pt>
                <c:pt idx="2">
                  <c:v>14142239.080000002</c:v>
                </c:pt>
                <c:pt idx="3">
                  <c:v>9045026.3200000003</c:v>
                </c:pt>
                <c:pt idx="4">
                  <c:v>11260054.610000001</c:v>
                </c:pt>
                <c:pt idx="5">
                  <c:v>3892792.41</c:v>
                </c:pt>
                <c:pt idx="6">
                  <c:v>12833201.200000001</c:v>
                </c:pt>
                <c:pt idx="7">
                  <c:v>7790599.2400000012</c:v>
                </c:pt>
              </c:numCache>
            </c:numRef>
          </c:val>
          <c:extLst>
            <c:ext xmlns:c16="http://schemas.microsoft.com/office/drawing/2014/chart" uri="{C3380CC4-5D6E-409C-BE32-E72D297353CC}">
              <c16:uniqueId val="{00000000-C171-4ED6-8B03-4FA0F4410159}"/>
            </c:ext>
          </c:extLst>
        </c:ser>
        <c:ser>
          <c:idx val="1"/>
          <c:order val="1"/>
          <c:tx>
            <c:strRef>
              <c:f>sheet5!$D$27:$D$28</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AB3A-4B52-9498-9EB1D17650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AB3A-4B52-9498-9EB1D17650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AB3A-4B52-9498-9EB1D17650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AB3A-4B52-9498-9EB1D17650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B-AB3A-4B52-9498-9EB1D17650C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D-AB3A-4B52-9498-9EB1D17650C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F-AB3A-4B52-9498-9EB1D17650C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1-AB3A-4B52-9498-9EB1D17650C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3-AB3A-4B52-9498-9EB1D17650C9}"/>
              </c:ext>
            </c:extLst>
          </c:dPt>
          <c:cat>
            <c:multiLvlStrRef>
              <c:f>sheet5!$A$29:$B$37</c:f>
              <c:multiLvlStrCache>
                <c:ptCount val="8"/>
                <c:lvl>
                  <c:pt idx="0">
                    <c:v>Asian</c:v>
                  </c:pt>
                  <c:pt idx="1">
                    <c:v>Black</c:v>
                  </c:pt>
                  <c:pt idx="2">
                    <c:v>Caucasian</c:v>
                  </c:pt>
                  <c:pt idx="3">
                    <c:v>Latino</c:v>
                  </c:pt>
                  <c:pt idx="4">
                    <c:v>Asian</c:v>
                  </c:pt>
                  <c:pt idx="5">
                    <c:v>Black</c:v>
                  </c:pt>
                  <c:pt idx="6">
                    <c:v>Caucasian</c:v>
                  </c:pt>
                  <c:pt idx="7">
                    <c:v>Latino</c:v>
                  </c:pt>
                </c:lvl>
                <c:lvl>
                  <c:pt idx="0">
                    <c:v>Female</c:v>
                  </c:pt>
                  <c:pt idx="4">
                    <c:v>Male</c:v>
                  </c:pt>
                </c:lvl>
              </c:multiLvlStrCache>
            </c:multiLvlStrRef>
          </c:cat>
          <c:val>
            <c:numRef>
              <c:f>sheet5!$D$29:$D$37</c:f>
              <c:numCache>
                <c:formatCode>General</c:formatCode>
                <c:ptCount val="8"/>
                <c:pt idx="0">
                  <c:v>114</c:v>
                </c:pt>
                <c:pt idx="1">
                  <c:v>34</c:v>
                </c:pt>
                <c:pt idx="2">
                  <c:v>109</c:v>
                </c:pt>
                <c:pt idx="3">
                  <c:v>71</c:v>
                </c:pt>
                <c:pt idx="4">
                  <c:v>91</c:v>
                </c:pt>
                <c:pt idx="5">
                  <c:v>33</c:v>
                </c:pt>
                <c:pt idx="6">
                  <c:v>113</c:v>
                </c:pt>
                <c:pt idx="7">
                  <c:v>69</c:v>
                </c:pt>
              </c:numCache>
            </c:numRef>
          </c:val>
          <c:extLst>
            <c:ext xmlns:c16="http://schemas.microsoft.com/office/drawing/2014/chart" uri="{C3380CC4-5D6E-409C-BE32-E72D297353CC}">
              <c16:uniqueId val="{00000001-C171-4ED6-8B03-4FA0F4410159}"/>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[Employee-Data-(Sample).xlsx]sheet6!PivotTable5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32287329307107121"/>
              <c:y val="7.27902986007067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7863891214997793"/>
              <c:y val="8.49220150341578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8790167055775456"/>
              <c:y val="-4.8526865733804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22362945298775014"/>
              <c:y val="-6.0658582167255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25803398421663476"/>
              <c:y val="-0.1625650002082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5217388812775898"/>
              <c:y val="4.85268657338045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362948737144275"/>
              <c:y val="1.21317164334509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0.2778953888541677"/>
          <c:y val="0"/>
          <c:w val="0.39662129499000798"/>
          <c:h val="0.8762565007329427"/>
        </c:manualLayout>
      </c:layout>
      <c:barChart>
        <c:barDir val="col"/>
        <c:grouping val="clustered"/>
        <c:varyColors val="0"/>
        <c:ser>
          <c:idx val="0"/>
          <c:order val="0"/>
          <c:tx>
            <c:strRef>
              <c:f>sheet6!$B$4:$B$5</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277-413C-AE45-25D02F6851A2}"/>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5277-413C-AE45-25D02F6851A2}"/>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5277-413C-AE45-25D02F6851A2}"/>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5277-413C-AE45-25D02F6851A2}"/>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5277-413C-AE45-25D02F6851A2}"/>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B-5277-413C-AE45-25D02F6851A2}"/>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D-5277-413C-AE45-25D02F6851A2}"/>
              </c:ext>
            </c:extLst>
          </c:dPt>
          <c:dLbls>
            <c:dLbl>
              <c:idx val="0"/>
              <c:layout>
                <c:manualLayout>
                  <c:x val="-0.15217388812775898"/>
                  <c:y val="4.8526865733804544E-3"/>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1-5277-413C-AE45-25D02F6851A2}"/>
                </c:ext>
              </c:extLst>
            </c:dLbl>
            <c:dLbl>
              <c:idx val="1"/>
              <c:layout>
                <c:manualLayout>
                  <c:x val="-0.18790167055775456"/>
                  <c:y val="-4.852686573380454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5277-413C-AE45-25D02F6851A2}"/>
                </c:ext>
              </c:extLst>
            </c:dLbl>
            <c:dLbl>
              <c:idx val="2"/>
              <c:layout>
                <c:manualLayout>
                  <c:x val="-0.25803398421663476"/>
                  <c:y val="-0.1625650002082453"/>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5-5277-413C-AE45-25D02F6851A2}"/>
                </c:ext>
              </c:extLst>
            </c:dLbl>
            <c:dLbl>
              <c:idx val="3"/>
              <c:layout>
                <c:manualLayout>
                  <c:x val="-0.32287329307107121"/>
                  <c:y val="7.2790298600706724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7-5277-413C-AE45-25D02F6851A2}"/>
                </c:ext>
              </c:extLst>
            </c:dLbl>
            <c:dLbl>
              <c:idx val="4"/>
              <c:layout>
                <c:manualLayout>
                  <c:x val="0.22362945298775014"/>
                  <c:y val="-6.0658582167255587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5277-413C-AE45-25D02F6851A2}"/>
                </c:ext>
              </c:extLst>
            </c:dLbl>
            <c:dLbl>
              <c:idx val="5"/>
              <c:layout>
                <c:manualLayout>
                  <c:x val="0.17863891214997793"/>
                  <c:y val="8.4922015034157861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B-5277-413C-AE45-25D02F6851A2}"/>
                </c:ext>
              </c:extLst>
            </c:dLbl>
            <c:dLbl>
              <c:idx val="6"/>
              <c:layout>
                <c:manualLayout>
                  <c:x val="0.1362948737144275"/>
                  <c:y val="1.2131716433450956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D-5277-413C-AE45-25D02F6851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sheet6!$A$6:$A$13</c:f>
              <c:strCache>
                <c:ptCount val="7"/>
                <c:pt idx="0">
                  <c:v>Accounting</c:v>
                </c:pt>
                <c:pt idx="1">
                  <c:v>Engineering</c:v>
                </c:pt>
                <c:pt idx="2">
                  <c:v>Finance</c:v>
                </c:pt>
                <c:pt idx="3">
                  <c:v>Human Resources</c:v>
                </c:pt>
                <c:pt idx="4">
                  <c:v>IT</c:v>
                </c:pt>
                <c:pt idx="5">
                  <c:v>Marketing</c:v>
                </c:pt>
                <c:pt idx="6">
                  <c:v>Sales</c:v>
                </c:pt>
              </c:strCache>
            </c:strRef>
          </c:cat>
          <c:val>
            <c:numRef>
              <c:f>sheet6!$B$6:$B$13</c:f>
              <c:numCache>
                <c:formatCode>_(* #,##0_);_(* \(#,##0\);_(* "-"_);_(@_)</c:formatCode>
                <c:ptCount val="7"/>
                <c:pt idx="0">
                  <c:v>44.660869565217389</c:v>
                </c:pt>
                <c:pt idx="1">
                  <c:v>45.198581560283685</c:v>
                </c:pt>
                <c:pt idx="2">
                  <c:v>45.806122448979593</c:v>
                </c:pt>
                <c:pt idx="3">
                  <c:v>45.100917431192663</c:v>
                </c:pt>
                <c:pt idx="4">
                  <c:v>44.877256317689529</c:v>
                </c:pt>
                <c:pt idx="5">
                  <c:v>41.936363636363637</c:v>
                </c:pt>
                <c:pt idx="6">
                  <c:v>43.24666666666667</c:v>
                </c:pt>
              </c:numCache>
            </c:numRef>
          </c:val>
          <c:extLst>
            <c:ext xmlns:c16="http://schemas.microsoft.com/office/drawing/2014/chart" uri="{C3380CC4-5D6E-409C-BE32-E72D297353CC}">
              <c16:uniqueId val="{00000000-313C-4C45-B34D-AEFDEA9BF7CF}"/>
            </c:ext>
          </c:extLst>
        </c:ser>
        <c:dLbls>
          <c:showLegendKey val="0"/>
          <c:showVal val="0"/>
          <c:showCatName val="0"/>
          <c:showSerName val="0"/>
          <c:showPercent val="0"/>
          <c:showBubbleSize val="0"/>
        </c:dLbls>
        <c:gapWidth val="267"/>
        <c:overlap val="-43"/>
        <c:axId val="562838360"/>
        <c:axId val="562834488"/>
      </c:barChart>
      <c:catAx>
        <c:axId val="5628383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62834488"/>
        <c:crosses val="autoZero"/>
        <c:auto val="1"/>
        <c:lblAlgn val="ctr"/>
        <c:lblOffset val="100"/>
        <c:noMultiLvlLbl val="0"/>
      </c:catAx>
      <c:valAx>
        <c:axId val="562834488"/>
        <c:scaling>
          <c:orientation val="minMax"/>
        </c:scaling>
        <c:delete val="0"/>
        <c:axPos val="l"/>
        <c:majorGridlines>
          <c:spPr>
            <a:ln w="9525" cap="flat" cmpd="sng" algn="ctr">
              <a:solidFill>
                <a:schemeClr val="dk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6283836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[Employee-Data-(Sample).xlsx]sheet7!PivotTable1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wise number of people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s>
    <c:plotArea>
      <c:layout/>
      <c:pieChart>
        <c:varyColors val="1"/>
        <c:ser>
          <c:idx val="0"/>
          <c:order val="0"/>
          <c:tx>
            <c:strRef>
              <c:f>sheet7!$C$1:$C$2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27-48E0-A3AA-39C3212295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27-48E0-A3AA-39C3212295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27-48E0-A3AA-39C3212295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27-48E0-A3AA-39C3212295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427-48E0-A3AA-39C3212295C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427-48E0-A3AA-39C3212295C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427-48E0-A3AA-39C3212295C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427-48E0-A3AA-39C3212295C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427-48E0-A3AA-39C3212295C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427-48E0-A3AA-39C3212295C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427-48E0-A3AA-39C3212295C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427-48E0-A3AA-39C3212295C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427-48E0-A3AA-39C3212295C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427-48E0-A3AA-39C3212295C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427-48E0-A3AA-39C3212295C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427-48E0-A3AA-39C3212295C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427-48E0-A3AA-39C3212295C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427-48E0-A3AA-39C3212295C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427-48E0-A3AA-39C3212295C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427-48E0-A3AA-39C3212295C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C427-48E0-A3AA-39C3212295C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C427-48E0-A3AA-39C3212295C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C427-48E0-A3AA-39C3212295C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C427-48E0-A3AA-39C3212295C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C427-48E0-A3AA-39C3212295C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C427-48E0-A3AA-39C3212295C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C427-48E0-A3AA-39C3212295C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C427-48E0-A3AA-39C3212295C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C427-48E0-A3AA-39C3212295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sheet7!$A$3:$B$33</c:f>
              <c:multiLvlStrCache>
                <c:ptCount val="29"/>
                <c:lvl>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Enterprise Architect</c:v>
                  </c:pt>
                  <c:pt idx="11">
                    <c:v>HRIS Analyst</c:v>
                  </c:pt>
                  <c:pt idx="12">
                    <c:v>IT Coordinator</c:v>
                  </c:pt>
                  <c:pt idx="13">
                    <c:v>IT Systems Architect</c:v>
                  </c:pt>
                  <c:pt idx="14">
                    <c:v>Manager</c:v>
                  </c:pt>
                  <c:pt idx="15">
                    <c:v>Network Architect</c:v>
                  </c:pt>
                  <c:pt idx="16">
                    <c:v>Network Engineer</c:v>
                  </c:pt>
                  <c:pt idx="17">
                    <c:v>Operations Engineer</c:v>
                  </c:pt>
                  <c:pt idx="18">
                    <c:v>Quality Engineer</c:v>
                  </c:pt>
                  <c:pt idx="19">
                    <c:v>Service Desk Analyst</c:v>
                  </c:pt>
                  <c:pt idx="20">
                    <c:v>Solutions Architect</c:v>
                  </c:pt>
                  <c:pt idx="21">
                    <c:v>Sr. Account Representative</c:v>
                  </c:pt>
                  <c:pt idx="22">
                    <c:v>Sr. Analyst</c:v>
                  </c:pt>
                  <c:pt idx="23">
                    <c:v>Sr. Manager</c:v>
                  </c:pt>
                  <c:pt idx="24">
                    <c:v>System Administrator </c:v>
                  </c:pt>
                  <c:pt idx="25">
                    <c:v>Systems Analyst</c:v>
                  </c:pt>
                  <c:pt idx="26">
                    <c:v>Technical Architect</c:v>
                  </c:pt>
                  <c:pt idx="27">
                    <c:v>Test Engineer</c:v>
                  </c:pt>
                  <c:pt idx="28">
                    <c:v>Vice President</c:v>
                  </c:pt>
                </c:lvl>
                <c:lvl>
                  <c:pt idx="0">
                    <c:v>Brazil</c:v>
                  </c:pt>
                </c:lvl>
              </c:multiLvlStrCache>
            </c:multiLvlStrRef>
          </c:cat>
          <c:val>
            <c:numRef>
              <c:f>sheet7!$C$3:$C$33</c:f>
              <c:numCache>
                <c:formatCode>0</c:formatCode>
                <c:ptCount val="29"/>
                <c:pt idx="0">
                  <c:v>2</c:v>
                </c:pt>
                <c:pt idx="1">
                  <c:v>12</c:v>
                </c:pt>
                <c:pt idx="2">
                  <c:v>8</c:v>
                </c:pt>
                <c:pt idx="3">
                  <c:v>2</c:v>
                </c:pt>
                <c:pt idx="4">
                  <c:v>3</c:v>
                </c:pt>
                <c:pt idx="5">
                  <c:v>2</c:v>
                </c:pt>
                <c:pt idx="6">
                  <c:v>3</c:v>
                </c:pt>
                <c:pt idx="7">
                  <c:v>1</c:v>
                </c:pt>
                <c:pt idx="8">
                  <c:v>4</c:v>
                </c:pt>
                <c:pt idx="9">
                  <c:v>15</c:v>
                </c:pt>
                <c:pt idx="10">
                  <c:v>1</c:v>
                </c:pt>
                <c:pt idx="11">
                  <c:v>2</c:v>
                </c:pt>
                <c:pt idx="12">
                  <c:v>2</c:v>
                </c:pt>
                <c:pt idx="13">
                  <c:v>1</c:v>
                </c:pt>
                <c:pt idx="14">
                  <c:v>11</c:v>
                </c:pt>
                <c:pt idx="15">
                  <c:v>5</c:v>
                </c:pt>
                <c:pt idx="16">
                  <c:v>1</c:v>
                </c:pt>
                <c:pt idx="17">
                  <c:v>3</c:v>
                </c:pt>
                <c:pt idx="18">
                  <c:v>4</c:v>
                </c:pt>
                <c:pt idx="19">
                  <c:v>2</c:v>
                </c:pt>
                <c:pt idx="20">
                  <c:v>3</c:v>
                </c:pt>
                <c:pt idx="21">
                  <c:v>3</c:v>
                </c:pt>
                <c:pt idx="22">
                  <c:v>7</c:v>
                </c:pt>
                <c:pt idx="23">
                  <c:v>19</c:v>
                </c:pt>
                <c:pt idx="24">
                  <c:v>1</c:v>
                </c:pt>
                <c:pt idx="25">
                  <c:v>3</c:v>
                </c:pt>
                <c:pt idx="26">
                  <c:v>4</c:v>
                </c:pt>
                <c:pt idx="27">
                  <c:v>2</c:v>
                </c:pt>
                <c:pt idx="28">
                  <c:v>13</c:v>
                </c:pt>
              </c:numCache>
            </c:numRef>
          </c:val>
          <c:extLst>
            <c:ext xmlns:c16="http://schemas.microsoft.com/office/drawing/2014/chart" uri="{C3380CC4-5D6E-409C-BE32-E72D297353CC}">
              <c16:uniqueId val="{00000000-CD02-4647-BA82-B8CFF72A4E4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[Employee-Data-(Sample).xlsx]pivot!PivotTable5</c:name>
    <c:fmtId val="11"/>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solidFill>
              <a:schemeClr val="accent2">
                <a:lumMod val="60000"/>
                <a:lumOff val="40000"/>
              </a:schemeClr>
            </a:solidFill>
          </a:ln>
          <a:effectLst/>
        </c:spPr>
      </c:pivotFmt>
      <c:pivotFmt>
        <c:idx val="4"/>
        <c:spPr>
          <a:solidFill>
            <a:srgbClr val="FFFF00"/>
          </a:solidFill>
          <a:ln>
            <a:solidFill>
              <a:srgbClr val="FFFF00"/>
            </a:solidFill>
          </a:ln>
          <a:effectLst/>
        </c:spPr>
      </c:pivotFmt>
      <c:pivotFmt>
        <c:idx val="5"/>
        <c:spPr>
          <a:solidFill>
            <a:srgbClr val="FFFF00"/>
          </a:solidFill>
          <a:ln>
            <a:noFill/>
          </a:ln>
          <a:effectLst/>
        </c:spPr>
      </c:pivotFmt>
      <c:pivotFmt>
        <c:idx val="6"/>
        <c:spPr>
          <a:solidFill>
            <a:srgbClr val="FFFF00"/>
          </a:solidFill>
          <a:ln>
            <a:noFill/>
          </a:ln>
          <a:effectLst/>
        </c:spPr>
      </c:pivotFmt>
      <c:pivotFmt>
        <c:idx val="7"/>
        <c:spPr>
          <a:solidFill>
            <a:srgbClr val="FFFF00"/>
          </a:solidFill>
          <a:ln>
            <a:noFill/>
          </a:ln>
          <a:effectLst/>
        </c:spPr>
      </c:pivotFmt>
      <c:pivotFmt>
        <c:idx val="8"/>
        <c:spPr>
          <a:solidFill>
            <a:srgbClr val="FFFF00"/>
          </a:solidFill>
          <a:ln>
            <a:noFill/>
          </a:ln>
          <a:effectLst/>
        </c:spPr>
      </c:pivotFmt>
      <c:pivotFmt>
        <c:idx val="9"/>
        <c:spPr>
          <a:solidFill>
            <a:srgbClr val="FFFF00"/>
          </a:solidFill>
          <a:ln>
            <a:noFill/>
          </a:ln>
          <a:effectLst/>
        </c:spPr>
      </c:pivotFmt>
    </c:pivotFmts>
    <c:plotArea>
      <c:layout/>
      <c:barChart>
        <c:barDir val="col"/>
        <c:grouping val="stacked"/>
        <c:varyColors val="0"/>
        <c:ser>
          <c:idx val="0"/>
          <c:order val="0"/>
          <c:tx>
            <c:strRef>
              <c:f>pivot!$M$18:$M$19</c:f>
              <c:strCache>
                <c:ptCount val="1"/>
                <c:pt idx="0">
                  <c:v>Total</c:v>
                </c:pt>
              </c:strCache>
            </c:strRef>
          </c:tx>
          <c:spPr>
            <a:solidFill>
              <a:schemeClr val="accent1"/>
            </a:solidFill>
            <a:ln>
              <a:noFill/>
            </a:ln>
            <a:effectLst/>
          </c:spPr>
          <c:invertIfNegative val="0"/>
          <c:dPt>
            <c:idx val="1"/>
            <c:invertIfNegative val="0"/>
            <c:bubble3D val="0"/>
            <c:spPr>
              <a:solidFill>
                <a:srgbClr val="FFFF00"/>
              </a:solidFill>
              <a:ln>
                <a:solidFill>
                  <a:schemeClr val="accent2">
                    <a:lumMod val="60000"/>
                    <a:lumOff val="40000"/>
                  </a:schemeClr>
                </a:solidFill>
              </a:ln>
              <a:effectLst/>
            </c:spPr>
            <c:extLst>
              <c:ext xmlns:c16="http://schemas.microsoft.com/office/drawing/2014/chart" uri="{C3380CC4-5D6E-409C-BE32-E72D297353CC}">
                <c16:uniqueId val="{00000002-ABFF-4FEF-81B7-680E69BCEC9E}"/>
              </c:ext>
            </c:extLst>
          </c:dPt>
          <c:dPt>
            <c:idx val="3"/>
            <c:invertIfNegative val="0"/>
            <c:bubble3D val="0"/>
            <c:spPr>
              <a:solidFill>
                <a:srgbClr val="FFFF00"/>
              </a:solidFill>
              <a:ln>
                <a:solidFill>
                  <a:srgbClr val="FFFF00"/>
                </a:solidFill>
              </a:ln>
              <a:effectLst/>
            </c:spPr>
            <c:extLst>
              <c:ext xmlns:c16="http://schemas.microsoft.com/office/drawing/2014/chart" uri="{C3380CC4-5D6E-409C-BE32-E72D297353CC}">
                <c16:uniqueId val="{00000003-ABFF-4FEF-81B7-680E69BCEC9E}"/>
              </c:ext>
            </c:extLst>
          </c:dPt>
          <c:dPt>
            <c:idx val="5"/>
            <c:invertIfNegative val="0"/>
            <c:bubble3D val="0"/>
            <c:spPr>
              <a:solidFill>
                <a:srgbClr val="FFFF00"/>
              </a:solidFill>
              <a:ln>
                <a:noFill/>
              </a:ln>
              <a:effectLst/>
            </c:spPr>
            <c:extLst>
              <c:ext xmlns:c16="http://schemas.microsoft.com/office/drawing/2014/chart" uri="{C3380CC4-5D6E-409C-BE32-E72D297353CC}">
                <c16:uniqueId val="{00000004-ABFF-4FEF-81B7-680E69BCEC9E}"/>
              </c:ext>
            </c:extLst>
          </c:dPt>
          <c:dPt>
            <c:idx val="7"/>
            <c:invertIfNegative val="0"/>
            <c:bubble3D val="0"/>
            <c:spPr>
              <a:solidFill>
                <a:srgbClr val="FFFF00"/>
              </a:solidFill>
              <a:ln>
                <a:noFill/>
              </a:ln>
              <a:effectLst/>
            </c:spPr>
            <c:extLst>
              <c:ext xmlns:c16="http://schemas.microsoft.com/office/drawing/2014/chart" uri="{C3380CC4-5D6E-409C-BE32-E72D297353CC}">
                <c16:uniqueId val="{00000005-ABFF-4FEF-81B7-680E69BCEC9E}"/>
              </c:ext>
            </c:extLst>
          </c:dPt>
          <c:dPt>
            <c:idx val="9"/>
            <c:invertIfNegative val="0"/>
            <c:bubble3D val="0"/>
            <c:spPr>
              <a:solidFill>
                <a:srgbClr val="FFFF00"/>
              </a:solidFill>
              <a:ln>
                <a:noFill/>
              </a:ln>
              <a:effectLst/>
            </c:spPr>
            <c:extLst>
              <c:ext xmlns:c16="http://schemas.microsoft.com/office/drawing/2014/chart" uri="{C3380CC4-5D6E-409C-BE32-E72D297353CC}">
                <c16:uniqueId val="{00000006-ABFF-4FEF-81B7-680E69BCEC9E}"/>
              </c:ext>
            </c:extLst>
          </c:dPt>
          <c:dPt>
            <c:idx val="11"/>
            <c:invertIfNegative val="0"/>
            <c:bubble3D val="0"/>
            <c:spPr>
              <a:solidFill>
                <a:srgbClr val="FFFF00"/>
              </a:solidFill>
              <a:ln>
                <a:noFill/>
              </a:ln>
              <a:effectLst/>
            </c:spPr>
            <c:extLst>
              <c:ext xmlns:c16="http://schemas.microsoft.com/office/drawing/2014/chart" uri="{C3380CC4-5D6E-409C-BE32-E72D297353CC}">
                <c16:uniqueId val="{00000007-ABFF-4FEF-81B7-680E69BCEC9E}"/>
              </c:ext>
            </c:extLst>
          </c:dPt>
          <c:dPt>
            <c:idx val="13"/>
            <c:invertIfNegative val="0"/>
            <c:bubble3D val="0"/>
            <c:spPr>
              <a:solidFill>
                <a:srgbClr val="FFFF00"/>
              </a:solidFill>
              <a:ln>
                <a:noFill/>
              </a:ln>
              <a:effectLst/>
            </c:spPr>
            <c:extLst>
              <c:ext xmlns:c16="http://schemas.microsoft.com/office/drawing/2014/chart" uri="{C3380CC4-5D6E-409C-BE32-E72D297353CC}">
                <c16:uniqueId val="{00000008-ABFF-4FEF-81B7-680E69BCEC9E}"/>
              </c:ext>
            </c:extLst>
          </c:dPt>
          <c:cat>
            <c:multiLvlStrRef>
              <c:f>pivot!$K$20:$L$41</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Accounting</c:v>
                  </c:pt>
                  <c:pt idx="2">
                    <c:v>Engineering</c:v>
                  </c:pt>
                  <c:pt idx="4">
                    <c:v>Finance</c:v>
                  </c:pt>
                  <c:pt idx="6">
                    <c:v>Human Resources</c:v>
                  </c:pt>
                  <c:pt idx="8">
                    <c:v>IT</c:v>
                  </c:pt>
                  <c:pt idx="10">
                    <c:v>Marketing</c:v>
                  </c:pt>
                  <c:pt idx="12">
                    <c:v>Sales</c:v>
                  </c:pt>
                </c:lvl>
              </c:multiLvlStrCache>
            </c:multiLvlStrRef>
          </c:cat>
          <c:val>
            <c:numRef>
              <c:f>pivot!$M$20:$M$41</c:f>
              <c:numCache>
                <c:formatCode>_-[$$-409]* #,##0.00_ ;_-[$$-409]* \-#,##0.00\ ;_-[$$-409]* "-"??_ ;_-@_ </c:formatCode>
                <c:ptCount val="14"/>
                <c:pt idx="0">
                  <c:v>138470.32982456143</c:v>
                </c:pt>
                <c:pt idx="1">
                  <c:v>151626.98051724138</c:v>
                </c:pt>
                <c:pt idx="2">
                  <c:v>126523.24352112674</c:v>
                </c:pt>
                <c:pt idx="3">
                  <c:v>111196.86285714284</c:v>
                </c:pt>
                <c:pt idx="4">
                  <c:v>145869.85759999999</c:v>
                </c:pt>
                <c:pt idx="5">
                  <c:v>135239.30749999997</c:v>
                </c:pt>
                <c:pt idx="6">
                  <c:v>157193.42000000001</c:v>
                </c:pt>
                <c:pt idx="7">
                  <c:v>133906.02399999998</c:v>
                </c:pt>
                <c:pt idx="8">
                  <c:v>101363.05244604321</c:v>
                </c:pt>
                <c:pt idx="9">
                  <c:v>98246.632173913051</c:v>
                </c:pt>
                <c:pt idx="10">
                  <c:v>152009.41562499997</c:v>
                </c:pt>
                <c:pt idx="11">
                  <c:v>135436.31804347827</c:v>
                </c:pt>
                <c:pt idx="12">
                  <c:v>126286.04106666661</c:v>
                </c:pt>
                <c:pt idx="13">
                  <c:v>101960.62813333333</c:v>
                </c:pt>
              </c:numCache>
            </c:numRef>
          </c:val>
          <c:extLst>
            <c:ext xmlns:c16="http://schemas.microsoft.com/office/drawing/2014/chart" uri="{C3380CC4-5D6E-409C-BE32-E72D297353CC}">
              <c16:uniqueId val="{00000000-ABFF-4FEF-81B7-680E69BCEC9E}"/>
            </c:ext>
          </c:extLst>
        </c:ser>
        <c:dLbls>
          <c:showLegendKey val="0"/>
          <c:showVal val="0"/>
          <c:showCatName val="0"/>
          <c:showSerName val="0"/>
          <c:showPercent val="0"/>
          <c:showBubbleSize val="0"/>
        </c:dLbls>
        <c:gapWidth val="150"/>
        <c:overlap val="100"/>
        <c:axId val="620729960"/>
        <c:axId val="620732424"/>
      </c:barChart>
      <c:catAx>
        <c:axId val="6207299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accent3">
                <a:alpha val="9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20732424"/>
        <c:crosses val="autoZero"/>
        <c:auto val="1"/>
        <c:lblAlgn val="ctr"/>
        <c:lblOffset val="100"/>
        <c:noMultiLvlLbl val="0"/>
      </c:catAx>
      <c:valAx>
        <c:axId val="620732424"/>
        <c:scaling>
          <c:orientation val="minMax"/>
        </c:scaling>
        <c:delete val="0"/>
        <c:axPos val="l"/>
        <c:majorGridlines>
          <c:spPr>
            <a:ln w="9525" cap="flat" cmpd="sng" algn="ctr">
              <a:solidFill>
                <a:schemeClr val="dk1">
                  <a:lumMod val="15000"/>
                  <a:lumOff val="85000"/>
                </a:schemeClr>
              </a:solidFill>
              <a:round/>
            </a:ln>
            <a:effectLst/>
          </c:spPr>
        </c:majorGridlines>
        <c:numFmt formatCode="_-[$$-409]* #,##0.00_ ;_-[$$-409]* \-#,##0.00\ ;_-[$$-409]* &quot;-&quot;??_ ;_-@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2072996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[Employee-Data-(Sample).xlsx]pivot!PivotTable3</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3">
              <a:lumMod val="40000"/>
              <a:lumOff val="60000"/>
            </a:schemeClr>
          </a:solidFill>
          <a:ln w="19050">
            <a:solidFill>
              <a:schemeClr val="lt1"/>
            </a:solidFill>
          </a:ln>
          <a:effectLst/>
        </c:spPr>
        <c:dLbl>
          <c:idx val="0"/>
          <c:layout>
            <c:manualLayout>
              <c:x val="-6.4531892529827214E-3"/>
              <c:y val="4.77996349072282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3">
              <a:lumMod val="75000"/>
            </a:schemeClr>
          </a:solidFill>
          <a:ln w="19050">
            <a:solidFill>
              <a:schemeClr val="lt1"/>
            </a:solidFill>
          </a:ln>
          <a:effectLst/>
        </c:spPr>
        <c:dLbl>
          <c:idx val="0"/>
          <c:layout>
            <c:manualLayout>
              <c:x val="-5.43115307307898E-2"/>
              <c:y val="-4.66964553306269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rgbClr val="FFFF00"/>
          </a:solidFill>
          <a:ln w="19050">
            <a:solidFill>
              <a:schemeClr val="lt1"/>
            </a:solidFill>
          </a:ln>
          <a:effectLst/>
        </c:spPr>
        <c:dLbl>
          <c:idx val="0"/>
          <c:layout>
            <c:manualLayout>
              <c:x val="-1.3648509100296888E-2"/>
              <c:y val="-2.7058278614827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4.5518080731711819E-3"/>
              <c:y val="-2.9618287333460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6">
              <a:lumMod val="60000"/>
              <a:lumOff val="40000"/>
            </a:schemeClr>
          </a:solidFill>
          <a:ln w="19050">
            <a:solidFill>
              <a:schemeClr val="lt1"/>
            </a:solidFill>
          </a:ln>
          <a:effectLst/>
        </c:spPr>
        <c:dLbl>
          <c:idx val="0"/>
          <c:layout>
            <c:manualLayout>
              <c:x val="1.7260506371129837E-2"/>
              <c:y val="-1.15857014412990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1.2136034225230043E-2"/>
              <c:y val="2.74168324115194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pivot!$H$18:$H$19</c:f>
              <c:strCache>
                <c:ptCount val="1"/>
                <c:pt idx="0">
                  <c:v>Total</c:v>
                </c:pt>
              </c:strCache>
            </c:strRef>
          </c:tx>
          <c:dPt>
            <c:idx val="0"/>
            <c:bubble3D val="0"/>
            <c:explosion val="12"/>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1-C74E-44E5-9E4F-3B39BB6709D2}"/>
              </c:ext>
            </c:extLst>
          </c:dPt>
          <c:dPt>
            <c:idx val="1"/>
            <c:bubble3D val="0"/>
            <c:explosion val="13"/>
            <c:spPr>
              <a:solidFill>
                <a:schemeClr val="accent3">
                  <a:lumMod val="75000"/>
                </a:schemeClr>
              </a:solidFill>
              <a:ln w="19050">
                <a:solidFill>
                  <a:schemeClr val="lt1"/>
                </a:solidFill>
              </a:ln>
              <a:effectLst/>
            </c:spPr>
            <c:extLst>
              <c:ext xmlns:c16="http://schemas.microsoft.com/office/drawing/2014/chart" uri="{C3380CC4-5D6E-409C-BE32-E72D297353CC}">
                <c16:uniqueId val="{00000003-C74E-44E5-9E4F-3B39BB6709D2}"/>
              </c:ext>
            </c:extLst>
          </c:dPt>
          <c:dPt>
            <c:idx val="2"/>
            <c:bubble3D val="0"/>
            <c:explosion val="12"/>
            <c:spPr>
              <a:solidFill>
                <a:srgbClr val="FFFF00"/>
              </a:solidFill>
              <a:ln w="19050">
                <a:solidFill>
                  <a:schemeClr val="lt1"/>
                </a:solidFill>
              </a:ln>
              <a:effectLst/>
            </c:spPr>
            <c:extLst>
              <c:ext xmlns:c16="http://schemas.microsoft.com/office/drawing/2014/chart" uri="{C3380CC4-5D6E-409C-BE32-E72D297353CC}">
                <c16:uniqueId val="{00000005-C74E-44E5-9E4F-3B39BB6709D2}"/>
              </c:ext>
            </c:extLst>
          </c:dPt>
          <c:dPt>
            <c:idx val="3"/>
            <c:bubble3D val="0"/>
            <c:explosion val="2"/>
            <c:spPr>
              <a:solidFill>
                <a:schemeClr val="accent4"/>
              </a:solidFill>
              <a:ln w="19050">
                <a:solidFill>
                  <a:schemeClr val="lt1"/>
                </a:solidFill>
              </a:ln>
              <a:effectLst/>
            </c:spPr>
            <c:extLst>
              <c:ext xmlns:c16="http://schemas.microsoft.com/office/drawing/2014/chart" uri="{C3380CC4-5D6E-409C-BE32-E72D297353CC}">
                <c16:uniqueId val="{00000007-C74E-44E5-9E4F-3B39BB6709D2}"/>
              </c:ext>
            </c:extLst>
          </c:dPt>
          <c:dPt>
            <c:idx val="4"/>
            <c:bubble3D val="0"/>
            <c:explosion val="13"/>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9-C74E-44E5-9E4F-3B39BB6709D2}"/>
              </c:ext>
            </c:extLst>
          </c:dPt>
          <c:dPt>
            <c:idx val="5"/>
            <c:bubble3D val="0"/>
            <c:explosion val="21"/>
            <c:spPr>
              <a:solidFill>
                <a:schemeClr val="accent6"/>
              </a:solidFill>
              <a:ln w="19050">
                <a:solidFill>
                  <a:schemeClr val="lt1"/>
                </a:solidFill>
              </a:ln>
              <a:effectLst/>
            </c:spPr>
            <c:extLst>
              <c:ext xmlns:c16="http://schemas.microsoft.com/office/drawing/2014/chart" uri="{C3380CC4-5D6E-409C-BE32-E72D297353CC}">
                <c16:uniqueId val="{0000000B-C74E-44E5-9E4F-3B39BB6709D2}"/>
              </c:ext>
            </c:extLst>
          </c:dPt>
          <c:dLbls>
            <c:dLbl>
              <c:idx val="0"/>
              <c:layout>
                <c:manualLayout>
                  <c:x val="-6.4531892529827214E-3"/>
                  <c:y val="4.779963490722829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74E-44E5-9E4F-3B39BB6709D2}"/>
                </c:ext>
              </c:extLst>
            </c:dLbl>
            <c:dLbl>
              <c:idx val="1"/>
              <c:layout>
                <c:manualLayout>
                  <c:x val="-5.43115307307898E-2"/>
                  <c:y val="-4.6696455330626921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74E-44E5-9E4F-3B39BB6709D2}"/>
                </c:ext>
              </c:extLst>
            </c:dLbl>
            <c:dLbl>
              <c:idx val="2"/>
              <c:layout>
                <c:manualLayout>
                  <c:x val="-1.3648509100296888E-2"/>
                  <c:y val="-2.705827861482712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74E-44E5-9E4F-3B39BB6709D2}"/>
                </c:ext>
              </c:extLst>
            </c:dLbl>
            <c:dLbl>
              <c:idx val="3"/>
              <c:layout>
                <c:manualLayout>
                  <c:x val="-4.5518080731711819E-3"/>
                  <c:y val="-2.961828733346048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74E-44E5-9E4F-3B39BB6709D2}"/>
                </c:ext>
              </c:extLst>
            </c:dLbl>
            <c:dLbl>
              <c:idx val="4"/>
              <c:layout>
                <c:manualLayout>
                  <c:x val="1.7260506371129837E-2"/>
                  <c:y val="-1.158570144129901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74E-44E5-9E4F-3B39BB6709D2}"/>
                </c:ext>
              </c:extLst>
            </c:dLbl>
            <c:dLbl>
              <c:idx val="5"/>
              <c:layout>
                <c:manualLayout>
                  <c:x val="-1.2136034225230043E-2"/>
                  <c:y val="2.741683241151949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74E-44E5-9E4F-3B39BB6709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pivot!$F$20:$G$29</c:f>
              <c:multiLvlStrCache>
                <c:ptCount val="6"/>
                <c:lvl>
                  <c:pt idx="0">
                    <c:v>Female</c:v>
                  </c:pt>
                  <c:pt idx="1">
                    <c:v>Male</c:v>
                  </c:pt>
                  <c:pt idx="2">
                    <c:v>Female</c:v>
                  </c:pt>
                  <c:pt idx="3">
                    <c:v>Male</c:v>
                  </c:pt>
                  <c:pt idx="4">
                    <c:v>Female</c:v>
                  </c:pt>
                  <c:pt idx="5">
                    <c:v>Male</c:v>
                  </c:pt>
                </c:lvl>
                <c:lvl>
                  <c:pt idx="0">
                    <c:v>Brazil</c:v>
                  </c:pt>
                  <c:pt idx="2">
                    <c:v>China</c:v>
                  </c:pt>
                  <c:pt idx="4">
                    <c:v>United States</c:v>
                  </c:pt>
                </c:lvl>
              </c:multiLvlStrCache>
            </c:multiLvlStrRef>
          </c:cat>
          <c:val>
            <c:numRef>
              <c:f>pivot!$H$20:$H$29</c:f>
              <c:numCache>
                <c:formatCode>_-[$$-409]* #,##0.00_ ;_-[$$-409]* \-#,##0.00\ ;_-[$$-409]* "-"??_ ;_-@_ </c:formatCode>
                <c:ptCount val="6"/>
                <c:pt idx="0">
                  <c:v>129167.84822784808</c:v>
                </c:pt>
                <c:pt idx="1">
                  <c:v>119813.49200000001</c:v>
                </c:pt>
                <c:pt idx="2">
                  <c:v>121624.29166666667</c:v>
                </c:pt>
                <c:pt idx="3">
                  <c:v>119618.73302521005</c:v>
                </c:pt>
                <c:pt idx="4">
                  <c:v>132297.86649390243</c:v>
                </c:pt>
                <c:pt idx="5">
                  <c:v>116917.14856209148</c:v>
                </c:pt>
              </c:numCache>
            </c:numRef>
          </c:val>
          <c:extLst>
            <c:ext xmlns:c16="http://schemas.microsoft.com/office/drawing/2014/chart" uri="{C3380CC4-5D6E-409C-BE32-E72D297353CC}">
              <c16:uniqueId val="{0000000C-C74E-44E5-9E4F-3B39BB6709D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wise earnings in Depts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3.1365309704031667E-2"/>
              <c:y val="5.9584542020073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pivot!$H$4:$H$5</c:f>
              <c:strCache>
                <c:ptCount val="1"/>
                <c:pt idx="0">
                  <c:v>Total</c:v>
                </c:pt>
              </c:strCache>
            </c:strRef>
          </c:tx>
          <c:spPr>
            <a:ln w="28575" cap="rnd">
              <a:solidFill>
                <a:schemeClr val="accent1"/>
              </a:solidFill>
              <a:round/>
            </a:ln>
            <a:effectLst/>
          </c:spPr>
          <c:marker>
            <c:symbol val="none"/>
          </c:marker>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2-3561-4D39-9A5B-DCF22EAAB643}"/>
              </c:ext>
            </c:extLst>
          </c:dPt>
          <c:dLbls>
            <c:dLbl>
              <c:idx val="5"/>
              <c:layout>
                <c:manualLayout>
                  <c:x val="-3.1365309704031667E-2"/>
                  <c:y val="5.95845420200732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61-4D39-9A5B-DCF22EAAB6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pivot!$F$6:$G$13</c:f>
              <c:multiLvlStrCache>
                <c:ptCount val="7"/>
                <c:lvl>
                  <c:pt idx="0">
                    <c:v>Female</c:v>
                  </c:pt>
                  <c:pt idx="1">
                    <c:v>Female</c:v>
                  </c:pt>
                  <c:pt idx="2">
                    <c:v>Female</c:v>
                  </c:pt>
                  <c:pt idx="3">
                    <c:v>Female</c:v>
                  </c:pt>
                  <c:pt idx="4">
                    <c:v>Female</c:v>
                  </c:pt>
                  <c:pt idx="5">
                    <c:v>Female</c:v>
                  </c:pt>
                  <c:pt idx="6">
                    <c:v>Female</c:v>
                  </c:pt>
                </c:lvl>
                <c:lvl>
                  <c:pt idx="0">
                    <c:v>Accounting</c:v>
                  </c:pt>
                  <c:pt idx="1">
                    <c:v>Engineering</c:v>
                  </c:pt>
                  <c:pt idx="2">
                    <c:v>Finance</c:v>
                  </c:pt>
                  <c:pt idx="3">
                    <c:v>Human Resources</c:v>
                  </c:pt>
                  <c:pt idx="4">
                    <c:v>IT</c:v>
                  </c:pt>
                  <c:pt idx="5">
                    <c:v>Marketing</c:v>
                  </c:pt>
                  <c:pt idx="6">
                    <c:v>Sales</c:v>
                  </c:pt>
                </c:lvl>
              </c:multiLvlStrCache>
            </c:multiLvlStrRef>
          </c:cat>
          <c:val>
            <c:numRef>
              <c:f>pivot!$H$6:$H$13</c:f>
              <c:numCache>
                <c:formatCode>_-[$$-409]* #,##0.00_ ;_-[$$-409]* \-#,##0.00\ ;_-[$$-409]* "-"??_ ;_-@_ </c:formatCode>
                <c:ptCount val="7"/>
                <c:pt idx="0">
                  <c:v>7892808.8000000007</c:v>
                </c:pt>
                <c:pt idx="1">
                  <c:v>8983150.2899999991</c:v>
                </c:pt>
                <c:pt idx="2">
                  <c:v>7293492.8800000018</c:v>
                </c:pt>
                <c:pt idx="3">
                  <c:v>9274411.7799999993</c:v>
                </c:pt>
                <c:pt idx="4">
                  <c:v>14089464.289999999</c:v>
                </c:pt>
                <c:pt idx="5">
                  <c:v>9728602.6000000015</c:v>
                </c:pt>
                <c:pt idx="6">
                  <c:v>9471453.0800000001</c:v>
                </c:pt>
              </c:numCache>
            </c:numRef>
          </c:val>
          <c:smooth val="0"/>
          <c:extLst>
            <c:ext xmlns:c16="http://schemas.microsoft.com/office/drawing/2014/chart" uri="{C3380CC4-5D6E-409C-BE32-E72D297353CC}">
              <c16:uniqueId val="{00000000-3561-4D39-9A5B-DCF22EAAB643}"/>
            </c:ext>
          </c:extLst>
        </c:ser>
        <c:dLbls>
          <c:showLegendKey val="0"/>
          <c:showVal val="0"/>
          <c:showCatName val="0"/>
          <c:showSerName val="0"/>
          <c:showPercent val="0"/>
          <c:showBubbleSize val="0"/>
        </c:dLbls>
        <c:smooth val="0"/>
        <c:axId val="661200328"/>
        <c:axId val="661202440"/>
      </c:lineChart>
      <c:catAx>
        <c:axId val="661200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02440"/>
        <c:crosses val="autoZero"/>
        <c:auto val="1"/>
        <c:lblAlgn val="ctr"/>
        <c:lblOffset val="100"/>
        <c:noMultiLvlLbl val="0"/>
      </c:catAx>
      <c:valAx>
        <c:axId val="6612024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00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China</a:t>
            </a:r>
            <a:r>
              <a:rPr lang="en-US" baseline="0"/>
              <a:t> </a:t>
            </a:r>
            <a:r>
              <a:rPr lang="en-US"/>
              <a:t>- Dept</a:t>
            </a:r>
            <a:r>
              <a:rPr lang="en-US" baseline="0"/>
              <a:t> wise % earnings</a:t>
            </a:r>
            <a:endParaRPr lang="en-US"/>
          </a:p>
        </c:rich>
      </c:tx>
      <c:layout>
        <c:manualLayout>
          <c:xMode val="edge"/>
          <c:yMode val="edge"/>
          <c:x val="0.58694444444444449"/>
          <c:y val="0.148383483994834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9B-41E2-94A1-1BA493568A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9B-41E2-94A1-1BA493568A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9B-41E2-94A1-1BA493568AB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9B-41E2-94A1-1BA493568AB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59B-41E2-94A1-1BA493568AB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59B-41E2-94A1-1BA493568AB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59B-41E2-94A1-1BA493568A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pivot!$A$4:$A$11</c:f>
              <c:strCache>
                <c:ptCount val="7"/>
                <c:pt idx="0">
                  <c:v>Accounting</c:v>
                </c:pt>
                <c:pt idx="1">
                  <c:v>Engineering</c:v>
                </c:pt>
                <c:pt idx="2">
                  <c:v>Finance</c:v>
                </c:pt>
                <c:pt idx="3">
                  <c:v>Human Resources</c:v>
                </c:pt>
                <c:pt idx="4">
                  <c:v>IT</c:v>
                </c:pt>
                <c:pt idx="5">
                  <c:v>Marketing</c:v>
                </c:pt>
                <c:pt idx="6">
                  <c:v>Sales</c:v>
                </c:pt>
              </c:strCache>
            </c:strRef>
          </c:cat>
          <c:val>
            <c:numRef>
              <c:f>pivot!$B$4:$B$11</c:f>
              <c:numCache>
                <c:formatCode>_-[$$-409]* #,##0.00_ ;_-[$$-409]* \-#,##0.00\ ;_-[$$-409]* "-"??_ ;_-@_ </c:formatCode>
                <c:ptCount val="7"/>
                <c:pt idx="0">
                  <c:v>16687173.669999998</c:v>
                </c:pt>
                <c:pt idx="1">
                  <c:v>16766930.690000001</c:v>
                </c:pt>
                <c:pt idx="2">
                  <c:v>13784979.640000001</c:v>
                </c:pt>
                <c:pt idx="3">
                  <c:v>15969712.979999997</c:v>
                </c:pt>
                <c:pt idx="4">
                  <c:v>27647499.529999997</c:v>
                </c:pt>
                <c:pt idx="5">
                  <c:v>15958673.230000006</c:v>
                </c:pt>
                <c:pt idx="6">
                  <c:v>17118500.189999998</c:v>
                </c:pt>
              </c:numCache>
            </c:numRef>
          </c:val>
          <c:extLst>
            <c:ext xmlns:c16="http://schemas.microsoft.com/office/drawing/2014/chart" uri="{C3380CC4-5D6E-409C-BE32-E72D297353CC}">
              <c16:uniqueId val="{0000000E-959B-41E2-94A1-1BA493568A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[Employee-Data-(Sample).xlsx]sheet2!PivotTable1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sheet2!$C$1:$C$2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8D-46BB-9194-D94086AAE7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8D-46BB-9194-D94086AAE7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8D-46BB-9194-D94086AAE7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A8D-46BB-9194-D94086AAE7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A8D-46BB-9194-D94086AAE72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A8D-46BB-9194-D94086AAE72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A8D-46BB-9194-D94086AAE72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A8D-46BB-9194-D94086AAE72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A8D-46BB-9194-D94086AAE72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A8D-46BB-9194-D94086AAE72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A8D-46BB-9194-D94086AAE72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A8D-46BB-9194-D94086AAE72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A8D-46BB-9194-D94086AAE72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A8D-46BB-9194-D94086AAE72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A8D-46BB-9194-D94086AAE72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A8D-46BB-9194-D94086AAE72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A8D-46BB-9194-D94086AAE72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7A8D-46BB-9194-D94086AAE72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7A8D-46BB-9194-D94086AAE72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7A8D-46BB-9194-D94086AAE72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7A8D-46BB-9194-D94086AAE72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7A8D-46BB-9194-D94086AAE72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7A8D-46BB-9194-D94086AAE72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7A8D-46BB-9194-D94086AAE72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7A8D-46BB-9194-D94086AAE72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7A8D-46BB-9194-D94086AAE72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7A8D-46BB-9194-D94086AAE72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7A8D-46BB-9194-D94086AAE72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7A8D-46BB-9194-D94086AAE7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sheet2!$A$3:$B$9</c:f>
              <c:multiLvlStrCache>
                <c:ptCount val="6"/>
                <c:lvl>
                  <c:pt idx="0">
                    <c:v>Latino</c:v>
                  </c:pt>
                  <c:pt idx="1">
                    <c:v>Asian</c:v>
                  </c:pt>
                  <c:pt idx="2">
                    <c:v>Asian</c:v>
                  </c:pt>
                  <c:pt idx="3">
                    <c:v>Black</c:v>
                  </c:pt>
                  <c:pt idx="4">
                    <c:v>Caucasian</c:v>
                  </c:pt>
                  <c:pt idx="5">
                    <c:v>Latino</c:v>
                  </c:pt>
                </c:lvl>
                <c:lvl>
                  <c:pt idx="0">
                    <c:v>Brazil</c:v>
                  </c:pt>
                  <c:pt idx="1">
                    <c:v>China</c:v>
                  </c:pt>
                  <c:pt idx="2">
                    <c:v>United States</c:v>
                  </c:pt>
                </c:lvl>
              </c:multiLvlStrCache>
            </c:multiLvlStrRef>
          </c:cat>
          <c:val>
            <c:numRef>
              <c:f>sheet2!$C$3:$C$9</c:f>
              <c:numCache>
                <c:formatCode>0</c:formatCode>
                <c:ptCount val="6"/>
                <c:pt idx="0">
                  <c:v>139</c:v>
                </c:pt>
                <c:pt idx="1">
                  <c:v>227</c:v>
                </c:pt>
                <c:pt idx="2">
                  <c:v>205</c:v>
                </c:pt>
                <c:pt idx="3">
                  <c:v>67</c:v>
                </c:pt>
                <c:pt idx="4">
                  <c:v>222</c:v>
                </c:pt>
                <c:pt idx="5">
                  <c:v>140</c:v>
                </c:pt>
              </c:numCache>
            </c:numRef>
          </c:val>
          <c:extLst>
            <c:ext xmlns:c16="http://schemas.microsoft.com/office/drawing/2014/chart" uri="{C3380CC4-5D6E-409C-BE32-E72D297353CC}">
              <c16:uniqueId val="{0000003A-7A8D-46BB-9194-D94086AAE72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[Employee-Data-(Sample).xlsx]sheet2!PivotTable3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sheet2!$D$21:$D$22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F3-4639-85B8-7BAD7DB786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F3-4639-85B8-7BAD7DB786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F3-4639-85B8-7BAD7DB786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0F3-4639-85B8-7BAD7DB786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0F3-4639-85B8-7BAD7DB7864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0F3-4639-85B8-7BAD7DB7864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0F3-4639-85B8-7BAD7DB7864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0F3-4639-85B8-7BAD7DB7864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0F3-4639-85B8-7BAD7DB7864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0F3-4639-85B8-7BAD7DB7864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0F3-4639-85B8-7BAD7DB7864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0F3-4639-85B8-7BAD7DB786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sheet2!$A$23:$C$38</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Latino</c:v>
                  </c:pt>
                  <c:pt idx="2">
                    <c:v>Asian</c:v>
                  </c:pt>
                  <c:pt idx="4">
                    <c:v>Asian</c:v>
                  </c:pt>
                  <c:pt idx="6">
                    <c:v>Black</c:v>
                  </c:pt>
                  <c:pt idx="8">
                    <c:v>Caucasian</c:v>
                  </c:pt>
                  <c:pt idx="10">
                    <c:v>Latino</c:v>
                  </c:pt>
                </c:lvl>
                <c:lvl>
                  <c:pt idx="0">
                    <c:v>Brazil</c:v>
                  </c:pt>
                  <c:pt idx="2">
                    <c:v>China</c:v>
                  </c:pt>
                  <c:pt idx="4">
                    <c:v>United States</c:v>
                  </c:pt>
                </c:lvl>
              </c:multiLvlStrCache>
            </c:multiLvlStrRef>
          </c:cat>
          <c:val>
            <c:numRef>
              <c:f>sheet2!$D$23:$D$38</c:f>
              <c:numCache>
                <c:formatCode>0</c:formatCode>
                <c:ptCount val="12"/>
                <c:pt idx="0">
                  <c:v>79</c:v>
                </c:pt>
                <c:pt idx="1">
                  <c:v>60</c:v>
                </c:pt>
                <c:pt idx="2">
                  <c:v>108</c:v>
                </c:pt>
                <c:pt idx="3">
                  <c:v>119</c:v>
                </c:pt>
                <c:pt idx="4">
                  <c:v>114</c:v>
                </c:pt>
                <c:pt idx="5">
                  <c:v>91</c:v>
                </c:pt>
                <c:pt idx="6">
                  <c:v>34</c:v>
                </c:pt>
                <c:pt idx="7">
                  <c:v>33</c:v>
                </c:pt>
                <c:pt idx="8">
                  <c:v>109</c:v>
                </c:pt>
                <c:pt idx="9">
                  <c:v>113</c:v>
                </c:pt>
                <c:pt idx="10">
                  <c:v>71</c:v>
                </c:pt>
                <c:pt idx="11">
                  <c:v>69</c:v>
                </c:pt>
              </c:numCache>
            </c:numRef>
          </c:val>
          <c:extLst>
            <c:ext xmlns:c16="http://schemas.microsoft.com/office/drawing/2014/chart" uri="{C3380CC4-5D6E-409C-BE32-E72D297353CC}">
              <c16:uniqueId val="{00000000-2D14-4385-9872-CC9E31983EE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[Employee-Data-(Sample).xlsx]sheet3!PivotTable10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where Bonus is 0 (Zero)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s>
    <c:plotArea>
      <c:layout/>
      <c:barChart>
        <c:barDir val="bar"/>
        <c:grouping val="clustered"/>
        <c:varyColors val="0"/>
        <c:ser>
          <c:idx val="0"/>
          <c:order val="0"/>
          <c:tx>
            <c:strRef>
              <c:f>sheet3!$B$4:$B$5</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1220-42A6-8B43-42CD3CC95750}"/>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1220-42A6-8B43-42CD3CC95750}"/>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1220-42A6-8B43-42CD3CC95750}"/>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1220-42A6-8B43-42CD3CC95750}"/>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1220-42A6-8B43-42CD3CC95750}"/>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1220-42A6-8B43-42CD3CC95750}"/>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1220-42A6-8B43-42CD3CC95750}"/>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1220-42A6-8B43-42CD3CC95750}"/>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1220-42A6-8B43-42CD3CC95750}"/>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1220-42A6-8B43-42CD3CC95750}"/>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1220-42A6-8B43-42CD3CC95750}"/>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1220-42A6-8B43-42CD3CC95750}"/>
              </c:ext>
            </c:extLst>
          </c:dPt>
          <c:dPt>
            <c:idx val="1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9-1220-42A6-8B43-42CD3CC957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sheet3!$A$6:$A$19</c:f>
              <c:strCache>
                <c:ptCount val="13"/>
                <c:pt idx="0">
                  <c:v>Austin</c:v>
                </c:pt>
                <c:pt idx="1">
                  <c:v>Beijing</c:v>
                </c:pt>
                <c:pt idx="2">
                  <c:v>Chengdu</c:v>
                </c:pt>
                <c:pt idx="3">
                  <c:v>Chicago</c:v>
                </c:pt>
                <c:pt idx="4">
                  <c:v>Chongqing</c:v>
                </c:pt>
                <c:pt idx="5">
                  <c:v>Columbus</c:v>
                </c:pt>
                <c:pt idx="6">
                  <c:v>Manaus</c:v>
                </c:pt>
                <c:pt idx="7">
                  <c:v>Miami</c:v>
                </c:pt>
                <c:pt idx="8">
                  <c:v>Phoenix</c:v>
                </c:pt>
                <c:pt idx="9">
                  <c:v>Rio de Janeiro</c:v>
                </c:pt>
                <c:pt idx="10">
                  <c:v>Sao Paulo</c:v>
                </c:pt>
                <c:pt idx="11">
                  <c:v>Seattle</c:v>
                </c:pt>
                <c:pt idx="12">
                  <c:v>Shanghai</c:v>
                </c:pt>
              </c:strCache>
            </c:strRef>
          </c:cat>
          <c:val>
            <c:numRef>
              <c:f>sheet3!$B$6:$B$19</c:f>
              <c:numCache>
                <c:formatCode>General</c:formatCode>
                <c:ptCount val="13"/>
                <c:pt idx="0">
                  <c:v>56</c:v>
                </c:pt>
                <c:pt idx="1">
                  <c:v>32</c:v>
                </c:pt>
                <c:pt idx="2">
                  <c:v>35</c:v>
                </c:pt>
                <c:pt idx="3">
                  <c:v>57</c:v>
                </c:pt>
                <c:pt idx="4">
                  <c:v>38</c:v>
                </c:pt>
                <c:pt idx="5">
                  <c:v>52</c:v>
                </c:pt>
                <c:pt idx="6">
                  <c:v>25</c:v>
                </c:pt>
                <c:pt idx="7">
                  <c:v>72</c:v>
                </c:pt>
                <c:pt idx="8">
                  <c:v>55</c:v>
                </c:pt>
                <c:pt idx="9">
                  <c:v>27</c:v>
                </c:pt>
                <c:pt idx="10">
                  <c:v>26</c:v>
                </c:pt>
                <c:pt idx="11">
                  <c:v>67</c:v>
                </c:pt>
                <c:pt idx="12">
                  <c:v>34</c:v>
                </c:pt>
              </c:numCache>
            </c:numRef>
          </c:val>
          <c:extLst>
            <c:ext xmlns:c16="http://schemas.microsoft.com/office/drawing/2014/chart" uri="{C3380CC4-5D6E-409C-BE32-E72D297353CC}">
              <c16:uniqueId val="{0000001A-7F90-46C4-954F-0899A2BB6F7C}"/>
            </c:ext>
          </c:extLst>
        </c:ser>
        <c:dLbls>
          <c:showLegendKey val="0"/>
          <c:showVal val="0"/>
          <c:showCatName val="0"/>
          <c:showSerName val="0"/>
          <c:showPercent val="0"/>
          <c:showBubbleSize val="0"/>
        </c:dLbls>
        <c:gapWidth val="100"/>
        <c:axId val="394705360"/>
        <c:axId val="394708176"/>
      </c:barChart>
      <c:catAx>
        <c:axId val="3947053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08176"/>
        <c:crosses val="autoZero"/>
        <c:auto val="1"/>
        <c:lblAlgn val="ctr"/>
        <c:lblOffset val="100"/>
        <c:noMultiLvlLbl val="0"/>
      </c:catAx>
      <c:valAx>
        <c:axId val="39470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0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[Employee-Data-(Sample).xlsx]sheet3!PivotTable2</c:name>
    <c:fmtId val="11"/>
  </c:pivotSource>
  <c:chart>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pivotFmt>
    </c:pivotFmts>
    <c:plotArea>
      <c:layout/>
      <c:barChart>
        <c:barDir val="col"/>
        <c:grouping val="clustered"/>
        <c:varyColors val="0"/>
        <c:ser>
          <c:idx val="0"/>
          <c:order val="0"/>
          <c:tx>
            <c:strRef>
              <c:f>sheet3!$B$38:$B$39</c:f>
              <c:strCache>
                <c:ptCount val="1"/>
                <c:pt idx="0">
                  <c:v>Count of Employee 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sheet3!$A$40:$A$43</c:f>
              <c:strCache>
                <c:ptCount val="3"/>
                <c:pt idx="0">
                  <c:v>Brazil</c:v>
                </c:pt>
                <c:pt idx="1">
                  <c:v>China</c:v>
                </c:pt>
                <c:pt idx="2">
                  <c:v>United States</c:v>
                </c:pt>
              </c:strCache>
            </c:strRef>
          </c:cat>
          <c:val>
            <c:numRef>
              <c:f>sheet3!$B$40:$B$43</c:f>
              <c:numCache>
                <c:formatCode>General</c:formatCode>
                <c:ptCount val="3"/>
                <c:pt idx="0">
                  <c:v>53</c:v>
                </c:pt>
                <c:pt idx="1">
                  <c:v>89</c:v>
                </c:pt>
                <c:pt idx="2">
                  <c:v>250</c:v>
                </c:pt>
              </c:numCache>
            </c:numRef>
          </c:val>
          <c:extLst>
            <c:ext xmlns:c16="http://schemas.microsoft.com/office/drawing/2014/chart" uri="{C3380CC4-5D6E-409C-BE32-E72D297353CC}">
              <c16:uniqueId val="{00000006-BC00-4938-B7E3-1E116FC2ADA7}"/>
            </c:ext>
          </c:extLst>
        </c:ser>
        <c:ser>
          <c:idx val="1"/>
          <c:order val="1"/>
          <c:tx>
            <c:strRef>
              <c:f>sheet3!$C$38:$C$39</c:f>
              <c:strCache>
                <c:ptCount val="1"/>
                <c:pt idx="0">
                  <c:v>Max of Bonus %</c:v>
                </c:pt>
              </c:strCache>
            </c:strRef>
          </c:tx>
          <c:spPr>
            <a:solidFill>
              <a:schemeClr val="accent2"/>
            </a:solidFill>
            <a:ln>
              <a:noFill/>
            </a:ln>
            <a:effectLst/>
          </c:spPr>
          <c:invertIfNegative val="0"/>
          <c:cat>
            <c:strRef>
              <c:f>sheet3!$A$40:$A$43</c:f>
              <c:strCache>
                <c:ptCount val="3"/>
                <c:pt idx="0">
                  <c:v>Brazil</c:v>
                </c:pt>
                <c:pt idx="1">
                  <c:v>China</c:v>
                </c:pt>
                <c:pt idx="2">
                  <c:v>United States</c:v>
                </c:pt>
              </c:strCache>
            </c:strRef>
          </c:cat>
          <c:val>
            <c:numRef>
              <c:f>sheet3!$C$40:$C$43</c:f>
              <c:numCache>
                <c:formatCode>General</c:formatCode>
                <c:ptCount val="3"/>
                <c:pt idx="0">
                  <c:v>0.38</c:v>
                </c:pt>
                <c:pt idx="1">
                  <c:v>0.4</c:v>
                </c:pt>
                <c:pt idx="2">
                  <c:v>0.4</c:v>
                </c:pt>
              </c:numCache>
            </c:numRef>
          </c:val>
          <c:extLst>
            <c:ext xmlns:c16="http://schemas.microsoft.com/office/drawing/2014/chart" uri="{C3380CC4-5D6E-409C-BE32-E72D297353CC}">
              <c16:uniqueId val="{0000000D-BC00-4938-B7E3-1E116FC2ADA7}"/>
            </c:ext>
          </c:extLst>
        </c:ser>
        <c:dLbls>
          <c:showLegendKey val="0"/>
          <c:showVal val="0"/>
          <c:showCatName val="0"/>
          <c:showSerName val="0"/>
          <c:showPercent val="0"/>
          <c:showBubbleSize val="0"/>
        </c:dLbls>
        <c:gapWidth val="219"/>
        <c:overlap val="-27"/>
        <c:axId val="625104696"/>
        <c:axId val="625103288"/>
      </c:barChart>
      <c:catAx>
        <c:axId val="62510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03288"/>
        <c:crosses val="autoZero"/>
        <c:auto val="1"/>
        <c:lblAlgn val="ctr"/>
        <c:lblOffset val="100"/>
        <c:noMultiLvlLbl val="0"/>
      </c:catAx>
      <c:valAx>
        <c:axId val="625103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0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[Employee-Data-(Sample).xlsx]sheet4!PivotTable1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US - City</a:t>
            </a:r>
            <a:r>
              <a:rPr lang="en-US" baseline="0"/>
              <a:t> with Max Bonus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sheet4!$C$5:$C$6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sheet4!$A$7:$B$22</c:f>
              <c:multiLvlStrCache>
                <c:ptCount val="14"/>
                <c:lvl>
                  <c:pt idx="0">
                    <c:v>5% </c:v>
                  </c:pt>
                  <c:pt idx="1">
                    <c:v>6% </c:v>
                  </c:pt>
                  <c:pt idx="2">
                    <c:v>8% </c:v>
                  </c:pt>
                  <c:pt idx="3">
                    <c:v>9% </c:v>
                  </c:pt>
                  <c:pt idx="4">
                    <c:v>11% </c:v>
                  </c:pt>
                  <c:pt idx="5">
                    <c:v>13% </c:v>
                  </c:pt>
                  <c:pt idx="6">
                    <c:v>14% </c:v>
                  </c:pt>
                  <c:pt idx="7">
                    <c:v>15% </c:v>
                  </c:pt>
                  <c:pt idx="8">
                    <c:v>27% </c:v>
                  </c:pt>
                  <c:pt idx="9">
                    <c:v>30% </c:v>
                  </c:pt>
                  <c:pt idx="10">
                    <c:v>37% </c:v>
                  </c:pt>
                  <c:pt idx="11">
                    <c:v>38% </c:v>
                  </c:pt>
                  <c:pt idx="12">
                    <c:v>39% </c:v>
                  </c:pt>
                  <c:pt idx="13">
                    <c:v>40% </c:v>
                  </c:pt>
                </c:lvl>
                <c:lvl>
                  <c:pt idx="0">
                    <c:v>United States</c:v>
                  </c:pt>
                </c:lvl>
              </c:multiLvlStrCache>
            </c:multiLvlStrRef>
          </c:cat>
          <c:val>
            <c:numRef>
              <c:f>sheet4!$C$7:$C$22</c:f>
              <c:numCache>
                <c:formatCode>General</c:formatCode>
                <c:ptCount val="14"/>
                <c:pt idx="0">
                  <c:v>1</c:v>
                </c:pt>
                <c:pt idx="1">
                  <c:v>2</c:v>
                </c:pt>
                <c:pt idx="2">
                  <c:v>1</c:v>
                </c:pt>
                <c:pt idx="3">
                  <c:v>2</c:v>
                </c:pt>
                <c:pt idx="4">
                  <c:v>1</c:v>
                </c:pt>
                <c:pt idx="5">
                  <c:v>1</c:v>
                </c:pt>
                <c:pt idx="6">
                  <c:v>1</c:v>
                </c:pt>
                <c:pt idx="7">
                  <c:v>1</c:v>
                </c:pt>
                <c:pt idx="8">
                  <c:v>1</c:v>
                </c:pt>
                <c:pt idx="9">
                  <c:v>1</c:v>
                </c:pt>
                <c:pt idx="10">
                  <c:v>3</c:v>
                </c:pt>
                <c:pt idx="11">
                  <c:v>1</c:v>
                </c:pt>
                <c:pt idx="12">
                  <c:v>1</c:v>
                </c:pt>
                <c:pt idx="13">
                  <c:v>1</c:v>
                </c:pt>
              </c:numCache>
            </c:numRef>
          </c:val>
          <c:extLst>
            <c:ext xmlns:c16="http://schemas.microsoft.com/office/drawing/2014/chart" uri="{C3380CC4-5D6E-409C-BE32-E72D297353CC}">
              <c16:uniqueId val="{00000000-2628-4BA0-877F-913B9A84E152}"/>
            </c:ext>
          </c:extLst>
        </c:ser>
        <c:dLbls>
          <c:dLblPos val="inEnd"/>
          <c:showLegendKey val="0"/>
          <c:showVal val="1"/>
          <c:showCatName val="0"/>
          <c:showSerName val="0"/>
          <c:showPercent val="0"/>
          <c:showBubbleSize val="0"/>
        </c:dLbls>
        <c:gapWidth val="65"/>
        <c:axId val="498453304"/>
        <c:axId val="498450488"/>
      </c:barChart>
      <c:catAx>
        <c:axId val="4984533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8450488"/>
        <c:crosses val="autoZero"/>
        <c:auto val="1"/>
        <c:lblAlgn val="ctr"/>
        <c:lblOffset val="100"/>
        <c:noMultiLvlLbl val="0"/>
      </c:catAx>
      <c:valAx>
        <c:axId val="4984504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984533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[Employee-Data-(Sample).xlsx]sheet4!PivotTable10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Ethnicity</a:t>
            </a:r>
            <a:r>
              <a:rPr lang="en-US" baseline="0"/>
              <a:t>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sheet4!$C$37:$C$38</c:f>
              <c:strCache>
                <c:ptCount val="1"/>
                <c:pt idx="0">
                  <c:v>Count of Employee ID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0FF-4146-92D8-E8469EF1BEA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0FF-4146-92D8-E8469EF1BEA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0FF-4146-92D8-E8469EF1BEA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0FF-4146-92D8-E8469EF1BEA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0FF-4146-92D8-E8469EF1BEA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0FF-4146-92D8-E8469EF1BEA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0FF-4146-92D8-E8469EF1BEA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0FF-4146-92D8-E8469EF1BEA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0FF-4146-92D8-E8469EF1BEA0}"/>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0FF-4146-92D8-E8469EF1BEA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80FF-4146-92D8-E8469EF1BEA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80FF-4146-92D8-E8469EF1BE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sheet4!$A$39:$B$48</c:f>
              <c:multiLvlStrCache>
                <c:ptCount val="6"/>
                <c:lvl>
                  <c:pt idx="0">
                    <c:v>Latino</c:v>
                  </c:pt>
                  <c:pt idx="1">
                    <c:v>Asian</c:v>
                  </c:pt>
                  <c:pt idx="2">
                    <c:v>Asian</c:v>
                  </c:pt>
                  <c:pt idx="3">
                    <c:v>Black</c:v>
                  </c:pt>
                  <c:pt idx="4">
                    <c:v>Caucasian</c:v>
                  </c:pt>
                  <c:pt idx="5">
                    <c:v>Latino</c:v>
                  </c:pt>
                </c:lvl>
                <c:lvl>
                  <c:pt idx="0">
                    <c:v>Brazil</c:v>
                  </c:pt>
                  <c:pt idx="1">
                    <c:v>China</c:v>
                  </c:pt>
                  <c:pt idx="2">
                    <c:v>United States</c:v>
                  </c:pt>
                </c:lvl>
              </c:multiLvlStrCache>
            </c:multiLvlStrRef>
          </c:cat>
          <c:val>
            <c:numRef>
              <c:f>sheet4!$C$39:$C$48</c:f>
              <c:numCache>
                <c:formatCode>General</c:formatCode>
                <c:ptCount val="6"/>
                <c:pt idx="0">
                  <c:v>139</c:v>
                </c:pt>
                <c:pt idx="1">
                  <c:v>227</c:v>
                </c:pt>
                <c:pt idx="2">
                  <c:v>205</c:v>
                </c:pt>
                <c:pt idx="3">
                  <c:v>67</c:v>
                </c:pt>
                <c:pt idx="4">
                  <c:v>222</c:v>
                </c:pt>
                <c:pt idx="5">
                  <c:v>140</c:v>
                </c:pt>
              </c:numCache>
            </c:numRef>
          </c:val>
          <c:extLst>
            <c:ext xmlns:c16="http://schemas.microsoft.com/office/drawing/2014/chart" uri="{C3380CC4-5D6E-409C-BE32-E72D297353CC}">
              <c16:uniqueId val="{00000018-80FF-4146-92D8-E8469EF1BEA0}"/>
            </c:ext>
          </c:extLst>
        </c:ser>
        <c:ser>
          <c:idx val="1"/>
          <c:order val="1"/>
          <c:tx>
            <c:strRef>
              <c:f>sheet4!$D$37:$D$38</c:f>
              <c:strCache>
                <c:ptCount val="1"/>
                <c:pt idx="0">
                  <c:v>Sum of Bonus %</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A-80FF-4146-92D8-E8469EF1BEA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C-80FF-4146-92D8-E8469EF1BEA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E-80FF-4146-92D8-E8469EF1BEA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0-80FF-4146-92D8-E8469EF1BEA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2-80FF-4146-92D8-E8469EF1BEA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4-80FF-4146-92D8-E8469EF1BEA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6-80FF-4146-92D8-E8469EF1BEA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8-80FF-4146-92D8-E8469EF1BEA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A-80FF-4146-92D8-E8469EF1BEA0}"/>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C-80FF-4146-92D8-E8469EF1BEA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E-80FF-4146-92D8-E8469EF1BEA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80FF-4146-92D8-E8469EF1BEA0}"/>
              </c:ext>
            </c:extLst>
          </c:dPt>
          <c:cat>
            <c:multiLvlStrRef>
              <c:f>sheet4!$A$39:$B$48</c:f>
              <c:multiLvlStrCache>
                <c:ptCount val="6"/>
                <c:lvl>
                  <c:pt idx="0">
                    <c:v>Latino</c:v>
                  </c:pt>
                  <c:pt idx="1">
                    <c:v>Asian</c:v>
                  </c:pt>
                  <c:pt idx="2">
                    <c:v>Asian</c:v>
                  </c:pt>
                  <c:pt idx="3">
                    <c:v>Black</c:v>
                  </c:pt>
                  <c:pt idx="4">
                    <c:v>Caucasian</c:v>
                  </c:pt>
                  <c:pt idx="5">
                    <c:v>Latino</c:v>
                  </c:pt>
                </c:lvl>
                <c:lvl>
                  <c:pt idx="0">
                    <c:v>Brazil</c:v>
                  </c:pt>
                  <c:pt idx="1">
                    <c:v>China</c:v>
                  </c:pt>
                  <c:pt idx="2">
                    <c:v>United States</c:v>
                  </c:pt>
                </c:lvl>
              </c:multiLvlStrCache>
            </c:multiLvlStrRef>
          </c:cat>
          <c:val>
            <c:numRef>
              <c:f>sheet4!$D$39:$D$48</c:f>
              <c:numCache>
                <c:formatCode>General</c:formatCode>
                <c:ptCount val="6"/>
                <c:pt idx="0">
                  <c:v>11.48</c:v>
                </c:pt>
                <c:pt idx="1">
                  <c:v>16.8</c:v>
                </c:pt>
                <c:pt idx="2">
                  <c:v>18.979999999999997</c:v>
                </c:pt>
                <c:pt idx="3">
                  <c:v>5.4899999999999993</c:v>
                </c:pt>
                <c:pt idx="4">
                  <c:v>16.860000000000007</c:v>
                </c:pt>
                <c:pt idx="5">
                  <c:v>10.15</c:v>
                </c:pt>
              </c:numCache>
            </c:numRef>
          </c:val>
          <c:extLst>
            <c:ext xmlns:c16="http://schemas.microsoft.com/office/drawing/2014/chart" uri="{C3380CC4-5D6E-409C-BE32-E72D297353CC}">
              <c16:uniqueId val="{00000031-80FF-4146-92D8-E8469EF1BEA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11</xdr:col>
      <xdr:colOff>0</xdr:colOff>
      <xdr:row>0</xdr:row>
      <xdr:rowOff>1</xdr:rowOff>
    </xdr:from>
    <xdr:to>
      <xdr:col>12</xdr:col>
      <xdr:colOff>932330</xdr:colOff>
      <xdr:row>6</xdr:row>
      <xdr:rowOff>74707</xdr:rowOff>
    </xdr:to>
    <mc:AlternateContent xmlns:mc="http://schemas.openxmlformats.org/markup-compatibility/2006" xmlns:sle15="http://schemas.microsoft.com/office/drawing/2012/slicer">
      <mc:Choice Requires="sle15">
        <xdr:graphicFrame macro="">
          <xdr:nvGraphicFramePr>
            <xdr:cNvPr id="3" name="Country">
              <a:extLst>
                <a:ext uri="{FF2B5EF4-FFF2-40B4-BE49-F238E27FC236}">
                  <a16:creationId xmlns:a16="http://schemas.microsoft.com/office/drawing/2014/main" id="{37F39F98-CD47-4907-ABBE-1EC8ADC01C0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072471" y="1"/>
              <a:ext cx="1828800" cy="119529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62007</xdr:colOff>
      <xdr:row>0</xdr:row>
      <xdr:rowOff>47437</xdr:rowOff>
    </xdr:from>
    <xdr:to>
      <xdr:col>4</xdr:col>
      <xdr:colOff>866588</xdr:colOff>
      <xdr:row>8</xdr:row>
      <xdr:rowOff>22411</xdr:rowOff>
    </xdr:to>
    <mc:AlternateContent xmlns:mc="http://schemas.openxmlformats.org/markup-compatibility/2006" xmlns:sle15="http://schemas.microsoft.com/office/drawing/2012/slicer">
      <mc:Choice Requires="sle15">
        <xdr:graphicFrame macro="">
          <xdr:nvGraphicFramePr>
            <xdr:cNvPr id="4" name="Department">
              <a:extLst>
                <a:ext uri="{FF2B5EF4-FFF2-40B4-BE49-F238E27FC236}">
                  <a16:creationId xmlns:a16="http://schemas.microsoft.com/office/drawing/2014/main" id="{B5901F7C-5CDC-7D8E-83C6-C2B0BE5535E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716183" y="47437"/>
              <a:ext cx="1977464" cy="146909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7845</xdr:colOff>
      <xdr:row>0</xdr:row>
      <xdr:rowOff>38101</xdr:rowOff>
    </xdr:from>
    <xdr:to>
      <xdr:col>7</xdr:col>
      <xdr:colOff>364939</xdr:colOff>
      <xdr:row>5</xdr:row>
      <xdr:rowOff>59765</xdr:rowOff>
    </xdr:to>
    <mc:AlternateContent xmlns:mc="http://schemas.openxmlformats.org/markup-compatibility/2006" xmlns:sle15="http://schemas.microsoft.com/office/drawing/2012/slicer">
      <mc:Choice Requires="sle15">
        <xdr:graphicFrame macro="">
          <xdr:nvGraphicFramePr>
            <xdr:cNvPr id="5" name="Gender">
              <a:extLst>
                <a:ext uri="{FF2B5EF4-FFF2-40B4-BE49-F238E27FC236}">
                  <a16:creationId xmlns:a16="http://schemas.microsoft.com/office/drawing/2014/main" id="{E45960C1-518C-2B6C-9B82-014BF8D2666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500845" y="38101"/>
              <a:ext cx="1828800" cy="95548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18142</xdr:colOff>
      <xdr:row>16</xdr:row>
      <xdr:rowOff>172357</xdr:rowOff>
    </xdr:to>
    <xdr:graphicFrame macro="">
      <xdr:nvGraphicFramePr>
        <xdr:cNvPr id="13" name="Chart 12">
          <a:extLst>
            <a:ext uri="{FF2B5EF4-FFF2-40B4-BE49-F238E27FC236}">
              <a16:creationId xmlns:a16="http://schemas.microsoft.com/office/drawing/2014/main" id="{F6B9F40A-4CD5-43EF-B70A-54A2F5F32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224119</xdr:colOff>
      <xdr:row>0</xdr:row>
      <xdr:rowOff>29881</xdr:rowOff>
    </xdr:from>
    <xdr:to>
      <xdr:col>16</xdr:col>
      <xdr:colOff>526143</xdr:colOff>
      <xdr:row>20</xdr:row>
      <xdr:rowOff>163286</xdr:rowOff>
    </xdr:to>
    <xdr:graphicFrame macro="">
      <xdr:nvGraphicFramePr>
        <xdr:cNvPr id="14" name="Chart 13">
          <a:extLst>
            <a:ext uri="{FF2B5EF4-FFF2-40B4-BE49-F238E27FC236}">
              <a16:creationId xmlns:a16="http://schemas.microsoft.com/office/drawing/2014/main" id="{26DB4834-3545-457F-B650-633AA9608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53733</xdr:colOff>
      <xdr:row>0</xdr:row>
      <xdr:rowOff>82442</xdr:rowOff>
    </xdr:from>
    <xdr:to>
      <xdr:col>20</xdr:col>
      <xdr:colOff>43647</xdr:colOff>
      <xdr:row>6</xdr:row>
      <xdr:rowOff>5228</xdr:rowOff>
    </xdr:to>
    <mc:AlternateContent xmlns:mc="http://schemas.openxmlformats.org/markup-compatibility/2006" xmlns:a14="http://schemas.microsoft.com/office/drawing/2010/main">
      <mc:Choice Requires="a14">
        <xdr:graphicFrame macro="">
          <xdr:nvGraphicFramePr>
            <xdr:cNvPr id="15" name="Gender 1">
              <a:extLst>
                <a:ext uri="{FF2B5EF4-FFF2-40B4-BE49-F238E27FC236}">
                  <a16:creationId xmlns:a16="http://schemas.microsoft.com/office/drawing/2014/main" id="{2AD12598-63F9-438B-912B-A34DF1FD5EF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372733" y="82442"/>
              <a:ext cx="1813271" cy="1011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20</xdr:row>
      <xdr:rowOff>0</xdr:rowOff>
    </xdr:from>
    <xdr:to>
      <xdr:col>4</xdr:col>
      <xdr:colOff>188259</xdr:colOff>
      <xdr:row>35</xdr:row>
      <xdr:rowOff>3175</xdr:rowOff>
    </xdr:to>
    <xdr:graphicFrame macro="">
      <xdr:nvGraphicFramePr>
        <xdr:cNvPr id="16" name="Chart 15" descr="Dept wise % earnings&#10;">
          <a:extLst>
            <a:ext uri="{FF2B5EF4-FFF2-40B4-BE49-F238E27FC236}">
              <a16:creationId xmlns:a16="http://schemas.microsoft.com/office/drawing/2014/main" id="{C74FAC96-0F97-44BB-95D5-46DCEECC5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191060</xdr:colOff>
      <xdr:row>21</xdr:row>
      <xdr:rowOff>172571</xdr:rowOff>
    </xdr:from>
    <xdr:to>
      <xdr:col>6</xdr:col>
      <xdr:colOff>438709</xdr:colOff>
      <xdr:row>28</xdr:row>
      <xdr:rowOff>58271</xdr:rowOff>
    </xdr:to>
    <mc:AlternateContent xmlns:mc="http://schemas.openxmlformats.org/markup-compatibility/2006" xmlns:a14="http://schemas.microsoft.com/office/drawing/2010/main">
      <mc:Choice Requires="a14">
        <xdr:graphicFrame macro="">
          <xdr:nvGraphicFramePr>
            <xdr:cNvPr id="17" name="Country 2">
              <a:extLst>
                <a:ext uri="{FF2B5EF4-FFF2-40B4-BE49-F238E27FC236}">
                  <a16:creationId xmlns:a16="http://schemas.microsoft.com/office/drawing/2014/main" id="{36050F78-BFAA-42E2-9C4B-06FE0F81365C}"/>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4608846" y="3982571"/>
              <a:ext cx="1463220"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47624</xdr:colOff>
      <xdr:row>0</xdr:row>
      <xdr:rowOff>60324</xdr:rowOff>
    </xdr:from>
    <xdr:to>
      <xdr:col>17</xdr:col>
      <xdr:colOff>317500</xdr:colOff>
      <xdr:row>16</xdr:row>
      <xdr:rowOff>117929</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441324</xdr:colOff>
      <xdr:row>20</xdr:row>
      <xdr:rowOff>92074</xdr:rowOff>
    </xdr:from>
    <xdr:to>
      <xdr:col>12</xdr:col>
      <xdr:colOff>533399</xdr:colOff>
      <xdr:row>41</xdr:row>
      <xdr:rowOff>184149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3200</xdr:colOff>
      <xdr:row>0</xdr:row>
      <xdr:rowOff>79293</xdr:rowOff>
    </xdr:from>
    <xdr:to>
      <xdr:col>17</xdr:col>
      <xdr:colOff>478118</xdr:colOff>
      <xdr:row>24</xdr:row>
      <xdr:rowOff>37354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155573</xdr:colOff>
      <xdr:row>31</xdr:row>
      <xdr:rowOff>168274</xdr:rowOff>
    </xdr:from>
    <xdr:to>
      <xdr:col>22</xdr:col>
      <xdr:colOff>461818</xdr:colOff>
      <xdr:row>54</xdr:row>
      <xdr:rowOff>173182</xdr:rowOff>
    </xdr:to>
    <xdr:graphicFrame macro="">
      <xdr:nvGraphicFramePr>
        <xdr:cNvPr id="3" name="Chart 2">
          <a:extLst>
            <a:ext uri="{FF2B5EF4-FFF2-40B4-BE49-F238E27FC236}">
              <a16:creationId xmlns:a16="http://schemas.microsoft.com/office/drawing/2014/main" id="{A2C4D68B-84C1-4DFD-B938-900938950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212724</xdr:colOff>
      <xdr:row>2</xdr:row>
      <xdr:rowOff>22224</xdr:rowOff>
    </xdr:from>
    <xdr:to>
      <xdr:col>17</xdr:col>
      <xdr:colOff>165100</xdr:colOff>
      <xdr:row>29</xdr:row>
      <xdr:rowOff>44450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537340</xdr:colOff>
      <xdr:row>34</xdr:row>
      <xdr:rowOff>114775</xdr:rowOff>
    </xdr:from>
    <xdr:to>
      <xdr:col>15</xdr:col>
      <xdr:colOff>184728</xdr:colOff>
      <xdr:row>51</xdr:row>
      <xdr:rowOff>107305</xdr:rowOff>
    </xdr:to>
    <xdr:graphicFrame macro="">
      <xdr:nvGraphicFramePr>
        <xdr:cNvPr id="2" name="Chart 1">
          <a:extLst>
            <a:ext uri="{FF2B5EF4-FFF2-40B4-BE49-F238E27FC236}">
              <a16:creationId xmlns:a16="http://schemas.microsoft.com/office/drawing/2014/main" id="{6187A90E-1539-4715-968E-425D8410A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266272</xdr:colOff>
      <xdr:row>1</xdr:row>
      <xdr:rowOff>106507</xdr:rowOff>
    </xdr:from>
    <xdr:to>
      <xdr:col>16</xdr:col>
      <xdr:colOff>311096</xdr:colOff>
      <xdr:row>24</xdr:row>
      <xdr:rowOff>47490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515469</xdr:colOff>
      <xdr:row>26</xdr:row>
      <xdr:rowOff>44076</xdr:rowOff>
    </xdr:from>
    <xdr:to>
      <xdr:col>13</xdr:col>
      <xdr:colOff>433295</xdr:colOff>
      <xdr:row>43</xdr:row>
      <xdr:rowOff>97118</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366059</xdr:colOff>
      <xdr:row>1</xdr:row>
      <xdr:rowOff>-1</xdr:rowOff>
    </xdr:from>
    <xdr:to>
      <xdr:col>9</xdr:col>
      <xdr:colOff>580571</xdr:colOff>
      <xdr:row>30</xdr:row>
      <xdr:rowOff>18142</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47624</xdr:colOff>
      <xdr:row>0</xdr:row>
      <xdr:rowOff>60324</xdr:rowOff>
    </xdr:from>
    <xdr:to>
      <xdr:col>16</xdr:col>
      <xdr:colOff>508000</xdr:colOff>
      <xdr:row>25</xdr:row>
      <xdr:rowOff>163286</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26</xdr:row>
      <xdr:rowOff>0</xdr:rowOff>
    </xdr:from>
    <xdr:to>
      <xdr:col>11</xdr:col>
      <xdr:colOff>285750</xdr:colOff>
      <xdr:row>49</xdr:row>
      <xdr:rowOff>88900</xdr:rowOff>
    </xdr:to>
    <xdr:graphicFrame macro="">
      <xdr:nvGraphicFramePr>
        <xdr:cNvPr id="3" name="Chart 2">
          <a:extLst>
            <a:ext uri="{FF2B5EF4-FFF2-40B4-BE49-F238E27FC236}">
              <a16:creationId xmlns:a16="http://schemas.microsoft.com/office/drawing/2014/main" id="{F1A13FAA-66CA-4196-B39C-21F2C5CE2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273050</xdr:colOff>
      <xdr:row>0</xdr:row>
      <xdr:rowOff>127000</xdr:rowOff>
    </xdr:from>
    <xdr:to>
      <xdr:col>9</xdr:col>
      <xdr:colOff>209550</xdr:colOff>
      <xdr:row>20</xdr:row>
      <xdr:rowOff>114300</xdr:rowOff>
    </xdr:to>
    <xdr:graphicFrame macro="">
      <xdr:nvGraphicFramePr>
        <xdr:cNvPr id="4" name="Chart 3">
          <a:extLst>
            <a:ext uri="{FF2B5EF4-FFF2-40B4-BE49-F238E27FC236}">
              <a16:creationId xmlns:a16="http://schemas.microsoft.com/office/drawing/2014/main" id="{CDE19909-661F-4DDE-BD7B-8AA50F5C3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603663</xdr:colOff>
      <xdr:row>1</xdr:row>
      <xdr:rowOff>132772</xdr:rowOff>
    </xdr:from>
    <xdr:to>
      <xdr:col>12</xdr:col>
      <xdr:colOff>596735</xdr:colOff>
      <xdr:row>7</xdr:row>
      <xdr:rowOff>43708</xdr:rowOff>
    </xdr:to>
    <mc:AlternateContent xmlns:mc="http://schemas.openxmlformats.org/markup-compatibility/2006">
      <mc:Choice xmlns:a14="http://schemas.microsoft.com/office/drawing/2010/main" Requires="a14">
        <xdr:graphicFrame macro="">
          <xdr:nvGraphicFramePr>
            <xdr:cNvPr id="2" name="Gender 2">
              <a:extLst>
                <a:ext uri="{FF2B5EF4-FFF2-40B4-BE49-F238E27FC236}">
                  <a16:creationId xmlns:a16="http://schemas.microsoft.com/office/drawing/2014/main" id="{4133010E-AD36-4674-B482-9DB93A1351D0}"/>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6073734" y="314201"/>
              <a:ext cx="1816430" cy="999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471714</xdr:colOff>
      <xdr:row>26</xdr:row>
      <xdr:rowOff>27215</xdr:rowOff>
    </xdr:from>
    <xdr:to>
      <xdr:col>14</xdr:col>
      <xdr:colOff>477157</xdr:colOff>
      <xdr:row>38</xdr:row>
      <xdr:rowOff>99785</xdr:rowOff>
    </xdr:to>
    <mc:AlternateContent xmlns:mc="http://schemas.openxmlformats.org/markup-compatibility/2006">
      <mc:Choice xmlns:a14="http://schemas.microsoft.com/office/drawing/2010/main" Requires="a14">
        <xdr:graphicFrame macro="">
          <xdr:nvGraphicFramePr>
            <xdr:cNvPr id="5" name="Department 1">
              <a:extLst>
                <a:ext uri="{FF2B5EF4-FFF2-40B4-BE49-F238E27FC236}">
                  <a16:creationId xmlns:a16="http://schemas.microsoft.com/office/drawing/2014/main" id="{6C5B77F7-BE59-4A5D-9A45-FDD4C0C95232}"/>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7157357" y="4744358"/>
              <a:ext cx="1828800" cy="2249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453571</xdr:colOff>
      <xdr:row>38</xdr:row>
      <xdr:rowOff>127000</xdr:rowOff>
    </xdr:from>
    <xdr:to>
      <xdr:col>14</xdr:col>
      <xdr:colOff>459014</xdr:colOff>
      <xdr:row>43</xdr:row>
      <xdr:rowOff>145143</xdr:rowOff>
    </xdr:to>
    <mc:AlternateContent xmlns:mc="http://schemas.openxmlformats.org/markup-compatibility/2006">
      <mc:Choice xmlns:a14="http://schemas.microsoft.com/office/drawing/2010/main" Requires="a14">
        <xdr:graphicFrame macro="">
          <xdr:nvGraphicFramePr>
            <xdr:cNvPr id="6" name="Gender 3">
              <a:extLst>
                <a:ext uri="{FF2B5EF4-FFF2-40B4-BE49-F238E27FC236}">
                  <a16:creationId xmlns:a16="http://schemas.microsoft.com/office/drawing/2014/main" id="{7237356C-CBD4-4D92-9FE8-E927A56BA4E3}"/>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7139214" y="7021286"/>
              <a:ext cx="1828800" cy="925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kshi Ganesh" refreshedDate="44994.681869444445" createdVersion="8" refreshedVersion="8" minRefreshableVersion="3" recordCount="1000" xr:uid="{AE6DFD44-50F1-4759-92BB-12BCA9BC45A1}">
  <cacheSource type="worksheet">
    <worksheetSource name="TBL_Employees"/>
  </cacheSource>
  <cacheFields count="18">
    <cacheField name="Employee ID" numFmtId="0">
      <sharedItems count="1000">
        <s v="E02002"/>
        <s v="E02003"/>
        <s v="E02004"/>
        <s v="E02005"/>
        <s v="E02006"/>
        <s v="E02007"/>
        <s v="E02008"/>
        <s v="E02009"/>
        <s v="E02010"/>
        <s v="E02011"/>
        <s v="E02012"/>
        <s v="E02013"/>
        <s v="E02014"/>
        <s v="E02015"/>
        <s v="E02016"/>
        <s v="E02017"/>
        <s v="E02018"/>
        <s v="E02019"/>
        <s v="E02020"/>
        <s v="E02021"/>
        <s v="E02022"/>
        <s v="E02023"/>
        <s v="E02024"/>
        <s v="E02025"/>
        <s v="E02026"/>
        <s v="E02027"/>
        <s v="E02028"/>
        <s v="E02029"/>
        <s v="E02030"/>
        <s v="E02031"/>
        <s v="E02032"/>
        <s v="E02033"/>
        <s v="E02034"/>
        <s v="E02035"/>
        <s v="E02036"/>
        <s v="E02037"/>
        <s v="E02038"/>
        <s v="E02039"/>
        <s v="E02040"/>
        <s v="E02041"/>
        <s v="E02042"/>
        <s v="E02043"/>
        <s v="E02044"/>
        <s v="E02045"/>
        <s v="E02046"/>
        <s v="E02047"/>
        <s v="E02048"/>
        <s v="E02049"/>
        <s v="E02050"/>
        <s v="E02051"/>
        <s v="E02052"/>
        <s v="E02053"/>
        <s v="E02054"/>
        <s v="E02055"/>
        <s v="E02056"/>
        <s v="E02057"/>
        <s v="E02058"/>
        <s v="E02059"/>
        <s v="E02060"/>
        <s v="E02061"/>
        <s v="E02062"/>
        <s v="E02063"/>
        <s v="E02064"/>
        <s v="E02065"/>
        <s v="E02066"/>
        <s v="E02067"/>
        <s v="E02068"/>
        <s v="E02069"/>
        <s v="E02070"/>
        <s v="E02071"/>
        <s v="E02072"/>
        <s v="E02073"/>
        <s v="E02074"/>
        <s v="E02075"/>
        <s v="E02076"/>
        <s v="E02077"/>
        <s v="E02078"/>
        <s v="E02079"/>
        <s v="E02080"/>
        <s v="E02081"/>
        <s v="E02082"/>
        <s v="E02083"/>
        <s v="E02084"/>
        <s v="E02085"/>
        <s v="E02086"/>
        <s v="E02087"/>
        <s v="E02088"/>
        <s v="E02089"/>
        <s v="E02090"/>
        <s v="E02091"/>
        <s v="E02092"/>
        <s v="E02093"/>
        <s v="E02094"/>
        <s v="E02095"/>
        <s v="E02096"/>
        <s v="E02097"/>
        <s v="E02098"/>
        <s v="E02099"/>
        <s v="E02100"/>
        <s v="E02101"/>
        <s v="E02102"/>
        <s v="E02103"/>
        <s v="E02104"/>
        <s v="E02105"/>
        <s v="E02106"/>
        <s v="E02107"/>
        <s v="E02108"/>
        <s v="E02109"/>
        <s v="E02110"/>
        <s v="E02111"/>
        <s v="E02112"/>
        <s v="E02113"/>
        <s v="E02114"/>
        <s v="E02115"/>
        <s v="E02116"/>
        <s v="E02117"/>
        <s v="E02118"/>
        <s v="E02119"/>
        <s v="E02120"/>
        <s v="E02121"/>
        <s v="E02122"/>
        <s v="E02123"/>
        <s v="E02124"/>
        <s v="E02125"/>
        <s v="E02126"/>
        <s v="E02127"/>
        <s v="E02128"/>
        <s v="E02129"/>
        <s v="E02130"/>
        <s v="E02131"/>
        <s v="E02132"/>
        <s v="E02133"/>
        <s v="E02134"/>
        <s v="E02135"/>
        <s v="E02136"/>
        <s v="E02137"/>
        <s v="E02138"/>
        <s v="E02139"/>
        <s v="E02140"/>
        <s v="E02141"/>
        <s v="E02142"/>
        <s v="E02143"/>
        <s v="E02144"/>
        <s v="E02145"/>
        <s v="E02146"/>
        <s v="E02147"/>
        <s v="E02148"/>
        <s v="E02149"/>
        <s v="E02150"/>
        <s v="E02151"/>
        <s v="E02152"/>
        <s v="E02153"/>
        <s v="E02154"/>
        <s v="E02155"/>
        <s v="E02156"/>
        <s v="E02157"/>
        <s v="E02158"/>
        <s v="E02159"/>
        <s v="E02160"/>
        <s v="E02161"/>
        <s v="E02162"/>
        <s v="E02163"/>
        <s v="E02164"/>
        <s v="E02165"/>
        <s v="E02166"/>
        <s v="E02167"/>
        <s v="E02168"/>
        <s v="E02169"/>
        <s v="E02170"/>
        <s v="E02171"/>
        <s v="E02172"/>
        <s v="E02173"/>
        <s v="E02174"/>
        <s v="E02175"/>
        <s v="E02176"/>
        <s v="E02177"/>
        <s v="E02178"/>
        <s v="E02179"/>
        <s v="E02180"/>
        <s v="E02181"/>
        <s v="E02182"/>
        <s v="E02183"/>
        <s v="E02184"/>
        <s v="E02185"/>
        <s v="E02186"/>
        <s v="E02187"/>
        <s v="E02188"/>
        <s v="E02189"/>
        <s v="E02190"/>
        <s v="E02191"/>
        <s v="E02192"/>
        <s v="E02193"/>
        <s v="E02194"/>
        <s v="E02195"/>
        <s v="E02196"/>
        <s v="E02197"/>
        <s v="E02198"/>
        <s v="E02199"/>
        <s v="E02200"/>
        <s v="E02201"/>
        <s v="E02202"/>
        <s v="E02203"/>
        <s v="E02204"/>
        <s v="E02205"/>
        <s v="E02206"/>
        <s v="E02207"/>
        <s v="E02208"/>
        <s v="E02209"/>
        <s v="E02210"/>
        <s v="E02211"/>
        <s v="E02212"/>
        <s v="E02213"/>
        <s v="E02214"/>
        <s v="E02215"/>
        <s v="E02216"/>
        <s v="E02217"/>
        <s v="E02218"/>
        <s v="E02219"/>
        <s v="E02220"/>
        <s v="E02221"/>
        <s v="E02222"/>
        <s v="E02223"/>
        <s v="E02224"/>
        <s v="E02225"/>
        <s v="E02226"/>
        <s v="E02227"/>
        <s v="E02228"/>
        <s v="E02229"/>
        <s v="E02230"/>
        <s v="E02231"/>
        <s v="E02232"/>
        <s v="E02233"/>
        <s v="E02234"/>
        <s v="E02235"/>
        <s v="E02236"/>
        <s v="E02237"/>
        <s v="E02238"/>
        <s v="E02239"/>
        <s v="E02240"/>
        <s v="E02241"/>
        <s v="E02242"/>
        <s v="E02243"/>
        <s v="E02244"/>
        <s v="E02245"/>
        <s v="E02246"/>
        <s v="E02247"/>
        <s v="E02248"/>
        <s v="E02249"/>
        <s v="E02250"/>
        <s v="E02251"/>
        <s v="E02252"/>
        <s v="E02253"/>
        <s v="E02254"/>
        <s v="E02255"/>
        <s v="E02256"/>
        <s v="E02257"/>
        <s v="E02258"/>
        <s v="E02259"/>
        <s v="E02260"/>
        <s v="E02261"/>
        <s v="E02262"/>
        <s v="E02263"/>
        <s v="E02264"/>
        <s v="E02265"/>
        <s v="E02266"/>
        <s v="E02267"/>
        <s v="E02268"/>
        <s v="E02269"/>
        <s v="E02270"/>
        <s v="E02271"/>
        <s v="E02272"/>
        <s v="E02273"/>
        <s v="E02274"/>
        <s v="E02275"/>
        <s v="E02276"/>
        <s v="E02277"/>
        <s v="E02278"/>
        <s v="E02279"/>
        <s v="E02280"/>
        <s v="E02281"/>
        <s v="E02282"/>
        <s v="E02283"/>
        <s v="E02284"/>
        <s v="E02285"/>
        <s v="E02286"/>
        <s v="E02287"/>
        <s v="E02288"/>
        <s v="E02289"/>
        <s v="E02290"/>
        <s v="E02291"/>
        <s v="E02292"/>
        <s v="E02293"/>
        <s v="E02294"/>
        <s v="E02295"/>
        <s v="E02296"/>
        <s v="E02297"/>
        <s v="E02298"/>
        <s v="E02299"/>
        <s v="E02300"/>
        <s v="E02301"/>
        <s v="E02302"/>
        <s v="E02303"/>
        <s v="E02304"/>
        <s v="E02305"/>
        <s v="E02306"/>
        <s v="E02307"/>
        <s v="E02308"/>
        <s v="E02309"/>
        <s v="E02310"/>
        <s v="E02311"/>
        <s v="E02312"/>
        <s v="E02313"/>
        <s v="E02314"/>
        <s v="E02315"/>
        <s v="E02316"/>
        <s v="E02317"/>
        <s v="E02318"/>
        <s v="E02319"/>
        <s v="E02320"/>
        <s v="E02321"/>
        <s v="E02322"/>
        <s v="E02323"/>
        <s v="E02324"/>
        <s v="E02325"/>
        <s v="E02326"/>
        <s v="E02327"/>
        <s v="E02328"/>
        <s v="E02329"/>
        <s v="E02330"/>
        <s v="E02331"/>
        <s v="E02332"/>
        <s v="E02333"/>
        <s v="E02334"/>
        <s v="E02335"/>
        <s v="E02336"/>
        <s v="E02337"/>
        <s v="E02338"/>
        <s v="E02339"/>
        <s v="E02340"/>
        <s v="E02341"/>
        <s v="E02342"/>
        <s v="E02343"/>
        <s v="E02344"/>
        <s v="E02345"/>
        <s v="E02346"/>
        <s v="E02347"/>
        <s v="E02348"/>
        <s v="E02349"/>
        <s v="E02350"/>
        <s v="E02351"/>
        <s v="E02352"/>
        <s v="E02353"/>
        <s v="E02354"/>
        <s v="E02355"/>
        <s v="E02356"/>
        <s v="E02357"/>
        <s v="E02358"/>
        <s v="E02359"/>
        <s v="E02360"/>
        <s v="E02361"/>
        <s v="E02362"/>
        <s v="E02363"/>
        <s v="E02364"/>
        <s v="E02365"/>
        <s v="E02366"/>
        <s v="E02367"/>
        <s v="E02368"/>
        <s v="E02369"/>
        <s v="E02370"/>
        <s v="E02371"/>
        <s v="E02372"/>
        <s v="E02373"/>
        <s v="E02374"/>
        <s v="E02375"/>
        <s v="E02376"/>
        <s v="E02377"/>
        <s v="E02378"/>
        <s v="E02379"/>
        <s v="E02380"/>
        <s v="E02381"/>
        <s v="E02382"/>
        <s v="E02383"/>
        <s v="E02384"/>
        <s v="E02385"/>
        <s v="E02386"/>
        <s v="E02387"/>
        <s v="E02388"/>
        <s v="E02389"/>
        <s v="E02390"/>
        <s v="E02391"/>
        <s v="E02392"/>
        <s v="E02393"/>
        <s v="E02394"/>
        <s v="E02395"/>
        <s v="E02396"/>
        <s v="E02397"/>
        <s v="E02398"/>
        <s v="E02399"/>
        <s v="E02400"/>
        <s v="E02401"/>
        <s v="E02402"/>
        <s v="E02403"/>
        <s v="E02404"/>
        <s v="E02405"/>
        <s v="E02406"/>
        <s v="E02407"/>
        <s v="E02408"/>
        <s v="E02409"/>
        <s v="E02410"/>
        <s v="E02411"/>
        <s v="E02412"/>
        <s v="E02413"/>
        <s v="E02414"/>
        <s v="E02415"/>
        <s v="E02416"/>
        <s v="E02417"/>
        <s v="E02418"/>
        <s v="E02419"/>
        <s v="E02420"/>
        <s v="E02421"/>
        <s v="E02422"/>
        <s v="E02423"/>
        <s v="E02424"/>
        <s v="E02425"/>
        <s v="E02426"/>
        <s v="E02427"/>
        <s v="E02428"/>
        <s v="E02429"/>
        <s v="E02430"/>
        <s v="E02431"/>
        <s v="E02432"/>
        <s v="E02433"/>
        <s v="E02434"/>
        <s v="E02435"/>
        <s v="E02436"/>
        <s v="E02437"/>
        <s v="E02438"/>
        <s v="E02439"/>
        <s v="E02440"/>
        <s v="E02441"/>
        <s v="E02442"/>
        <s v="E02443"/>
        <s v="E02444"/>
        <s v="E02445"/>
        <s v="E02446"/>
        <s v="E02447"/>
        <s v="E02448"/>
        <s v="E02449"/>
        <s v="E02450"/>
        <s v="E02451"/>
        <s v="E02452"/>
        <s v="E02453"/>
        <s v="E02454"/>
        <s v="E02455"/>
        <s v="E02456"/>
        <s v="E02457"/>
        <s v="E02458"/>
        <s v="E02459"/>
        <s v="E02460"/>
        <s v="E02461"/>
        <s v="E02462"/>
        <s v="E02463"/>
        <s v="E02464"/>
        <s v="E02465"/>
        <s v="E02466"/>
        <s v="E02467"/>
        <s v="E02468"/>
        <s v="E02469"/>
        <s v="E02470"/>
        <s v="E02471"/>
        <s v="E02472"/>
        <s v="E02473"/>
        <s v="E02474"/>
        <s v="E02475"/>
        <s v="E02476"/>
        <s v="E02477"/>
        <s v="E02478"/>
        <s v="E02479"/>
        <s v="E02480"/>
        <s v="E02481"/>
        <s v="E02482"/>
        <s v="E02483"/>
        <s v="E02484"/>
        <s v="E02485"/>
        <s v="E02486"/>
        <s v="E02487"/>
        <s v="E02488"/>
        <s v="E02489"/>
        <s v="E02490"/>
        <s v="E02491"/>
        <s v="E02492"/>
        <s v="E02493"/>
        <s v="E02494"/>
        <s v="E02495"/>
        <s v="E02496"/>
        <s v="E02497"/>
        <s v="E02498"/>
        <s v="E02499"/>
        <s v="E02500"/>
        <s v="E02501"/>
        <s v="E02502"/>
        <s v="E02503"/>
        <s v="E02504"/>
        <s v="E02505"/>
        <s v="E02506"/>
        <s v="E02507"/>
        <s v="E02508"/>
        <s v="E02509"/>
        <s v="E02510"/>
        <s v="E02511"/>
        <s v="E02512"/>
        <s v="E02513"/>
        <s v="E02514"/>
        <s v="E02515"/>
        <s v="E02516"/>
        <s v="E02517"/>
        <s v="E02518"/>
        <s v="E02519"/>
        <s v="E02520"/>
        <s v="E02521"/>
        <s v="E02522"/>
        <s v="E02523"/>
        <s v="E02524"/>
        <s v="E02525"/>
        <s v="E02526"/>
        <s v="E02527"/>
        <s v="E02528"/>
        <s v="E02529"/>
        <s v="E02530"/>
        <s v="E02531"/>
        <s v="E02532"/>
        <s v="E02533"/>
        <s v="E02534"/>
        <s v="E02535"/>
        <s v="E02536"/>
        <s v="E02537"/>
        <s v="E02538"/>
        <s v="E02539"/>
        <s v="E02540"/>
        <s v="E02541"/>
        <s v="E02542"/>
        <s v="E02543"/>
        <s v="E02544"/>
        <s v="E02545"/>
        <s v="E02546"/>
        <s v="E02547"/>
        <s v="E02548"/>
        <s v="E02549"/>
        <s v="E02550"/>
        <s v="E02551"/>
        <s v="E02552"/>
        <s v="E02553"/>
        <s v="E02554"/>
        <s v="E02555"/>
        <s v="E02556"/>
        <s v="E02557"/>
        <s v="E02558"/>
        <s v="E02559"/>
        <s v="E02560"/>
        <s v="E02561"/>
        <s v="E02562"/>
        <s v="E02563"/>
        <s v="E02564"/>
        <s v="E02565"/>
        <s v="E02566"/>
        <s v="E02567"/>
        <s v="E02568"/>
        <s v="E02569"/>
        <s v="E02570"/>
        <s v="E02571"/>
        <s v="E02572"/>
        <s v="E02573"/>
        <s v="E02574"/>
        <s v="E02575"/>
        <s v="E02576"/>
        <s v="E02577"/>
        <s v="E02578"/>
        <s v="E02579"/>
        <s v="E02580"/>
        <s v="E02581"/>
        <s v="E02582"/>
        <s v="E02583"/>
        <s v="E02584"/>
        <s v="E02585"/>
        <s v="E02586"/>
        <s v="E02587"/>
        <s v="E02588"/>
        <s v="E02589"/>
        <s v="E02590"/>
        <s v="E02591"/>
        <s v="E02592"/>
        <s v="E02593"/>
        <s v="E02594"/>
        <s v="E02595"/>
        <s v="E02596"/>
        <s v="E02597"/>
        <s v="E02598"/>
        <s v="E02599"/>
        <s v="E02600"/>
        <s v="E02601"/>
        <s v="E02602"/>
        <s v="E02603"/>
        <s v="E02604"/>
        <s v="E02605"/>
        <s v="E02606"/>
        <s v="E02607"/>
        <s v="E02608"/>
        <s v="E02609"/>
        <s v="E02610"/>
        <s v="E02611"/>
        <s v="E02612"/>
        <s v="E02613"/>
        <s v="E02614"/>
        <s v="E02615"/>
        <s v="E02616"/>
        <s v="E02617"/>
        <s v="E02618"/>
        <s v="E02619"/>
        <s v="E02620"/>
        <s v="E02621"/>
        <s v="E02622"/>
        <s v="E02623"/>
        <s v="E02624"/>
        <s v="E02625"/>
        <s v="E02626"/>
        <s v="E02627"/>
        <s v="E02628"/>
        <s v="E02629"/>
        <s v="E02630"/>
        <s v="E02631"/>
        <s v="E02632"/>
        <s v="E02633"/>
        <s v="E02634"/>
        <s v="E02635"/>
        <s v="E02636"/>
        <s v="E02637"/>
        <s v="E02638"/>
        <s v="E02639"/>
        <s v="E02640"/>
        <s v="E02641"/>
        <s v="E02642"/>
        <s v="E02643"/>
        <s v="E02644"/>
        <s v="E02645"/>
        <s v="E02646"/>
        <s v="E02647"/>
        <s v="E02648"/>
        <s v="E02649"/>
        <s v="E02650"/>
        <s v="E02651"/>
        <s v="E02652"/>
        <s v="E02653"/>
        <s v="E02654"/>
        <s v="E02655"/>
        <s v="E02656"/>
        <s v="E02657"/>
        <s v="E02658"/>
        <s v="E02659"/>
        <s v="E02660"/>
        <s v="E02661"/>
        <s v="E02662"/>
        <s v="E02663"/>
        <s v="E02664"/>
        <s v="E02665"/>
        <s v="E02666"/>
        <s v="E02667"/>
        <s v="E02668"/>
        <s v="E02669"/>
        <s v="E02670"/>
        <s v="E02671"/>
        <s v="E02672"/>
        <s v="E02673"/>
        <s v="E02674"/>
        <s v="E02675"/>
        <s v="E02676"/>
        <s v="E02677"/>
        <s v="E02678"/>
        <s v="E02679"/>
        <s v="E02680"/>
        <s v="E02681"/>
        <s v="E02682"/>
        <s v="E02683"/>
        <s v="E02684"/>
        <s v="E02685"/>
        <s v="E02686"/>
        <s v="E02687"/>
        <s v="E02688"/>
        <s v="E02689"/>
        <s v="E02690"/>
        <s v="E02691"/>
        <s v="E02692"/>
        <s v="E02693"/>
        <s v="E02694"/>
        <s v="E02695"/>
        <s v="E02696"/>
        <s v="E02697"/>
        <s v="E02698"/>
        <s v="E02699"/>
        <s v="E02700"/>
        <s v="E02701"/>
        <s v="E02702"/>
        <s v="E02703"/>
        <s v="E02704"/>
        <s v="E02705"/>
        <s v="E02706"/>
        <s v="E02707"/>
        <s v="E02708"/>
        <s v="E02709"/>
        <s v="E02710"/>
        <s v="E02711"/>
        <s v="E02712"/>
        <s v="E02713"/>
        <s v="E02714"/>
        <s v="E02715"/>
        <s v="E02716"/>
        <s v="E02717"/>
        <s v="E02718"/>
        <s v="E02719"/>
        <s v="E02720"/>
        <s v="E02721"/>
        <s v="E02722"/>
        <s v="E02723"/>
        <s v="E02724"/>
        <s v="E02725"/>
        <s v="E02726"/>
        <s v="E02727"/>
        <s v="E02728"/>
        <s v="E02729"/>
        <s v="E02730"/>
        <s v="E02731"/>
        <s v="E02732"/>
        <s v="E02733"/>
        <s v="E02734"/>
        <s v="E02735"/>
        <s v="E02736"/>
        <s v="E02737"/>
        <s v="E02738"/>
        <s v="E02739"/>
        <s v="E02740"/>
        <s v="E02741"/>
        <s v="E02742"/>
        <s v="E02743"/>
        <s v="E02744"/>
        <s v="E02745"/>
        <s v="E02746"/>
        <s v="E02747"/>
        <s v="E02748"/>
        <s v="E02749"/>
        <s v="E02750"/>
        <s v="E02751"/>
        <s v="E02752"/>
        <s v="E02753"/>
        <s v="E02754"/>
        <s v="E02755"/>
        <s v="E02756"/>
        <s v="E02757"/>
        <s v="E02758"/>
        <s v="E02759"/>
        <s v="E02760"/>
        <s v="E02761"/>
        <s v="E02762"/>
        <s v="E02763"/>
        <s v="E02764"/>
        <s v="E02765"/>
        <s v="E02766"/>
        <s v="E02767"/>
        <s v="E02768"/>
        <s v="E02769"/>
        <s v="E02770"/>
        <s v="E02771"/>
        <s v="E02772"/>
        <s v="E02773"/>
        <s v="E02774"/>
        <s v="E02775"/>
        <s v="E02776"/>
        <s v="E02777"/>
        <s v="E02778"/>
        <s v="E02779"/>
        <s v="E02780"/>
        <s v="E02781"/>
        <s v="E02782"/>
        <s v="E02783"/>
        <s v="E02784"/>
        <s v="E02785"/>
        <s v="E02786"/>
        <s v="E02787"/>
        <s v="E02788"/>
        <s v="E02789"/>
        <s v="E02790"/>
        <s v="E02791"/>
        <s v="E02792"/>
        <s v="E02793"/>
        <s v="E02794"/>
        <s v="E02795"/>
        <s v="E02796"/>
        <s v="E02797"/>
        <s v="E02798"/>
        <s v="E02799"/>
        <s v="E02800"/>
        <s v="E02801"/>
        <s v="E02802"/>
        <s v="E02803"/>
        <s v="E02804"/>
        <s v="E02805"/>
        <s v="E02806"/>
        <s v="E02807"/>
        <s v="E02808"/>
        <s v="E02809"/>
        <s v="E02810"/>
        <s v="E02811"/>
        <s v="E02812"/>
        <s v="E02813"/>
        <s v="E02814"/>
        <s v="E02815"/>
        <s v="E02816"/>
        <s v="E02817"/>
        <s v="E02818"/>
        <s v="E02819"/>
        <s v="E02820"/>
        <s v="E02821"/>
        <s v="E02822"/>
        <s v="E02823"/>
        <s v="E02824"/>
        <s v="E02825"/>
        <s v="E02826"/>
        <s v="E02827"/>
        <s v="E02828"/>
        <s v="E02829"/>
        <s v="E02830"/>
        <s v="E02831"/>
        <s v="E02832"/>
        <s v="E02833"/>
        <s v="E02834"/>
        <s v="E02835"/>
        <s v="E02836"/>
        <s v="E02837"/>
        <s v="E02838"/>
        <s v="E02839"/>
        <s v="E02840"/>
        <s v="E02841"/>
        <s v="E02842"/>
        <s v="E02843"/>
        <s v="E02844"/>
        <s v="E02845"/>
        <s v="E02846"/>
        <s v="E02847"/>
        <s v="E02848"/>
        <s v="E02849"/>
        <s v="E02850"/>
        <s v="E02851"/>
        <s v="E02852"/>
        <s v="E02853"/>
        <s v="E02854"/>
        <s v="E02855"/>
        <s v="E02856"/>
        <s v="E02857"/>
        <s v="E02858"/>
        <s v="E02859"/>
        <s v="E02860"/>
        <s v="E02861"/>
        <s v="E02862"/>
        <s v="E02863"/>
        <s v="E02864"/>
        <s v="E02865"/>
        <s v="E02866"/>
        <s v="E02867"/>
        <s v="E02868"/>
        <s v="E02869"/>
        <s v="E02870"/>
        <s v="E02871"/>
        <s v="E02872"/>
        <s v="E02873"/>
        <s v="E02874"/>
        <s v="E02875"/>
        <s v="E02876"/>
        <s v="E02877"/>
        <s v="E02878"/>
        <s v="E02879"/>
        <s v="E02880"/>
        <s v="E02881"/>
        <s v="E02882"/>
        <s v="E02883"/>
        <s v="E02884"/>
        <s v="E02885"/>
        <s v="E02886"/>
        <s v="E02887"/>
        <s v="E02888"/>
        <s v="E02889"/>
        <s v="E02890"/>
        <s v="E02891"/>
        <s v="E02892"/>
        <s v="E02893"/>
        <s v="E02894"/>
        <s v="E02895"/>
        <s v="E02896"/>
        <s v="E02897"/>
        <s v="E02898"/>
        <s v="E02899"/>
        <s v="E02900"/>
        <s v="E02901"/>
        <s v="E02902"/>
        <s v="E02903"/>
        <s v="E02904"/>
        <s v="E02905"/>
        <s v="E02906"/>
        <s v="E02907"/>
        <s v="E02908"/>
        <s v="E02909"/>
        <s v="E02910"/>
        <s v="E02911"/>
        <s v="E02912"/>
        <s v="E02913"/>
        <s v="E02914"/>
        <s v="E02915"/>
        <s v="E02916"/>
        <s v="E02917"/>
        <s v="E02918"/>
        <s v="E02919"/>
        <s v="E02920"/>
        <s v="E02921"/>
        <s v="E02922"/>
        <s v="E02923"/>
        <s v="E02924"/>
        <s v="E02925"/>
        <s v="E02926"/>
        <s v="E02927"/>
        <s v="E02928"/>
        <s v="E02929"/>
        <s v="E02930"/>
        <s v="E02931"/>
        <s v="E02932"/>
        <s v="E02933"/>
        <s v="E02934"/>
        <s v="E02935"/>
        <s v="E02936"/>
        <s v="E02937"/>
        <s v="E02938"/>
        <s v="E02939"/>
        <s v="E02940"/>
        <s v="E02941"/>
        <s v="E02942"/>
        <s v="E02943"/>
        <s v="E02944"/>
        <s v="E02945"/>
        <s v="E02946"/>
        <s v="E02947"/>
        <s v="E02948"/>
        <s v="E02949"/>
        <s v="E02950"/>
        <s v="E02951"/>
        <s v="E02952"/>
        <s v="E02953"/>
        <s v="E02954"/>
        <s v="E02955"/>
        <s v="E02956"/>
        <s v="E02957"/>
        <s v="E02958"/>
        <s v="E02959"/>
        <s v="E02960"/>
        <s v="E02961"/>
        <s v="E02962"/>
        <s v="E02963"/>
        <s v="E02964"/>
        <s v="E02965"/>
        <s v="E02966"/>
        <s v="E02967"/>
        <s v="E02968"/>
        <s v="E02969"/>
        <s v="E02970"/>
        <s v="E02971"/>
        <s v="E02972"/>
        <s v="E02973"/>
        <s v="E02974"/>
        <s v="E02975"/>
        <s v="E02976"/>
        <s v="E02977"/>
        <s v="E02978"/>
        <s v="E02979"/>
        <s v="E02980"/>
        <s v="E02981"/>
        <s v="E02982"/>
        <s v="E02983"/>
        <s v="E02984"/>
        <s v="E02985"/>
        <s v="E02986"/>
        <s v="E02987"/>
        <s v="E02988"/>
        <s v="E02989"/>
        <s v="E02990"/>
        <s v="E02991"/>
        <s v="E02992"/>
        <s v="E02993"/>
        <s v="E02994"/>
        <s v="E02995"/>
        <s v="E02996"/>
        <s v="E02997"/>
        <s v="E02998"/>
        <s v="E02999"/>
        <s v="E03000"/>
        <s v="E03001"/>
      </sharedItems>
    </cacheField>
    <cacheField name="Full Name" numFmtId="0">
      <sharedItems/>
    </cacheField>
    <cacheField name="Job Title" numFmtId="0">
      <sharedItems count="33">
        <s v="Controls Engineer"/>
        <s v="Analyst"/>
        <s v="Network Administrator"/>
        <s v="IT Systems Architect"/>
        <s v="Director"/>
        <s v="Sr. Analyst"/>
        <s v="Analyst II"/>
        <s v="System Administrator "/>
        <s v="Manager"/>
        <s v="Systems Analyst"/>
        <s v="Sr. Manager"/>
        <s v="Vice President"/>
        <s v="Service Desk Analyst"/>
        <s v="Technical Architect"/>
        <s v="Account Representative"/>
        <s v="Business Partner"/>
        <s v="Test Engineer"/>
        <s v="IT Coordinator"/>
        <s v="Cloud Infrastructure Architect"/>
        <s v="Enterprise Architect"/>
        <s v="Computer Systems Manager"/>
        <s v="Automation Engineer"/>
        <s v="Solutions Architect"/>
        <s v="Sr. Business Partner"/>
        <s v="HRIS Analyst"/>
        <s v="Engineering Manager"/>
        <s v="Field Engineer"/>
        <s v="Network Engineer"/>
        <s v="Network Architect"/>
        <s v="Sr. Account Representative"/>
        <s v="Development Engineer"/>
        <s v="Quality Engineer"/>
        <s v="Operations Engineer"/>
      </sharedItems>
    </cacheField>
    <cacheField name="Department" numFmtId="0">
      <sharedItems count="7">
        <s v="Engineering"/>
        <s v="Sales"/>
        <s v="IT"/>
        <s v="Accounting"/>
        <s v="Finance"/>
        <s v="Marketing"/>
        <s v="Human Resources"/>
      </sharedItems>
    </cacheField>
    <cacheField name="Business Unit" numFmtId="0">
      <sharedItems count="4">
        <s v="Manufacturing"/>
        <s v="Corporate"/>
        <s v="Research &amp; Development"/>
        <s v="Specialty Products"/>
      </sharedItems>
    </cacheField>
    <cacheField name="Gender" numFmtId="0">
      <sharedItems count="2">
        <s v="Male"/>
        <s v="Female"/>
      </sharedItems>
    </cacheField>
    <cacheField name="Ethnicity" numFmtId="0">
      <sharedItems count="4">
        <s v="Asian"/>
        <s v="Latino"/>
        <s v="Caucasian"/>
        <s v="Black"/>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3-04-30T00:00:00" maxDate="2022-12-26T00:00:00" count="934">
        <d v="2022-02-05T00:00:00"/>
        <d v="2013-10-23T00:00:00"/>
        <d v="2019-03-24T00:00:00"/>
        <d v="2018-04-07T00:00:00"/>
        <d v="2005-06-18T00:00:00"/>
        <d v="2004-04-22T00:00:00"/>
        <d v="2009-06-27T00:00:00"/>
        <d v="1999-02-19T00:00:00"/>
        <d v="2011-09-09T00:00:00"/>
        <d v="2015-02-05T00:00:00"/>
        <d v="2003-10-12T00:00:00"/>
        <d v="2014-08-03T00:00:00"/>
        <d v="2017-11-15T00:00:00"/>
        <d v="2018-07-22T00:00:00"/>
        <d v="2021-03-24T00:00:00"/>
        <d v="1997-07-26T00:00:00"/>
        <d v="2010-08-05T00:00:00"/>
        <d v="2019-03-03T00:00:00"/>
        <d v="2017-11-11T00:00:00"/>
        <d v="2009-02-08T00:00:00"/>
        <d v="2015-11-16T00:00:00"/>
        <d v="2013-08-14T00:00:00"/>
        <d v="2018-10-21T00:00:00"/>
        <d v="2006-11-29T00:00:00"/>
        <d v="1997-10-27T00:00:00"/>
        <d v="2004-05-13T00:00:00"/>
        <d v="2020-11-24T00:00:00"/>
        <d v="2004-08-11T00:00:00"/>
        <d v="2017-05-13T00:00:00"/>
        <d v="2002-03-15T00:00:00"/>
        <d v="2001-08-13T00:00:00"/>
        <d v="2020-10-24T00:00:00"/>
        <d v="2017-12-04T00:00:00"/>
        <d v="2018-01-11T00:00:00"/>
        <d v="2022-09-07T00:00:00"/>
        <d v="2009-08-30T00:00:00"/>
        <d v="2015-09-23T00:00:00"/>
        <d v="2016-02-10T00:00:00"/>
        <d v="2021-11-13T00:00:00"/>
        <d v="2012-04-06T00:00:00"/>
        <d v="1998-09-26T00:00:00"/>
        <d v="2021-04-11T00:00:00"/>
        <d v="2005-11-10T00:00:00"/>
        <d v="2021-06-26T00:00:00"/>
        <d v="2005-01-26T00:00:00"/>
        <d v="2016-12-18T00:00:00"/>
        <d v="2011-05-08T00:00:00"/>
        <d v="2011-04-12T00:00:00"/>
        <d v="2022-01-01T00:00:00"/>
        <d v="2018-06-07T00:00:00"/>
        <d v="2021-05-18T00:00:00"/>
        <d v="2012-12-13T00:00:00"/>
        <d v="2001-07-26T00:00:00"/>
        <d v="2016-05-10T00:00:00"/>
        <d v="2002-01-27T00:00:00"/>
        <d v="2005-06-10T00:00:00"/>
        <d v="1993-11-24T00:00:00"/>
        <d v="1999-11-26T00:00:00"/>
        <d v="2019-10-02T00:00:00"/>
        <d v="2012-07-06T00:00:00"/>
        <d v="2010-08-18T00:00:00"/>
        <d v="2010-07-29T00:00:00"/>
        <d v="2008-08-25T00:00:00"/>
        <d v="2003-09-24T00:00:00"/>
        <d v="2021-05-16T00:00:00"/>
        <d v="2019-05-15T00:00:00"/>
        <d v="2009-07-05T00:00:00"/>
        <d v="2022-01-23T00:00:00"/>
        <d v="2015-06-17T00:00:00"/>
        <d v="2020-08-19T00:00:00"/>
        <d v="1993-07-17T00:00:00"/>
        <d v="2019-06-10T00:00:00"/>
        <d v="2020-07-11T00:00:00"/>
        <d v="2022-09-13T00:00:00"/>
        <d v="2004-01-17T00:00:00"/>
        <d v="2020-07-22T00:00:00"/>
        <d v="2007-02-16T00:00:00"/>
        <d v="2018-04-08T00:00:00"/>
        <d v="2020-12-02T00:00:00"/>
        <d v="2015-08-30T00:00:00"/>
        <d v="2012-05-20T00:00:00"/>
        <d v="1996-07-29T00:00:00"/>
        <d v="2021-06-03T00:00:00"/>
        <d v="2008-03-12T00:00:00"/>
        <d v="2021-11-16T00:00:00"/>
        <d v="2008-09-10T00:00:00"/>
        <d v="2016-08-05T00:00:00"/>
        <d v="2008-06-18T00:00:00"/>
        <d v="2015-03-16T00:00:00"/>
        <d v="2014-04-13T00:00:00"/>
        <d v="2011-10-30T00:00:00"/>
        <d v="2022-12-05T00:00:00"/>
        <d v="2003-06-17T00:00:00"/>
        <d v="2006-04-01T00:00:00"/>
        <d v="2015-08-20T00:00:00"/>
        <d v="2019-09-22T00:00:00"/>
        <d v="2020-02-07T00:00:00"/>
        <d v="2007-03-27T00:00:00"/>
        <d v="2016-06-18T00:00:00"/>
        <d v="2017-12-12T00:00:00"/>
        <d v="2012-05-13T00:00:00"/>
        <d v="2018-08-18T00:00:00"/>
        <d v="2022-03-14T00:00:00"/>
        <d v="2020-11-23T00:00:00"/>
        <d v="2000-01-21T00:00:00"/>
        <d v="2013-07-29T00:00:00"/>
        <d v="2022-12-12T00:00:00"/>
        <d v="2016-07-02T00:00:00"/>
        <d v="2013-10-03T00:00:00"/>
        <d v="2005-01-06T00:00:00"/>
        <d v="2021-03-04T00:00:00"/>
        <d v="2018-01-07T00:00:00"/>
        <d v="2003-08-28T00:00:00"/>
        <d v="2021-03-15T00:00:00"/>
        <d v="2002-02-25T00:00:00"/>
        <d v="2018-04-24T00:00:00"/>
        <d v="1993-10-01T00:00:00"/>
        <d v="2019-04-09T00:00:00"/>
        <d v="2022-03-16T00:00:00"/>
        <d v="2017-09-11T00:00:00"/>
        <d v="2011-07-24T00:00:00"/>
        <d v="2010-08-16T00:00:00"/>
        <d v="2013-07-25T00:00:00"/>
        <d v="2011-03-14T00:00:00"/>
        <d v="2021-01-09T00:00:00"/>
        <d v="2018-07-28T00:00:00"/>
        <d v="2019-08-04T00:00:00"/>
        <d v="2020-12-15T00:00:00"/>
        <d v="1996-08-20T00:00:00"/>
        <d v="2002-05-24T00:00:00"/>
        <d v="2007-01-28T00:00:00"/>
        <d v="2015-07-27T00:00:00"/>
        <d v="2013-08-28T00:00:00"/>
        <d v="2005-02-01T00:00:00"/>
        <d v="2008-02-29T00:00:00"/>
        <d v="2020-03-18T00:00:00"/>
        <d v="2021-08-13T00:00:00"/>
        <d v="2009-03-09T00:00:00"/>
        <d v="1998-09-25T00:00:00"/>
        <d v="2017-06-02T00:00:00"/>
        <d v="1995-10-31T00:00:00"/>
        <d v="2002-09-12T00:00:00"/>
        <d v="2019-11-14T00:00:00"/>
        <d v="2018-06-17T00:00:00"/>
        <d v="2013-08-10T00:00:00"/>
        <d v="2014-04-15T00:00:00"/>
        <d v="1996-07-10T00:00:00"/>
        <d v="2015-10-24T00:00:00"/>
        <d v="2007-06-22T00:00:00"/>
        <d v="2008-05-25T00:00:00"/>
        <d v="2007-05-05T00:00:00"/>
        <d v="2020-10-02T00:00:00"/>
        <d v="2021-11-22T00:00:00"/>
        <d v="2022-09-03T00:00:00"/>
        <d v="2004-01-18T00:00:00"/>
        <d v="2021-04-17T00:00:00"/>
        <d v="2021-01-02T00:00:00"/>
        <d v="1999-08-15T00:00:00"/>
        <d v="2022-08-12T00:00:00"/>
        <d v="2005-06-28T00:00:00"/>
        <d v="2018-03-06T00:00:00"/>
        <d v="2016-05-04T00:00:00"/>
        <d v="2022-02-27T00:00:00"/>
        <d v="2020-08-28T00:00:00"/>
        <d v="2022-04-18T00:00:00"/>
        <d v="2009-06-14T00:00:00"/>
        <d v="2012-09-05T00:00:00"/>
        <d v="2015-06-19T00:00:00"/>
        <d v="2018-08-05T00:00:00"/>
        <d v="2007-09-27T00:00:00"/>
        <d v="2003-05-27T00:00:00"/>
        <d v="2016-07-11T00:00:00"/>
        <d v="1994-06-27T00:00:00"/>
        <d v="2014-06-07T00:00:00"/>
        <d v="2015-12-30T00:00:00"/>
        <d v="2020-11-16T00:00:00"/>
        <d v="2021-01-11T00:00:00"/>
        <d v="2011-07-28T00:00:00"/>
        <d v="2006-10-22T00:00:00"/>
        <d v="2011-05-26T00:00:00"/>
        <d v="2014-01-24T00:00:00"/>
        <d v="2013-09-14T00:00:00"/>
        <d v="1995-04-10T00:00:00"/>
        <d v="2004-05-02T00:00:00"/>
        <d v="2019-10-28T00:00:00"/>
        <d v="2013-04-23T00:00:00"/>
        <d v="1999-12-22T00:00:00"/>
        <d v="2022-07-27T00:00:00"/>
        <d v="2015-09-13T00:00:00"/>
        <d v="2005-01-11T00:00:00"/>
        <d v="2021-05-23T00:00:00"/>
        <d v="2020-05-14T00:00:00"/>
        <d v="2015-11-13T00:00:00"/>
        <d v="2010-12-17T00:00:00"/>
        <d v="2008-12-27T00:00:00"/>
        <d v="2016-03-06T00:00:00"/>
        <d v="2014-01-08T00:00:00"/>
        <d v="2005-08-09T00:00:00"/>
        <d v="2010-04-04T00:00:00"/>
        <d v="1996-08-31T00:00:00"/>
        <d v="2003-02-16T00:00:00"/>
        <d v="2014-07-15T00:00:00"/>
        <d v="2001-04-19T00:00:00"/>
        <d v="2001-11-29T00:00:00"/>
        <d v="2021-11-28T00:00:00"/>
        <d v="2017-09-10T00:00:00"/>
        <d v="2013-01-18T00:00:00"/>
        <d v="2000-04-11T00:00:00"/>
        <d v="2020-08-23T00:00:00"/>
        <d v="2022-11-18T00:00:00"/>
        <d v="2003-11-07T00:00:00"/>
        <d v="2021-09-19T00:00:00"/>
        <d v="2011-07-30T00:00:00"/>
        <d v="2021-12-09T00:00:00"/>
        <d v="2004-08-12T00:00:00"/>
        <d v="2013-03-12T00:00:00"/>
        <d v="2019-10-09T00:00:00"/>
        <d v="2001-01-26T00:00:00"/>
        <d v="2021-03-21T00:00:00"/>
        <d v="2021-03-23T00:00:00"/>
        <d v="2022-12-07T00:00:00"/>
        <d v="2020-04-21T00:00:00"/>
        <d v="2006-12-26T00:00:00"/>
        <d v="1998-04-13T00:00:00"/>
        <d v="2010-07-09T00:00:00"/>
        <d v="2007-02-01T00:00:00"/>
        <d v="2014-11-08T00:00:00"/>
        <d v="2022-07-09T00:00:00"/>
        <d v="2020-03-13T00:00:00"/>
        <d v="2022-10-12T00:00:00"/>
        <d v="2021-08-12T00:00:00"/>
        <d v="2022-07-15T00:00:00"/>
        <d v="2017-01-09T00:00:00"/>
        <d v="2013-01-08T00:00:00"/>
        <d v="2014-05-11T00:00:00"/>
        <d v="2003-08-17T00:00:00"/>
        <d v="2012-05-30T00:00:00"/>
        <d v="2017-01-24T00:00:00"/>
        <d v="2020-10-04T00:00:00"/>
        <d v="1999-03-03T00:00:00"/>
        <d v="2014-08-23T00:00:00"/>
        <d v="2018-11-06T00:00:00"/>
        <d v="2013-09-20T00:00:00"/>
        <d v="1996-09-13T00:00:00"/>
        <d v="2009-11-14T00:00:00"/>
        <d v="2015-10-03T00:00:00"/>
        <d v="2020-04-13T00:00:00"/>
        <d v="2011-09-19T00:00:00"/>
        <d v="2017-05-07T00:00:00"/>
        <d v="1997-10-16T00:00:00"/>
        <d v="2019-02-12T00:00:00"/>
        <d v="2008-05-01T00:00:00"/>
        <d v="1999-02-21T00:00:00"/>
        <d v="2009-03-01T00:00:00"/>
        <d v="2014-10-28T00:00:00"/>
        <d v="2017-06-15T00:00:00"/>
        <d v="1996-04-15T00:00:00"/>
        <d v="2007-03-06T00:00:00"/>
        <d v="2015-01-11T00:00:00"/>
        <d v="1999-08-09T00:00:00"/>
        <d v="2010-12-20T00:00:00"/>
        <d v="2022-12-19T00:00:00"/>
        <d v="2012-07-16T00:00:00"/>
        <d v="2013-09-21T00:00:00"/>
        <d v="1999-01-01T00:00:00"/>
        <d v="2014-10-24T00:00:00"/>
        <d v="2004-11-14T00:00:00"/>
        <d v="2018-09-27T00:00:00"/>
        <d v="2015-05-10T00:00:00"/>
        <d v="2022-07-12T00:00:00"/>
        <d v="2005-09-05T00:00:00"/>
        <d v="2008-01-16T00:00:00"/>
        <d v="2022-04-21T00:00:00"/>
        <d v="2001-08-17T00:00:00"/>
        <d v="2013-07-17T00:00:00"/>
        <d v="2012-04-05T00:00:00"/>
        <d v="2022-04-14T00:00:00"/>
        <d v="2011-05-30T00:00:00"/>
        <d v="2021-06-06T00:00:00"/>
        <d v="2017-11-26T00:00:00"/>
        <d v="1999-02-08T00:00:00"/>
        <d v="2002-03-16T00:00:00"/>
        <d v="2005-06-16T00:00:00"/>
        <d v="1993-07-10T00:00:00"/>
        <d v="1997-01-10T00:00:00"/>
        <d v="2009-09-15T00:00:00"/>
        <d v="2020-02-10T00:00:00"/>
        <d v="2022-02-13T00:00:00"/>
        <d v="2020-12-19T00:00:00"/>
        <d v="2015-03-20T00:00:00"/>
        <d v="1996-10-01T00:00:00"/>
        <d v="2015-11-19T00:00:00"/>
        <d v="2005-12-05T00:00:00"/>
        <d v="2003-06-30T00:00:00"/>
        <d v="2006-06-27T00:00:00"/>
        <d v="2022-02-06T00:00:00"/>
        <d v="2021-01-22T00:00:00"/>
        <d v="2017-12-13T00:00:00"/>
        <d v="2015-12-17T00:00:00"/>
        <d v="1997-03-22T00:00:00"/>
        <d v="2018-10-29T00:00:00"/>
        <d v="2019-06-21T00:00:00"/>
        <d v="2020-01-27T00:00:00"/>
        <d v="2017-04-11T00:00:00"/>
        <d v="2011-08-14T00:00:00"/>
        <d v="2021-03-27T00:00:00"/>
        <d v="2013-04-18T00:00:00"/>
        <d v="2016-12-13T00:00:00"/>
        <d v="2015-07-11T00:00:00"/>
        <d v="2018-08-16T00:00:00"/>
        <d v="2022-10-20T00:00:00"/>
        <d v="2020-05-04T00:00:00"/>
        <d v="2017-06-05T00:00:00"/>
        <d v="2013-04-29T00:00:00"/>
        <d v="2016-02-07T00:00:00"/>
        <d v="2010-01-07T00:00:00"/>
        <d v="2018-12-15T00:00:00"/>
        <d v="2009-10-12T00:00:00"/>
        <d v="2021-10-09T00:00:00"/>
        <d v="2022-01-18T00:00:00"/>
        <d v="2022-06-27T00:00:00"/>
        <d v="1998-06-07T00:00:00"/>
        <d v="2022-06-13T00:00:00"/>
        <d v="2021-04-03T00:00:00"/>
        <d v="2005-10-27T00:00:00"/>
        <d v="2020-08-01T00:00:00"/>
        <d v="2012-03-02T00:00:00"/>
        <d v="2001-06-27T00:00:00"/>
        <d v="2015-04-20T00:00:00"/>
        <d v="2013-12-08T00:00:00"/>
        <d v="2010-06-26T00:00:00"/>
        <d v="2014-08-18T00:00:00"/>
        <d v="2019-01-14T00:00:00"/>
        <d v="2018-02-07T00:00:00"/>
        <d v="2021-05-11T00:00:00"/>
        <d v="2022-12-06T00:00:00"/>
        <d v="2016-12-14T00:00:00"/>
        <d v="2020-08-09T00:00:00"/>
        <d v="2022-01-19T00:00:00"/>
        <d v="2015-08-13T00:00:00"/>
        <d v="2020-12-17T00:00:00"/>
        <d v="2002-08-11T00:00:00"/>
        <d v="1993-05-29T00:00:00"/>
        <d v="2018-01-14T00:00:00"/>
        <d v="2009-07-10T00:00:00"/>
        <d v="2009-04-23T00:00:00"/>
        <d v="2014-06-19T00:00:00"/>
        <d v="2006-04-17T00:00:00"/>
        <d v="2019-07-21T00:00:00"/>
        <d v="2020-04-06T00:00:00"/>
        <d v="2004-06-12T00:00:00"/>
        <d v="2006-04-15T00:00:00"/>
        <d v="2022-04-11T00:00:00"/>
        <d v="2013-01-25T00:00:00"/>
        <d v="2021-09-07T00:00:00"/>
        <d v="2001-10-24T00:00:00"/>
        <d v="2010-05-26T00:00:00"/>
        <d v="2009-08-25T00:00:00"/>
        <d v="2012-02-22T00:00:00"/>
        <d v="1998-03-29T00:00:00"/>
        <d v="2012-09-15T00:00:00"/>
        <d v="2012-06-19T00:00:00"/>
        <d v="2012-09-28T00:00:00"/>
        <d v="2017-04-20T00:00:00"/>
        <d v="1997-12-24T00:00:00"/>
        <d v="2009-09-16T00:00:00"/>
        <d v="2020-09-22T00:00:00"/>
        <d v="2020-03-02T00:00:00"/>
        <d v="2022-01-09T00:00:00"/>
        <d v="2014-12-15T00:00:00"/>
        <d v="2013-09-08T00:00:00"/>
        <d v="2006-03-26T00:00:00"/>
        <d v="1997-01-22T00:00:00"/>
        <d v="2009-04-05T00:00:00"/>
        <d v="2020-05-26T00:00:00"/>
        <d v="2009-12-11T00:00:00"/>
        <d v="2022-06-16T00:00:00"/>
        <d v="2022-10-17T00:00:00"/>
        <d v="2021-10-28T00:00:00"/>
        <d v="2021-02-13T00:00:00"/>
        <d v="2020-05-28T00:00:00"/>
        <d v="2013-10-04T00:00:00"/>
        <d v="2010-02-05T00:00:00"/>
        <d v="2002-06-01T00:00:00"/>
        <d v="2011-01-26T00:00:00"/>
        <d v="2021-01-07T00:00:00"/>
        <d v="2005-12-26T00:00:00"/>
        <d v="2013-07-03T00:00:00"/>
        <d v="2019-12-02T00:00:00"/>
        <d v="2021-06-28T00:00:00"/>
        <d v="2009-10-24T00:00:00"/>
        <d v="2002-12-25T00:00:00"/>
        <d v="2019-12-29T00:00:00"/>
        <d v="2016-03-20T00:00:00"/>
        <d v="2019-07-15T00:00:00"/>
        <d v="1993-05-11T00:00:00"/>
        <d v="2013-04-13T00:00:00"/>
        <d v="2005-02-15T00:00:00"/>
        <d v="2020-11-28T00:00:00"/>
        <d v="2019-09-15T00:00:00"/>
        <d v="2019-09-28T00:00:00"/>
        <d v="2008-03-28T00:00:00"/>
        <d v="2002-07-29T00:00:00"/>
        <d v="2021-05-28T00:00:00"/>
        <d v="2002-04-01T00:00:00"/>
        <d v="2013-02-12T00:00:00"/>
        <d v="1993-05-13T00:00:00"/>
        <d v="1997-12-17T00:00:00"/>
        <d v="2016-12-23T00:00:00"/>
        <d v="2018-10-05T00:00:00"/>
        <d v="2018-04-17T00:00:00"/>
        <d v="1993-07-25T00:00:00"/>
        <d v="1999-04-02T00:00:00"/>
        <d v="2019-10-07T00:00:00"/>
        <d v="2020-11-10T00:00:00"/>
        <d v="2013-08-21T00:00:00"/>
        <d v="2007-06-15T00:00:00"/>
        <d v="2007-01-25T00:00:00"/>
        <d v="2017-02-22T00:00:00"/>
        <d v="2007-08-20T00:00:00"/>
        <d v="2017-05-23T00:00:00"/>
        <d v="2016-07-29T00:00:00"/>
        <d v="2018-11-29T00:00:00"/>
        <d v="2004-02-06T00:00:00"/>
        <d v="2020-07-12T00:00:00"/>
        <d v="2015-03-18T00:00:00"/>
        <d v="2018-08-25T00:00:00"/>
        <d v="2022-06-24T00:00:00"/>
        <d v="2015-05-14T00:00:00"/>
        <d v="2020-03-27T00:00:00"/>
        <d v="2011-02-27T00:00:00"/>
        <d v="2021-01-21T00:00:00"/>
        <d v="2011-11-23T00:00:00"/>
        <d v="2009-08-18T00:00:00"/>
        <d v="2009-11-08T00:00:00"/>
        <d v="2000-06-30T00:00:00"/>
        <d v="2019-04-10T00:00:00"/>
        <d v="2022-03-08T00:00:00"/>
        <d v="2006-08-27T00:00:00"/>
        <d v="2004-04-16T00:00:00"/>
        <d v="2012-03-28T00:00:00"/>
        <d v="2006-09-17T00:00:00"/>
        <d v="2015-01-18T00:00:00"/>
        <d v="2014-11-20T00:00:00"/>
        <d v="2008-07-30T00:00:00"/>
        <d v="2007-11-27T00:00:00"/>
        <d v="2012-11-16T00:00:00"/>
        <d v="2018-07-27T00:00:00"/>
        <d v="2000-05-20T00:00:00"/>
        <d v="2017-07-23T00:00:00"/>
        <d v="2004-10-26T00:00:00"/>
        <d v="2011-08-29T00:00:00"/>
        <d v="2018-05-09T00:00:00"/>
        <d v="2020-10-20T00:00:00"/>
        <d v="1998-02-07T00:00:00"/>
        <d v="2006-03-28T00:00:00"/>
        <d v="2017-10-23T00:00:00"/>
        <d v="2017-04-12T00:00:00"/>
        <d v="2019-12-18T00:00:00"/>
        <d v="2017-07-16T00:00:00"/>
        <d v="2022-05-05T00:00:00"/>
        <d v="2004-07-22T00:00:00"/>
        <d v="2020-08-05T00:00:00"/>
        <d v="2019-08-16T00:00:00"/>
        <d v="2017-03-08T00:00:00"/>
        <d v="2002-07-20T00:00:00"/>
        <d v="2002-12-20T00:00:00"/>
        <d v="2007-11-05T00:00:00"/>
        <d v="2002-02-18T00:00:00"/>
        <d v="1994-11-08T00:00:00"/>
        <d v="2013-12-18T00:00:00"/>
        <d v="2022-01-17T00:00:00"/>
        <d v="2020-02-13T00:00:00"/>
        <d v="2008-08-10T00:00:00"/>
        <d v="1997-03-01T00:00:00"/>
        <d v="1998-07-21T00:00:00"/>
        <d v="2020-01-14T00:00:00"/>
        <d v="2018-10-09T00:00:00"/>
        <d v="2008-04-12T00:00:00"/>
        <d v="1997-05-12T00:00:00"/>
        <d v="2021-09-05T00:00:00"/>
        <d v="2013-12-20T00:00:00"/>
        <d v="2016-11-03T00:00:00"/>
        <d v="2012-08-12T00:00:00"/>
        <d v="2017-12-18T00:00:00"/>
        <d v="2022-05-15T00:00:00"/>
        <d v="2001-05-11T00:00:00"/>
        <d v="2009-08-22T00:00:00"/>
        <d v="2006-07-11T00:00:00"/>
        <d v="1998-02-28T00:00:00"/>
        <d v="2009-07-11T00:00:00"/>
        <d v="2016-08-23T00:00:00"/>
        <d v="2011-04-11T00:00:00"/>
        <d v="2012-12-16T00:00:00"/>
        <d v="2009-01-23T00:00:00"/>
        <d v="2022-10-13T00:00:00"/>
        <d v="2003-06-24T00:00:00"/>
        <d v="2003-10-28T00:00:00"/>
        <d v="2021-04-15T00:00:00"/>
        <d v="2014-11-05T00:00:00"/>
        <d v="2018-05-21T00:00:00"/>
        <d v="2021-02-23T00:00:00"/>
        <d v="2016-06-11T00:00:00"/>
        <d v="2022-05-06T00:00:00"/>
        <d v="2017-11-19T00:00:00"/>
        <d v="2018-10-28T00:00:00"/>
        <d v="1997-09-28T00:00:00"/>
        <d v="2020-11-15T00:00:00"/>
        <d v="2022-08-05T00:00:00"/>
        <d v="2019-07-02T00:00:00"/>
        <d v="1997-07-15T00:00:00"/>
        <d v="2001-08-10T00:00:00"/>
        <d v="2018-12-24T00:00:00"/>
        <d v="2021-09-13T00:00:00"/>
        <d v="2005-04-01T00:00:00"/>
        <d v="1995-11-13T00:00:00"/>
        <d v="2016-09-19T00:00:00"/>
        <d v="2018-05-23T00:00:00"/>
        <d v="2016-02-15T00:00:00"/>
        <d v="2016-01-30T00:00:00"/>
        <d v="2007-08-08T00:00:00"/>
        <d v="2001-03-01T00:00:00"/>
        <d v="2009-03-03T00:00:00"/>
        <d v="2008-05-19T00:00:00"/>
        <d v="2014-09-24T00:00:00"/>
        <d v="2015-01-29T00:00:00"/>
        <d v="2012-12-03T00:00:00"/>
        <d v="2018-11-16T00:00:00"/>
        <d v="2017-02-15T00:00:00"/>
        <d v="2017-12-28T00:00:00"/>
        <d v="2010-02-21T00:00:00"/>
        <d v="2008-10-04T00:00:00"/>
        <d v="2011-08-26T00:00:00"/>
        <d v="2021-09-23T00:00:00"/>
        <d v="1993-06-27T00:00:00"/>
        <d v="2007-10-31T00:00:00"/>
        <d v="2011-05-13T00:00:00"/>
        <d v="2015-08-23T00:00:00"/>
        <d v="2019-08-07T00:00:00"/>
        <d v="2010-03-04T00:00:00"/>
        <d v="2022-02-07T00:00:00"/>
        <d v="2021-12-04T00:00:00"/>
        <d v="1993-09-10T00:00:00"/>
        <d v="1997-09-15T00:00:00"/>
        <d v="2004-02-22T00:00:00"/>
        <d v="2012-02-06T00:00:00"/>
        <d v="2010-10-25T00:00:00"/>
        <d v="2022-04-10T00:00:00"/>
        <d v="1999-03-01T00:00:00"/>
        <d v="2008-09-17T00:00:00"/>
        <d v="2022-09-01T00:00:00"/>
        <d v="1999-06-24T00:00:00"/>
        <d v="2005-03-19T00:00:00"/>
        <d v="2021-09-09T00:00:00"/>
        <d v="2021-04-13T00:00:00"/>
        <d v="2014-11-27T00:00:00"/>
        <d v="2022-03-21T00:00:00"/>
        <d v="2010-05-07T00:00:00"/>
        <d v="2010-01-13T00:00:00"/>
        <d v="2020-01-26T00:00:00"/>
        <d v="2000-03-29T00:00:00"/>
        <d v="2021-06-13T00:00:00"/>
        <d v="2019-04-28T00:00:00"/>
        <d v="2001-01-06T00:00:00"/>
        <d v="2001-10-27T00:00:00"/>
        <d v="2017-07-07T00:00:00"/>
        <d v="2021-07-12T00:00:00"/>
        <d v="2012-09-08T00:00:00"/>
        <d v="2022-08-07T00:00:00"/>
        <d v="2019-06-11T00:00:00"/>
        <d v="2018-12-16T00:00:00"/>
        <d v="2008-04-11T00:00:00"/>
        <d v="2019-08-22T00:00:00"/>
        <d v="2012-05-23T00:00:00"/>
        <d v="1999-08-20T00:00:00"/>
        <d v="2020-09-13T00:00:00"/>
        <d v="2018-09-28T00:00:00"/>
        <d v="2004-05-17T00:00:00"/>
        <d v="2009-10-04T00:00:00"/>
        <d v="2019-09-06T00:00:00"/>
        <d v="2018-05-18T00:00:00"/>
        <d v="2015-04-28T00:00:00"/>
        <d v="2006-07-12T00:00:00"/>
        <d v="2017-03-16T00:00:00"/>
        <d v="2021-12-03T00:00:00"/>
        <d v="2011-04-18T00:00:00"/>
        <d v="2022-11-11T00:00:00"/>
        <d v="2016-04-12T00:00:00"/>
        <d v="2003-03-15T00:00:00"/>
        <d v="1996-08-26T00:00:00"/>
        <d v="2010-03-15T00:00:00"/>
        <d v="2018-12-29T00:00:00"/>
        <d v="2002-04-24T00:00:00"/>
        <d v="2014-04-24T00:00:00"/>
        <d v="2016-08-10T00:00:00"/>
        <d v="2003-07-13T00:00:00"/>
        <d v="2022-07-20T00:00:00"/>
        <d v="2018-06-29T00:00:00"/>
        <d v="2003-09-30T00:00:00"/>
        <d v="2006-01-30T00:00:00"/>
        <d v="2022-03-02T00:00:00"/>
        <d v="2011-11-17T00:00:00"/>
        <d v="2005-02-09T00:00:00"/>
        <d v="2018-02-24T00:00:00"/>
        <d v="2009-01-11T00:00:00"/>
        <d v="2011-06-19T00:00:00"/>
        <d v="2019-04-15T00:00:00"/>
        <d v="1998-01-29T00:00:00"/>
        <d v="2021-01-10T00:00:00"/>
        <d v="2022-11-03T00:00:00"/>
        <d v="2021-12-17T00:00:00"/>
        <d v="2011-12-15T00:00:00"/>
        <d v="2020-05-22T00:00:00"/>
        <d v="2017-01-07T00:00:00"/>
        <d v="2018-07-18T00:00:00"/>
        <d v="2019-09-21T00:00:00"/>
        <d v="2002-04-12T00:00:00"/>
        <d v="2019-09-20T00:00:00"/>
        <d v="2005-11-26T00:00:00"/>
        <d v="2007-07-19T00:00:00"/>
        <d v="2003-05-10T00:00:00"/>
        <d v="2013-06-29T00:00:00"/>
        <d v="2014-08-09T00:00:00"/>
        <d v="2021-12-28T00:00:00"/>
        <d v="2020-08-16T00:00:00"/>
        <d v="2021-11-01T00:00:00"/>
        <d v="2013-05-17T00:00:00"/>
        <d v="2003-01-06T00:00:00"/>
        <d v="2010-05-16T00:00:00"/>
        <d v="1995-03-21T00:00:00"/>
        <d v="2020-08-03T00:00:00"/>
        <d v="1997-08-22T00:00:00"/>
        <d v="2004-06-06T00:00:00"/>
        <d v="2015-09-17T00:00:00"/>
        <d v="1999-03-29T00:00:00"/>
        <d v="2012-12-17T00:00:00"/>
        <d v="2020-08-21T00:00:00"/>
        <d v="2000-07-26T00:00:00"/>
        <d v="2014-01-07T00:00:00"/>
        <d v="2022-02-15T00:00:00"/>
        <d v="2020-11-22T00:00:00"/>
        <d v="2018-11-08T00:00:00"/>
        <d v="2012-04-25T00:00:00"/>
        <d v="2003-02-24T00:00:00"/>
        <d v="2001-03-19T00:00:00"/>
        <d v="2021-05-14T00:00:00"/>
        <d v="1999-02-23T00:00:00"/>
        <d v="2018-04-09T00:00:00"/>
        <d v="2015-12-20T00:00:00"/>
        <d v="2001-11-21T00:00:00"/>
        <d v="2011-08-30T00:00:00"/>
        <d v="2021-03-05T00:00:00"/>
        <d v="2017-01-03T00:00:00"/>
        <d v="2018-11-10T00:00:00"/>
        <d v="2019-05-26T00:00:00"/>
        <d v="2021-03-10T00:00:00"/>
        <d v="2008-06-25T00:00:00"/>
        <d v="1994-07-05T00:00:00"/>
        <d v="2008-09-26T00:00:00"/>
        <d v="2013-09-17T00:00:00"/>
        <d v="2021-07-04T00:00:00"/>
        <d v="2014-12-29T00:00:00"/>
        <d v="2017-04-18T00:00:00"/>
        <d v="2017-01-06T00:00:00"/>
        <d v="2005-12-22T00:00:00"/>
        <d v="2002-05-06T00:00:00"/>
        <d v="2006-12-20T00:00:00"/>
        <d v="2020-03-06T00:00:00"/>
        <d v="1998-03-06T00:00:00"/>
        <d v="2021-06-17T00:00:00"/>
        <d v="2015-05-06T00:00:00"/>
        <d v="2011-09-16T00:00:00"/>
        <d v="2020-01-22T00:00:00"/>
        <d v="1995-05-16T00:00:00"/>
        <d v="2019-10-15T00:00:00"/>
        <d v="2005-03-28T00:00:00"/>
        <d v="2018-08-28T00:00:00"/>
        <d v="2019-04-26T00:00:00"/>
        <d v="2018-06-23T00:00:00"/>
        <d v="2021-09-02T00:00:00"/>
        <d v="2022-09-12T00:00:00"/>
        <d v="1994-04-20T00:00:00"/>
        <d v="2012-01-15T00:00:00"/>
        <d v="2018-06-21T00:00:00"/>
        <d v="2021-11-19T00:00:00"/>
        <d v="2019-03-27T00:00:00"/>
        <d v="2012-01-20T00:00:00"/>
        <d v="2005-10-17T00:00:00"/>
        <d v="2018-10-06T00:00:00"/>
        <d v="2014-11-23T00:00:00"/>
        <d v="2011-07-13T00:00:00"/>
        <d v="2010-02-20T00:00:00"/>
        <d v="2018-09-13T00:00:00"/>
        <d v="2020-05-07T00:00:00"/>
        <d v="2016-08-06T00:00:00"/>
        <d v="2020-10-09T00:00:00"/>
        <d v="2008-12-19T00:00:00"/>
        <d v="2018-09-21T00:00:00"/>
        <d v="2012-03-30T00:00:00"/>
        <d v="2015-11-08T00:00:00"/>
        <d v="2019-01-08T00:00:00"/>
        <d v="2020-06-28T00:00:00"/>
        <d v="2003-12-13T00:00:00"/>
        <d v="2018-10-13T00:00:00"/>
        <d v="2022-01-08T00:00:00"/>
        <d v="2013-02-24T00:00:00"/>
        <d v="2002-12-23T00:00:00"/>
        <d v="1993-04-30T00:00:00"/>
        <d v="2016-11-29T00:00:00"/>
        <d v="2015-06-15T00:00:00"/>
        <d v="2021-11-18T00:00:00"/>
        <d v="1994-09-04T00:00:00"/>
        <d v="2009-01-30T00:00:00"/>
        <d v="2022-12-25T00:00:00"/>
        <d v="2021-02-10T00:00:00"/>
        <d v="2015-02-10T00:00:00"/>
        <d v="2011-05-01T00:00:00"/>
        <d v="2000-06-23T00:00:00"/>
        <d v="1998-11-30T00:00:00"/>
        <d v="2004-12-08T00:00:00"/>
        <d v="2021-03-11T00:00:00"/>
        <d v="2010-11-17T00:00:00"/>
        <d v="2003-02-25T00:00:00"/>
        <d v="2020-02-18T00:00:00"/>
        <d v="2022-05-07T00:00:00"/>
        <d v="2012-04-08T00:00:00"/>
        <d v="2009-04-09T00:00:00"/>
        <d v="2018-09-20T00:00:00"/>
        <d v="2004-04-07T00:00:00"/>
        <d v="2012-09-10T00:00:00"/>
        <d v="2006-09-30T00:00:00"/>
        <d v="2004-02-12T00:00:00"/>
        <d v="2018-12-12T00:00:00"/>
        <d v="2022-10-07T00:00:00"/>
        <d v="1998-02-16T00:00:00"/>
        <d v="2014-07-11T00:00:00"/>
        <d v="2015-04-12T00:00:00"/>
        <d v="2005-07-17T00:00:00"/>
        <d v="2021-09-15T00:00:00"/>
        <d v="2021-12-08T00:00:00"/>
        <d v="1999-05-24T00:00:00"/>
        <d v="2013-02-08T00:00:00"/>
        <d v="2022-10-27T00:00:00"/>
        <d v="2020-11-04T00:00:00"/>
        <d v="2021-12-01T00:00:00"/>
        <d v="2020-08-26T00:00:00"/>
        <d v="2004-07-20T00:00:00"/>
        <d v="2009-03-25T00:00:00"/>
        <d v="2022-05-24T00:00:00"/>
        <d v="2022-02-01T00:00:00"/>
        <d v="2021-02-11T00:00:00"/>
        <d v="2003-03-12T00:00:00"/>
        <d v="2007-05-21T00:00:00"/>
        <d v="2019-11-29T00:00:00"/>
        <d v="2021-08-24T00:00:00"/>
        <d v="1994-12-26T00:00:00"/>
        <d v="2016-11-21T00:00:00"/>
        <d v="2015-12-26T00:00:00"/>
        <d v="2010-09-29T00:00:00"/>
        <d v="2019-03-18T00:00:00"/>
        <d v="2001-12-15T00:00:00"/>
        <d v="2016-12-03T00:00:00"/>
        <d v="2011-03-25T00:00:00"/>
        <d v="2015-02-07T00:00:00"/>
        <d v="2013-03-22T00:00:00"/>
        <d v="2013-07-26T00:00:00"/>
        <d v="2007-05-10T00:00:00"/>
        <d v="2022-09-11T00:00:00"/>
        <d v="2003-09-28T00:00:00"/>
        <d v="2021-05-04T00:00:00"/>
        <d v="2000-01-29T00:00:00"/>
        <d v="2015-01-12T00:00:00"/>
        <d v="2013-10-26T00:00:00"/>
        <d v="2006-01-07T00:00:00"/>
        <d v="2016-08-24T00:00:00"/>
        <d v="1997-10-14T00:00:00"/>
        <d v="2008-02-09T00:00:00"/>
        <d v="1997-07-10T00:00:00"/>
        <d v="2005-01-17T00:00:00"/>
        <d v="1999-05-22T00:00:00"/>
        <d v="2014-08-10T00:00:00"/>
        <d v="2000-01-27T00:00:00"/>
        <d v="1993-12-08T00:00:00"/>
        <d v="2010-01-12T00:00:00"/>
        <d v="2021-01-15T00:00:00"/>
        <d v="2014-09-08T00:00:00"/>
        <d v="2022-10-23T00:00:00"/>
        <d v="2003-05-13T00:00:00"/>
        <d v="2007-03-03T00:00:00"/>
        <d v="2014-04-19T00:00:00"/>
        <d v="2020-02-16T00:00:00"/>
        <d v="2010-03-05T00:00:00"/>
        <d v="2015-03-12T00:00:00"/>
        <d v="2010-06-04T00:00:00"/>
        <d v="2000-12-29T00:00:00"/>
        <d v="2008-05-21T00:00:00"/>
        <d v="2008-03-03T00:00:00"/>
        <d v="2009-04-17T00:00:00"/>
        <d v="2011-04-22T00:00:00"/>
        <d v="2014-01-28T00:00:00"/>
        <d v="2011-04-09T00:00:00"/>
        <d v="2021-10-05T00:00:00"/>
        <d v="2015-01-21T00:00:00"/>
        <d v="2007-09-22T00:00:00"/>
        <d v="2019-11-28T00:00:00"/>
        <d v="2006-09-11T00:00:00"/>
        <d v="2020-04-27T00:00:00"/>
        <d v="2005-09-12T00:00:00"/>
        <d v="2012-11-24T00:00:00"/>
        <d v="2012-01-10T00:00:00"/>
        <d v="2009-10-11T00:00:00"/>
        <d v="2010-03-24T00:00:00"/>
        <d v="2020-09-02T00:00:00"/>
        <d v="2014-10-15T00:00:00"/>
        <d v="2008-06-27T00:00:00"/>
        <d v="2010-06-05T00:00:00"/>
        <d v="2001-06-17T00:00:00"/>
        <d v="2016-10-23T00:00:00"/>
        <d v="2000-10-15T00:00:00"/>
        <d v="2009-01-27T00:00:00"/>
        <d v="2021-11-10T00:00:00"/>
        <d v="2006-06-30T00:00:00"/>
        <d v="2022-07-02T00:00:00"/>
        <d v="2012-06-07T00:00:00"/>
        <d v="2020-05-19T00:00:00"/>
        <d v="1994-07-12T00:00:00"/>
        <d v="2012-04-27T00:00:00"/>
        <d v="2021-08-09T00:00:00"/>
        <d v="2016-12-04T00:00:00"/>
        <d v="2022-01-06T00:00:00"/>
        <d v="2022-11-19T00:00:00"/>
        <d v="2014-12-07T00:00:00"/>
        <d v="1997-11-19T00:00:00"/>
        <d v="2012-03-11T00:00:00"/>
        <d v="2010-01-09T00:00:00"/>
        <d v="2016-12-20T00:00:00"/>
        <d v="2018-12-25T00:00:00"/>
        <d v="2014-02-21T00:00:00"/>
        <d v="2003-12-15T00:00:00"/>
        <d v="2019-03-28T00:00:00"/>
        <d v="2011-12-07T00:00:00"/>
        <d v="2018-07-19T00:00:00"/>
        <d v="2019-10-13T00:00:00"/>
        <d v="1997-12-12T00:00:00"/>
        <d v="2017-04-21T00:00:00"/>
        <d v="1993-06-25T00:00:00"/>
        <d v="2001-06-29T00:00:00"/>
        <d v="2017-04-24T00:00:00"/>
        <d v="2002-05-23T00:00:00"/>
        <d v="2010-10-10T00:00:00"/>
        <d v="2015-03-04T00:00:00"/>
        <d v="2018-03-12T00:00:00"/>
        <d v="2011-01-07T00:00:00"/>
        <d v="2005-11-18T00:00:00"/>
        <d v="1995-05-01T00:00:00"/>
        <d v="2004-08-30T00:00:00"/>
        <d v="2000-04-28T00:00:00"/>
        <d v="1994-08-15T00:00:00"/>
        <d v="2018-10-07T00:00:00"/>
        <d v="2009-05-16T00:00:00"/>
        <d v="2022-04-09T00:00:00"/>
        <d v="2021-02-18T00:00:00"/>
        <d v="1996-09-08T00:00:00"/>
        <d v="2010-12-27T00:00:00"/>
        <d v="2018-03-03T00:00:00"/>
        <d v="2021-07-18T00:00:00"/>
        <d v="1996-07-09T00:00:00"/>
        <d v="2011-03-11T00:00:00"/>
        <d v="2015-10-19T00:00:00"/>
        <d v="2015-03-09T00:00:00"/>
        <d v="2021-05-13T00:00:00"/>
        <d v="2019-07-12T00:00:00"/>
        <d v="2014-04-20T00:00:00"/>
        <d v="2011-07-09T00:00:00"/>
        <d v="2013-12-16T00:00:00"/>
        <d v="2012-03-20T00:00:00"/>
        <d v="2007-11-12T00:00:00"/>
        <d v="2012-01-23T00:00:00"/>
        <d v="2019-03-14T00:00:00"/>
        <d v="2012-02-07T00:00:00"/>
        <d v="2012-05-22T00:00:00"/>
        <d v="2006-08-19T00:00:00"/>
        <d v="1993-07-05T00:00:00"/>
        <d v="2020-05-23T00:00:00"/>
        <d v="2006-06-28T00:00:00"/>
        <d v="2021-06-09T00:00:00"/>
        <d v="2019-01-13T00:00:00"/>
        <d v="2000-05-19T00:00:00"/>
        <d v="2007-05-08T00:00:00"/>
        <d v="2009-04-22T00:00:00"/>
        <d v="2003-02-21T00:00:00"/>
        <d v="2005-08-13T00:00:00"/>
        <d v="2002-07-14T00:00:00"/>
        <d v="2004-03-08T00:00:00"/>
        <d v="1999-10-15T00:00:00"/>
        <d v="2011-11-11T00:00:00"/>
        <d v="2014-04-05T00:00:00"/>
        <d v="2011-05-19T00:00:00"/>
        <d v="1996-01-23T00:00:00"/>
        <d v="2018-02-20T00:00:00"/>
        <d v="2017-05-04T00:00:00"/>
        <d v="2005-06-01T00:00:00"/>
        <d v="2015-11-26T00:00:00"/>
        <d v="2022-07-08T00:00:00"/>
        <d v="2021-10-03T00:00:00"/>
        <d v="2020-10-25T00:00:00"/>
        <d v="2008-08-13T00:00:00"/>
        <d v="2006-03-17T00:00:00"/>
        <d v="2008-08-20T00:00:00"/>
        <d v="2000-01-22T00:00:00"/>
        <d v="2019-06-07T00:00:00"/>
        <d v="2011-09-13T00:00:00"/>
        <d v="2012-05-05T00:00:00"/>
        <d v="2020-08-13T00:00:00"/>
        <d v="2016-09-07T00:00:00"/>
        <d v="2015-10-17T00:00:00"/>
        <d v="2018-12-20T00:00:00"/>
        <d v="2014-10-04T00:00:00"/>
        <d v="1999-01-08T00:00:00"/>
        <d v="2008-07-27T00:00:00"/>
        <d v="2021-05-05T00:00:00"/>
        <d v="2015-03-15T00:00:00"/>
        <d v="1997-04-17T00:00:00"/>
        <d v="2007-08-24T00:00:00"/>
        <d v="1993-11-19T00:00:00"/>
        <d v="2021-02-25T00:00:00"/>
        <d v="2021-05-25T00:00:00"/>
        <d v="2014-09-22T00:00:00"/>
        <d v="2012-10-28T00:00:00"/>
        <d v="2007-08-28T00:00:00"/>
        <d v="2012-11-28T00:00:00"/>
        <d v="2010-06-13T00:00:00"/>
        <d v="2018-08-27T00:00:00"/>
        <d v="2021-02-08T00:00:00"/>
      </sharedItems>
      <fieldGroup par="17" base="8">
        <rangePr groupBy="months" startDate="1993-04-30T00:00:00" endDate="2022-12-26T00:00:00"/>
        <groupItems count="14">
          <s v="&lt;30-04-1993"/>
          <s v="Jan"/>
          <s v="Feb"/>
          <s v="Mar"/>
          <s v="Apr"/>
          <s v="May"/>
          <s v="Jun"/>
          <s v="Jul"/>
          <s v="Aug"/>
          <s v="Sep"/>
          <s v="Oct"/>
          <s v="Nov"/>
          <s v="Dec"/>
          <s v="&gt;26-12-2022"/>
        </groupItems>
      </fieldGroup>
    </cacheField>
    <cacheField name="Annual Salary" numFmtId="164">
      <sharedItems containsSemiMixedTypes="0" containsString="0" containsNumber="1" containsInteger="1" minValue="40352" maxValue="258734"/>
    </cacheField>
    <cacheField name="Bonus %" numFmtId="165">
      <sharedItems containsSemiMixedTypes="0" containsString="0" containsNumber="1" minValue="0" maxValue="0.4" count="37">
        <n v="0"/>
        <n v="0.24"/>
        <n v="0.1"/>
        <n v="0.23"/>
        <n v="0.08"/>
        <n v="0.15"/>
        <n v="0.33"/>
        <n v="0.06"/>
        <n v="0.12"/>
        <n v="0.36"/>
        <n v="0.22"/>
        <n v="0.05"/>
        <n v="7.0000000000000007E-2"/>
        <n v="0.09"/>
        <n v="0.32"/>
        <n v="0.31"/>
        <n v="0.17"/>
        <n v="0.27"/>
        <n v="0.14000000000000001"/>
        <n v="0.16"/>
        <n v="0.21"/>
        <n v="0.38"/>
        <n v="0.26"/>
        <n v="0.2"/>
        <n v="0.13"/>
        <n v="0.34"/>
        <n v="0.11"/>
        <n v="0.35"/>
        <n v="0.3"/>
        <n v="0.4"/>
        <n v="0.25"/>
        <n v="0.39"/>
        <n v="0.37"/>
        <n v="0.28999999999999998"/>
        <n v="0.19"/>
        <n v="0.18"/>
        <n v="0.28000000000000003"/>
      </sharedItems>
    </cacheField>
    <cacheField name="Country" numFmtId="0">
      <sharedItems count="3">
        <s v="United States"/>
        <s v="China"/>
        <s v="Brazil"/>
      </sharedItems>
    </cacheField>
    <cacheField name="City" numFmtId="0">
      <sharedItems count="13">
        <s v="Columbus"/>
        <s v="Chicago"/>
        <s v="Shanghai"/>
        <s v="Seattle"/>
        <s v="Austin"/>
        <s v="Phoenix"/>
        <s v="Chongqing"/>
        <s v="Chengdu"/>
        <s v="Miami"/>
        <s v="Beijing"/>
        <s v="Rio de Janeiro"/>
        <s v="Sao Paulo"/>
        <s v="Manaus"/>
      </sharedItems>
    </cacheField>
    <cacheField name="Exit Date" numFmtId="14">
      <sharedItems containsDate="1" containsMixedTypes="1" minDate="1996-05-16T00:00:00" maxDate="2023-02-13T00:00:00"/>
    </cacheField>
    <cacheField name="Bonus calculated" numFmtId="0">
      <sharedItems containsSemiMixedTypes="0" containsString="0" containsNumber="1" minValue="0" maxValue="100038.51000000001"/>
    </cacheField>
    <cacheField name="Total Annual Sal+Bonus" numFmtId="164">
      <sharedItems containsSemiMixedTypes="0" containsString="0" containsNumber="1" minValue="40352" maxValue="356547.51"/>
    </cacheField>
    <cacheField name="Quarters" numFmtId="0" databaseField="0">
      <fieldGroup base="8">
        <rangePr groupBy="quarters" startDate="1993-04-30T00:00:00" endDate="2022-12-26T00:00:00"/>
        <groupItems count="6">
          <s v="&lt;30-04-1993"/>
          <s v="Qtr1"/>
          <s v="Qtr2"/>
          <s v="Qtr3"/>
          <s v="Qtr4"/>
          <s v="&gt;26-12-2022"/>
        </groupItems>
      </fieldGroup>
    </cacheField>
    <cacheField name="Years" numFmtId="0" databaseField="0">
      <fieldGroup base="8">
        <rangePr groupBy="years" startDate="1993-04-30T00:00:00" endDate="2022-12-26T00:00:00"/>
        <groupItems count="32">
          <s v="&lt;30-04-1993"/>
          <s v="1993"/>
          <s v="1994"/>
          <s v="1995"/>
          <s v="1996"/>
          <s v="1997"/>
          <s v="1998"/>
          <s v="1999"/>
          <s v="2000"/>
          <s v="2001"/>
          <s v="2002"/>
          <s v="2003"/>
          <s v="2004"/>
          <s v="2005"/>
          <s v="2006"/>
          <s v="2007"/>
          <s v="2008"/>
          <s v="2009"/>
          <s v="2010"/>
          <s v="2011"/>
          <s v="2012"/>
          <s v="2013"/>
          <s v="2014"/>
          <s v="2015"/>
          <s v="2016"/>
          <s v="2017"/>
          <s v="2018"/>
          <s v="2019"/>
          <s v="2020"/>
          <s v="2021"/>
          <s v="2022"/>
          <s v="&gt;26-12-2022"/>
        </groupItems>
      </fieldGroup>
    </cacheField>
  </cacheFields>
  <extLst>
    <ext xmlns:x14="http://schemas.microsoft.com/office/spreadsheetml/2009/9/main" uri="{725AE2AE-9491-48be-B2B4-4EB974FC3084}">
      <x14:pivotCacheDefinition pivotCacheId="1326855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Kai Le"/>
    <x v="0"/>
    <x v="0"/>
    <x v="0"/>
    <x v="0"/>
    <x v="0"/>
    <n v="47"/>
    <x v="0"/>
    <n v="92368"/>
    <x v="0"/>
    <x v="0"/>
    <x v="0"/>
    <s v=""/>
    <n v="0"/>
    <n v="92368"/>
  </r>
  <r>
    <x v="1"/>
    <s v="Robert Patel"/>
    <x v="1"/>
    <x v="1"/>
    <x v="1"/>
    <x v="0"/>
    <x v="0"/>
    <n v="58"/>
    <x v="1"/>
    <n v="45703"/>
    <x v="0"/>
    <x v="0"/>
    <x v="1"/>
    <s v=""/>
    <n v="0"/>
    <n v="45703"/>
  </r>
  <r>
    <x v="2"/>
    <s v="Cameron Lo"/>
    <x v="2"/>
    <x v="2"/>
    <x v="2"/>
    <x v="0"/>
    <x v="0"/>
    <n v="34"/>
    <x v="2"/>
    <n v="83576"/>
    <x v="0"/>
    <x v="1"/>
    <x v="2"/>
    <s v=""/>
    <n v="0"/>
    <n v="83576"/>
  </r>
  <r>
    <x v="3"/>
    <s v="Harper Castillo"/>
    <x v="3"/>
    <x v="2"/>
    <x v="1"/>
    <x v="1"/>
    <x v="1"/>
    <n v="39"/>
    <x v="3"/>
    <n v="98062"/>
    <x v="0"/>
    <x v="0"/>
    <x v="3"/>
    <s v=""/>
    <n v="0"/>
    <n v="98062"/>
  </r>
  <r>
    <x v="4"/>
    <s v="Harper Dominguez"/>
    <x v="4"/>
    <x v="0"/>
    <x v="1"/>
    <x v="1"/>
    <x v="1"/>
    <n v="42"/>
    <x v="4"/>
    <n v="175391"/>
    <x v="1"/>
    <x v="0"/>
    <x v="4"/>
    <s v=""/>
    <n v="42093.84"/>
    <n v="217484.84"/>
  </r>
  <r>
    <x v="5"/>
    <s v="Ezra Vu"/>
    <x v="2"/>
    <x v="2"/>
    <x v="0"/>
    <x v="0"/>
    <x v="0"/>
    <n v="62"/>
    <x v="5"/>
    <n v="66227"/>
    <x v="0"/>
    <x v="0"/>
    <x v="5"/>
    <d v="2014-02-14T00:00:00"/>
    <n v="0"/>
    <n v="66227"/>
  </r>
  <r>
    <x v="6"/>
    <s v="Jade Hu"/>
    <x v="5"/>
    <x v="3"/>
    <x v="3"/>
    <x v="1"/>
    <x v="0"/>
    <n v="58"/>
    <x v="6"/>
    <n v="89744"/>
    <x v="0"/>
    <x v="1"/>
    <x v="6"/>
    <s v=""/>
    <n v="0"/>
    <n v="89744"/>
  </r>
  <r>
    <x v="7"/>
    <s v="Miles Chang"/>
    <x v="6"/>
    <x v="4"/>
    <x v="1"/>
    <x v="0"/>
    <x v="0"/>
    <n v="62"/>
    <x v="7"/>
    <n v="69674"/>
    <x v="0"/>
    <x v="1"/>
    <x v="7"/>
    <s v=""/>
    <n v="0"/>
    <n v="69674"/>
  </r>
  <r>
    <x v="8"/>
    <s v="Gianna Holmes"/>
    <x v="7"/>
    <x v="2"/>
    <x v="0"/>
    <x v="1"/>
    <x v="2"/>
    <n v="38"/>
    <x v="8"/>
    <n v="97630"/>
    <x v="0"/>
    <x v="0"/>
    <x v="3"/>
    <s v=""/>
    <n v="0"/>
    <n v="97630"/>
  </r>
  <r>
    <x v="9"/>
    <s v="Jameson Thomas"/>
    <x v="8"/>
    <x v="4"/>
    <x v="3"/>
    <x v="0"/>
    <x v="2"/>
    <n v="52"/>
    <x v="9"/>
    <n v="105879"/>
    <x v="2"/>
    <x v="0"/>
    <x v="8"/>
    <s v=""/>
    <n v="10587.900000000001"/>
    <n v="116466.9"/>
  </r>
  <r>
    <x v="10"/>
    <s v="Jameson Pena"/>
    <x v="9"/>
    <x v="2"/>
    <x v="0"/>
    <x v="0"/>
    <x v="1"/>
    <n v="49"/>
    <x v="10"/>
    <n v="40499"/>
    <x v="0"/>
    <x v="0"/>
    <x v="8"/>
    <s v=""/>
    <n v="0"/>
    <n v="40499"/>
  </r>
  <r>
    <x v="11"/>
    <s v="Bella Wu"/>
    <x v="5"/>
    <x v="4"/>
    <x v="3"/>
    <x v="1"/>
    <x v="0"/>
    <n v="63"/>
    <x v="11"/>
    <n v="71418"/>
    <x v="0"/>
    <x v="0"/>
    <x v="5"/>
    <s v=""/>
    <n v="0"/>
    <n v="71418"/>
  </r>
  <r>
    <x v="12"/>
    <s v="Jose Wong"/>
    <x v="4"/>
    <x v="2"/>
    <x v="0"/>
    <x v="0"/>
    <x v="0"/>
    <n v="45"/>
    <x v="12"/>
    <n v="150558"/>
    <x v="3"/>
    <x v="1"/>
    <x v="6"/>
    <s v=""/>
    <n v="34628.340000000004"/>
    <n v="185186.34"/>
  </r>
  <r>
    <x v="13"/>
    <s v="Lucas Richardson"/>
    <x v="8"/>
    <x v="5"/>
    <x v="1"/>
    <x v="0"/>
    <x v="2"/>
    <n v="36"/>
    <x v="13"/>
    <n v="118912"/>
    <x v="4"/>
    <x v="0"/>
    <x v="8"/>
    <s v=""/>
    <n v="9512.9600000000009"/>
    <n v="128424.96000000001"/>
  </r>
  <r>
    <x v="14"/>
    <s v="Jacob Moore"/>
    <x v="10"/>
    <x v="5"/>
    <x v="1"/>
    <x v="0"/>
    <x v="3"/>
    <n v="42"/>
    <x v="14"/>
    <n v="131422"/>
    <x v="5"/>
    <x v="0"/>
    <x v="5"/>
    <s v=""/>
    <n v="19713.3"/>
    <n v="151135.29999999999"/>
  </r>
  <r>
    <x v="15"/>
    <s v="Luna Lu"/>
    <x v="3"/>
    <x v="2"/>
    <x v="1"/>
    <x v="1"/>
    <x v="0"/>
    <n v="62"/>
    <x v="15"/>
    <n v="64208"/>
    <x v="0"/>
    <x v="0"/>
    <x v="8"/>
    <s v=""/>
    <n v="0"/>
    <n v="64208"/>
  </r>
  <r>
    <x v="16"/>
    <s v="Bella Tran"/>
    <x v="11"/>
    <x v="0"/>
    <x v="3"/>
    <x v="1"/>
    <x v="0"/>
    <n v="45"/>
    <x v="16"/>
    <n v="254486"/>
    <x v="6"/>
    <x v="1"/>
    <x v="7"/>
    <s v=""/>
    <n v="83980.38"/>
    <n v="338466.38"/>
  </r>
  <r>
    <x v="17"/>
    <s v="Ivy Chau"/>
    <x v="1"/>
    <x v="1"/>
    <x v="3"/>
    <x v="1"/>
    <x v="0"/>
    <n v="61"/>
    <x v="17"/>
    <n v="54811"/>
    <x v="0"/>
    <x v="1"/>
    <x v="6"/>
    <s v=""/>
    <n v="0"/>
    <n v="54811"/>
  </r>
  <r>
    <x v="18"/>
    <s v="Jordan Kumar"/>
    <x v="12"/>
    <x v="2"/>
    <x v="3"/>
    <x v="0"/>
    <x v="0"/>
    <n v="29"/>
    <x v="18"/>
    <n v="95729"/>
    <x v="0"/>
    <x v="0"/>
    <x v="3"/>
    <s v=""/>
    <n v="0"/>
    <n v="95729"/>
  </r>
  <r>
    <x v="19"/>
    <s v="Sophia Gutierrez"/>
    <x v="8"/>
    <x v="3"/>
    <x v="3"/>
    <x v="1"/>
    <x v="1"/>
    <n v="63"/>
    <x v="19"/>
    <n v="102649"/>
    <x v="7"/>
    <x v="0"/>
    <x v="4"/>
    <s v=""/>
    <n v="6158.94"/>
    <n v="108807.94"/>
  </r>
  <r>
    <x v="20"/>
    <s v="Eli Dang"/>
    <x v="10"/>
    <x v="3"/>
    <x v="3"/>
    <x v="0"/>
    <x v="0"/>
    <n v="45"/>
    <x v="20"/>
    <n v="122875"/>
    <x v="8"/>
    <x v="0"/>
    <x v="1"/>
    <s v=""/>
    <n v="14745"/>
    <n v="137620"/>
  </r>
  <r>
    <x v="21"/>
    <s v="Lillian Lewis"/>
    <x v="13"/>
    <x v="2"/>
    <x v="2"/>
    <x v="1"/>
    <x v="3"/>
    <n v="43"/>
    <x v="21"/>
    <n v="83323"/>
    <x v="0"/>
    <x v="0"/>
    <x v="5"/>
    <d v="2019-03-31T00:00:00"/>
    <n v="0"/>
    <n v="83323"/>
  </r>
  <r>
    <x v="22"/>
    <s v="Serenity Cao"/>
    <x v="14"/>
    <x v="1"/>
    <x v="0"/>
    <x v="1"/>
    <x v="0"/>
    <n v="31"/>
    <x v="22"/>
    <n v="66721"/>
    <x v="0"/>
    <x v="1"/>
    <x v="2"/>
    <s v=""/>
    <n v="0"/>
    <n v="66721"/>
  </r>
  <r>
    <x v="23"/>
    <s v="Parker Lai"/>
    <x v="11"/>
    <x v="3"/>
    <x v="3"/>
    <x v="0"/>
    <x v="0"/>
    <n v="48"/>
    <x v="23"/>
    <n v="246400"/>
    <x v="9"/>
    <x v="1"/>
    <x v="6"/>
    <s v=""/>
    <n v="88704"/>
    <n v="335104"/>
  </r>
  <r>
    <x v="24"/>
    <s v="Charles Simmons"/>
    <x v="8"/>
    <x v="1"/>
    <x v="3"/>
    <x v="0"/>
    <x v="2"/>
    <n v="55"/>
    <x v="24"/>
    <n v="113525"/>
    <x v="7"/>
    <x v="0"/>
    <x v="8"/>
    <s v=""/>
    <n v="6811.5"/>
    <n v="120336.5"/>
  </r>
  <r>
    <x v="25"/>
    <s v="Jayden Luu"/>
    <x v="4"/>
    <x v="3"/>
    <x v="0"/>
    <x v="0"/>
    <x v="0"/>
    <n v="64"/>
    <x v="25"/>
    <n v="184342"/>
    <x v="10"/>
    <x v="1"/>
    <x v="9"/>
    <s v=""/>
    <n v="40555.24"/>
    <n v="224897.24"/>
  </r>
  <r>
    <x v="26"/>
    <s v="Brooks Richardson"/>
    <x v="4"/>
    <x v="5"/>
    <x v="3"/>
    <x v="0"/>
    <x v="2"/>
    <n v="58"/>
    <x v="26"/>
    <n v="151341"/>
    <x v="10"/>
    <x v="0"/>
    <x v="3"/>
    <s v=""/>
    <n v="33295.019999999997"/>
    <n v="184636.02"/>
  </r>
  <r>
    <x v="27"/>
    <s v="Ivy Thompson"/>
    <x v="8"/>
    <x v="5"/>
    <x v="0"/>
    <x v="1"/>
    <x v="2"/>
    <n v="50"/>
    <x v="27"/>
    <n v="118900"/>
    <x v="11"/>
    <x v="0"/>
    <x v="3"/>
    <s v=""/>
    <n v="5945"/>
    <n v="124845"/>
  </r>
  <r>
    <x v="28"/>
    <s v="Peyton Wright"/>
    <x v="10"/>
    <x v="5"/>
    <x v="1"/>
    <x v="1"/>
    <x v="3"/>
    <n v="41"/>
    <x v="28"/>
    <n v="153370"/>
    <x v="2"/>
    <x v="0"/>
    <x v="1"/>
    <s v=""/>
    <n v="15337"/>
    <n v="168707"/>
  </r>
  <r>
    <x v="29"/>
    <s v="Wyatt Dinh"/>
    <x v="7"/>
    <x v="2"/>
    <x v="3"/>
    <x v="0"/>
    <x v="0"/>
    <n v="50"/>
    <x v="29"/>
    <n v="72860"/>
    <x v="0"/>
    <x v="1"/>
    <x v="2"/>
    <s v=""/>
    <n v="0"/>
    <n v="72860"/>
  </r>
  <r>
    <x v="30"/>
    <s v="Ruby Alexander"/>
    <x v="11"/>
    <x v="4"/>
    <x v="2"/>
    <x v="1"/>
    <x v="2"/>
    <n v="59"/>
    <x v="30"/>
    <n v="255610"/>
    <x v="9"/>
    <x v="0"/>
    <x v="5"/>
    <s v=""/>
    <n v="92019.599999999991"/>
    <n v="347629.6"/>
  </r>
  <r>
    <x v="31"/>
    <s v="Axel Oh"/>
    <x v="5"/>
    <x v="1"/>
    <x v="1"/>
    <x v="0"/>
    <x v="0"/>
    <n v="26"/>
    <x v="31"/>
    <n v="84962"/>
    <x v="0"/>
    <x v="1"/>
    <x v="7"/>
    <s v=""/>
    <n v="0"/>
    <n v="84962"/>
  </r>
  <r>
    <x v="32"/>
    <s v="Axel Ramirez"/>
    <x v="8"/>
    <x v="6"/>
    <x v="3"/>
    <x v="0"/>
    <x v="1"/>
    <n v="55"/>
    <x v="32"/>
    <n v="103795"/>
    <x v="12"/>
    <x v="0"/>
    <x v="3"/>
    <s v=""/>
    <n v="7265.6500000000005"/>
    <n v="111060.65"/>
  </r>
  <r>
    <x v="33"/>
    <s v="Liliana Chang"/>
    <x v="12"/>
    <x v="2"/>
    <x v="1"/>
    <x v="1"/>
    <x v="0"/>
    <n v="32"/>
    <x v="33"/>
    <n v="97509"/>
    <x v="0"/>
    <x v="1"/>
    <x v="2"/>
    <s v=""/>
    <n v="0"/>
    <n v="97509"/>
  </r>
  <r>
    <x v="34"/>
    <s v="Leonardo Carter"/>
    <x v="15"/>
    <x v="6"/>
    <x v="3"/>
    <x v="0"/>
    <x v="2"/>
    <n v="50"/>
    <x v="34"/>
    <n v="54931"/>
    <x v="0"/>
    <x v="0"/>
    <x v="4"/>
    <s v=""/>
    <n v="0"/>
    <n v="54931"/>
  </r>
  <r>
    <x v="35"/>
    <s v="Landon Gonzales"/>
    <x v="16"/>
    <x v="0"/>
    <x v="3"/>
    <x v="0"/>
    <x v="1"/>
    <n v="54"/>
    <x v="35"/>
    <n v="88689"/>
    <x v="0"/>
    <x v="0"/>
    <x v="5"/>
    <s v=""/>
    <n v="0"/>
    <n v="88689"/>
  </r>
  <r>
    <x v="36"/>
    <s v="Amelia Dominguez"/>
    <x v="10"/>
    <x v="3"/>
    <x v="1"/>
    <x v="1"/>
    <x v="1"/>
    <n v="31"/>
    <x v="36"/>
    <n v="158184"/>
    <x v="5"/>
    <x v="2"/>
    <x v="10"/>
    <d v="2018-07-27T00:00:00"/>
    <n v="23727.599999999999"/>
    <n v="181911.6"/>
  </r>
  <r>
    <x v="37"/>
    <s v="Silas Ross"/>
    <x v="1"/>
    <x v="5"/>
    <x v="2"/>
    <x v="0"/>
    <x v="2"/>
    <n v="47"/>
    <x v="37"/>
    <n v="48523"/>
    <x v="0"/>
    <x v="0"/>
    <x v="4"/>
    <s v=""/>
    <n v="0"/>
    <n v="48523"/>
  </r>
  <r>
    <x v="38"/>
    <s v="Jeremiah Cheng"/>
    <x v="5"/>
    <x v="5"/>
    <x v="3"/>
    <x v="0"/>
    <x v="0"/>
    <n v="26"/>
    <x v="0"/>
    <n v="70946"/>
    <x v="0"/>
    <x v="1"/>
    <x v="2"/>
    <s v=""/>
    <n v="0"/>
    <n v="70946"/>
  </r>
  <r>
    <x v="39"/>
    <s v="Chloe Chin"/>
    <x v="10"/>
    <x v="4"/>
    <x v="3"/>
    <x v="1"/>
    <x v="0"/>
    <n v="62"/>
    <x v="38"/>
    <n v="134487"/>
    <x v="2"/>
    <x v="0"/>
    <x v="3"/>
    <s v=""/>
    <n v="13448.7"/>
    <n v="147935.70000000001"/>
  </r>
  <r>
    <x v="40"/>
    <s v="Ella Martinez"/>
    <x v="5"/>
    <x v="4"/>
    <x v="2"/>
    <x v="1"/>
    <x v="1"/>
    <n v="35"/>
    <x v="39"/>
    <n v="76111"/>
    <x v="0"/>
    <x v="0"/>
    <x v="1"/>
    <s v=""/>
    <n v="0"/>
    <n v="76111"/>
  </r>
  <r>
    <x v="41"/>
    <s v="Gianna Jones"/>
    <x v="8"/>
    <x v="3"/>
    <x v="2"/>
    <x v="1"/>
    <x v="2"/>
    <n v="48"/>
    <x v="40"/>
    <n v="119220"/>
    <x v="13"/>
    <x v="0"/>
    <x v="0"/>
    <d v="2016-11-02T00:00:00"/>
    <n v="10729.8"/>
    <n v="129949.8"/>
  </r>
  <r>
    <x v="42"/>
    <s v="Austin Chow"/>
    <x v="11"/>
    <x v="3"/>
    <x v="0"/>
    <x v="0"/>
    <x v="0"/>
    <n v="35"/>
    <x v="41"/>
    <n v="180858"/>
    <x v="14"/>
    <x v="1"/>
    <x v="6"/>
    <s v=""/>
    <n v="57874.559999999998"/>
    <n v="238732.56"/>
  </r>
  <r>
    <x v="43"/>
    <s v="Ella Chen"/>
    <x v="8"/>
    <x v="3"/>
    <x v="3"/>
    <x v="1"/>
    <x v="0"/>
    <n v="45"/>
    <x v="42"/>
    <n v="114072"/>
    <x v="4"/>
    <x v="0"/>
    <x v="5"/>
    <s v=""/>
    <n v="9125.76"/>
    <n v="123197.75999999999"/>
  </r>
  <r>
    <x v="44"/>
    <s v="Ruby Kaur"/>
    <x v="16"/>
    <x v="0"/>
    <x v="2"/>
    <x v="1"/>
    <x v="0"/>
    <n v="26"/>
    <x v="43"/>
    <n v="91672"/>
    <x v="0"/>
    <x v="1"/>
    <x v="9"/>
    <s v=""/>
    <n v="0"/>
    <n v="91672"/>
  </r>
  <r>
    <x v="45"/>
    <s v="Savannah Morales"/>
    <x v="6"/>
    <x v="5"/>
    <x v="1"/>
    <x v="1"/>
    <x v="1"/>
    <n v="48"/>
    <x v="44"/>
    <n v="71542"/>
    <x v="0"/>
    <x v="0"/>
    <x v="1"/>
    <s v=""/>
    <n v="0"/>
    <n v="71542"/>
  </r>
  <r>
    <x v="46"/>
    <s v="Luca Powell"/>
    <x v="17"/>
    <x v="2"/>
    <x v="3"/>
    <x v="0"/>
    <x v="2"/>
    <n v="33"/>
    <x v="45"/>
    <n v="54700"/>
    <x v="0"/>
    <x v="0"/>
    <x v="8"/>
    <s v=""/>
    <n v="0"/>
    <n v="54700"/>
  </r>
  <r>
    <x v="47"/>
    <s v="Parker Thao"/>
    <x v="6"/>
    <x v="1"/>
    <x v="1"/>
    <x v="0"/>
    <x v="0"/>
    <n v="55"/>
    <x v="46"/>
    <n v="65022"/>
    <x v="0"/>
    <x v="1"/>
    <x v="6"/>
    <s v=""/>
    <n v="0"/>
    <n v="65022"/>
  </r>
  <r>
    <x v="48"/>
    <s v="Ryan Vo"/>
    <x v="18"/>
    <x v="2"/>
    <x v="2"/>
    <x v="0"/>
    <x v="0"/>
    <n v="38"/>
    <x v="47"/>
    <n v="65109"/>
    <x v="0"/>
    <x v="0"/>
    <x v="5"/>
    <s v=""/>
    <n v="0"/>
    <n v="65109"/>
  </r>
  <r>
    <x v="49"/>
    <s v="Isabella Ngo"/>
    <x v="8"/>
    <x v="3"/>
    <x v="3"/>
    <x v="1"/>
    <x v="0"/>
    <n v="49"/>
    <x v="48"/>
    <n v="126598"/>
    <x v="13"/>
    <x v="0"/>
    <x v="8"/>
    <s v=""/>
    <n v="11393.82"/>
    <n v="137991.82"/>
  </r>
  <r>
    <x v="50"/>
    <s v="Leah Vega"/>
    <x v="18"/>
    <x v="2"/>
    <x v="1"/>
    <x v="1"/>
    <x v="1"/>
    <n v="52"/>
    <x v="49"/>
    <n v="72388"/>
    <x v="0"/>
    <x v="0"/>
    <x v="8"/>
    <s v=""/>
    <n v="0"/>
    <n v="72388"/>
  </r>
  <r>
    <x v="51"/>
    <s v="Jaxson Liu"/>
    <x v="11"/>
    <x v="4"/>
    <x v="1"/>
    <x v="0"/>
    <x v="0"/>
    <n v="27"/>
    <x v="50"/>
    <n v="205216"/>
    <x v="9"/>
    <x v="0"/>
    <x v="1"/>
    <s v=""/>
    <n v="73877.759999999995"/>
    <n v="279093.76000000001"/>
  </r>
  <r>
    <x v="52"/>
    <s v="Santiago f Ross"/>
    <x v="19"/>
    <x v="2"/>
    <x v="3"/>
    <x v="0"/>
    <x v="2"/>
    <n v="34"/>
    <x v="51"/>
    <n v="74004"/>
    <x v="0"/>
    <x v="0"/>
    <x v="0"/>
    <s v=""/>
    <n v="0"/>
    <n v="74004"/>
  </r>
  <r>
    <x v="53"/>
    <s v="Layla Bell"/>
    <x v="11"/>
    <x v="0"/>
    <x v="1"/>
    <x v="1"/>
    <x v="2"/>
    <n v="65"/>
    <x v="52"/>
    <n v="203030"/>
    <x v="15"/>
    <x v="0"/>
    <x v="1"/>
    <s v=""/>
    <n v="62939.3"/>
    <n v="265969.3"/>
  </r>
  <r>
    <x v="54"/>
    <s v="Bella Morales"/>
    <x v="4"/>
    <x v="1"/>
    <x v="3"/>
    <x v="1"/>
    <x v="1"/>
    <n v="38"/>
    <x v="53"/>
    <n v="194864"/>
    <x v="1"/>
    <x v="0"/>
    <x v="4"/>
    <s v=""/>
    <n v="46767.360000000001"/>
    <n v="241631.35999999999"/>
  </r>
  <r>
    <x v="55"/>
    <s v="Eliza Kang"/>
    <x v="20"/>
    <x v="2"/>
    <x v="0"/>
    <x v="1"/>
    <x v="0"/>
    <n v="63"/>
    <x v="54"/>
    <n v="76659"/>
    <x v="11"/>
    <x v="0"/>
    <x v="5"/>
    <s v=""/>
    <n v="3832.9500000000003"/>
    <n v="80491.95"/>
  </r>
  <r>
    <x v="56"/>
    <s v="Gabriel Reyes"/>
    <x v="8"/>
    <x v="1"/>
    <x v="1"/>
    <x v="0"/>
    <x v="1"/>
    <n v="42"/>
    <x v="55"/>
    <n v="101630"/>
    <x v="4"/>
    <x v="2"/>
    <x v="11"/>
    <s v=""/>
    <n v="8130.4000000000005"/>
    <n v="109760.4"/>
  </r>
  <r>
    <x v="57"/>
    <s v="Piper Garcia"/>
    <x v="10"/>
    <x v="1"/>
    <x v="2"/>
    <x v="1"/>
    <x v="1"/>
    <n v="60"/>
    <x v="56"/>
    <n v="126929"/>
    <x v="8"/>
    <x v="2"/>
    <x v="11"/>
    <s v=""/>
    <n v="15231.48"/>
    <n v="142160.48000000001"/>
  </r>
  <r>
    <x v="58"/>
    <s v="Jacob Cheng"/>
    <x v="4"/>
    <x v="1"/>
    <x v="0"/>
    <x v="0"/>
    <x v="0"/>
    <n v="47"/>
    <x v="57"/>
    <n v="155890"/>
    <x v="16"/>
    <x v="0"/>
    <x v="0"/>
    <d v="2003-11-27T00:00:00"/>
    <n v="26501.300000000003"/>
    <n v="182391.3"/>
  </r>
  <r>
    <x v="59"/>
    <s v="Nathan Hong"/>
    <x v="4"/>
    <x v="4"/>
    <x v="1"/>
    <x v="0"/>
    <x v="0"/>
    <n v="50"/>
    <x v="58"/>
    <n v="150631"/>
    <x v="16"/>
    <x v="0"/>
    <x v="5"/>
    <s v=""/>
    <n v="25607.27"/>
    <n v="176238.27"/>
  </r>
  <r>
    <x v="60"/>
    <s v="Chloe Kim"/>
    <x v="5"/>
    <x v="1"/>
    <x v="3"/>
    <x v="1"/>
    <x v="0"/>
    <n v="39"/>
    <x v="59"/>
    <n v="72850"/>
    <x v="0"/>
    <x v="0"/>
    <x v="8"/>
    <s v=""/>
    <n v="0"/>
    <n v="72850"/>
  </r>
  <r>
    <x v="61"/>
    <s v="Isaac Guzman"/>
    <x v="14"/>
    <x v="1"/>
    <x v="1"/>
    <x v="0"/>
    <x v="1"/>
    <n v="46"/>
    <x v="60"/>
    <n v="57951"/>
    <x v="0"/>
    <x v="0"/>
    <x v="5"/>
    <s v=""/>
    <n v="0"/>
    <n v="57951"/>
  </r>
  <r>
    <x v="62"/>
    <s v="Julian Ford"/>
    <x v="6"/>
    <x v="1"/>
    <x v="0"/>
    <x v="0"/>
    <x v="2"/>
    <n v="50"/>
    <x v="61"/>
    <n v="70340"/>
    <x v="0"/>
    <x v="0"/>
    <x v="8"/>
    <s v=""/>
    <n v="0"/>
    <n v="70340"/>
  </r>
  <r>
    <x v="63"/>
    <s v="Kinsley Liang"/>
    <x v="21"/>
    <x v="0"/>
    <x v="0"/>
    <x v="1"/>
    <x v="0"/>
    <n v="55"/>
    <x v="62"/>
    <n v="98221"/>
    <x v="0"/>
    <x v="1"/>
    <x v="2"/>
    <s v=""/>
    <n v="0"/>
    <n v="98221"/>
  </r>
  <r>
    <x v="64"/>
    <s v="Wesley Yu"/>
    <x v="10"/>
    <x v="1"/>
    <x v="3"/>
    <x v="0"/>
    <x v="0"/>
    <n v="43"/>
    <x v="63"/>
    <n v="127175"/>
    <x v="8"/>
    <x v="0"/>
    <x v="3"/>
    <s v=""/>
    <n v="15261"/>
    <n v="142436"/>
  </r>
  <r>
    <x v="65"/>
    <s v="Serenity Martin"/>
    <x v="5"/>
    <x v="4"/>
    <x v="0"/>
    <x v="1"/>
    <x v="3"/>
    <n v="26"/>
    <x v="64"/>
    <n v="97542"/>
    <x v="0"/>
    <x v="0"/>
    <x v="5"/>
    <s v=""/>
    <n v="0"/>
    <n v="97542"/>
  </r>
  <r>
    <x v="66"/>
    <s v="Ethan Sanchez"/>
    <x v="5"/>
    <x v="5"/>
    <x v="2"/>
    <x v="0"/>
    <x v="1"/>
    <n v="34"/>
    <x v="65"/>
    <n v="81646"/>
    <x v="0"/>
    <x v="0"/>
    <x v="5"/>
    <s v=""/>
    <n v="0"/>
    <n v="81646"/>
  </r>
  <r>
    <x v="67"/>
    <s v="David Sanchez"/>
    <x v="4"/>
    <x v="1"/>
    <x v="3"/>
    <x v="0"/>
    <x v="1"/>
    <n v="38"/>
    <x v="66"/>
    <n v="182055"/>
    <x v="17"/>
    <x v="2"/>
    <x v="10"/>
    <s v=""/>
    <n v="49154.850000000006"/>
    <n v="231209.85"/>
  </r>
  <r>
    <x v="68"/>
    <s v="Elias Hsu"/>
    <x v="5"/>
    <x v="5"/>
    <x v="3"/>
    <x v="0"/>
    <x v="0"/>
    <n v="35"/>
    <x v="67"/>
    <n v="86777"/>
    <x v="0"/>
    <x v="1"/>
    <x v="7"/>
    <s v=""/>
    <n v="0"/>
    <n v="86777"/>
  </r>
  <r>
    <x v="69"/>
    <s v="Luca Phan"/>
    <x v="8"/>
    <x v="5"/>
    <x v="1"/>
    <x v="0"/>
    <x v="0"/>
    <n v="39"/>
    <x v="68"/>
    <n v="129949"/>
    <x v="13"/>
    <x v="1"/>
    <x v="9"/>
    <s v=""/>
    <n v="11695.41"/>
    <n v="141644.41"/>
  </r>
  <r>
    <x v="70"/>
    <s v="Olivia Xi"/>
    <x v="8"/>
    <x v="1"/>
    <x v="3"/>
    <x v="1"/>
    <x v="0"/>
    <n v="26"/>
    <x v="69"/>
    <n v="124535"/>
    <x v="7"/>
    <x v="0"/>
    <x v="1"/>
    <s v=""/>
    <n v="7472.0999999999995"/>
    <n v="132007.1"/>
  </r>
  <r>
    <x v="71"/>
    <s v="Alice Luu"/>
    <x v="7"/>
    <x v="2"/>
    <x v="2"/>
    <x v="1"/>
    <x v="0"/>
    <n v="60"/>
    <x v="70"/>
    <n v="81083"/>
    <x v="0"/>
    <x v="0"/>
    <x v="0"/>
    <s v=""/>
    <n v="0"/>
    <n v="81083"/>
  </r>
  <r>
    <x v="72"/>
    <s v="Leonardo Ng"/>
    <x v="1"/>
    <x v="5"/>
    <x v="1"/>
    <x v="0"/>
    <x v="0"/>
    <n v="32"/>
    <x v="71"/>
    <n v="57727"/>
    <x v="0"/>
    <x v="1"/>
    <x v="7"/>
    <s v=""/>
    <n v="0"/>
    <n v="57727"/>
  </r>
  <r>
    <x v="73"/>
    <s v="Peyton Edwards"/>
    <x v="6"/>
    <x v="4"/>
    <x v="0"/>
    <x v="1"/>
    <x v="2"/>
    <n v="65"/>
    <x v="72"/>
    <n v="59344"/>
    <x v="0"/>
    <x v="0"/>
    <x v="0"/>
    <s v=""/>
    <n v="0"/>
    <n v="59344"/>
  </r>
  <r>
    <x v="74"/>
    <s v="Axel Patel"/>
    <x v="5"/>
    <x v="1"/>
    <x v="2"/>
    <x v="0"/>
    <x v="0"/>
    <n v="27"/>
    <x v="73"/>
    <n v="73203"/>
    <x v="0"/>
    <x v="0"/>
    <x v="8"/>
    <s v=""/>
    <n v="0"/>
    <n v="73203"/>
  </r>
  <r>
    <x v="75"/>
    <s v="Eva Chavez"/>
    <x v="3"/>
    <x v="2"/>
    <x v="3"/>
    <x v="1"/>
    <x v="1"/>
    <n v="63"/>
    <x v="74"/>
    <n v="83070"/>
    <x v="0"/>
    <x v="2"/>
    <x v="11"/>
    <s v=""/>
    <n v="0"/>
    <n v="83070"/>
  </r>
  <r>
    <x v="76"/>
    <s v="Savannah Lee"/>
    <x v="8"/>
    <x v="6"/>
    <x v="2"/>
    <x v="1"/>
    <x v="0"/>
    <n v="51"/>
    <x v="75"/>
    <n v="104008"/>
    <x v="2"/>
    <x v="1"/>
    <x v="9"/>
    <s v=""/>
    <n v="10400.800000000001"/>
    <n v="114408.8"/>
  </r>
  <r>
    <x v="77"/>
    <s v="Mia Grant"/>
    <x v="22"/>
    <x v="2"/>
    <x v="1"/>
    <x v="1"/>
    <x v="2"/>
    <n v="43"/>
    <x v="76"/>
    <n v="70923"/>
    <x v="0"/>
    <x v="0"/>
    <x v="0"/>
    <s v=""/>
    <n v="0"/>
    <n v="70923"/>
  </r>
  <r>
    <x v="78"/>
    <s v="Eli Richardson"/>
    <x v="10"/>
    <x v="5"/>
    <x v="3"/>
    <x v="0"/>
    <x v="3"/>
    <n v="31"/>
    <x v="77"/>
    <n v="159121"/>
    <x v="18"/>
    <x v="0"/>
    <x v="5"/>
    <s v=""/>
    <n v="22276.940000000002"/>
    <n v="181397.94"/>
  </r>
  <r>
    <x v="79"/>
    <s v="Eloise Perry"/>
    <x v="23"/>
    <x v="6"/>
    <x v="2"/>
    <x v="1"/>
    <x v="2"/>
    <n v="26"/>
    <x v="78"/>
    <n v="88921"/>
    <x v="0"/>
    <x v="0"/>
    <x v="1"/>
    <s v=""/>
    <n v="0"/>
    <n v="88921"/>
  </r>
  <r>
    <x v="80"/>
    <s v="Ian Cheng"/>
    <x v="10"/>
    <x v="1"/>
    <x v="3"/>
    <x v="0"/>
    <x v="0"/>
    <n v="46"/>
    <x v="79"/>
    <n v="126704"/>
    <x v="18"/>
    <x v="0"/>
    <x v="5"/>
    <s v=""/>
    <n v="17738.560000000001"/>
    <n v="144442.56"/>
  </r>
  <r>
    <x v="81"/>
    <s v="Penelope Chan"/>
    <x v="6"/>
    <x v="3"/>
    <x v="0"/>
    <x v="1"/>
    <x v="0"/>
    <n v="59"/>
    <x v="80"/>
    <n v="57704"/>
    <x v="0"/>
    <x v="1"/>
    <x v="2"/>
    <d v="2019-11-21T00:00:00"/>
    <n v="0"/>
    <n v="57704"/>
  </r>
  <r>
    <x v="82"/>
    <s v="Sofia Vasquez"/>
    <x v="4"/>
    <x v="1"/>
    <x v="2"/>
    <x v="1"/>
    <x v="1"/>
    <n v="52"/>
    <x v="81"/>
    <n v="191455"/>
    <x v="1"/>
    <x v="2"/>
    <x v="11"/>
    <s v=""/>
    <n v="45949.2"/>
    <n v="237404.2"/>
  </r>
  <r>
    <x v="83"/>
    <s v="Anthony Baker"/>
    <x v="22"/>
    <x v="2"/>
    <x v="0"/>
    <x v="0"/>
    <x v="2"/>
    <n v="31"/>
    <x v="82"/>
    <n v="99937"/>
    <x v="0"/>
    <x v="0"/>
    <x v="5"/>
    <s v=""/>
    <n v="0"/>
    <n v="99937"/>
  </r>
  <r>
    <x v="84"/>
    <s v="Lucas Luong"/>
    <x v="1"/>
    <x v="5"/>
    <x v="3"/>
    <x v="0"/>
    <x v="0"/>
    <n v="42"/>
    <x v="83"/>
    <n v="40778"/>
    <x v="0"/>
    <x v="1"/>
    <x v="7"/>
    <s v=""/>
    <n v="0"/>
    <n v="40778"/>
  </r>
  <r>
    <x v="85"/>
    <s v="Xavier Patel"/>
    <x v="4"/>
    <x v="5"/>
    <x v="3"/>
    <x v="0"/>
    <x v="0"/>
    <n v="53"/>
    <x v="84"/>
    <n v="187740"/>
    <x v="19"/>
    <x v="0"/>
    <x v="0"/>
    <s v=""/>
    <n v="30038.400000000001"/>
    <n v="217778.4"/>
  </r>
  <r>
    <x v="86"/>
    <s v="Robert Soto"/>
    <x v="24"/>
    <x v="6"/>
    <x v="2"/>
    <x v="0"/>
    <x v="1"/>
    <n v="47"/>
    <x v="85"/>
    <n v="72384"/>
    <x v="0"/>
    <x v="2"/>
    <x v="10"/>
    <s v=""/>
    <n v="0"/>
    <n v="72384"/>
  </r>
  <r>
    <x v="87"/>
    <s v="Nevaeh Jiang"/>
    <x v="10"/>
    <x v="5"/>
    <x v="1"/>
    <x v="1"/>
    <x v="0"/>
    <n v="45"/>
    <x v="86"/>
    <n v="143318"/>
    <x v="8"/>
    <x v="1"/>
    <x v="7"/>
    <s v=""/>
    <n v="17198.16"/>
    <n v="160516.16"/>
  </r>
  <r>
    <x v="88"/>
    <s v="Chloe Reyes"/>
    <x v="4"/>
    <x v="6"/>
    <x v="3"/>
    <x v="1"/>
    <x v="1"/>
    <n v="45"/>
    <x v="87"/>
    <n v="191304"/>
    <x v="16"/>
    <x v="0"/>
    <x v="5"/>
    <s v=""/>
    <n v="32521.680000000004"/>
    <n v="223825.68"/>
  </r>
  <r>
    <x v="89"/>
    <s v="Lucy Edwards"/>
    <x v="4"/>
    <x v="6"/>
    <x v="3"/>
    <x v="1"/>
    <x v="3"/>
    <n v="33"/>
    <x v="88"/>
    <n v="175875"/>
    <x v="20"/>
    <x v="0"/>
    <x v="0"/>
    <d v="2022-05-16T00:00:00"/>
    <n v="36933.75"/>
    <n v="212808.75"/>
  </r>
  <r>
    <x v="90"/>
    <s v="Luna Edwards"/>
    <x v="8"/>
    <x v="1"/>
    <x v="2"/>
    <x v="1"/>
    <x v="3"/>
    <n v="42"/>
    <x v="89"/>
    <n v="106726"/>
    <x v="13"/>
    <x v="0"/>
    <x v="3"/>
    <s v=""/>
    <n v="9605.34"/>
    <n v="116331.34"/>
  </r>
  <r>
    <x v="91"/>
    <s v="Stella Daniels"/>
    <x v="18"/>
    <x v="2"/>
    <x v="0"/>
    <x v="1"/>
    <x v="3"/>
    <n v="37"/>
    <x v="90"/>
    <n v="72637"/>
    <x v="0"/>
    <x v="0"/>
    <x v="0"/>
    <s v=""/>
    <n v="0"/>
    <n v="72637"/>
  </r>
  <r>
    <x v="92"/>
    <s v="Ayla Ma"/>
    <x v="8"/>
    <x v="5"/>
    <x v="1"/>
    <x v="1"/>
    <x v="0"/>
    <n v="27"/>
    <x v="91"/>
    <n v="118304"/>
    <x v="12"/>
    <x v="1"/>
    <x v="2"/>
    <s v=""/>
    <n v="8281.2800000000007"/>
    <n v="126585.28"/>
  </r>
  <r>
    <x v="93"/>
    <s v="Matthew Avila"/>
    <x v="20"/>
    <x v="2"/>
    <x v="0"/>
    <x v="0"/>
    <x v="1"/>
    <n v="55"/>
    <x v="92"/>
    <n v="68592"/>
    <x v="4"/>
    <x v="2"/>
    <x v="11"/>
    <s v=""/>
    <n v="5487.36"/>
    <n v="74079.360000000001"/>
  </r>
  <r>
    <x v="94"/>
    <s v="Gianna Lim"/>
    <x v="1"/>
    <x v="3"/>
    <x v="2"/>
    <x v="1"/>
    <x v="0"/>
    <n v="46"/>
    <x v="93"/>
    <n v="42532"/>
    <x v="0"/>
    <x v="1"/>
    <x v="6"/>
    <s v=""/>
    <n v="0"/>
    <n v="42532"/>
  </r>
  <r>
    <x v="95"/>
    <s v="Joseph Tan"/>
    <x v="13"/>
    <x v="2"/>
    <x v="2"/>
    <x v="0"/>
    <x v="0"/>
    <n v="37"/>
    <x v="94"/>
    <n v="65073"/>
    <x v="0"/>
    <x v="1"/>
    <x v="2"/>
    <s v=""/>
    <n v="0"/>
    <n v="65073"/>
  </r>
  <r>
    <x v="96"/>
    <s v="Connor Lai"/>
    <x v="25"/>
    <x v="0"/>
    <x v="1"/>
    <x v="0"/>
    <x v="0"/>
    <n v="32"/>
    <x v="95"/>
    <n v="111035"/>
    <x v="8"/>
    <x v="0"/>
    <x v="1"/>
    <s v=""/>
    <n v="13324.199999999999"/>
    <n v="124359.2"/>
  </r>
  <r>
    <x v="97"/>
    <s v="Ava Owens"/>
    <x v="6"/>
    <x v="4"/>
    <x v="3"/>
    <x v="1"/>
    <x v="2"/>
    <n v="28"/>
    <x v="96"/>
    <n v="63066"/>
    <x v="0"/>
    <x v="0"/>
    <x v="3"/>
    <s v=""/>
    <n v="0"/>
    <n v="63066"/>
  </r>
  <r>
    <x v="98"/>
    <s v="Dylan Aguilar"/>
    <x v="4"/>
    <x v="0"/>
    <x v="1"/>
    <x v="0"/>
    <x v="1"/>
    <n v="49"/>
    <x v="97"/>
    <n v="186192"/>
    <x v="17"/>
    <x v="2"/>
    <x v="11"/>
    <s v=""/>
    <n v="50271.840000000004"/>
    <n v="236463.84"/>
  </r>
  <r>
    <x v="99"/>
    <s v="Leah Zheng"/>
    <x v="4"/>
    <x v="0"/>
    <x v="1"/>
    <x v="1"/>
    <x v="0"/>
    <n v="52"/>
    <x v="98"/>
    <n v="182938"/>
    <x v="3"/>
    <x v="1"/>
    <x v="7"/>
    <s v=""/>
    <n v="42075.740000000005"/>
    <n v="225013.74"/>
  </r>
  <r>
    <x v="100"/>
    <s v="Jade Pham"/>
    <x v="1"/>
    <x v="3"/>
    <x v="0"/>
    <x v="1"/>
    <x v="0"/>
    <n v="61"/>
    <x v="99"/>
    <n v="53931"/>
    <x v="0"/>
    <x v="1"/>
    <x v="2"/>
    <s v=""/>
    <n v="0"/>
    <n v="53931"/>
  </r>
  <r>
    <x v="101"/>
    <s v="Theodore Bui"/>
    <x v="11"/>
    <x v="1"/>
    <x v="3"/>
    <x v="0"/>
    <x v="0"/>
    <n v="53"/>
    <x v="100"/>
    <n v="252140"/>
    <x v="21"/>
    <x v="1"/>
    <x v="9"/>
    <s v=""/>
    <n v="95813.2"/>
    <n v="347953.2"/>
  </r>
  <r>
    <x v="102"/>
    <s v="Asher Chan"/>
    <x v="23"/>
    <x v="6"/>
    <x v="1"/>
    <x v="0"/>
    <x v="0"/>
    <n v="40"/>
    <x v="101"/>
    <n v="73041"/>
    <x v="0"/>
    <x v="1"/>
    <x v="2"/>
    <s v=""/>
    <n v="0"/>
    <n v="73041"/>
  </r>
  <r>
    <x v="103"/>
    <s v="Ezekiel Brown"/>
    <x v="8"/>
    <x v="4"/>
    <x v="1"/>
    <x v="0"/>
    <x v="2"/>
    <n v="27"/>
    <x v="102"/>
    <n v="120315"/>
    <x v="4"/>
    <x v="0"/>
    <x v="8"/>
    <d v="2022-07-17T00:00:00"/>
    <n v="9625.2000000000007"/>
    <n v="129940.2"/>
  </r>
  <r>
    <x v="104"/>
    <s v="Peyton Allen"/>
    <x v="8"/>
    <x v="5"/>
    <x v="3"/>
    <x v="1"/>
    <x v="2"/>
    <n v="26"/>
    <x v="103"/>
    <n v="112264"/>
    <x v="11"/>
    <x v="0"/>
    <x v="1"/>
    <s v=""/>
    <n v="5613.2000000000007"/>
    <n v="117877.2"/>
  </r>
  <r>
    <x v="105"/>
    <s v="Parker Joseph"/>
    <x v="9"/>
    <x v="2"/>
    <x v="3"/>
    <x v="0"/>
    <x v="2"/>
    <n v="53"/>
    <x v="104"/>
    <n v="55039"/>
    <x v="0"/>
    <x v="0"/>
    <x v="3"/>
    <s v=""/>
    <n v="0"/>
    <n v="55039"/>
  </r>
  <r>
    <x v="106"/>
    <s v="Kayden Ortiz"/>
    <x v="10"/>
    <x v="3"/>
    <x v="3"/>
    <x v="0"/>
    <x v="1"/>
    <n v="33"/>
    <x v="105"/>
    <n v="134782"/>
    <x v="5"/>
    <x v="2"/>
    <x v="12"/>
    <s v=""/>
    <n v="20217.3"/>
    <n v="154999.29999999999"/>
  </r>
  <r>
    <x v="107"/>
    <s v="Lillian Desai"/>
    <x v="26"/>
    <x v="0"/>
    <x v="0"/>
    <x v="1"/>
    <x v="0"/>
    <n v="27"/>
    <x v="106"/>
    <n v="92806"/>
    <x v="0"/>
    <x v="1"/>
    <x v="7"/>
    <s v=""/>
    <n v="0"/>
    <n v="92806"/>
  </r>
  <r>
    <x v="108"/>
    <s v="Avery Gutierrez"/>
    <x v="11"/>
    <x v="5"/>
    <x v="1"/>
    <x v="1"/>
    <x v="1"/>
    <n v="56"/>
    <x v="107"/>
    <n v="181028"/>
    <x v="21"/>
    <x v="0"/>
    <x v="5"/>
    <s v=""/>
    <n v="68790.64"/>
    <n v="249818.64"/>
  </r>
  <r>
    <x v="109"/>
    <s v="Caroline Sandoval"/>
    <x v="1"/>
    <x v="1"/>
    <x v="1"/>
    <x v="1"/>
    <x v="1"/>
    <n v="36"/>
    <x v="108"/>
    <n v="48117"/>
    <x v="0"/>
    <x v="2"/>
    <x v="11"/>
    <s v=""/>
    <n v="0"/>
    <n v="48117"/>
  </r>
  <r>
    <x v="110"/>
    <s v="Hailey Lim"/>
    <x v="4"/>
    <x v="5"/>
    <x v="1"/>
    <x v="1"/>
    <x v="0"/>
    <n v="47"/>
    <x v="109"/>
    <n v="192753"/>
    <x v="16"/>
    <x v="1"/>
    <x v="6"/>
    <s v=""/>
    <n v="32768.01"/>
    <n v="225521.01"/>
  </r>
  <r>
    <x v="111"/>
    <s v="Roman Liang"/>
    <x v="5"/>
    <x v="1"/>
    <x v="0"/>
    <x v="0"/>
    <x v="0"/>
    <n v="28"/>
    <x v="110"/>
    <n v="85206"/>
    <x v="0"/>
    <x v="1"/>
    <x v="6"/>
    <d v="2022-07-08T00:00:00"/>
    <n v="0"/>
    <n v="85206"/>
  </r>
  <r>
    <x v="112"/>
    <s v="Elias Rojas"/>
    <x v="14"/>
    <x v="1"/>
    <x v="0"/>
    <x v="0"/>
    <x v="1"/>
    <n v="30"/>
    <x v="111"/>
    <n v="58290"/>
    <x v="0"/>
    <x v="0"/>
    <x v="1"/>
    <s v=""/>
    <n v="0"/>
    <n v="58290"/>
  </r>
  <r>
    <x v="113"/>
    <s v="Quinn Lai"/>
    <x v="9"/>
    <x v="2"/>
    <x v="2"/>
    <x v="1"/>
    <x v="0"/>
    <n v="58"/>
    <x v="112"/>
    <n v="41946"/>
    <x v="0"/>
    <x v="0"/>
    <x v="5"/>
    <s v=""/>
    <n v="0"/>
    <n v="41946"/>
  </r>
  <r>
    <x v="114"/>
    <s v="Clara Le"/>
    <x v="12"/>
    <x v="2"/>
    <x v="1"/>
    <x v="1"/>
    <x v="0"/>
    <n v="56"/>
    <x v="113"/>
    <n v="79388"/>
    <x v="0"/>
    <x v="1"/>
    <x v="9"/>
    <s v=""/>
    <n v="0"/>
    <n v="79388"/>
  </r>
  <r>
    <x v="115"/>
    <s v="Chloe Yoon"/>
    <x v="2"/>
    <x v="2"/>
    <x v="1"/>
    <x v="1"/>
    <x v="0"/>
    <n v="65"/>
    <x v="114"/>
    <n v="83854"/>
    <x v="0"/>
    <x v="0"/>
    <x v="3"/>
    <s v=""/>
    <n v="0"/>
    <n v="83854"/>
  </r>
  <r>
    <x v="116"/>
    <s v="Abigail Simmons"/>
    <x v="10"/>
    <x v="2"/>
    <x v="3"/>
    <x v="1"/>
    <x v="2"/>
    <n v="29"/>
    <x v="115"/>
    <n v="126550"/>
    <x v="5"/>
    <x v="0"/>
    <x v="8"/>
    <s v=""/>
    <n v="18982.5"/>
    <n v="145532.5"/>
  </r>
  <r>
    <x v="117"/>
    <s v="Ayla Espinoza"/>
    <x v="4"/>
    <x v="6"/>
    <x v="2"/>
    <x v="1"/>
    <x v="1"/>
    <n v="60"/>
    <x v="116"/>
    <n v="199705"/>
    <x v="22"/>
    <x v="2"/>
    <x v="10"/>
    <s v=""/>
    <n v="51923.3"/>
    <n v="251628.3"/>
  </r>
  <r>
    <x v="118"/>
    <s v="Nova Lin"/>
    <x v="11"/>
    <x v="1"/>
    <x v="3"/>
    <x v="1"/>
    <x v="0"/>
    <n v="31"/>
    <x v="117"/>
    <n v="201235"/>
    <x v="14"/>
    <x v="0"/>
    <x v="4"/>
    <s v=""/>
    <n v="64395.200000000004"/>
    <n v="265630.2"/>
  </r>
  <r>
    <x v="119"/>
    <s v="Sadie Singh"/>
    <x v="4"/>
    <x v="0"/>
    <x v="3"/>
    <x v="1"/>
    <x v="0"/>
    <n v="45"/>
    <x v="118"/>
    <n v="182717"/>
    <x v="22"/>
    <x v="0"/>
    <x v="0"/>
    <s v=""/>
    <n v="47506.42"/>
    <n v="230223.41999999998"/>
  </r>
  <r>
    <x v="120"/>
    <s v="Aaron Powell"/>
    <x v="19"/>
    <x v="2"/>
    <x v="2"/>
    <x v="0"/>
    <x v="3"/>
    <n v="30"/>
    <x v="119"/>
    <n v="79975"/>
    <x v="0"/>
    <x v="0"/>
    <x v="1"/>
    <s v=""/>
    <n v="0"/>
    <n v="79975"/>
  </r>
  <r>
    <x v="121"/>
    <s v="Jameson Vargas"/>
    <x v="4"/>
    <x v="6"/>
    <x v="3"/>
    <x v="0"/>
    <x v="1"/>
    <n v="36"/>
    <x v="120"/>
    <n v="196554"/>
    <x v="23"/>
    <x v="2"/>
    <x v="10"/>
    <s v=""/>
    <n v="39310.800000000003"/>
    <n v="235864.8"/>
  </r>
  <r>
    <x v="122"/>
    <s v="Logan Young"/>
    <x v="11"/>
    <x v="2"/>
    <x v="1"/>
    <x v="0"/>
    <x v="3"/>
    <n v="39"/>
    <x v="121"/>
    <n v="239395"/>
    <x v="6"/>
    <x v="0"/>
    <x v="3"/>
    <s v=""/>
    <n v="79000.350000000006"/>
    <n v="318395.34999999998"/>
  </r>
  <r>
    <x v="123"/>
    <s v="Wyatt Cheung"/>
    <x v="6"/>
    <x v="1"/>
    <x v="3"/>
    <x v="0"/>
    <x v="0"/>
    <n v="44"/>
    <x v="122"/>
    <n v="53703"/>
    <x v="0"/>
    <x v="1"/>
    <x v="9"/>
    <s v=""/>
    <n v="0"/>
    <n v="53703"/>
  </r>
  <r>
    <x v="124"/>
    <s v="Lucas Zhu"/>
    <x v="8"/>
    <x v="2"/>
    <x v="0"/>
    <x v="0"/>
    <x v="0"/>
    <n v="53"/>
    <x v="123"/>
    <n v="123480"/>
    <x v="4"/>
    <x v="1"/>
    <x v="9"/>
    <s v=""/>
    <n v="9878.4"/>
    <n v="133358.39999999999"/>
  </r>
  <r>
    <x v="125"/>
    <s v="Emily Hong"/>
    <x v="17"/>
    <x v="2"/>
    <x v="3"/>
    <x v="1"/>
    <x v="0"/>
    <n v="46"/>
    <x v="124"/>
    <n v="41197"/>
    <x v="0"/>
    <x v="1"/>
    <x v="9"/>
    <s v=""/>
    <n v="0"/>
    <n v="41197"/>
  </r>
  <r>
    <x v="126"/>
    <s v="Luke Ramos"/>
    <x v="14"/>
    <x v="1"/>
    <x v="1"/>
    <x v="0"/>
    <x v="1"/>
    <n v="30"/>
    <x v="125"/>
    <n v="72463"/>
    <x v="0"/>
    <x v="2"/>
    <x v="12"/>
    <s v=""/>
    <n v="0"/>
    <n v="72463"/>
  </r>
  <r>
    <x v="127"/>
    <s v="Maya Gupta"/>
    <x v="26"/>
    <x v="0"/>
    <x v="1"/>
    <x v="1"/>
    <x v="0"/>
    <n v="28"/>
    <x v="126"/>
    <n v="87675"/>
    <x v="0"/>
    <x v="1"/>
    <x v="9"/>
    <s v=""/>
    <n v="0"/>
    <n v="87675"/>
  </r>
  <r>
    <x v="128"/>
    <s v="Eliana Ha"/>
    <x v="1"/>
    <x v="3"/>
    <x v="3"/>
    <x v="1"/>
    <x v="0"/>
    <n v="35"/>
    <x v="127"/>
    <n v="55833"/>
    <x v="0"/>
    <x v="1"/>
    <x v="7"/>
    <s v=""/>
    <n v="0"/>
    <n v="55833"/>
  </r>
  <r>
    <x v="129"/>
    <s v="Lillian Cheng"/>
    <x v="6"/>
    <x v="4"/>
    <x v="2"/>
    <x v="1"/>
    <x v="0"/>
    <n v="58"/>
    <x v="128"/>
    <n v="58208"/>
    <x v="0"/>
    <x v="1"/>
    <x v="7"/>
    <s v=""/>
    <n v="0"/>
    <n v="58208"/>
  </r>
  <r>
    <x v="130"/>
    <s v="Alexander Pena"/>
    <x v="5"/>
    <x v="1"/>
    <x v="3"/>
    <x v="0"/>
    <x v="1"/>
    <n v="47"/>
    <x v="129"/>
    <n v="75633"/>
    <x v="0"/>
    <x v="0"/>
    <x v="1"/>
    <s v=""/>
    <n v="0"/>
    <n v="75633"/>
  </r>
  <r>
    <x v="131"/>
    <s v="Leonardo Mai"/>
    <x v="5"/>
    <x v="5"/>
    <x v="3"/>
    <x v="0"/>
    <x v="0"/>
    <n v="43"/>
    <x v="130"/>
    <n v="79090"/>
    <x v="0"/>
    <x v="1"/>
    <x v="7"/>
    <s v=""/>
    <n v="0"/>
    <n v="79090"/>
  </r>
  <r>
    <x v="132"/>
    <s v="Jack Phillips"/>
    <x v="6"/>
    <x v="4"/>
    <x v="0"/>
    <x v="0"/>
    <x v="3"/>
    <n v="47"/>
    <x v="131"/>
    <n v="66138"/>
    <x v="0"/>
    <x v="0"/>
    <x v="5"/>
    <s v=""/>
    <n v="0"/>
    <n v="66138"/>
  </r>
  <r>
    <x v="133"/>
    <s v="Scarlett Delgado"/>
    <x v="18"/>
    <x v="2"/>
    <x v="2"/>
    <x v="1"/>
    <x v="1"/>
    <n v="57"/>
    <x v="132"/>
    <n v="80728"/>
    <x v="0"/>
    <x v="2"/>
    <x v="10"/>
    <s v=""/>
    <n v="0"/>
    <n v="80728"/>
  </r>
  <r>
    <x v="134"/>
    <s v="Jack Rogers"/>
    <x v="9"/>
    <x v="2"/>
    <x v="1"/>
    <x v="0"/>
    <x v="3"/>
    <n v="47"/>
    <x v="133"/>
    <n v="46202"/>
    <x v="0"/>
    <x v="0"/>
    <x v="5"/>
    <s v=""/>
    <n v="0"/>
    <n v="46202"/>
  </r>
  <r>
    <x v="135"/>
    <s v="Violet Huynh"/>
    <x v="8"/>
    <x v="1"/>
    <x v="2"/>
    <x v="1"/>
    <x v="0"/>
    <n v="50"/>
    <x v="134"/>
    <n v="123096"/>
    <x v="2"/>
    <x v="1"/>
    <x v="2"/>
    <s v=""/>
    <n v="12309.6"/>
    <n v="135405.6"/>
  </r>
  <r>
    <x v="136"/>
    <s v="Victoria Park"/>
    <x v="1"/>
    <x v="5"/>
    <x v="2"/>
    <x v="1"/>
    <x v="0"/>
    <n v="27"/>
    <x v="135"/>
    <n v="45989"/>
    <x v="0"/>
    <x v="0"/>
    <x v="1"/>
    <s v=""/>
    <n v="0"/>
    <n v="45989"/>
  </r>
  <r>
    <x v="137"/>
    <s v="Elizabeth Rodriguez"/>
    <x v="10"/>
    <x v="3"/>
    <x v="1"/>
    <x v="1"/>
    <x v="1"/>
    <n v="26"/>
    <x v="136"/>
    <n v="140756"/>
    <x v="24"/>
    <x v="2"/>
    <x v="11"/>
    <s v=""/>
    <n v="18298.28"/>
    <n v="159054.28"/>
  </r>
  <r>
    <x v="138"/>
    <s v="Samuel Kumar"/>
    <x v="27"/>
    <x v="2"/>
    <x v="1"/>
    <x v="0"/>
    <x v="0"/>
    <n v="43"/>
    <x v="137"/>
    <n v="85261"/>
    <x v="0"/>
    <x v="1"/>
    <x v="7"/>
    <s v=""/>
    <n v="0"/>
    <n v="85261"/>
  </r>
  <r>
    <x v="139"/>
    <s v="Zoe Maldonado"/>
    <x v="11"/>
    <x v="3"/>
    <x v="1"/>
    <x v="1"/>
    <x v="1"/>
    <n v="49"/>
    <x v="138"/>
    <n v="198222"/>
    <x v="25"/>
    <x v="2"/>
    <x v="11"/>
    <s v=""/>
    <n v="67395.48000000001"/>
    <n v="265617.48"/>
  </r>
  <r>
    <x v="140"/>
    <s v="Natalia Richardson"/>
    <x v="10"/>
    <x v="1"/>
    <x v="2"/>
    <x v="1"/>
    <x v="2"/>
    <n v="36"/>
    <x v="139"/>
    <n v="150825"/>
    <x v="2"/>
    <x v="0"/>
    <x v="0"/>
    <s v=""/>
    <n v="15082.5"/>
    <n v="165907.5"/>
  </r>
  <r>
    <x v="141"/>
    <s v="Madeline Contreras"/>
    <x v="1"/>
    <x v="3"/>
    <x v="1"/>
    <x v="1"/>
    <x v="1"/>
    <n v="51"/>
    <x v="140"/>
    <n v="59311"/>
    <x v="0"/>
    <x v="2"/>
    <x v="11"/>
    <s v=""/>
    <n v="0"/>
    <n v="59311"/>
  </r>
  <r>
    <x v="142"/>
    <s v="Raelynn Espinoza"/>
    <x v="1"/>
    <x v="3"/>
    <x v="1"/>
    <x v="1"/>
    <x v="1"/>
    <n v="46"/>
    <x v="141"/>
    <n v="44411"/>
    <x v="0"/>
    <x v="2"/>
    <x v="12"/>
    <s v=""/>
    <n v="0"/>
    <n v="44411"/>
  </r>
  <r>
    <x v="143"/>
    <s v="Noah Rojas"/>
    <x v="6"/>
    <x v="4"/>
    <x v="0"/>
    <x v="0"/>
    <x v="1"/>
    <n v="37"/>
    <x v="142"/>
    <n v="69408"/>
    <x v="0"/>
    <x v="0"/>
    <x v="1"/>
    <s v=""/>
    <n v="0"/>
    <n v="69408"/>
  </r>
  <r>
    <x v="144"/>
    <s v="Jack Ramos"/>
    <x v="5"/>
    <x v="4"/>
    <x v="0"/>
    <x v="0"/>
    <x v="1"/>
    <n v="43"/>
    <x v="143"/>
    <n v="96759"/>
    <x v="0"/>
    <x v="2"/>
    <x v="12"/>
    <s v=""/>
    <n v="0"/>
    <n v="96759"/>
  </r>
  <r>
    <x v="145"/>
    <s v="Riley King"/>
    <x v="4"/>
    <x v="5"/>
    <x v="3"/>
    <x v="1"/>
    <x v="3"/>
    <n v="53"/>
    <x v="144"/>
    <n v="163480"/>
    <x v="5"/>
    <x v="0"/>
    <x v="0"/>
    <s v=""/>
    <n v="24522"/>
    <n v="188002"/>
  </r>
  <r>
    <x v="146"/>
    <s v="Naomi Lee"/>
    <x v="7"/>
    <x v="2"/>
    <x v="2"/>
    <x v="1"/>
    <x v="0"/>
    <n v="58"/>
    <x v="145"/>
    <n v="91132"/>
    <x v="0"/>
    <x v="1"/>
    <x v="9"/>
    <s v=""/>
    <n v="0"/>
    <n v="91132"/>
  </r>
  <r>
    <x v="147"/>
    <s v="Caleb Jones"/>
    <x v="8"/>
    <x v="5"/>
    <x v="1"/>
    <x v="0"/>
    <x v="2"/>
    <n v="57"/>
    <x v="146"/>
    <n v="122825"/>
    <x v="4"/>
    <x v="0"/>
    <x v="8"/>
    <s v=""/>
    <n v="9826"/>
    <n v="132651"/>
  </r>
  <r>
    <x v="148"/>
    <s v="Peyton Alvarado"/>
    <x v="12"/>
    <x v="2"/>
    <x v="0"/>
    <x v="1"/>
    <x v="1"/>
    <n v="31"/>
    <x v="147"/>
    <n v="73612"/>
    <x v="0"/>
    <x v="2"/>
    <x v="10"/>
    <s v=""/>
    <n v="0"/>
    <n v="73612"/>
  </r>
  <r>
    <x v="149"/>
    <s v="Luca Liu"/>
    <x v="14"/>
    <x v="1"/>
    <x v="0"/>
    <x v="0"/>
    <x v="0"/>
    <n v="40"/>
    <x v="148"/>
    <n v="70561"/>
    <x v="0"/>
    <x v="1"/>
    <x v="6"/>
    <s v=""/>
    <n v="0"/>
    <n v="70561"/>
  </r>
  <r>
    <x v="150"/>
    <s v="Christian Johnson"/>
    <x v="28"/>
    <x v="2"/>
    <x v="2"/>
    <x v="0"/>
    <x v="3"/>
    <n v="47"/>
    <x v="149"/>
    <n v="60331"/>
    <x v="0"/>
    <x v="0"/>
    <x v="8"/>
    <s v=""/>
    <n v="0"/>
    <n v="60331"/>
  </r>
  <r>
    <x v="151"/>
    <s v="Kinsley Gonzales"/>
    <x v="9"/>
    <x v="2"/>
    <x v="0"/>
    <x v="1"/>
    <x v="1"/>
    <n v="51"/>
    <x v="150"/>
    <n v="48772"/>
    <x v="0"/>
    <x v="2"/>
    <x v="10"/>
    <s v=""/>
    <n v="0"/>
    <n v="48772"/>
  </r>
  <r>
    <x v="152"/>
    <s v="Hunter Yoon"/>
    <x v="2"/>
    <x v="2"/>
    <x v="2"/>
    <x v="0"/>
    <x v="0"/>
    <n v="57"/>
    <x v="151"/>
    <n v="90599"/>
    <x v="0"/>
    <x v="1"/>
    <x v="6"/>
    <s v=""/>
    <n v="0"/>
    <n v="90599"/>
  </r>
  <r>
    <x v="153"/>
    <s v="Elias Dixon"/>
    <x v="17"/>
    <x v="2"/>
    <x v="1"/>
    <x v="0"/>
    <x v="2"/>
    <n v="46"/>
    <x v="152"/>
    <n v="55643"/>
    <x v="0"/>
    <x v="0"/>
    <x v="0"/>
    <s v=""/>
    <n v="0"/>
    <n v="55643"/>
  </r>
  <r>
    <x v="154"/>
    <s v="Owen Guerrero"/>
    <x v="26"/>
    <x v="0"/>
    <x v="1"/>
    <x v="0"/>
    <x v="1"/>
    <n v="40"/>
    <x v="153"/>
    <n v="97938"/>
    <x v="0"/>
    <x v="0"/>
    <x v="1"/>
    <s v=""/>
    <n v="0"/>
    <n v="97938"/>
  </r>
  <r>
    <x v="155"/>
    <s v="Lucas Lo"/>
    <x v="1"/>
    <x v="3"/>
    <x v="2"/>
    <x v="0"/>
    <x v="0"/>
    <n v="43"/>
    <x v="154"/>
    <n v="49627"/>
    <x v="0"/>
    <x v="1"/>
    <x v="9"/>
    <s v=""/>
    <n v="0"/>
    <n v="49627"/>
  </r>
  <r>
    <x v="156"/>
    <s v="Hunter Mitchell"/>
    <x v="17"/>
    <x v="2"/>
    <x v="2"/>
    <x v="0"/>
    <x v="2"/>
    <n v="54"/>
    <x v="155"/>
    <n v="58137"/>
    <x v="0"/>
    <x v="0"/>
    <x v="0"/>
    <s v=""/>
    <n v="0"/>
    <n v="58137"/>
  </r>
  <r>
    <x v="157"/>
    <s v="Eliana Bailey"/>
    <x v="10"/>
    <x v="1"/>
    <x v="2"/>
    <x v="1"/>
    <x v="3"/>
    <n v="27"/>
    <x v="156"/>
    <n v="120586"/>
    <x v="5"/>
    <x v="0"/>
    <x v="3"/>
    <s v=""/>
    <n v="18087.899999999998"/>
    <n v="138673.9"/>
  </r>
  <r>
    <x v="158"/>
    <s v="Gabriella Choi"/>
    <x v="6"/>
    <x v="3"/>
    <x v="0"/>
    <x v="1"/>
    <x v="0"/>
    <n v="56"/>
    <x v="157"/>
    <n v="72925"/>
    <x v="0"/>
    <x v="0"/>
    <x v="3"/>
    <s v=""/>
    <n v="0"/>
    <n v="72925"/>
  </r>
  <r>
    <x v="159"/>
    <s v="Evelyn Alvarado"/>
    <x v="2"/>
    <x v="2"/>
    <x v="3"/>
    <x v="1"/>
    <x v="1"/>
    <n v="36"/>
    <x v="158"/>
    <n v="83548"/>
    <x v="0"/>
    <x v="0"/>
    <x v="8"/>
    <s v=""/>
    <n v="0"/>
    <n v="83548"/>
  </r>
  <r>
    <x v="160"/>
    <s v="Wyatt Chan"/>
    <x v="8"/>
    <x v="4"/>
    <x v="0"/>
    <x v="0"/>
    <x v="0"/>
    <n v="53"/>
    <x v="159"/>
    <n v="128226"/>
    <x v="4"/>
    <x v="1"/>
    <x v="2"/>
    <s v=""/>
    <n v="10258.08"/>
    <n v="138484.07999999999"/>
  </r>
  <r>
    <x v="161"/>
    <s v="Sarah Johnson"/>
    <x v="4"/>
    <x v="0"/>
    <x v="2"/>
    <x v="1"/>
    <x v="2"/>
    <n v="31"/>
    <x v="160"/>
    <n v="150653"/>
    <x v="1"/>
    <x v="0"/>
    <x v="4"/>
    <d v="2019-09-01T00:00:00"/>
    <n v="36156.720000000001"/>
    <n v="186809.72"/>
  </r>
  <r>
    <x v="162"/>
    <s v="Brooks Evans"/>
    <x v="29"/>
    <x v="1"/>
    <x v="3"/>
    <x v="0"/>
    <x v="2"/>
    <n v="45"/>
    <x v="161"/>
    <n v="80989"/>
    <x v="0"/>
    <x v="0"/>
    <x v="0"/>
    <s v=""/>
    <n v="0"/>
    <n v="80989"/>
  </r>
  <r>
    <x v="163"/>
    <s v="Isaiah Dixon"/>
    <x v="30"/>
    <x v="0"/>
    <x v="1"/>
    <x v="0"/>
    <x v="2"/>
    <n v="29"/>
    <x v="162"/>
    <n v="74901"/>
    <x v="0"/>
    <x v="0"/>
    <x v="4"/>
    <s v=""/>
    <n v="0"/>
    <n v="74901"/>
  </r>
  <r>
    <x v="164"/>
    <s v="Addison Lo"/>
    <x v="18"/>
    <x v="2"/>
    <x v="2"/>
    <x v="1"/>
    <x v="0"/>
    <n v="27"/>
    <x v="163"/>
    <n v="68712"/>
    <x v="0"/>
    <x v="0"/>
    <x v="0"/>
    <s v=""/>
    <n v="0"/>
    <n v="68712"/>
  </r>
  <r>
    <x v="165"/>
    <s v="Nolan Howard"/>
    <x v="31"/>
    <x v="0"/>
    <x v="2"/>
    <x v="0"/>
    <x v="2"/>
    <n v="26"/>
    <x v="164"/>
    <n v="82963"/>
    <x v="0"/>
    <x v="0"/>
    <x v="4"/>
    <d v="2022-06-23T00:00:00"/>
    <n v="0"/>
    <n v="82963"/>
  </r>
  <r>
    <x v="166"/>
    <s v="Paisley Dominguez"/>
    <x v="25"/>
    <x v="0"/>
    <x v="2"/>
    <x v="1"/>
    <x v="1"/>
    <n v="53"/>
    <x v="165"/>
    <n v="123203"/>
    <x v="2"/>
    <x v="0"/>
    <x v="4"/>
    <s v=""/>
    <n v="12320.300000000001"/>
    <n v="135523.29999999999"/>
  </r>
  <r>
    <x v="167"/>
    <s v="Eliana Ho"/>
    <x v="4"/>
    <x v="3"/>
    <x v="1"/>
    <x v="1"/>
    <x v="0"/>
    <n v="64"/>
    <x v="166"/>
    <n v="195416"/>
    <x v="10"/>
    <x v="1"/>
    <x v="7"/>
    <s v=""/>
    <n v="42991.519999999997"/>
    <n v="238407.52"/>
  </r>
  <r>
    <x v="168"/>
    <s v="Charles Miller"/>
    <x v="4"/>
    <x v="5"/>
    <x v="0"/>
    <x v="0"/>
    <x v="3"/>
    <n v="32"/>
    <x v="49"/>
    <n v="156418"/>
    <x v="3"/>
    <x v="0"/>
    <x v="0"/>
    <s v=""/>
    <n v="35976.14"/>
    <n v="192394.14"/>
  </r>
  <r>
    <x v="169"/>
    <s v="Mia Jiang"/>
    <x v="11"/>
    <x v="3"/>
    <x v="0"/>
    <x v="1"/>
    <x v="0"/>
    <n v="42"/>
    <x v="167"/>
    <n v="255892"/>
    <x v="21"/>
    <x v="0"/>
    <x v="8"/>
    <s v=""/>
    <n v="97238.96"/>
    <n v="353130.96"/>
  </r>
  <r>
    <x v="170"/>
    <s v="Skylar Parker"/>
    <x v="13"/>
    <x v="2"/>
    <x v="1"/>
    <x v="1"/>
    <x v="2"/>
    <n v="31"/>
    <x v="168"/>
    <n v="96195"/>
    <x v="0"/>
    <x v="0"/>
    <x v="5"/>
    <s v=""/>
    <n v="0"/>
    <n v="96195"/>
  </r>
  <r>
    <x v="171"/>
    <s v="Zoey Leung"/>
    <x v="2"/>
    <x v="2"/>
    <x v="2"/>
    <x v="1"/>
    <x v="0"/>
    <n v="40"/>
    <x v="169"/>
    <n v="77637"/>
    <x v="0"/>
    <x v="1"/>
    <x v="6"/>
    <d v="2017-02-04T00:00:00"/>
    <n v="0"/>
    <n v="77637"/>
  </r>
  <r>
    <x v="172"/>
    <s v="Austin Moua"/>
    <x v="16"/>
    <x v="0"/>
    <x v="2"/>
    <x v="0"/>
    <x v="0"/>
    <n v="46"/>
    <x v="170"/>
    <n v="79294"/>
    <x v="0"/>
    <x v="1"/>
    <x v="7"/>
    <s v=""/>
    <n v="0"/>
    <n v="79294"/>
  </r>
  <r>
    <x v="173"/>
    <s v="Christopher Robinson"/>
    <x v="11"/>
    <x v="4"/>
    <x v="3"/>
    <x v="0"/>
    <x v="2"/>
    <n v="35"/>
    <x v="171"/>
    <n v="254287"/>
    <x v="15"/>
    <x v="0"/>
    <x v="4"/>
    <d v="2022-10-17T00:00:00"/>
    <n v="78828.97"/>
    <n v="333115.96999999997"/>
  </r>
  <r>
    <x v="174"/>
    <s v="Jayden Zhang"/>
    <x v="19"/>
    <x v="2"/>
    <x v="3"/>
    <x v="0"/>
    <x v="0"/>
    <n v="64"/>
    <x v="172"/>
    <n v="70516"/>
    <x v="0"/>
    <x v="1"/>
    <x v="7"/>
    <s v=""/>
    <n v="0"/>
    <n v="70516"/>
  </r>
  <r>
    <x v="175"/>
    <s v="Cora Mejia"/>
    <x v="5"/>
    <x v="3"/>
    <x v="2"/>
    <x v="1"/>
    <x v="1"/>
    <n v="58"/>
    <x v="173"/>
    <n v="98296"/>
    <x v="0"/>
    <x v="2"/>
    <x v="12"/>
    <s v=""/>
    <n v="0"/>
    <n v="98296"/>
  </r>
  <r>
    <x v="176"/>
    <s v="Julian Harris"/>
    <x v="32"/>
    <x v="0"/>
    <x v="0"/>
    <x v="0"/>
    <x v="2"/>
    <n v="61"/>
    <x v="174"/>
    <n v="98565"/>
    <x v="0"/>
    <x v="0"/>
    <x v="5"/>
    <s v=""/>
    <n v="0"/>
    <n v="98565"/>
  </r>
  <r>
    <x v="177"/>
    <s v="Anthony Espinoza"/>
    <x v="6"/>
    <x v="4"/>
    <x v="0"/>
    <x v="0"/>
    <x v="1"/>
    <n v="41"/>
    <x v="175"/>
    <n v="59149"/>
    <x v="0"/>
    <x v="2"/>
    <x v="10"/>
    <s v=""/>
    <n v="0"/>
    <n v="59149"/>
  </r>
  <r>
    <x v="178"/>
    <s v="Aubrey Ruiz"/>
    <x v="6"/>
    <x v="5"/>
    <x v="3"/>
    <x v="1"/>
    <x v="1"/>
    <n v="25"/>
    <x v="176"/>
    <n v="70126"/>
    <x v="0"/>
    <x v="2"/>
    <x v="11"/>
    <s v=""/>
    <n v="0"/>
    <n v="70126"/>
  </r>
  <r>
    <x v="179"/>
    <s v="Piper Tang"/>
    <x v="11"/>
    <x v="6"/>
    <x v="0"/>
    <x v="1"/>
    <x v="0"/>
    <n v="50"/>
    <x v="177"/>
    <n v="216787"/>
    <x v="6"/>
    <x v="1"/>
    <x v="9"/>
    <s v=""/>
    <n v="71539.710000000006"/>
    <n v="288326.71000000002"/>
  </r>
  <r>
    <x v="180"/>
    <s v="Colton Delgado"/>
    <x v="10"/>
    <x v="3"/>
    <x v="2"/>
    <x v="0"/>
    <x v="1"/>
    <n v="61"/>
    <x v="178"/>
    <n v="156512"/>
    <x v="24"/>
    <x v="2"/>
    <x v="10"/>
    <s v=""/>
    <n v="20346.560000000001"/>
    <n v="176858.56"/>
  </r>
  <r>
    <x v="181"/>
    <s v="Madeline Chung"/>
    <x v="1"/>
    <x v="4"/>
    <x v="2"/>
    <x v="1"/>
    <x v="0"/>
    <n v="63"/>
    <x v="179"/>
    <n v="44444"/>
    <x v="0"/>
    <x v="0"/>
    <x v="8"/>
    <d v="2015-07-12T00:00:00"/>
    <n v="0"/>
    <n v="44444"/>
  </r>
  <r>
    <x v="182"/>
    <s v="Ariana Sharma"/>
    <x v="11"/>
    <x v="1"/>
    <x v="2"/>
    <x v="1"/>
    <x v="0"/>
    <n v="45"/>
    <x v="180"/>
    <n v="257725"/>
    <x v="25"/>
    <x v="0"/>
    <x v="3"/>
    <d v="2022-06-29T00:00:00"/>
    <n v="87626.5"/>
    <n v="345351.5"/>
  </r>
  <r>
    <x v="183"/>
    <s v="Julian Marquez"/>
    <x v="10"/>
    <x v="3"/>
    <x v="3"/>
    <x v="0"/>
    <x v="1"/>
    <n v="33"/>
    <x v="181"/>
    <n v="122408"/>
    <x v="26"/>
    <x v="2"/>
    <x v="10"/>
    <s v=""/>
    <n v="13464.88"/>
    <n v="135872.88"/>
  </r>
  <r>
    <x v="184"/>
    <s v="Logan Reyes"/>
    <x v="31"/>
    <x v="0"/>
    <x v="1"/>
    <x v="0"/>
    <x v="1"/>
    <n v="62"/>
    <x v="182"/>
    <n v="78251"/>
    <x v="0"/>
    <x v="2"/>
    <x v="11"/>
    <d v="2020-03-19T00:00:00"/>
    <n v="0"/>
    <n v="78251"/>
  </r>
  <r>
    <x v="185"/>
    <s v="Penelope Mai"/>
    <x v="11"/>
    <x v="1"/>
    <x v="1"/>
    <x v="1"/>
    <x v="0"/>
    <n v="43"/>
    <x v="183"/>
    <n v="252938"/>
    <x v="27"/>
    <x v="0"/>
    <x v="4"/>
    <s v=""/>
    <n v="88528.299999999988"/>
    <n v="341466.3"/>
  </r>
  <r>
    <x v="186"/>
    <s v="Ryan Reed"/>
    <x v="5"/>
    <x v="1"/>
    <x v="0"/>
    <x v="0"/>
    <x v="3"/>
    <n v="48"/>
    <x v="184"/>
    <n v="90296"/>
    <x v="0"/>
    <x v="0"/>
    <x v="4"/>
    <s v=""/>
    <n v="0"/>
    <n v="90296"/>
  </r>
  <r>
    <x v="187"/>
    <s v="Grayson Hwang"/>
    <x v="5"/>
    <x v="4"/>
    <x v="1"/>
    <x v="0"/>
    <x v="0"/>
    <n v="42"/>
    <x v="185"/>
    <n v="91689"/>
    <x v="0"/>
    <x v="1"/>
    <x v="6"/>
    <s v=""/>
    <n v="0"/>
    <n v="91689"/>
  </r>
  <r>
    <x v="188"/>
    <s v="Ezra Tan"/>
    <x v="10"/>
    <x v="4"/>
    <x v="1"/>
    <x v="0"/>
    <x v="0"/>
    <n v="49"/>
    <x v="186"/>
    <n v="158028"/>
    <x v="8"/>
    <x v="1"/>
    <x v="7"/>
    <s v=""/>
    <n v="18963.36"/>
    <n v="176991.35999999999"/>
  </r>
  <r>
    <x v="189"/>
    <s v="David Ha"/>
    <x v="29"/>
    <x v="1"/>
    <x v="1"/>
    <x v="0"/>
    <x v="0"/>
    <n v="33"/>
    <x v="187"/>
    <n v="89759"/>
    <x v="0"/>
    <x v="1"/>
    <x v="6"/>
    <s v=""/>
    <n v="0"/>
    <n v="89759"/>
  </r>
  <r>
    <x v="190"/>
    <s v="Lillian Vang"/>
    <x v="13"/>
    <x v="2"/>
    <x v="2"/>
    <x v="1"/>
    <x v="0"/>
    <n v="39"/>
    <x v="188"/>
    <n v="78640"/>
    <x v="0"/>
    <x v="1"/>
    <x v="6"/>
    <s v=""/>
    <n v="0"/>
    <n v="78640"/>
  </r>
  <r>
    <x v="191"/>
    <s v="Sofia Zhang"/>
    <x v="1"/>
    <x v="4"/>
    <x v="3"/>
    <x v="1"/>
    <x v="0"/>
    <n v="51"/>
    <x v="189"/>
    <n v="55368"/>
    <x v="0"/>
    <x v="0"/>
    <x v="1"/>
    <s v=""/>
    <n v="0"/>
    <n v="55368"/>
  </r>
  <r>
    <x v="192"/>
    <s v="Athena Daniels"/>
    <x v="2"/>
    <x v="2"/>
    <x v="3"/>
    <x v="1"/>
    <x v="2"/>
    <n v="49"/>
    <x v="190"/>
    <n v="78164"/>
    <x v="0"/>
    <x v="0"/>
    <x v="3"/>
    <s v=""/>
    <n v="0"/>
    <n v="78164"/>
  </r>
  <r>
    <x v="193"/>
    <s v="Jameson Shin"/>
    <x v="5"/>
    <x v="5"/>
    <x v="2"/>
    <x v="0"/>
    <x v="0"/>
    <n v="30"/>
    <x v="191"/>
    <n v="76014"/>
    <x v="0"/>
    <x v="1"/>
    <x v="7"/>
    <s v=""/>
    <n v="0"/>
    <n v="76014"/>
  </r>
  <r>
    <x v="194"/>
    <s v="Everly Avila"/>
    <x v="14"/>
    <x v="1"/>
    <x v="0"/>
    <x v="1"/>
    <x v="1"/>
    <n v="41"/>
    <x v="192"/>
    <n v="61403"/>
    <x v="0"/>
    <x v="0"/>
    <x v="8"/>
    <s v=""/>
    <n v="0"/>
    <n v="61403"/>
  </r>
  <r>
    <x v="195"/>
    <s v="Liam Nelson"/>
    <x v="13"/>
    <x v="2"/>
    <x v="2"/>
    <x v="0"/>
    <x v="3"/>
    <n v="58"/>
    <x v="193"/>
    <n v="80720"/>
    <x v="0"/>
    <x v="0"/>
    <x v="0"/>
    <s v=""/>
    <n v="0"/>
    <n v="80720"/>
  </r>
  <r>
    <x v="196"/>
    <s v="Theodore Lai"/>
    <x v="7"/>
    <x v="2"/>
    <x v="3"/>
    <x v="0"/>
    <x v="0"/>
    <n v="55"/>
    <x v="194"/>
    <n v="94026"/>
    <x v="0"/>
    <x v="1"/>
    <x v="2"/>
    <s v=""/>
    <n v="0"/>
    <n v="94026"/>
  </r>
  <r>
    <x v="197"/>
    <s v="Caroline Do"/>
    <x v="1"/>
    <x v="5"/>
    <x v="2"/>
    <x v="1"/>
    <x v="0"/>
    <n v="40"/>
    <x v="195"/>
    <n v="56963"/>
    <x v="0"/>
    <x v="0"/>
    <x v="1"/>
    <s v=""/>
    <n v="0"/>
    <n v="56963"/>
  </r>
  <r>
    <x v="198"/>
    <s v="Josiah Ramos"/>
    <x v="8"/>
    <x v="4"/>
    <x v="3"/>
    <x v="0"/>
    <x v="1"/>
    <n v="41"/>
    <x v="196"/>
    <n v="113246"/>
    <x v="7"/>
    <x v="0"/>
    <x v="1"/>
    <s v=""/>
    <n v="6794.7599999999993"/>
    <n v="120040.76"/>
  </r>
  <r>
    <x v="199"/>
    <s v="Colton Alexander"/>
    <x v="26"/>
    <x v="0"/>
    <x v="2"/>
    <x v="0"/>
    <x v="2"/>
    <n v="45"/>
    <x v="197"/>
    <n v="76416"/>
    <x v="0"/>
    <x v="0"/>
    <x v="5"/>
    <s v=""/>
    <n v="0"/>
    <n v="76416"/>
  </r>
  <r>
    <x v="200"/>
    <s v="Charles Ramos"/>
    <x v="5"/>
    <x v="3"/>
    <x v="1"/>
    <x v="0"/>
    <x v="1"/>
    <n v="57"/>
    <x v="198"/>
    <n v="74597"/>
    <x v="0"/>
    <x v="0"/>
    <x v="4"/>
    <d v="2016-01-30T00:00:00"/>
    <n v="0"/>
    <n v="74597"/>
  </r>
  <r>
    <x v="201"/>
    <s v="Ellie Wilson"/>
    <x v="4"/>
    <x v="2"/>
    <x v="0"/>
    <x v="1"/>
    <x v="2"/>
    <n v="65"/>
    <x v="199"/>
    <n v="164102"/>
    <x v="28"/>
    <x v="0"/>
    <x v="0"/>
    <s v=""/>
    <n v="49230.6"/>
    <n v="213332.6"/>
  </r>
  <r>
    <x v="202"/>
    <s v="Peyton Powell"/>
    <x v="7"/>
    <x v="2"/>
    <x v="2"/>
    <x v="1"/>
    <x v="2"/>
    <n v="44"/>
    <x v="200"/>
    <n v="74431"/>
    <x v="0"/>
    <x v="0"/>
    <x v="5"/>
    <s v=""/>
    <n v="0"/>
    <n v="74431"/>
  </r>
  <r>
    <x v="203"/>
    <s v="Hailey Rojas"/>
    <x v="1"/>
    <x v="4"/>
    <x v="3"/>
    <x v="1"/>
    <x v="1"/>
    <n v="52"/>
    <x v="201"/>
    <n v="43378"/>
    <x v="0"/>
    <x v="0"/>
    <x v="8"/>
    <s v=""/>
    <n v="0"/>
    <n v="43378"/>
  </r>
  <r>
    <x v="204"/>
    <s v="Kai Singh"/>
    <x v="1"/>
    <x v="4"/>
    <x v="1"/>
    <x v="0"/>
    <x v="0"/>
    <n v="52"/>
    <x v="202"/>
    <n v="47587"/>
    <x v="0"/>
    <x v="0"/>
    <x v="1"/>
    <s v=""/>
    <n v="0"/>
    <n v="47587"/>
  </r>
  <r>
    <x v="205"/>
    <s v="Ryan Rivera"/>
    <x v="4"/>
    <x v="6"/>
    <x v="3"/>
    <x v="0"/>
    <x v="1"/>
    <n v="53"/>
    <x v="203"/>
    <n v="179983"/>
    <x v="19"/>
    <x v="0"/>
    <x v="5"/>
    <s v=""/>
    <n v="28797.279999999999"/>
    <n v="208780.28"/>
  </r>
  <r>
    <x v="206"/>
    <s v="Everett Lu"/>
    <x v="8"/>
    <x v="5"/>
    <x v="2"/>
    <x v="0"/>
    <x v="0"/>
    <n v="31"/>
    <x v="204"/>
    <n v="115565"/>
    <x v="7"/>
    <x v="0"/>
    <x v="5"/>
    <s v=""/>
    <n v="6933.9"/>
    <n v="122498.9"/>
  </r>
  <r>
    <x v="207"/>
    <s v="Layla Nunez"/>
    <x v="8"/>
    <x v="4"/>
    <x v="0"/>
    <x v="1"/>
    <x v="1"/>
    <n v="63"/>
    <x v="205"/>
    <n v="126064"/>
    <x v="11"/>
    <x v="0"/>
    <x v="8"/>
    <s v=""/>
    <n v="6303.2000000000007"/>
    <n v="132367.20000000001"/>
  </r>
  <r>
    <x v="208"/>
    <s v="Liliana Collins"/>
    <x v="10"/>
    <x v="6"/>
    <x v="3"/>
    <x v="1"/>
    <x v="3"/>
    <n v="39"/>
    <x v="206"/>
    <n v="151666"/>
    <x v="24"/>
    <x v="0"/>
    <x v="1"/>
    <d v="2018-06-30T00:00:00"/>
    <n v="19716.580000000002"/>
    <n v="171382.58000000002"/>
  </r>
  <r>
    <x v="209"/>
    <s v="Ezekiel Jenkins"/>
    <x v="12"/>
    <x v="2"/>
    <x v="3"/>
    <x v="0"/>
    <x v="2"/>
    <n v="63"/>
    <x v="207"/>
    <n v="99215"/>
    <x v="0"/>
    <x v="0"/>
    <x v="3"/>
    <s v=""/>
    <n v="0"/>
    <n v="99215"/>
  </r>
  <r>
    <x v="210"/>
    <s v="Christopher Wang"/>
    <x v="18"/>
    <x v="2"/>
    <x v="0"/>
    <x v="0"/>
    <x v="0"/>
    <n v="27"/>
    <x v="208"/>
    <n v="71502"/>
    <x v="0"/>
    <x v="1"/>
    <x v="6"/>
    <s v=""/>
    <n v="0"/>
    <n v="71502"/>
  </r>
  <r>
    <x v="211"/>
    <s v="Savannah Rodriguez"/>
    <x v="4"/>
    <x v="1"/>
    <x v="1"/>
    <x v="1"/>
    <x v="1"/>
    <n v="30"/>
    <x v="209"/>
    <n v="168050"/>
    <x v="1"/>
    <x v="2"/>
    <x v="12"/>
    <s v=""/>
    <n v="40332"/>
    <n v="208382"/>
  </r>
  <r>
    <x v="212"/>
    <s v="Lyla Turner"/>
    <x v="10"/>
    <x v="1"/>
    <x v="3"/>
    <x v="1"/>
    <x v="2"/>
    <n v="51"/>
    <x v="210"/>
    <n v="130862"/>
    <x v="8"/>
    <x v="0"/>
    <x v="3"/>
    <s v=""/>
    <n v="15703.439999999999"/>
    <n v="146565.44"/>
  </r>
  <r>
    <x v="213"/>
    <s v="Adrian Ngo"/>
    <x v="19"/>
    <x v="2"/>
    <x v="2"/>
    <x v="0"/>
    <x v="0"/>
    <n v="58"/>
    <x v="211"/>
    <n v="85716"/>
    <x v="0"/>
    <x v="1"/>
    <x v="6"/>
    <s v=""/>
    <n v="0"/>
    <n v="85716"/>
  </r>
  <r>
    <x v="214"/>
    <s v="Aria Juarez"/>
    <x v="4"/>
    <x v="4"/>
    <x v="1"/>
    <x v="1"/>
    <x v="1"/>
    <n v="62"/>
    <x v="212"/>
    <n v="185026"/>
    <x v="1"/>
    <x v="2"/>
    <x v="12"/>
    <s v=""/>
    <n v="44406.239999999998"/>
    <n v="229432.24"/>
  </r>
  <r>
    <x v="215"/>
    <s v="Audrey Ramos"/>
    <x v="11"/>
    <x v="1"/>
    <x v="0"/>
    <x v="1"/>
    <x v="1"/>
    <n v="27"/>
    <x v="213"/>
    <n v="182403"/>
    <x v="28"/>
    <x v="2"/>
    <x v="11"/>
    <s v=""/>
    <n v="54720.9"/>
    <n v="237123.9"/>
  </r>
  <r>
    <x v="216"/>
    <s v="Hazel Cho"/>
    <x v="11"/>
    <x v="3"/>
    <x v="1"/>
    <x v="1"/>
    <x v="0"/>
    <n v="63"/>
    <x v="214"/>
    <n v="193531"/>
    <x v="29"/>
    <x v="1"/>
    <x v="2"/>
    <s v=""/>
    <n v="77412.400000000009"/>
    <n v="270943.40000000002"/>
  </r>
  <r>
    <x v="217"/>
    <s v="Iris Chung"/>
    <x v="8"/>
    <x v="2"/>
    <x v="2"/>
    <x v="1"/>
    <x v="0"/>
    <n v="52"/>
    <x v="215"/>
    <n v="128301"/>
    <x v="7"/>
    <x v="1"/>
    <x v="9"/>
    <d v="2021-09-17T00:00:00"/>
    <n v="7698.0599999999995"/>
    <n v="135999.06"/>
  </r>
  <r>
    <x v="218"/>
    <s v="Thomas Rodriguez"/>
    <x v="1"/>
    <x v="4"/>
    <x v="0"/>
    <x v="0"/>
    <x v="1"/>
    <n v="36"/>
    <x v="216"/>
    <n v="51669"/>
    <x v="0"/>
    <x v="2"/>
    <x v="10"/>
    <d v="2022-09-29T00:00:00"/>
    <n v="0"/>
    <n v="51669"/>
  </r>
  <r>
    <x v="219"/>
    <s v="Avery Lo"/>
    <x v="21"/>
    <x v="0"/>
    <x v="2"/>
    <x v="1"/>
    <x v="0"/>
    <n v="47"/>
    <x v="217"/>
    <n v="104289"/>
    <x v="0"/>
    <x v="0"/>
    <x v="3"/>
    <s v=""/>
    <n v="0"/>
    <n v="104289"/>
  </r>
  <r>
    <x v="220"/>
    <s v="Gabriel Bell"/>
    <x v="18"/>
    <x v="2"/>
    <x v="3"/>
    <x v="0"/>
    <x v="2"/>
    <n v="27"/>
    <x v="218"/>
    <n v="70181"/>
    <x v="0"/>
    <x v="0"/>
    <x v="5"/>
    <s v=""/>
    <n v="0"/>
    <n v="70181"/>
  </r>
  <r>
    <x v="221"/>
    <s v="Gianna Walker"/>
    <x v="20"/>
    <x v="2"/>
    <x v="1"/>
    <x v="1"/>
    <x v="2"/>
    <n v="45"/>
    <x v="219"/>
    <n v="92317"/>
    <x v="7"/>
    <x v="0"/>
    <x v="4"/>
    <s v=""/>
    <n v="5539.0199999999995"/>
    <n v="97856.02"/>
  </r>
  <r>
    <x v="222"/>
    <s v="Axel Bailey"/>
    <x v="5"/>
    <x v="5"/>
    <x v="1"/>
    <x v="0"/>
    <x v="3"/>
    <n v="47"/>
    <x v="220"/>
    <n v="99382"/>
    <x v="0"/>
    <x v="0"/>
    <x v="1"/>
    <s v=""/>
    <n v="0"/>
    <n v="99382"/>
  </r>
  <r>
    <x v="223"/>
    <s v="Scarlett Green"/>
    <x v="27"/>
    <x v="2"/>
    <x v="3"/>
    <x v="1"/>
    <x v="2"/>
    <n v="26"/>
    <x v="221"/>
    <n v="67702"/>
    <x v="0"/>
    <x v="0"/>
    <x v="3"/>
    <s v=""/>
    <n v="0"/>
    <n v="67702"/>
  </r>
  <r>
    <x v="224"/>
    <s v="Jackson Wong"/>
    <x v="6"/>
    <x v="4"/>
    <x v="2"/>
    <x v="0"/>
    <x v="0"/>
    <n v="58"/>
    <x v="222"/>
    <n v="53133"/>
    <x v="0"/>
    <x v="1"/>
    <x v="7"/>
    <s v=""/>
    <n v="0"/>
    <n v="53133"/>
  </r>
  <r>
    <x v="225"/>
    <s v="Eva Jimenez"/>
    <x v="32"/>
    <x v="0"/>
    <x v="1"/>
    <x v="1"/>
    <x v="1"/>
    <n v="60"/>
    <x v="223"/>
    <n v="110554"/>
    <x v="0"/>
    <x v="2"/>
    <x v="11"/>
    <s v=""/>
    <n v="0"/>
    <n v="110554"/>
  </r>
  <r>
    <x v="226"/>
    <s v="Ian Ma"/>
    <x v="8"/>
    <x v="4"/>
    <x v="1"/>
    <x v="0"/>
    <x v="0"/>
    <n v="45"/>
    <x v="224"/>
    <n v="109221"/>
    <x v="13"/>
    <x v="0"/>
    <x v="4"/>
    <s v=""/>
    <n v="9829.89"/>
    <n v="119050.89"/>
  </r>
  <r>
    <x v="227"/>
    <s v="Luna Castro"/>
    <x v="3"/>
    <x v="2"/>
    <x v="3"/>
    <x v="1"/>
    <x v="1"/>
    <n v="45"/>
    <x v="225"/>
    <n v="88933"/>
    <x v="0"/>
    <x v="0"/>
    <x v="0"/>
    <s v=""/>
    <n v="0"/>
    <n v="88933"/>
  </r>
  <r>
    <x v="228"/>
    <s v="Nolan Brooks"/>
    <x v="15"/>
    <x v="6"/>
    <x v="0"/>
    <x v="0"/>
    <x v="2"/>
    <n v="40"/>
    <x v="226"/>
    <n v="49342"/>
    <x v="0"/>
    <x v="0"/>
    <x v="3"/>
    <d v="2019-08-27T00:00:00"/>
    <n v="0"/>
    <n v="49342"/>
  </r>
  <r>
    <x v="229"/>
    <s v="Jayden Jones"/>
    <x v="18"/>
    <x v="2"/>
    <x v="0"/>
    <x v="0"/>
    <x v="2"/>
    <n v="27"/>
    <x v="227"/>
    <n v="74587"/>
    <x v="0"/>
    <x v="0"/>
    <x v="4"/>
    <s v=""/>
    <n v="0"/>
    <n v="74587"/>
  </r>
  <r>
    <x v="230"/>
    <s v="Asher Hsu"/>
    <x v="5"/>
    <x v="3"/>
    <x v="0"/>
    <x v="0"/>
    <x v="0"/>
    <n v="36"/>
    <x v="228"/>
    <n v="80757"/>
    <x v="0"/>
    <x v="1"/>
    <x v="6"/>
    <s v=""/>
    <n v="0"/>
    <n v="80757"/>
  </r>
  <r>
    <x v="231"/>
    <s v="Greyson Lim"/>
    <x v="4"/>
    <x v="4"/>
    <x v="1"/>
    <x v="0"/>
    <x v="0"/>
    <n v="28"/>
    <x v="229"/>
    <n v="198662"/>
    <x v="30"/>
    <x v="1"/>
    <x v="9"/>
    <s v=""/>
    <n v="49665.5"/>
    <n v="248327.5"/>
  </r>
  <r>
    <x v="232"/>
    <s v="Chloe Miller"/>
    <x v="10"/>
    <x v="5"/>
    <x v="0"/>
    <x v="1"/>
    <x v="3"/>
    <n v="57"/>
    <x v="230"/>
    <n v="142506"/>
    <x v="26"/>
    <x v="0"/>
    <x v="4"/>
    <s v=""/>
    <n v="15675.66"/>
    <n v="158181.66"/>
  </r>
  <r>
    <x v="233"/>
    <s v="Jaxson Brooks"/>
    <x v="28"/>
    <x v="2"/>
    <x v="0"/>
    <x v="0"/>
    <x v="3"/>
    <n v="57"/>
    <x v="231"/>
    <n v="77028"/>
    <x v="0"/>
    <x v="0"/>
    <x v="3"/>
    <s v=""/>
    <n v="0"/>
    <n v="77028"/>
  </r>
  <r>
    <x v="234"/>
    <s v="Jack Perez"/>
    <x v="18"/>
    <x v="2"/>
    <x v="2"/>
    <x v="0"/>
    <x v="1"/>
    <n v="30"/>
    <x v="232"/>
    <n v="80389"/>
    <x v="0"/>
    <x v="2"/>
    <x v="12"/>
    <d v="2017-09-10T00:00:00"/>
    <n v="0"/>
    <n v="80389"/>
  </r>
  <r>
    <x v="235"/>
    <s v="Ruby Reed"/>
    <x v="11"/>
    <x v="0"/>
    <x v="3"/>
    <x v="1"/>
    <x v="2"/>
    <n v="26"/>
    <x v="67"/>
    <n v="249062"/>
    <x v="31"/>
    <x v="0"/>
    <x v="8"/>
    <s v=""/>
    <n v="97134.180000000008"/>
    <n v="346196.18"/>
  </r>
  <r>
    <x v="236"/>
    <s v="Ivy Rojas"/>
    <x v="17"/>
    <x v="2"/>
    <x v="1"/>
    <x v="1"/>
    <x v="1"/>
    <n v="53"/>
    <x v="233"/>
    <n v="52675"/>
    <x v="0"/>
    <x v="2"/>
    <x v="12"/>
    <s v=""/>
    <n v="0"/>
    <n v="52675"/>
  </r>
  <r>
    <x v="237"/>
    <s v="Hudson Wong"/>
    <x v="29"/>
    <x v="1"/>
    <x v="0"/>
    <x v="0"/>
    <x v="0"/>
    <n v="59"/>
    <x v="234"/>
    <n v="83365"/>
    <x v="0"/>
    <x v="1"/>
    <x v="6"/>
    <s v=""/>
    <n v="0"/>
    <n v="83365"/>
  </r>
  <r>
    <x v="238"/>
    <s v="Ryan Yi"/>
    <x v="22"/>
    <x v="2"/>
    <x v="3"/>
    <x v="0"/>
    <x v="0"/>
    <n v="56"/>
    <x v="235"/>
    <n v="82758"/>
    <x v="0"/>
    <x v="0"/>
    <x v="3"/>
    <s v=""/>
    <n v="0"/>
    <n v="82758"/>
  </r>
  <r>
    <x v="239"/>
    <s v="Carter Simmons"/>
    <x v="8"/>
    <x v="2"/>
    <x v="1"/>
    <x v="0"/>
    <x v="2"/>
    <n v="41"/>
    <x v="236"/>
    <n v="126406"/>
    <x v="2"/>
    <x v="0"/>
    <x v="1"/>
    <s v=""/>
    <n v="12640.6"/>
    <n v="139046.6"/>
  </r>
  <r>
    <x v="240"/>
    <s v="Emilia Xu"/>
    <x v="8"/>
    <x v="5"/>
    <x v="1"/>
    <x v="1"/>
    <x v="0"/>
    <n v="46"/>
    <x v="237"/>
    <n v="103147"/>
    <x v="7"/>
    <x v="0"/>
    <x v="8"/>
    <s v=""/>
    <n v="6188.82"/>
    <n v="109335.82"/>
  </r>
  <r>
    <x v="241"/>
    <s v="Adam Medina"/>
    <x v="3"/>
    <x v="2"/>
    <x v="0"/>
    <x v="0"/>
    <x v="1"/>
    <n v="49"/>
    <x v="238"/>
    <n v="81622"/>
    <x v="0"/>
    <x v="0"/>
    <x v="1"/>
    <s v=""/>
    <n v="0"/>
    <n v="81622"/>
  </r>
  <r>
    <x v="242"/>
    <s v="Connor Howard"/>
    <x v="9"/>
    <x v="2"/>
    <x v="3"/>
    <x v="0"/>
    <x v="2"/>
    <n v="42"/>
    <x v="113"/>
    <n v="44265"/>
    <x v="0"/>
    <x v="0"/>
    <x v="4"/>
    <d v="2022-06-27T00:00:00"/>
    <n v="0"/>
    <n v="44265"/>
  </r>
  <r>
    <x v="243"/>
    <s v="Audrey Duong"/>
    <x v="11"/>
    <x v="1"/>
    <x v="3"/>
    <x v="1"/>
    <x v="0"/>
    <n v="55"/>
    <x v="239"/>
    <n v="213998"/>
    <x v="25"/>
    <x v="0"/>
    <x v="8"/>
    <s v=""/>
    <n v="72759.320000000007"/>
    <n v="286757.32"/>
  </r>
  <r>
    <x v="244"/>
    <s v="Landon Reyes"/>
    <x v="4"/>
    <x v="2"/>
    <x v="2"/>
    <x v="0"/>
    <x v="1"/>
    <n v="44"/>
    <x v="240"/>
    <n v="171823"/>
    <x v="17"/>
    <x v="0"/>
    <x v="0"/>
    <s v=""/>
    <n v="46392.210000000006"/>
    <n v="218215.21000000002"/>
  </r>
  <r>
    <x v="245"/>
    <s v="Noah Ma"/>
    <x v="11"/>
    <x v="3"/>
    <x v="0"/>
    <x v="0"/>
    <x v="0"/>
    <n v="28"/>
    <x v="241"/>
    <n v="201013"/>
    <x v="15"/>
    <x v="0"/>
    <x v="5"/>
    <s v=""/>
    <n v="62314.03"/>
    <n v="263327.03000000003"/>
  </r>
  <r>
    <x v="246"/>
    <s v="Lucas Alexander"/>
    <x v="4"/>
    <x v="2"/>
    <x v="0"/>
    <x v="0"/>
    <x v="3"/>
    <n v="41"/>
    <x v="242"/>
    <n v="192944"/>
    <x v="10"/>
    <x v="0"/>
    <x v="8"/>
    <s v=""/>
    <n v="42447.68"/>
    <n v="235391.68"/>
  </r>
  <r>
    <x v="247"/>
    <s v="Henry Vo"/>
    <x v="0"/>
    <x v="0"/>
    <x v="0"/>
    <x v="0"/>
    <x v="0"/>
    <n v="60"/>
    <x v="243"/>
    <n v="81699"/>
    <x v="0"/>
    <x v="1"/>
    <x v="9"/>
    <s v=""/>
    <n v="0"/>
    <n v="81699"/>
  </r>
  <r>
    <x v="248"/>
    <s v="Mila Han"/>
    <x v="8"/>
    <x v="1"/>
    <x v="0"/>
    <x v="1"/>
    <x v="0"/>
    <n v="54"/>
    <x v="244"/>
    <n v="128791"/>
    <x v="7"/>
    <x v="0"/>
    <x v="8"/>
    <s v=""/>
    <n v="7727.46"/>
    <n v="136518.46"/>
  </r>
  <r>
    <x v="249"/>
    <s v="Genesis Herrera"/>
    <x v="8"/>
    <x v="2"/>
    <x v="2"/>
    <x v="1"/>
    <x v="1"/>
    <n v="34"/>
    <x v="245"/>
    <n v="126898"/>
    <x v="2"/>
    <x v="2"/>
    <x v="12"/>
    <s v=""/>
    <n v="12689.800000000001"/>
    <n v="139587.79999999999"/>
  </r>
  <r>
    <x v="250"/>
    <s v="Olivia Vazquez"/>
    <x v="27"/>
    <x v="2"/>
    <x v="3"/>
    <x v="1"/>
    <x v="1"/>
    <n v="53"/>
    <x v="246"/>
    <n v="93053"/>
    <x v="0"/>
    <x v="2"/>
    <x v="11"/>
    <s v=""/>
    <n v="0"/>
    <n v="93053"/>
  </r>
  <r>
    <x v="251"/>
    <s v="Leilani Ng"/>
    <x v="9"/>
    <x v="2"/>
    <x v="1"/>
    <x v="1"/>
    <x v="0"/>
    <n v="48"/>
    <x v="247"/>
    <n v="50513"/>
    <x v="0"/>
    <x v="0"/>
    <x v="3"/>
    <d v="2019-10-30T00:00:00"/>
    <n v="0"/>
    <n v="50513"/>
  </r>
  <r>
    <x v="252"/>
    <s v="Olivia Mendoza"/>
    <x v="29"/>
    <x v="1"/>
    <x v="1"/>
    <x v="1"/>
    <x v="1"/>
    <n v="43"/>
    <x v="248"/>
    <n v="86533"/>
    <x v="0"/>
    <x v="0"/>
    <x v="0"/>
    <s v=""/>
    <n v="0"/>
    <n v="86533"/>
  </r>
  <r>
    <x v="253"/>
    <s v="Skylar Xu"/>
    <x v="16"/>
    <x v="0"/>
    <x v="2"/>
    <x v="1"/>
    <x v="0"/>
    <n v="60"/>
    <x v="249"/>
    <n v="72806"/>
    <x v="0"/>
    <x v="1"/>
    <x v="6"/>
    <s v=""/>
    <n v="0"/>
    <n v="72806"/>
  </r>
  <r>
    <x v="254"/>
    <s v="Eloise Williams"/>
    <x v="11"/>
    <x v="1"/>
    <x v="3"/>
    <x v="1"/>
    <x v="3"/>
    <n v="42"/>
    <x v="250"/>
    <n v="258115"/>
    <x v="9"/>
    <x v="0"/>
    <x v="4"/>
    <s v=""/>
    <n v="92921.4"/>
    <n v="351036.4"/>
  </r>
  <r>
    <x v="255"/>
    <s v="Jackson Maldonado"/>
    <x v="18"/>
    <x v="2"/>
    <x v="0"/>
    <x v="0"/>
    <x v="1"/>
    <n v="52"/>
    <x v="251"/>
    <n v="63444"/>
    <x v="0"/>
    <x v="0"/>
    <x v="8"/>
    <s v=""/>
    <n v="0"/>
    <n v="63444"/>
  </r>
  <r>
    <x v="256"/>
    <s v="Christian Harris"/>
    <x v="25"/>
    <x v="0"/>
    <x v="3"/>
    <x v="0"/>
    <x v="2"/>
    <n v="50"/>
    <x v="252"/>
    <n v="96099"/>
    <x v="26"/>
    <x v="0"/>
    <x v="1"/>
    <s v=""/>
    <n v="10570.89"/>
    <n v="106669.89"/>
  </r>
  <r>
    <x v="257"/>
    <s v="Penelope Santos"/>
    <x v="3"/>
    <x v="2"/>
    <x v="0"/>
    <x v="1"/>
    <x v="1"/>
    <n v="37"/>
    <x v="253"/>
    <n v="92849"/>
    <x v="0"/>
    <x v="0"/>
    <x v="1"/>
    <s v=""/>
    <n v="0"/>
    <n v="92849"/>
  </r>
  <r>
    <x v="258"/>
    <s v="Nicholas Zhou"/>
    <x v="29"/>
    <x v="1"/>
    <x v="0"/>
    <x v="0"/>
    <x v="0"/>
    <n v="58"/>
    <x v="254"/>
    <n v="85094"/>
    <x v="0"/>
    <x v="1"/>
    <x v="7"/>
    <s v=""/>
    <n v="0"/>
    <n v="85094"/>
  </r>
  <r>
    <x v="259"/>
    <s v="Ayla Garza"/>
    <x v="10"/>
    <x v="5"/>
    <x v="1"/>
    <x v="1"/>
    <x v="1"/>
    <n v="39"/>
    <x v="255"/>
    <n v="156224"/>
    <x v="18"/>
    <x v="2"/>
    <x v="12"/>
    <s v=""/>
    <n v="21871.360000000001"/>
    <n v="178095.35999999999"/>
  </r>
  <r>
    <x v="260"/>
    <s v="Carson Mai"/>
    <x v="11"/>
    <x v="3"/>
    <x v="1"/>
    <x v="0"/>
    <x v="0"/>
    <n v="50"/>
    <x v="256"/>
    <n v="245920"/>
    <x v="9"/>
    <x v="0"/>
    <x v="0"/>
    <d v="1996-05-16T00:00:00"/>
    <n v="88531.199999999997"/>
    <n v="334451.20000000001"/>
  </r>
  <r>
    <x v="261"/>
    <s v="Luna Lu"/>
    <x v="6"/>
    <x v="5"/>
    <x v="2"/>
    <x v="1"/>
    <x v="0"/>
    <n v="51"/>
    <x v="257"/>
    <n v="50214"/>
    <x v="0"/>
    <x v="1"/>
    <x v="9"/>
    <s v=""/>
    <n v="0"/>
    <n v="50214"/>
  </r>
  <r>
    <x v="262"/>
    <s v="Anthony Ho"/>
    <x v="5"/>
    <x v="5"/>
    <x v="3"/>
    <x v="0"/>
    <x v="0"/>
    <n v="31"/>
    <x v="258"/>
    <n v="79713"/>
    <x v="0"/>
    <x v="1"/>
    <x v="9"/>
    <s v=""/>
    <n v="0"/>
    <n v="79713"/>
  </r>
  <r>
    <x v="263"/>
    <s v="Clara Lopez"/>
    <x v="4"/>
    <x v="2"/>
    <x v="2"/>
    <x v="1"/>
    <x v="1"/>
    <n v="52"/>
    <x v="259"/>
    <n v="166699"/>
    <x v="17"/>
    <x v="2"/>
    <x v="11"/>
    <s v=""/>
    <n v="45008.73"/>
    <n v="211707.73"/>
  </r>
  <r>
    <x v="264"/>
    <s v="Melody Woods"/>
    <x v="2"/>
    <x v="2"/>
    <x v="2"/>
    <x v="1"/>
    <x v="2"/>
    <n v="63"/>
    <x v="260"/>
    <n v="78788"/>
    <x v="0"/>
    <x v="0"/>
    <x v="3"/>
    <s v=""/>
    <n v="0"/>
    <n v="78788"/>
  </r>
  <r>
    <x v="265"/>
    <s v="Matthew Simmons"/>
    <x v="10"/>
    <x v="3"/>
    <x v="2"/>
    <x v="0"/>
    <x v="3"/>
    <n v="28"/>
    <x v="261"/>
    <n v="142797"/>
    <x v="2"/>
    <x v="0"/>
    <x v="3"/>
    <s v=""/>
    <n v="14279.7"/>
    <n v="157076.70000000001"/>
  </r>
  <r>
    <x v="266"/>
    <s v="Gabriella Carrillo"/>
    <x v="11"/>
    <x v="4"/>
    <x v="2"/>
    <x v="1"/>
    <x v="1"/>
    <n v="39"/>
    <x v="262"/>
    <n v="187516"/>
    <x v="27"/>
    <x v="2"/>
    <x v="11"/>
    <s v=""/>
    <n v="65630.599999999991"/>
    <n v="253146.59999999998"/>
  </r>
  <r>
    <x v="267"/>
    <s v="Lydia Juarez"/>
    <x v="4"/>
    <x v="4"/>
    <x v="3"/>
    <x v="1"/>
    <x v="1"/>
    <n v="36"/>
    <x v="263"/>
    <n v="156029"/>
    <x v="5"/>
    <x v="0"/>
    <x v="0"/>
    <s v=""/>
    <n v="23404.35"/>
    <n v="179433.35"/>
  </r>
  <r>
    <x v="268"/>
    <s v="Ava Carrillo"/>
    <x v="10"/>
    <x v="3"/>
    <x v="3"/>
    <x v="1"/>
    <x v="1"/>
    <n v="63"/>
    <x v="264"/>
    <n v="149582"/>
    <x v="18"/>
    <x v="0"/>
    <x v="3"/>
    <d v="2021-03-03T00:00:00"/>
    <n v="20941.480000000003"/>
    <n v="170523.48"/>
  </r>
  <r>
    <x v="269"/>
    <s v="Elena Sharma"/>
    <x v="4"/>
    <x v="5"/>
    <x v="1"/>
    <x v="1"/>
    <x v="0"/>
    <n v="47"/>
    <x v="265"/>
    <n v="163922"/>
    <x v="20"/>
    <x v="0"/>
    <x v="5"/>
    <s v=""/>
    <n v="34423.619999999995"/>
    <n v="198345.62"/>
  </r>
  <r>
    <x v="270"/>
    <s v="Julia Ahmed"/>
    <x v="11"/>
    <x v="3"/>
    <x v="2"/>
    <x v="1"/>
    <x v="0"/>
    <n v="43"/>
    <x v="266"/>
    <n v="240860"/>
    <x v="32"/>
    <x v="0"/>
    <x v="1"/>
    <s v=""/>
    <n v="89118.2"/>
    <n v="329978.2"/>
  </r>
  <r>
    <x v="271"/>
    <s v="Iris Vo"/>
    <x v="8"/>
    <x v="6"/>
    <x v="3"/>
    <x v="1"/>
    <x v="0"/>
    <n v="39"/>
    <x v="267"/>
    <n v="128497"/>
    <x v="12"/>
    <x v="1"/>
    <x v="7"/>
    <s v=""/>
    <n v="8994.7900000000009"/>
    <n v="137491.79"/>
  </r>
  <r>
    <x v="272"/>
    <s v="Hunter Yi"/>
    <x v="21"/>
    <x v="0"/>
    <x v="1"/>
    <x v="0"/>
    <x v="0"/>
    <n v="55"/>
    <x v="268"/>
    <n v="121976"/>
    <x v="0"/>
    <x v="1"/>
    <x v="6"/>
    <s v=""/>
    <n v="0"/>
    <n v="121976"/>
  </r>
  <r>
    <x v="273"/>
    <s v="Valentina Oh"/>
    <x v="10"/>
    <x v="1"/>
    <x v="1"/>
    <x v="1"/>
    <x v="0"/>
    <n v="32"/>
    <x v="269"/>
    <n v="126464"/>
    <x v="5"/>
    <x v="0"/>
    <x v="8"/>
    <s v=""/>
    <n v="18969.599999999999"/>
    <n v="145433.60000000001"/>
  </r>
  <r>
    <x v="274"/>
    <s v="Kinsley Tran"/>
    <x v="11"/>
    <x v="3"/>
    <x v="0"/>
    <x v="1"/>
    <x v="0"/>
    <n v="53"/>
    <x v="270"/>
    <n v="234064"/>
    <x v="6"/>
    <x v="1"/>
    <x v="7"/>
    <s v=""/>
    <n v="77241.12000000001"/>
    <n v="311305.12"/>
  </r>
  <r>
    <x v="275"/>
    <s v="Christian Hong"/>
    <x v="5"/>
    <x v="4"/>
    <x v="0"/>
    <x v="0"/>
    <x v="0"/>
    <n v="59"/>
    <x v="271"/>
    <n v="81829"/>
    <x v="0"/>
    <x v="1"/>
    <x v="6"/>
    <s v=""/>
    <n v="0"/>
    <n v="81829"/>
  </r>
  <r>
    <x v="276"/>
    <s v="Amelia Mehta"/>
    <x v="4"/>
    <x v="6"/>
    <x v="1"/>
    <x v="1"/>
    <x v="0"/>
    <n v="26"/>
    <x v="272"/>
    <n v="193971"/>
    <x v="10"/>
    <x v="0"/>
    <x v="1"/>
    <s v=""/>
    <n v="42673.62"/>
    <n v="236644.62"/>
  </r>
  <r>
    <x v="277"/>
    <s v="Axel Leung"/>
    <x v="15"/>
    <x v="6"/>
    <x v="1"/>
    <x v="0"/>
    <x v="0"/>
    <n v="55"/>
    <x v="273"/>
    <n v="47696"/>
    <x v="0"/>
    <x v="0"/>
    <x v="3"/>
    <s v=""/>
    <n v="0"/>
    <n v="47696"/>
  </r>
  <r>
    <x v="278"/>
    <s v="Lucas Lam"/>
    <x v="8"/>
    <x v="3"/>
    <x v="3"/>
    <x v="0"/>
    <x v="0"/>
    <n v="34"/>
    <x v="274"/>
    <n v="116676"/>
    <x v="2"/>
    <x v="1"/>
    <x v="7"/>
    <s v=""/>
    <n v="11667.6"/>
    <n v="128343.6"/>
  </r>
  <r>
    <x v="279"/>
    <s v="Jose Thompson"/>
    <x v="8"/>
    <x v="5"/>
    <x v="1"/>
    <x v="0"/>
    <x v="2"/>
    <n v="45"/>
    <x v="275"/>
    <n v="104162"/>
    <x v="13"/>
    <x v="0"/>
    <x v="4"/>
    <s v=""/>
    <n v="9374.58"/>
    <n v="113536.58"/>
  </r>
  <r>
    <x v="280"/>
    <s v="Wesley Duong"/>
    <x v="23"/>
    <x v="6"/>
    <x v="3"/>
    <x v="0"/>
    <x v="0"/>
    <n v="29"/>
    <x v="276"/>
    <n v="86226"/>
    <x v="0"/>
    <x v="0"/>
    <x v="3"/>
    <s v=""/>
    <n v="0"/>
    <n v="86226"/>
  </r>
  <r>
    <x v="281"/>
    <s v="Adeline Maldonado"/>
    <x v="4"/>
    <x v="5"/>
    <x v="3"/>
    <x v="1"/>
    <x v="1"/>
    <n v="45"/>
    <x v="277"/>
    <n v="172206"/>
    <x v="33"/>
    <x v="2"/>
    <x v="11"/>
    <s v=""/>
    <n v="49939.74"/>
    <n v="222145.74"/>
  </r>
  <r>
    <x v="282"/>
    <s v="Elias Diaz"/>
    <x v="24"/>
    <x v="6"/>
    <x v="3"/>
    <x v="0"/>
    <x v="1"/>
    <n v="34"/>
    <x v="39"/>
    <n v="55985"/>
    <x v="0"/>
    <x v="0"/>
    <x v="3"/>
    <s v=""/>
    <n v="0"/>
    <n v="55985"/>
  </r>
  <r>
    <x v="283"/>
    <s v="Wyatt Aguilar"/>
    <x v="13"/>
    <x v="2"/>
    <x v="1"/>
    <x v="0"/>
    <x v="1"/>
    <n v="26"/>
    <x v="278"/>
    <n v="61481"/>
    <x v="0"/>
    <x v="0"/>
    <x v="8"/>
    <s v=""/>
    <n v="0"/>
    <n v="61481"/>
  </r>
  <r>
    <x v="284"/>
    <s v="Josephine Espinoza"/>
    <x v="8"/>
    <x v="1"/>
    <x v="2"/>
    <x v="1"/>
    <x v="1"/>
    <n v="30"/>
    <x v="279"/>
    <n v="124295"/>
    <x v="12"/>
    <x v="2"/>
    <x v="12"/>
    <s v=""/>
    <n v="8700.6500000000015"/>
    <n v="132995.65"/>
  </r>
  <r>
    <x v="285"/>
    <s v="Adeline Lai"/>
    <x v="10"/>
    <x v="1"/>
    <x v="2"/>
    <x v="1"/>
    <x v="0"/>
    <n v="55"/>
    <x v="280"/>
    <n v="132894"/>
    <x v="5"/>
    <x v="0"/>
    <x v="1"/>
    <s v=""/>
    <n v="19934.099999999999"/>
    <n v="152828.1"/>
  </r>
  <r>
    <x v="286"/>
    <s v="Christopher Vu"/>
    <x v="20"/>
    <x v="2"/>
    <x v="1"/>
    <x v="0"/>
    <x v="0"/>
    <n v="47"/>
    <x v="281"/>
    <n v="88839"/>
    <x v="11"/>
    <x v="0"/>
    <x v="5"/>
    <d v="2014-10-28T00:00:00"/>
    <n v="4441.95"/>
    <n v="93280.95"/>
  </r>
  <r>
    <x v="287"/>
    <s v="Kai Vega"/>
    <x v="21"/>
    <x v="0"/>
    <x v="0"/>
    <x v="0"/>
    <x v="1"/>
    <n v="51"/>
    <x v="282"/>
    <n v="78107"/>
    <x v="0"/>
    <x v="2"/>
    <x v="12"/>
    <s v=""/>
    <n v="0"/>
    <n v="78107"/>
  </r>
  <r>
    <x v="288"/>
    <s v="Hailey Chin"/>
    <x v="10"/>
    <x v="2"/>
    <x v="1"/>
    <x v="1"/>
    <x v="0"/>
    <n v="54"/>
    <x v="283"/>
    <n v="135642"/>
    <x v="2"/>
    <x v="1"/>
    <x v="9"/>
    <s v=""/>
    <n v="13564.2"/>
    <n v="149206.20000000001"/>
  </r>
  <r>
    <x v="289"/>
    <s v="Eleanor Xi"/>
    <x v="10"/>
    <x v="1"/>
    <x v="1"/>
    <x v="1"/>
    <x v="0"/>
    <n v="64"/>
    <x v="284"/>
    <n v="147853"/>
    <x v="26"/>
    <x v="0"/>
    <x v="4"/>
    <s v=""/>
    <n v="16263.83"/>
    <n v="164116.82999999999"/>
  </r>
  <r>
    <x v="290"/>
    <s v="Lily Molina"/>
    <x v="8"/>
    <x v="2"/>
    <x v="0"/>
    <x v="1"/>
    <x v="1"/>
    <n v="40"/>
    <x v="285"/>
    <n v="125900"/>
    <x v="12"/>
    <x v="0"/>
    <x v="3"/>
    <d v="2018-04-16T00:00:00"/>
    <n v="8813"/>
    <n v="134713"/>
  </r>
  <r>
    <x v="291"/>
    <s v="Levi Vasquez"/>
    <x v="17"/>
    <x v="2"/>
    <x v="0"/>
    <x v="0"/>
    <x v="1"/>
    <n v="27"/>
    <x v="286"/>
    <n v="42969"/>
    <x v="0"/>
    <x v="0"/>
    <x v="5"/>
    <s v=""/>
    <n v="0"/>
    <n v="42969"/>
  </r>
  <r>
    <x v="292"/>
    <s v="Elijah Washington"/>
    <x v="11"/>
    <x v="5"/>
    <x v="0"/>
    <x v="0"/>
    <x v="2"/>
    <n v="47"/>
    <x v="287"/>
    <n v="214303"/>
    <x v="29"/>
    <x v="0"/>
    <x v="3"/>
    <s v=""/>
    <n v="85721.200000000012"/>
    <n v="300024.2"/>
  </r>
  <r>
    <x v="293"/>
    <s v="Gianna Park"/>
    <x v="11"/>
    <x v="3"/>
    <x v="3"/>
    <x v="1"/>
    <x v="0"/>
    <n v="28"/>
    <x v="288"/>
    <n v="199406"/>
    <x v="21"/>
    <x v="1"/>
    <x v="7"/>
    <s v=""/>
    <n v="75774.28"/>
    <n v="275180.28000000003"/>
  </r>
  <r>
    <x v="294"/>
    <s v="Melody Leung"/>
    <x v="11"/>
    <x v="6"/>
    <x v="2"/>
    <x v="1"/>
    <x v="0"/>
    <n v="35"/>
    <x v="289"/>
    <n v="182436"/>
    <x v="32"/>
    <x v="0"/>
    <x v="4"/>
    <s v=""/>
    <n v="67501.319999999992"/>
    <n v="249937.32"/>
  </r>
  <r>
    <x v="295"/>
    <s v="Liliana Valdez"/>
    <x v="20"/>
    <x v="2"/>
    <x v="1"/>
    <x v="1"/>
    <x v="1"/>
    <n v="59"/>
    <x v="290"/>
    <n v="96507"/>
    <x v="13"/>
    <x v="0"/>
    <x v="3"/>
    <s v=""/>
    <n v="8685.6299999999992"/>
    <n v="105192.63"/>
  </r>
  <r>
    <x v="296"/>
    <s v="Ezekiel Kumar"/>
    <x v="26"/>
    <x v="0"/>
    <x v="0"/>
    <x v="0"/>
    <x v="0"/>
    <n v="33"/>
    <x v="291"/>
    <n v="82906"/>
    <x v="0"/>
    <x v="1"/>
    <x v="7"/>
    <d v="2016-10-11T00:00:00"/>
    <n v="0"/>
    <n v="82906"/>
  </r>
  <r>
    <x v="297"/>
    <s v="Ruby Rahman"/>
    <x v="15"/>
    <x v="6"/>
    <x v="0"/>
    <x v="1"/>
    <x v="0"/>
    <n v="62"/>
    <x v="292"/>
    <n v="41616"/>
    <x v="0"/>
    <x v="0"/>
    <x v="3"/>
    <s v=""/>
    <n v="0"/>
    <n v="41616"/>
  </r>
  <r>
    <x v="298"/>
    <s v="Natalie Stewart"/>
    <x v="27"/>
    <x v="2"/>
    <x v="1"/>
    <x v="1"/>
    <x v="2"/>
    <n v="50"/>
    <x v="293"/>
    <n v="92344"/>
    <x v="0"/>
    <x v="0"/>
    <x v="5"/>
    <d v="2022-01-26T00:00:00"/>
    <n v="0"/>
    <n v="92344"/>
  </r>
  <r>
    <x v="299"/>
    <s v="Charlotte Lim"/>
    <x v="11"/>
    <x v="3"/>
    <x v="0"/>
    <x v="1"/>
    <x v="0"/>
    <n v="55"/>
    <x v="294"/>
    <n v="196614"/>
    <x v="32"/>
    <x v="0"/>
    <x v="1"/>
    <s v=""/>
    <n v="72747.179999999993"/>
    <n v="269361.18"/>
  </r>
  <r>
    <x v="300"/>
    <s v="Elena Campos"/>
    <x v="8"/>
    <x v="2"/>
    <x v="2"/>
    <x v="1"/>
    <x v="1"/>
    <n v="47"/>
    <x v="295"/>
    <n v="104253"/>
    <x v="13"/>
    <x v="0"/>
    <x v="3"/>
    <s v=""/>
    <n v="9382.77"/>
    <n v="113635.77"/>
  </r>
  <r>
    <x v="301"/>
    <s v="Vivian Lim"/>
    <x v="17"/>
    <x v="2"/>
    <x v="3"/>
    <x v="1"/>
    <x v="0"/>
    <n v="34"/>
    <x v="296"/>
    <n v="44677"/>
    <x v="0"/>
    <x v="1"/>
    <x v="6"/>
    <s v=""/>
    <n v="0"/>
    <n v="44677"/>
  </r>
  <r>
    <x v="302"/>
    <s v="Madison Xu"/>
    <x v="27"/>
    <x v="2"/>
    <x v="2"/>
    <x v="1"/>
    <x v="0"/>
    <n v="39"/>
    <x v="297"/>
    <n v="66463"/>
    <x v="0"/>
    <x v="1"/>
    <x v="6"/>
    <s v=""/>
    <n v="0"/>
    <n v="66463"/>
  </r>
  <r>
    <x v="303"/>
    <s v="Ava Aguilar"/>
    <x v="15"/>
    <x v="6"/>
    <x v="1"/>
    <x v="1"/>
    <x v="1"/>
    <n v="35"/>
    <x v="298"/>
    <n v="53285"/>
    <x v="0"/>
    <x v="0"/>
    <x v="0"/>
    <s v=""/>
    <n v="0"/>
    <n v="53285"/>
  </r>
  <r>
    <x v="304"/>
    <s v="Kayden Patel"/>
    <x v="30"/>
    <x v="0"/>
    <x v="2"/>
    <x v="0"/>
    <x v="0"/>
    <n v="54"/>
    <x v="299"/>
    <n v="67683"/>
    <x v="0"/>
    <x v="1"/>
    <x v="9"/>
    <s v=""/>
    <n v="0"/>
    <n v="67683"/>
  </r>
  <r>
    <x v="305"/>
    <s v="Penelope Desai"/>
    <x v="11"/>
    <x v="4"/>
    <x v="0"/>
    <x v="1"/>
    <x v="0"/>
    <n v="41"/>
    <x v="300"/>
    <n v="238155"/>
    <x v="21"/>
    <x v="1"/>
    <x v="2"/>
    <s v=""/>
    <n v="90498.9"/>
    <n v="328653.90000000002"/>
  </r>
  <r>
    <x v="306"/>
    <s v="Henry Vang"/>
    <x v="4"/>
    <x v="1"/>
    <x v="1"/>
    <x v="0"/>
    <x v="0"/>
    <n v="37"/>
    <x v="301"/>
    <n v="173630"/>
    <x v="1"/>
    <x v="1"/>
    <x v="6"/>
    <s v=""/>
    <n v="41671.199999999997"/>
    <n v="215301.2"/>
  </r>
  <r>
    <x v="307"/>
    <s v="Eliana Turner"/>
    <x v="5"/>
    <x v="4"/>
    <x v="2"/>
    <x v="1"/>
    <x v="3"/>
    <n v="29"/>
    <x v="302"/>
    <n v="98992"/>
    <x v="0"/>
    <x v="0"/>
    <x v="8"/>
    <s v=""/>
    <n v="0"/>
    <n v="98992"/>
  </r>
  <r>
    <x v="308"/>
    <s v="Charlotte Tran"/>
    <x v="11"/>
    <x v="2"/>
    <x v="1"/>
    <x v="1"/>
    <x v="0"/>
    <n v="64"/>
    <x v="303"/>
    <n v="253330"/>
    <x v="31"/>
    <x v="0"/>
    <x v="4"/>
    <s v=""/>
    <n v="98798.7"/>
    <n v="352128.7"/>
  </r>
  <r>
    <x v="309"/>
    <s v="Everly Coleman"/>
    <x v="10"/>
    <x v="1"/>
    <x v="1"/>
    <x v="1"/>
    <x v="2"/>
    <n v="54"/>
    <x v="304"/>
    <n v="158403"/>
    <x v="18"/>
    <x v="0"/>
    <x v="3"/>
    <d v="2019-08-02T00:00:00"/>
    <n v="22176.420000000002"/>
    <n v="180579.42"/>
  </r>
  <r>
    <x v="310"/>
    <s v="Matthew Harris"/>
    <x v="10"/>
    <x v="3"/>
    <x v="1"/>
    <x v="0"/>
    <x v="2"/>
    <n v="36"/>
    <x v="305"/>
    <n v="156085"/>
    <x v="8"/>
    <x v="0"/>
    <x v="8"/>
    <s v=""/>
    <n v="18730.2"/>
    <n v="174815.2"/>
  </r>
  <r>
    <x v="311"/>
    <s v="Emilia Barnes"/>
    <x v="19"/>
    <x v="2"/>
    <x v="3"/>
    <x v="1"/>
    <x v="3"/>
    <n v="54"/>
    <x v="306"/>
    <n v="80129"/>
    <x v="0"/>
    <x v="0"/>
    <x v="8"/>
    <s v=""/>
    <n v="0"/>
    <n v="80129"/>
  </r>
  <r>
    <x v="312"/>
    <s v="Sophie Griffin"/>
    <x v="14"/>
    <x v="1"/>
    <x v="2"/>
    <x v="1"/>
    <x v="2"/>
    <n v="56"/>
    <x v="232"/>
    <n v="60517"/>
    <x v="0"/>
    <x v="0"/>
    <x v="0"/>
    <s v=""/>
    <n v="0"/>
    <n v="60517"/>
  </r>
  <r>
    <x v="313"/>
    <s v="Kai Phillips"/>
    <x v="16"/>
    <x v="0"/>
    <x v="2"/>
    <x v="0"/>
    <x v="2"/>
    <n v="48"/>
    <x v="307"/>
    <n v="72315"/>
    <x v="0"/>
    <x v="0"/>
    <x v="4"/>
    <d v="2017-05-20T00:00:00"/>
    <n v="0"/>
    <n v="72315"/>
  </r>
  <r>
    <x v="314"/>
    <s v="Dylan Khan"/>
    <x v="4"/>
    <x v="6"/>
    <x v="0"/>
    <x v="0"/>
    <x v="0"/>
    <n v="35"/>
    <x v="308"/>
    <n v="153815"/>
    <x v="34"/>
    <x v="0"/>
    <x v="8"/>
    <d v="2016-05-31T00:00:00"/>
    <n v="29224.85"/>
    <n v="183039.85"/>
  </r>
  <r>
    <x v="315"/>
    <s v="Nevaeh Clark"/>
    <x v="10"/>
    <x v="5"/>
    <x v="3"/>
    <x v="1"/>
    <x v="3"/>
    <n v="32"/>
    <x v="309"/>
    <n v="139552"/>
    <x v="5"/>
    <x v="0"/>
    <x v="8"/>
    <s v=""/>
    <n v="20932.8"/>
    <n v="160484.79999999999"/>
  </r>
  <r>
    <x v="316"/>
    <s v="Carter Luu"/>
    <x v="11"/>
    <x v="5"/>
    <x v="1"/>
    <x v="0"/>
    <x v="0"/>
    <n v="25"/>
    <x v="310"/>
    <n v="257296"/>
    <x v="27"/>
    <x v="0"/>
    <x v="4"/>
    <s v=""/>
    <n v="90053.599999999991"/>
    <n v="347349.6"/>
  </r>
  <r>
    <x v="317"/>
    <s v="Jordan Ngo"/>
    <x v="5"/>
    <x v="4"/>
    <x v="0"/>
    <x v="0"/>
    <x v="0"/>
    <n v="26"/>
    <x v="311"/>
    <n v="91372"/>
    <x v="0"/>
    <x v="0"/>
    <x v="8"/>
    <s v=""/>
    <n v="0"/>
    <n v="91372"/>
  </r>
  <r>
    <x v="318"/>
    <s v="Jackson Hu"/>
    <x v="23"/>
    <x v="6"/>
    <x v="1"/>
    <x v="0"/>
    <x v="0"/>
    <n v="53"/>
    <x v="312"/>
    <n v="73601"/>
    <x v="0"/>
    <x v="1"/>
    <x v="7"/>
    <s v=""/>
    <n v="0"/>
    <n v="73601"/>
  </r>
  <r>
    <x v="319"/>
    <s v="Madelyn Kang"/>
    <x v="3"/>
    <x v="2"/>
    <x v="1"/>
    <x v="1"/>
    <x v="0"/>
    <n v="37"/>
    <x v="313"/>
    <n v="71871"/>
    <x v="0"/>
    <x v="1"/>
    <x v="7"/>
    <s v=""/>
    <n v="0"/>
    <n v="71871"/>
  </r>
  <r>
    <x v="320"/>
    <s v="Everleigh Bell"/>
    <x v="29"/>
    <x v="1"/>
    <x v="3"/>
    <x v="1"/>
    <x v="2"/>
    <n v="31"/>
    <x v="314"/>
    <n v="84925"/>
    <x v="0"/>
    <x v="0"/>
    <x v="4"/>
    <s v=""/>
    <n v="0"/>
    <n v="84925"/>
  </r>
  <r>
    <x v="321"/>
    <s v="Eliana Trinh"/>
    <x v="10"/>
    <x v="2"/>
    <x v="0"/>
    <x v="1"/>
    <x v="0"/>
    <n v="47"/>
    <x v="315"/>
    <n v="155600"/>
    <x v="18"/>
    <x v="1"/>
    <x v="6"/>
    <s v=""/>
    <n v="21784.000000000004"/>
    <n v="177384"/>
  </r>
  <r>
    <x v="322"/>
    <s v="Oliver Ford"/>
    <x v="8"/>
    <x v="1"/>
    <x v="2"/>
    <x v="0"/>
    <x v="3"/>
    <n v="32"/>
    <x v="316"/>
    <n v="101564"/>
    <x v="7"/>
    <x v="0"/>
    <x v="4"/>
    <s v=""/>
    <n v="6093.84"/>
    <n v="107657.84"/>
  </r>
  <r>
    <x v="323"/>
    <s v="Ryan Huang"/>
    <x v="0"/>
    <x v="0"/>
    <x v="2"/>
    <x v="0"/>
    <x v="0"/>
    <n v="40"/>
    <x v="317"/>
    <n v="80150"/>
    <x v="0"/>
    <x v="0"/>
    <x v="5"/>
    <s v=""/>
    <n v="0"/>
    <n v="80150"/>
  </r>
  <r>
    <x v="324"/>
    <s v="Gabriel Ahmed"/>
    <x v="24"/>
    <x v="6"/>
    <x v="1"/>
    <x v="0"/>
    <x v="0"/>
    <n v="65"/>
    <x v="318"/>
    <n v="73996"/>
    <x v="0"/>
    <x v="1"/>
    <x v="7"/>
    <d v="2022-09-04T00:00:00"/>
    <n v="0"/>
    <n v="73996"/>
  </r>
  <r>
    <x v="325"/>
    <s v="Ivy Rios"/>
    <x v="28"/>
    <x v="2"/>
    <x v="0"/>
    <x v="1"/>
    <x v="1"/>
    <n v="25"/>
    <x v="319"/>
    <n v="90109"/>
    <x v="0"/>
    <x v="0"/>
    <x v="3"/>
    <s v=""/>
    <n v="0"/>
    <n v="90109"/>
  </r>
  <r>
    <x v="326"/>
    <s v="Luca Hunter"/>
    <x v="26"/>
    <x v="0"/>
    <x v="1"/>
    <x v="0"/>
    <x v="2"/>
    <n v="39"/>
    <x v="320"/>
    <n v="67216"/>
    <x v="0"/>
    <x v="0"/>
    <x v="5"/>
    <s v=""/>
    <n v="0"/>
    <n v="67216"/>
  </r>
  <r>
    <x v="327"/>
    <s v="Claire Owens"/>
    <x v="27"/>
    <x v="2"/>
    <x v="2"/>
    <x v="1"/>
    <x v="2"/>
    <n v="52"/>
    <x v="321"/>
    <n v="75402"/>
    <x v="0"/>
    <x v="0"/>
    <x v="5"/>
    <s v=""/>
    <n v="0"/>
    <n v="75402"/>
  </r>
  <r>
    <x v="328"/>
    <s v="Aubrey Maldonado"/>
    <x v="21"/>
    <x v="0"/>
    <x v="0"/>
    <x v="1"/>
    <x v="1"/>
    <n v="38"/>
    <x v="322"/>
    <n v="120795"/>
    <x v="0"/>
    <x v="2"/>
    <x v="11"/>
    <s v=""/>
    <n v="0"/>
    <n v="120795"/>
  </r>
  <r>
    <x v="329"/>
    <s v="Elias Vasquez"/>
    <x v="9"/>
    <x v="2"/>
    <x v="3"/>
    <x v="0"/>
    <x v="1"/>
    <n v="33"/>
    <x v="131"/>
    <n v="44012"/>
    <x v="0"/>
    <x v="2"/>
    <x v="12"/>
    <s v=""/>
    <n v="0"/>
    <n v="44012"/>
  </r>
  <r>
    <x v="330"/>
    <s v="Melody Luu"/>
    <x v="11"/>
    <x v="4"/>
    <x v="2"/>
    <x v="1"/>
    <x v="0"/>
    <n v="28"/>
    <x v="323"/>
    <n v="219180"/>
    <x v="6"/>
    <x v="1"/>
    <x v="6"/>
    <s v=""/>
    <n v="72329.400000000009"/>
    <n v="291509.40000000002"/>
  </r>
  <r>
    <x v="331"/>
    <s v="Christopher Luu"/>
    <x v="11"/>
    <x v="0"/>
    <x v="2"/>
    <x v="0"/>
    <x v="0"/>
    <n v="61"/>
    <x v="324"/>
    <n v="258700"/>
    <x v="14"/>
    <x v="0"/>
    <x v="4"/>
    <s v=""/>
    <n v="82784"/>
    <n v="341484"/>
  </r>
  <r>
    <x v="332"/>
    <s v="James Han"/>
    <x v="16"/>
    <x v="0"/>
    <x v="3"/>
    <x v="0"/>
    <x v="0"/>
    <n v="32"/>
    <x v="111"/>
    <n v="97496"/>
    <x v="0"/>
    <x v="0"/>
    <x v="8"/>
    <s v=""/>
    <n v="0"/>
    <n v="97496"/>
  </r>
  <r>
    <x v="333"/>
    <s v="Jaxson Ayala"/>
    <x v="11"/>
    <x v="6"/>
    <x v="2"/>
    <x v="0"/>
    <x v="1"/>
    <n v="28"/>
    <x v="325"/>
    <n v="239270"/>
    <x v="21"/>
    <x v="2"/>
    <x v="12"/>
    <s v=""/>
    <n v="90922.6"/>
    <n v="330192.59999999998"/>
  </r>
  <r>
    <x v="334"/>
    <s v="Levi James"/>
    <x v="8"/>
    <x v="2"/>
    <x v="3"/>
    <x v="0"/>
    <x v="2"/>
    <n v="39"/>
    <x v="326"/>
    <n v="103466"/>
    <x v="11"/>
    <x v="0"/>
    <x v="1"/>
    <s v=""/>
    <n v="5173.3"/>
    <n v="108639.3"/>
  </r>
  <r>
    <x v="335"/>
    <s v="Grayson Carrillo"/>
    <x v="5"/>
    <x v="3"/>
    <x v="1"/>
    <x v="0"/>
    <x v="1"/>
    <n v="57"/>
    <x v="327"/>
    <n v="74662"/>
    <x v="0"/>
    <x v="2"/>
    <x v="11"/>
    <s v=""/>
    <n v="0"/>
    <n v="74662"/>
  </r>
  <r>
    <x v="336"/>
    <s v="Maverick Hwang"/>
    <x v="11"/>
    <x v="6"/>
    <x v="2"/>
    <x v="0"/>
    <x v="0"/>
    <n v="40"/>
    <x v="328"/>
    <n v="227816"/>
    <x v="6"/>
    <x v="0"/>
    <x v="1"/>
    <s v=""/>
    <n v="75179.28"/>
    <n v="302995.28000000003"/>
  </r>
  <r>
    <x v="337"/>
    <s v="Noah Truong"/>
    <x v="11"/>
    <x v="1"/>
    <x v="0"/>
    <x v="0"/>
    <x v="0"/>
    <n v="47"/>
    <x v="329"/>
    <n v="246680"/>
    <x v="31"/>
    <x v="1"/>
    <x v="9"/>
    <s v=""/>
    <n v="96205.2"/>
    <n v="342885.2"/>
  </r>
  <r>
    <x v="338"/>
    <s v="Willow Guzman"/>
    <x v="19"/>
    <x v="2"/>
    <x v="0"/>
    <x v="1"/>
    <x v="1"/>
    <n v="43"/>
    <x v="330"/>
    <n v="85164"/>
    <x v="0"/>
    <x v="2"/>
    <x v="11"/>
    <s v=""/>
    <n v="0"/>
    <n v="85164"/>
  </r>
  <r>
    <x v="339"/>
    <s v="Rylee Howard"/>
    <x v="10"/>
    <x v="4"/>
    <x v="0"/>
    <x v="1"/>
    <x v="3"/>
    <n v="33"/>
    <x v="331"/>
    <n v="135215"/>
    <x v="8"/>
    <x v="0"/>
    <x v="8"/>
    <s v=""/>
    <n v="16225.8"/>
    <n v="151440.79999999999"/>
  </r>
  <r>
    <x v="340"/>
    <s v="Ian Marquez"/>
    <x v="24"/>
    <x v="6"/>
    <x v="1"/>
    <x v="0"/>
    <x v="1"/>
    <n v="31"/>
    <x v="332"/>
    <n v="72542"/>
    <x v="0"/>
    <x v="0"/>
    <x v="1"/>
    <s v=""/>
    <n v="0"/>
    <n v="72542"/>
  </r>
  <r>
    <x v="341"/>
    <s v="Layla Owens"/>
    <x v="11"/>
    <x v="2"/>
    <x v="2"/>
    <x v="1"/>
    <x v="2"/>
    <n v="47"/>
    <x v="333"/>
    <n v="246303"/>
    <x v="25"/>
    <x v="0"/>
    <x v="0"/>
    <s v=""/>
    <n v="83743.02"/>
    <n v="330046.02"/>
  </r>
  <r>
    <x v="342"/>
    <s v="Chloe Dixon"/>
    <x v="11"/>
    <x v="0"/>
    <x v="1"/>
    <x v="1"/>
    <x v="2"/>
    <n v="60"/>
    <x v="334"/>
    <n v="186400"/>
    <x v="29"/>
    <x v="0"/>
    <x v="1"/>
    <s v=""/>
    <n v="74560"/>
    <n v="260960"/>
  </r>
  <r>
    <x v="343"/>
    <s v="Emily Zheng"/>
    <x v="22"/>
    <x v="2"/>
    <x v="1"/>
    <x v="1"/>
    <x v="0"/>
    <n v="50"/>
    <x v="335"/>
    <n v="91004"/>
    <x v="0"/>
    <x v="1"/>
    <x v="2"/>
    <s v=""/>
    <n v="0"/>
    <n v="91004"/>
  </r>
  <r>
    <x v="344"/>
    <s v="Jayden Rogers"/>
    <x v="8"/>
    <x v="1"/>
    <x v="2"/>
    <x v="0"/>
    <x v="2"/>
    <n v="41"/>
    <x v="336"/>
    <n v="101411"/>
    <x v="4"/>
    <x v="0"/>
    <x v="3"/>
    <s v=""/>
    <n v="8112.88"/>
    <n v="109523.88"/>
  </r>
  <r>
    <x v="345"/>
    <s v="Elizabeth Vasquez"/>
    <x v="0"/>
    <x v="0"/>
    <x v="3"/>
    <x v="1"/>
    <x v="1"/>
    <n v="28"/>
    <x v="337"/>
    <n v="111779"/>
    <x v="0"/>
    <x v="0"/>
    <x v="1"/>
    <s v=""/>
    <n v="0"/>
    <n v="111779"/>
  </r>
  <r>
    <x v="346"/>
    <s v="Samantha Ford"/>
    <x v="13"/>
    <x v="2"/>
    <x v="0"/>
    <x v="1"/>
    <x v="2"/>
    <n v="25"/>
    <x v="338"/>
    <n v="86075"/>
    <x v="0"/>
    <x v="0"/>
    <x v="8"/>
    <s v=""/>
    <n v="0"/>
    <n v="86075"/>
  </r>
  <r>
    <x v="347"/>
    <s v="Thomas Silva"/>
    <x v="1"/>
    <x v="4"/>
    <x v="3"/>
    <x v="0"/>
    <x v="1"/>
    <n v="45"/>
    <x v="339"/>
    <n v="52798"/>
    <x v="0"/>
    <x v="0"/>
    <x v="8"/>
    <d v="2018-01-30T00:00:00"/>
    <n v="0"/>
    <n v="52798"/>
  </r>
  <r>
    <x v="348"/>
    <s v="Charlotte Park"/>
    <x v="28"/>
    <x v="2"/>
    <x v="3"/>
    <x v="1"/>
    <x v="0"/>
    <n v="63"/>
    <x v="340"/>
    <n v="96136"/>
    <x v="0"/>
    <x v="1"/>
    <x v="2"/>
    <s v=""/>
    <n v="0"/>
    <n v="96136"/>
  </r>
  <r>
    <x v="349"/>
    <s v="Liam Jimenez"/>
    <x v="5"/>
    <x v="5"/>
    <x v="2"/>
    <x v="0"/>
    <x v="1"/>
    <n v="52"/>
    <x v="341"/>
    <n v="95682"/>
    <x v="0"/>
    <x v="0"/>
    <x v="3"/>
    <d v="2012-05-17T00:00:00"/>
    <n v="0"/>
    <n v="95682"/>
  </r>
  <r>
    <x v="350"/>
    <s v="Ivy Liu"/>
    <x v="6"/>
    <x v="5"/>
    <x v="0"/>
    <x v="1"/>
    <x v="0"/>
    <n v="59"/>
    <x v="342"/>
    <n v="55476"/>
    <x v="0"/>
    <x v="1"/>
    <x v="6"/>
    <s v=""/>
    <n v="0"/>
    <n v="55476"/>
  </r>
  <r>
    <x v="351"/>
    <s v="Jayden Dixon"/>
    <x v="11"/>
    <x v="4"/>
    <x v="0"/>
    <x v="0"/>
    <x v="2"/>
    <n v="30"/>
    <x v="343"/>
    <n v="197792"/>
    <x v="25"/>
    <x v="0"/>
    <x v="4"/>
    <s v=""/>
    <n v="67249.279999999999"/>
    <n v="265041.28000000003"/>
  </r>
  <r>
    <x v="352"/>
    <s v="Nevaeh Butler"/>
    <x v="26"/>
    <x v="0"/>
    <x v="2"/>
    <x v="1"/>
    <x v="2"/>
    <n v="55"/>
    <x v="344"/>
    <n v="82271"/>
    <x v="0"/>
    <x v="0"/>
    <x v="1"/>
    <s v=""/>
    <n v="0"/>
    <n v="82271"/>
  </r>
  <r>
    <x v="353"/>
    <s v="Leonardo Li"/>
    <x v="10"/>
    <x v="3"/>
    <x v="3"/>
    <x v="0"/>
    <x v="0"/>
    <n v="65"/>
    <x v="345"/>
    <n v="155716"/>
    <x v="8"/>
    <x v="0"/>
    <x v="3"/>
    <s v=""/>
    <n v="18685.919999999998"/>
    <n v="174401.91999999998"/>
  </r>
  <r>
    <x v="354"/>
    <s v="Kinsley Woods"/>
    <x v="24"/>
    <x v="6"/>
    <x v="1"/>
    <x v="1"/>
    <x v="2"/>
    <n v="34"/>
    <x v="346"/>
    <n v="71699"/>
    <x v="0"/>
    <x v="0"/>
    <x v="5"/>
    <s v=""/>
    <n v="0"/>
    <n v="71699"/>
  </r>
  <r>
    <x v="355"/>
    <s v="Abigail Chu"/>
    <x v="10"/>
    <x v="6"/>
    <x v="0"/>
    <x v="1"/>
    <x v="0"/>
    <n v="51"/>
    <x v="347"/>
    <n v="147436"/>
    <x v="26"/>
    <x v="0"/>
    <x v="4"/>
    <s v=""/>
    <n v="16217.960000000001"/>
    <n v="163653.96"/>
  </r>
  <r>
    <x v="356"/>
    <s v="Ava Xiong"/>
    <x v="23"/>
    <x v="6"/>
    <x v="0"/>
    <x v="1"/>
    <x v="0"/>
    <n v="52"/>
    <x v="348"/>
    <n v="88220"/>
    <x v="0"/>
    <x v="1"/>
    <x v="2"/>
    <s v=""/>
    <n v="0"/>
    <n v="88220"/>
  </r>
  <r>
    <x v="357"/>
    <s v="Olivia Marquez"/>
    <x v="14"/>
    <x v="1"/>
    <x v="3"/>
    <x v="1"/>
    <x v="1"/>
    <n v="44"/>
    <x v="349"/>
    <n v="54295"/>
    <x v="0"/>
    <x v="0"/>
    <x v="0"/>
    <s v=""/>
    <n v="0"/>
    <n v="54295"/>
  </r>
  <r>
    <x v="358"/>
    <s v="Claire Vazquez"/>
    <x v="11"/>
    <x v="6"/>
    <x v="1"/>
    <x v="1"/>
    <x v="1"/>
    <n v="44"/>
    <x v="350"/>
    <n v="246538"/>
    <x v="27"/>
    <x v="0"/>
    <x v="8"/>
    <s v=""/>
    <n v="86288.299999999988"/>
    <n v="332826.3"/>
  </r>
  <r>
    <x v="359"/>
    <s v="Christian Castro"/>
    <x v="17"/>
    <x v="2"/>
    <x v="3"/>
    <x v="0"/>
    <x v="1"/>
    <n v="40"/>
    <x v="351"/>
    <n v="43645"/>
    <x v="0"/>
    <x v="0"/>
    <x v="4"/>
    <d v="2008-05-09T00:00:00"/>
    <n v="0"/>
    <n v="43645"/>
  </r>
  <r>
    <x v="360"/>
    <s v="Mason Oh"/>
    <x v="8"/>
    <x v="6"/>
    <x v="0"/>
    <x v="0"/>
    <x v="0"/>
    <n v="25"/>
    <x v="352"/>
    <n v="125644"/>
    <x v="12"/>
    <x v="0"/>
    <x v="3"/>
    <s v=""/>
    <n v="8795.0800000000017"/>
    <n v="134439.08000000002"/>
  </r>
  <r>
    <x v="361"/>
    <s v="Violet Santiago"/>
    <x v="12"/>
    <x v="2"/>
    <x v="2"/>
    <x v="1"/>
    <x v="1"/>
    <n v="32"/>
    <x v="343"/>
    <n v="78414"/>
    <x v="0"/>
    <x v="0"/>
    <x v="3"/>
    <s v=""/>
    <n v="0"/>
    <n v="78414"/>
  </r>
  <r>
    <x v="362"/>
    <s v="Lily Rios"/>
    <x v="5"/>
    <x v="5"/>
    <x v="3"/>
    <x v="1"/>
    <x v="1"/>
    <n v="45"/>
    <x v="353"/>
    <n v="88016"/>
    <x v="0"/>
    <x v="2"/>
    <x v="10"/>
    <s v=""/>
    <n v="0"/>
    <n v="88016"/>
  </r>
  <r>
    <x v="363"/>
    <s v="Kinsley Stewart"/>
    <x v="20"/>
    <x v="2"/>
    <x v="1"/>
    <x v="1"/>
    <x v="2"/>
    <n v="56"/>
    <x v="354"/>
    <n v="66561"/>
    <x v="7"/>
    <x v="0"/>
    <x v="1"/>
    <s v=""/>
    <n v="3993.66"/>
    <n v="70554.66"/>
  </r>
  <r>
    <x v="364"/>
    <s v="Aria Molina"/>
    <x v="30"/>
    <x v="0"/>
    <x v="2"/>
    <x v="1"/>
    <x v="1"/>
    <n v="52"/>
    <x v="355"/>
    <n v="89811"/>
    <x v="0"/>
    <x v="2"/>
    <x v="10"/>
    <d v="2022-08-20T00:00:00"/>
    <n v="0"/>
    <n v="89811"/>
  </r>
  <r>
    <x v="365"/>
    <s v="James Cheng"/>
    <x v="8"/>
    <x v="2"/>
    <x v="0"/>
    <x v="0"/>
    <x v="0"/>
    <n v="49"/>
    <x v="356"/>
    <n v="125506"/>
    <x v="13"/>
    <x v="0"/>
    <x v="3"/>
    <s v=""/>
    <n v="11295.539999999999"/>
    <n v="136801.54"/>
  </r>
  <r>
    <x v="366"/>
    <s v="Mila Vang"/>
    <x v="6"/>
    <x v="4"/>
    <x v="0"/>
    <x v="1"/>
    <x v="0"/>
    <n v="46"/>
    <x v="357"/>
    <n v="56409"/>
    <x v="0"/>
    <x v="0"/>
    <x v="0"/>
    <s v=""/>
    <n v="0"/>
    <n v="56409"/>
  </r>
  <r>
    <x v="367"/>
    <s v="Alice Liu"/>
    <x v="10"/>
    <x v="1"/>
    <x v="2"/>
    <x v="1"/>
    <x v="0"/>
    <n v="39"/>
    <x v="358"/>
    <n v="122058"/>
    <x v="18"/>
    <x v="1"/>
    <x v="9"/>
    <s v=""/>
    <n v="17088.120000000003"/>
    <n v="139146.12"/>
  </r>
  <r>
    <x v="368"/>
    <s v="Delilah Gonzalez"/>
    <x v="5"/>
    <x v="1"/>
    <x v="0"/>
    <x v="1"/>
    <x v="1"/>
    <n v="55"/>
    <x v="359"/>
    <n v="82550"/>
    <x v="0"/>
    <x v="0"/>
    <x v="1"/>
    <s v=""/>
    <n v="0"/>
    <n v="82550"/>
  </r>
  <r>
    <x v="369"/>
    <s v="Samuel Tang"/>
    <x v="7"/>
    <x v="2"/>
    <x v="0"/>
    <x v="0"/>
    <x v="0"/>
    <n v="34"/>
    <x v="360"/>
    <n v="93760"/>
    <x v="0"/>
    <x v="0"/>
    <x v="8"/>
    <s v=""/>
    <n v="0"/>
    <n v="93760"/>
  </r>
  <r>
    <x v="370"/>
    <s v="Serenity Gray"/>
    <x v="1"/>
    <x v="1"/>
    <x v="2"/>
    <x v="1"/>
    <x v="3"/>
    <n v="56"/>
    <x v="361"/>
    <n v="55008"/>
    <x v="0"/>
    <x v="0"/>
    <x v="4"/>
    <s v=""/>
    <n v="0"/>
    <n v="55008"/>
  </r>
  <r>
    <x v="371"/>
    <s v="Benjamin Estrada"/>
    <x v="6"/>
    <x v="5"/>
    <x v="2"/>
    <x v="0"/>
    <x v="1"/>
    <n v="56"/>
    <x v="362"/>
    <n v="65368"/>
    <x v="0"/>
    <x v="0"/>
    <x v="3"/>
    <s v=""/>
    <n v="0"/>
    <n v="65368"/>
  </r>
  <r>
    <x v="372"/>
    <s v="Wesley Han"/>
    <x v="16"/>
    <x v="0"/>
    <x v="2"/>
    <x v="0"/>
    <x v="0"/>
    <n v="62"/>
    <x v="363"/>
    <n v="83955"/>
    <x v="0"/>
    <x v="0"/>
    <x v="5"/>
    <s v=""/>
    <n v="0"/>
    <n v="83955"/>
  </r>
  <r>
    <x v="373"/>
    <s v="Nora Herrera"/>
    <x v="11"/>
    <x v="5"/>
    <x v="3"/>
    <x v="1"/>
    <x v="1"/>
    <n v="60"/>
    <x v="364"/>
    <n v="231907"/>
    <x v="21"/>
    <x v="0"/>
    <x v="4"/>
    <s v=""/>
    <n v="88124.66"/>
    <n v="320031.66000000003"/>
  </r>
  <r>
    <x v="374"/>
    <s v="Lincoln Harris"/>
    <x v="3"/>
    <x v="2"/>
    <x v="0"/>
    <x v="0"/>
    <x v="2"/>
    <n v="42"/>
    <x v="365"/>
    <n v="97628"/>
    <x v="0"/>
    <x v="0"/>
    <x v="5"/>
    <s v=""/>
    <n v="0"/>
    <n v="97628"/>
  </r>
  <r>
    <x v="375"/>
    <s v="Charles Gonzales"/>
    <x v="3"/>
    <x v="2"/>
    <x v="0"/>
    <x v="0"/>
    <x v="1"/>
    <n v="27"/>
    <x v="366"/>
    <n v="88142"/>
    <x v="0"/>
    <x v="0"/>
    <x v="0"/>
    <s v=""/>
    <n v="0"/>
    <n v="88142"/>
  </r>
  <r>
    <x v="376"/>
    <s v="Athena Cheng"/>
    <x v="16"/>
    <x v="0"/>
    <x v="1"/>
    <x v="1"/>
    <x v="0"/>
    <n v="37"/>
    <x v="367"/>
    <n v="83465"/>
    <x v="0"/>
    <x v="1"/>
    <x v="9"/>
    <s v=""/>
    <n v="0"/>
    <n v="83465"/>
  </r>
  <r>
    <x v="377"/>
    <s v="David Garza"/>
    <x v="4"/>
    <x v="2"/>
    <x v="0"/>
    <x v="0"/>
    <x v="1"/>
    <n v="29"/>
    <x v="368"/>
    <n v="197731"/>
    <x v="5"/>
    <x v="0"/>
    <x v="3"/>
    <s v=""/>
    <n v="29659.649999999998"/>
    <n v="227390.65"/>
  </r>
  <r>
    <x v="378"/>
    <s v="Hunter Doan"/>
    <x v="10"/>
    <x v="3"/>
    <x v="2"/>
    <x v="0"/>
    <x v="0"/>
    <n v="32"/>
    <x v="369"/>
    <n v="151758"/>
    <x v="8"/>
    <x v="1"/>
    <x v="9"/>
    <s v=""/>
    <n v="18210.96"/>
    <n v="169968.96"/>
  </r>
  <r>
    <x v="379"/>
    <s v="Julian Lam"/>
    <x v="4"/>
    <x v="4"/>
    <x v="2"/>
    <x v="0"/>
    <x v="0"/>
    <n v="33"/>
    <x v="370"/>
    <n v="164340"/>
    <x v="5"/>
    <x v="0"/>
    <x v="1"/>
    <s v=""/>
    <n v="24651"/>
    <n v="188991"/>
  </r>
  <r>
    <x v="380"/>
    <s v="Sofia Estrada"/>
    <x v="0"/>
    <x v="0"/>
    <x v="3"/>
    <x v="1"/>
    <x v="1"/>
    <n v="42"/>
    <x v="371"/>
    <n v="104916"/>
    <x v="0"/>
    <x v="2"/>
    <x v="12"/>
    <s v=""/>
    <n v="0"/>
    <n v="104916"/>
  </r>
  <r>
    <x v="381"/>
    <s v="Jordan Chen"/>
    <x v="1"/>
    <x v="4"/>
    <x v="3"/>
    <x v="0"/>
    <x v="0"/>
    <n v="60"/>
    <x v="372"/>
    <n v="42536"/>
    <x v="0"/>
    <x v="0"/>
    <x v="0"/>
    <s v=""/>
    <n v="0"/>
    <n v="42536"/>
  </r>
  <r>
    <x v="382"/>
    <s v="Eloise Huang"/>
    <x v="11"/>
    <x v="4"/>
    <x v="2"/>
    <x v="1"/>
    <x v="0"/>
    <n v="51"/>
    <x v="373"/>
    <n v="195171"/>
    <x v="6"/>
    <x v="0"/>
    <x v="3"/>
    <s v=""/>
    <n v="64406.43"/>
    <n v="259577.43"/>
  </r>
  <r>
    <x v="383"/>
    <s v="Ivy Mehta"/>
    <x v="15"/>
    <x v="6"/>
    <x v="0"/>
    <x v="1"/>
    <x v="0"/>
    <n v="50"/>
    <x v="374"/>
    <n v="45290"/>
    <x v="0"/>
    <x v="1"/>
    <x v="6"/>
    <d v="2021-08-04T00:00:00"/>
    <n v="0"/>
    <n v="45290"/>
  </r>
  <r>
    <x v="384"/>
    <s v="Eli Castillo"/>
    <x v="11"/>
    <x v="4"/>
    <x v="3"/>
    <x v="0"/>
    <x v="1"/>
    <n v="50"/>
    <x v="375"/>
    <n v="203306"/>
    <x v="21"/>
    <x v="0"/>
    <x v="3"/>
    <s v=""/>
    <n v="77256.28"/>
    <n v="280562.28000000003"/>
  </r>
  <r>
    <x v="385"/>
    <s v="Nolan Garcia"/>
    <x v="6"/>
    <x v="1"/>
    <x v="3"/>
    <x v="0"/>
    <x v="1"/>
    <n v="26"/>
    <x v="376"/>
    <n v="66865"/>
    <x v="0"/>
    <x v="2"/>
    <x v="10"/>
    <s v=""/>
    <n v="0"/>
    <n v="66865"/>
  </r>
  <r>
    <x v="386"/>
    <s v="Alexander Zhu"/>
    <x v="28"/>
    <x v="2"/>
    <x v="1"/>
    <x v="0"/>
    <x v="0"/>
    <n v="30"/>
    <x v="377"/>
    <n v="89164"/>
    <x v="0"/>
    <x v="0"/>
    <x v="5"/>
    <s v=""/>
    <n v="0"/>
    <n v="89164"/>
  </r>
  <r>
    <x v="387"/>
    <s v="Victoria Wu"/>
    <x v="5"/>
    <x v="1"/>
    <x v="0"/>
    <x v="1"/>
    <x v="0"/>
    <n v="35"/>
    <x v="378"/>
    <n v="75602"/>
    <x v="0"/>
    <x v="0"/>
    <x v="8"/>
    <s v=""/>
    <n v="0"/>
    <n v="75602"/>
  </r>
  <r>
    <x v="388"/>
    <s v="Mateo Jordan"/>
    <x v="2"/>
    <x v="2"/>
    <x v="3"/>
    <x v="0"/>
    <x v="2"/>
    <n v="44"/>
    <x v="379"/>
    <n v="92939"/>
    <x v="0"/>
    <x v="0"/>
    <x v="4"/>
    <s v=""/>
    <n v="0"/>
    <n v="92939"/>
  </r>
  <r>
    <x v="389"/>
    <s v="Everly Martin"/>
    <x v="6"/>
    <x v="5"/>
    <x v="3"/>
    <x v="1"/>
    <x v="3"/>
    <n v="26"/>
    <x v="380"/>
    <n v="64278"/>
    <x v="0"/>
    <x v="0"/>
    <x v="0"/>
    <s v=""/>
    <n v="0"/>
    <n v="64278"/>
  </r>
  <r>
    <x v="390"/>
    <s v="Athena Castro"/>
    <x v="22"/>
    <x v="2"/>
    <x v="2"/>
    <x v="1"/>
    <x v="1"/>
    <n v="44"/>
    <x v="381"/>
    <n v="72176"/>
    <x v="0"/>
    <x v="2"/>
    <x v="10"/>
    <s v=""/>
    <n v="0"/>
    <n v="72176"/>
  </r>
  <r>
    <x v="391"/>
    <s v="Josephine White"/>
    <x v="20"/>
    <x v="2"/>
    <x v="1"/>
    <x v="1"/>
    <x v="2"/>
    <n v="61"/>
    <x v="382"/>
    <n v="87758"/>
    <x v="13"/>
    <x v="0"/>
    <x v="3"/>
    <s v=""/>
    <n v="7898.2199999999993"/>
    <n v="95656.22"/>
  </r>
  <r>
    <x v="392"/>
    <s v="Nicholas Vo"/>
    <x v="6"/>
    <x v="3"/>
    <x v="1"/>
    <x v="0"/>
    <x v="0"/>
    <n v="50"/>
    <x v="383"/>
    <n v="54646"/>
    <x v="0"/>
    <x v="0"/>
    <x v="3"/>
    <s v=""/>
    <n v="0"/>
    <n v="54646"/>
  </r>
  <r>
    <x v="393"/>
    <s v="Jackson Sandoval"/>
    <x v="24"/>
    <x v="6"/>
    <x v="1"/>
    <x v="0"/>
    <x v="1"/>
    <n v="61"/>
    <x v="384"/>
    <n v="73323"/>
    <x v="0"/>
    <x v="0"/>
    <x v="4"/>
    <s v=""/>
    <n v="0"/>
    <n v="73323"/>
  </r>
  <r>
    <x v="394"/>
    <s v="Olivia Turner"/>
    <x v="4"/>
    <x v="5"/>
    <x v="3"/>
    <x v="1"/>
    <x v="2"/>
    <n v="29"/>
    <x v="385"/>
    <n v="151492"/>
    <x v="20"/>
    <x v="0"/>
    <x v="0"/>
    <s v=""/>
    <n v="31813.32"/>
    <n v="183305.32"/>
  </r>
  <r>
    <x v="395"/>
    <s v="Cooper Rivera"/>
    <x v="10"/>
    <x v="4"/>
    <x v="1"/>
    <x v="0"/>
    <x v="1"/>
    <n v="42"/>
    <x v="386"/>
    <n v="138215"/>
    <x v="8"/>
    <x v="2"/>
    <x v="12"/>
    <s v=""/>
    <n v="16585.8"/>
    <n v="154800.79999999999"/>
  </r>
  <r>
    <x v="396"/>
    <s v="Hailey Washington"/>
    <x v="10"/>
    <x v="4"/>
    <x v="3"/>
    <x v="1"/>
    <x v="3"/>
    <n v="51"/>
    <x v="387"/>
    <n v="135578"/>
    <x v="2"/>
    <x v="0"/>
    <x v="8"/>
    <d v="2018-07-06T00:00:00"/>
    <n v="13557.800000000001"/>
    <n v="149135.79999999999"/>
  </r>
  <r>
    <x v="397"/>
    <s v="Mia Vasquez"/>
    <x v="16"/>
    <x v="0"/>
    <x v="2"/>
    <x v="1"/>
    <x v="1"/>
    <n v="27"/>
    <x v="388"/>
    <n v="64297"/>
    <x v="0"/>
    <x v="2"/>
    <x v="12"/>
    <s v=""/>
    <n v="0"/>
    <n v="64297"/>
  </r>
  <r>
    <x v="398"/>
    <s v="Jose Grant"/>
    <x v="30"/>
    <x v="0"/>
    <x v="1"/>
    <x v="0"/>
    <x v="2"/>
    <n v="52"/>
    <x v="389"/>
    <n v="94857"/>
    <x v="0"/>
    <x v="0"/>
    <x v="8"/>
    <d v="2023-02-12T00:00:00"/>
    <n v="0"/>
    <n v="94857"/>
  </r>
  <r>
    <x v="399"/>
    <s v="Nathan Yee"/>
    <x v="30"/>
    <x v="0"/>
    <x v="2"/>
    <x v="0"/>
    <x v="0"/>
    <n v="58"/>
    <x v="390"/>
    <n v="77196"/>
    <x v="0"/>
    <x v="0"/>
    <x v="4"/>
    <s v=""/>
    <n v="0"/>
    <n v="77196"/>
  </r>
  <r>
    <x v="400"/>
    <s v="Isabella Munoz"/>
    <x v="4"/>
    <x v="1"/>
    <x v="2"/>
    <x v="1"/>
    <x v="1"/>
    <n v="45"/>
    <x v="391"/>
    <n v="193154"/>
    <x v="35"/>
    <x v="2"/>
    <x v="11"/>
    <s v=""/>
    <n v="34767.72"/>
    <n v="227921.72"/>
  </r>
  <r>
    <x v="401"/>
    <s v="Michael Turner"/>
    <x v="8"/>
    <x v="6"/>
    <x v="3"/>
    <x v="0"/>
    <x v="3"/>
    <n v="28"/>
    <x v="392"/>
    <n v="115916"/>
    <x v="13"/>
    <x v="0"/>
    <x v="1"/>
    <s v=""/>
    <n v="10432.44"/>
    <n v="126348.44"/>
  </r>
  <r>
    <x v="402"/>
    <s v="Oliver Jones"/>
    <x v="11"/>
    <x v="3"/>
    <x v="0"/>
    <x v="0"/>
    <x v="2"/>
    <n v="56"/>
    <x v="393"/>
    <n v="192374"/>
    <x v="28"/>
    <x v="0"/>
    <x v="1"/>
    <s v=""/>
    <n v="57712.2"/>
    <n v="250086.2"/>
  </r>
  <r>
    <x v="403"/>
    <s v="Charles Taylor"/>
    <x v="4"/>
    <x v="6"/>
    <x v="3"/>
    <x v="0"/>
    <x v="2"/>
    <n v="32"/>
    <x v="394"/>
    <n v="186869"/>
    <x v="19"/>
    <x v="0"/>
    <x v="8"/>
    <s v=""/>
    <n v="29899.040000000001"/>
    <n v="216768.04"/>
  </r>
  <r>
    <x v="404"/>
    <s v="Gianna Alvarez"/>
    <x v="15"/>
    <x v="6"/>
    <x v="0"/>
    <x v="1"/>
    <x v="1"/>
    <n v="58"/>
    <x v="395"/>
    <n v="49293"/>
    <x v="0"/>
    <x v="0"/>
    <x v="0"/>
    <s v=""/>
    <n v="0"/>
    <n v="49293"/>
  </r>
  <r>
    <x v="405"/>
    <s v="Nova Martin"/>
    <x v="8"/>
    <x v="6"/>
    <x v="2"/>
    <x v="1"/>
    <x v="2"/>
    <n v="39"/>
    <x v="396"/>
    <n v="129087"/>
    <x v="11"/>
    <x v="0"/>
    <x v="3"/>
    <s v=""/>
    <n v="6454.35"/>
    <n v="135541.35"/>
  </r>
  <r>
    <x v="406"/>
    <s v="Julia Gonzalez"/>
    <x v="1"/>
    <x v="4"/>
    <x v="2"/>
    <x v="1"/>
    <x v="1"/>
    <n v="46"/>
    <x v="397"/>
    <n v="54831"/>
    <x v="0"/>
    <x v="2"/>
    <x v="11"/>
    <s v=""/>
    <n v="0"/>
    <n v="54831"/>
  </r>
  <r>
    <x v="407"/>
    <s v="Athena Vu"/>
    <x v="1"/>
    <x v="5"/>
    <x v="3"/>
    <x v="1"/>
    <x v="0"/>
    <n v="26"/>
    <x v="398"/>
    <n v="51825"/>
    <x v="0"/>
    <x v="0"/>
    <x v="5"/>
    <s v=""/>
    <n v="0"/>
    <n v="51825"/>
  </r>
  <r>
    <x v="408"/>
    <s v="Caroline Bui"/>
    <x v="26"/>
    <x v="0"/>
    <x v="0"/>
    <x v="1"/>
    <x v="0"/>
    <n v="36"/>
    <x v="399"/>
    <n v="67457"/>
    <x v="0"/>
    <x v="1"/>
    <x v="2"/>
    <s v=""/>
    <n v="0"/>
    <n v="67457"/>
  </r>
  <r>
    <x v="409"/>
    <s v="Daniel Ali"/>
    <x v="18"/>
    <x v="2"/>
    <x v="1"/>
    <x v="0"/>
    <x v="0"/>
    <n v="43"/>
    <x v="400"/>
    <n v="94555"/>
    <x v="0"/>
    <x v="0"/>
    <x v="4"/>
    <s v=""/>
    <n v="0"/>
    <n v="94555"/>
  </r>
  <r>
    <x v="410"/>
    <s v="Iris Huang"/>
    <x v="4"/>
    <x v="6"/>
    <x v="1"/>
    <x v="1"/>
    <x v="0"/>
    <n v="45"/>
    <x v="401"/>
    <n v="163686"/>
    <x v="30"/>
    <x v="1"/>
    <x v="7"/>
    <s v=""/>
    <n v="40921.5"/>
    <n v="204607.5"/>
  </r>
  <r>
    <x v="411"/>
    <s v="Natalia Cheng"/>
    <x v="9"/>
    <x v="2"/>
    <x v="1"/>
    <x v="1"/>
    <x v="0"/>
    <n v="65"/>
    <x v="402"/>
    <n v="47919"/>
    <x v="0"/>
    <x v="1"/>
    <x v="9"/>
    <s v=""/>
    <n v="0"/>
    <n v="47919"/>
  </r>
  <r>
    <x v="412"/>
    <s v="Owen Evans"/>
    <x v="19"/>
    <x v="2"/>
    <x v="0"/>
    <x v="0"/>
    <x v="2"/>
    <n v="34"/>
    <x v="403"/>
    <n v="68972"/>
    <x v="0"/>
    <x v="0"/>
    <x v="4"/>
    <d v="2022-10-29T00:00:00"/>
    <n v="0"/>
    <n v="68972"/>
  </r>
  <r>
    <x v="413"/>
    <s v="Angel Dixon"/>
    <x v="1"/>
    <x v="1"/>
    <x v="0"/>
    <x v="0"/>
    <x v="2"/>
    <n v="52"/>
    <x v="404"/>
    <n v="50775"/>
    <x v="0"/>
    <x v="0"/>
    <x v="3"/>
    <s v=""/>
    <n v="0"/>
    <n v="50775"/>
  </r>
  <r>
    <x v="414"/>
    <s v="Aubrey Guerrero"/>
    <x v="10"/>
    <x v="5"/>
    <x v="1"/>
    <x v="1"/>
    <x v="1"/>
    <n v="39"/>
    <x v="405"/>
    <n v="122713"/>
    <x v="24"/>
    <x v="2"/>
    <x v="11"/>
    <s v=""/>
    <n v="15952.69"/>
    <n v="138665.69"/>
  </r>
  <r>
    <x v="415"/>
    <s v="Ivy Do"/>
    <x v="6"/>
    <x v="3"/>
    <x v="1"/>
    <x v="1"/>
    <x v="0"/>
    <n v="57"/>
    <x v="406"/>
    <n v="57230"/>
    <x v="0"/>
    <x v="0"/>
    <x v="4"/>
    <s v=""/>
    <n v="0"/>
    <n v="57230"/>
  </r>
  <r>
    <x v="416"/>
    <s v="Kai Gutierrez"/>
    <x v="10"/>
    <x v="5"/>
    <x v="3"/>
    <x v="0"/>
    <x v="1"/>
    <n v="63"/>
    <x v="407"/>
    <n v="148794"/>
    <x v="2"/>
    <x v="2"/>
    <x v="12"/>
    <s v=""/>
    <n v="14879.400000000001"/>
    <n v="163673.4"/>
  </r>
  <r>
    <x v="417"/>
    <s v="Caroline Ahmed"/>
    <x v="10"/>
    <x v="5"/>
    <x v="2"/>
    <x v="1"/>
    <x v="0"/>
    <n v="32"/>
    <x v="408"/>
    <n v="155884"/>
    <x v="24"/>
    <x v="0"/>
    <x v="8"/>
    <s v=""/>
    <n v="20264.920000000002"/>
    <n v="176148.92"/>
  </r>
  <r>
    <x v="418"/>
    <s v="Alice Sharma"/>
    <x v="14"/>
    <x v="1"/>
    <x v="2"/>
    <x v="1"/>
    <x v="0"/>
    <n v="51"/>
    <x v="409"/>
    <n v="50975"/>
    <x v="0"/>
    <x v="1"/>
    <x v="7"/>
    <s v=""/>
    <n v="0"/>
    <n v="50975"/>
  </r>
  <r>
    <x v="419"/>
    <s v="Leo Simmons"/>
    <x v="1"/>
    <x v="3"/>
    <x v="2"/>
    <x v="0"/>
    <x v="3"/>
    <n v="38"/>
    <x v="297"/>
    <n v="52200"/>
    <x v="0"/>
    <x v="0"/>
    <x v="5"/>
    <s v=""/>
    <n v="0"/>
    <n v="52200"/>
  </r>
  <r>
    <x v="420"/>
    <s v="Asher Hong"/>
    <x v="4"/>
    <x v="4"/>
    <x v="2"/>
    <x v="0"/>
    <x v="0"/>
    <n v="53"/>
    <x v="410"/>
    <n v="154141"/>
    <x v="22"/>
    <x v="1"/>
    <x v="6"/>
    <s v=""/>
    <n v="40076.660000000003"/>
    <n v="194217.66"/>
  </r>
  <r>
    <x v="421"/>
    <s v="Gianna Ramirez"/>
    <x v="26"/>
    <x v="0"/>
    <x v="3"/>
    <x v="1"/>
    <x v="1"/>
    <n v="59"/>
    <x v="411"/>
    <n v="69245"/>
    <x v="0"/>
    <x v="0"/>
    <x v="5"/>
    <s v=""/>
    <n v="0"/>
    <n v="69245"/>
  </r>
  <r>
    <x v="422"/>
    <s v="Thomas Smith"/>
    <x v="26"/>
    <x v="0"/>
    <x v="3"/>
    <x v="0"/>
    <x v="2"/>
    <n v="57"/>
    <x v="412"/>
    <n v="78212"/>
    <x v="0"/>
    <x v="0"/>
    <x v="8"/>
    <d v="2010-09-05T00:00:00"/>
    <n v="0"/>
    <n v="78212"/>
  </r>
  <r>
    <x v="423"/>
    <s v="Carter Hunter"/>
    <x v="5"/>
    <x v="3"/>
    <x v="1"/>
    <x v="0"/>
    <x v="2"/>
    <n v="41"/>
    <x v="413"/>
    <n v="72650"/>
    <x v="0"/>
    <x v="0"/>
    <x v="4"/>
    <d v="2020-08-21T00:00:00"/>
    <n v="0"/>
    <n v="72650"/>
  </r>
  <r>
    <x v="424"/>
    <s v="Charlotte Green"/>
    <x v="21"/>
    <x v="0"/>
    <x v="2"/>
    <x v="1"/>
    <x v="2"/>
    <n v="33"/>
    <x v="414"/>
    <n v="124681"/>
    <x v="0"/>
    <x v="0"/>
    <x v="5"/>
    <s v=""/>
    <n v="0"/>
    <n v="124681"/>
  </r>
  <r>
    <x v="425"/>
    <s v="Lincoln Holmes"/>
    <x v="2"/>
    <x v="2"/>
    <x v="2"/>
    <x v="0"/>
    <x v="3"/>
    <n v="35"/>
    <x v="415"/>
    <n v="89051"/>
    <x v="0"/>
    <x v="0"/>
    <x v="1"/>
    <s v=""/>
    <n v="0"/>
    <n v="89051"/>
  </r>
  <r>
    <x v="426"/>
    <s v="Hudson Hu"/>
    <x v="21"/>
    <x v="0"/>
    <x v="2"/>
    <x v="0"/>
    <x v="0"/>
    <n v="36"/>
    <x v="388"/>
    <n v="121049"/>
    <x v="0"/>
    <x v="0"/>
    <x v="3"/>
    <d v="2023-01-08T00:00:00"/>
    <n v="0"/>
    <n v="121049"/>
  </r>
  <r>
    <x v="427"/>
    <s v="Noah Mitchell"/>
    <x v="27"/>
    <x v="2"/>
    <x v="2"/>
    <x v="0"/>
    <x v="2"/>
    <n v="54"/>
    <x v="416"/>
    <n v="70519"/>
    <x v="0"/>
    <x v="0"/>
    <x v="0"/>
    <s v=""/>
    <n v="0"/>
    <n v="70519"/>
  </r>
  <r>
    <x v="428"/>
    <s v="Liliana Choi"/>
    <x v="8"/>
    <x v="2"/>
    <x v="2"/>
    <x v="1"/>
    <x v="0"/>
    <n v="55"/>
    <x v="417"/>
    <n v="106302"/>
    <x v="4"/>
    <x v="0"/>
    <x v="4"/>
    <s v=""/>
    <n v="8504.16"/>
    <n v="114806.16"/>
  </r>
  <r>
    <x v="429"/>
    <s v="Leonardo Cho"/>
    <x v="25"/>
    <x v="0"/>
    <x v="3"/>
    <x v="0"/>
    <x v="0"/>
    <n v="38"/>
    <x v="62"/>
    <n v="119960"/>
    <x v="5"/>
    <x v="0"/>
    <x v="0"/>
    <s v=""/>
    <n v="17994"/>
    <n v="137954"/>
  </r>
  <r>
    <x v="430"/>
    <s v="Oliver Delgado"/>
    <x v="16"/>
    <x v="0"/>
    <x v="2"/>
    <x v="0"/>
    <x v="1"/>
    <n v="45"/>
    <x v="418"/>
    <n v="84309"/>
    <x v="0"/>
    <x v="2"/>
    <x v="12"/>
    <s v=""/>
    <n v="0"/>
    <n v="84309"/>
  </r>
  <r>
    <x v="431"/>
    <s v="Isabella Roberts"/>
    <x v="11"/>
    <x v="0"/>
    <x v="0"/>
    <x v="1"/>
    <x v="2"/>
    <n v="53"/>
    <x v="419"/>
    <n v="228494"/>
    <x v="6"/>
    <x v="0"/>
    <x v="4"/>
    <s v=""/>
    <n v="75403.02"/>
    <n v="303897.02"/>
  </r>
  <r>
    <x v="432"/>
    <s v="Luca Desai"/>
    <x v="8"/>
    <x v="1"/>
    <x v="3"/>
    <x v="0"/>
    <x v="0"/>
    <n v="45"/>
    <x v="420"/>
    <n v="112076"/>
    <x v="7"/>
    <x v="1"/>
    <x v="7"/>
    <s v=""/>
    <n v="6724.5599999999995"/>
    <n v="118800.56"/>
  </r>
  <r>
    <x v="433"/>
    <s v="William Juarez"/>
    <x v="13"/>
    <x v="2"/>
    <x v="3"/>
    <x v="0"/>
    <x v="1"/>
    <n v="65"/>
    <x v="421"/>
    <n v="88533"/>
    <x v="0"/>
    <x v="2"/>
    <x v="10"/>
    <s v=""/>
    <n v="0"/>
    <n v="88533"/>
  </r>
  <r>
    <x v="434"/>
    <s v="Ryan Alvarez"/>
    <x v="24"/>
    <x v="6"/>
    <x v="2"/>
    <x v="0"/>
    <x v="1"/>
    <n v="62"/>
    <x v="422"/>
    <n v="72025"/>
    <x v="0"/>
    <x v="2"/>
    <x v="12"/>
    <s v=""/>
    <n v="0"/>
    <n v="72025"/>
  </r>
  <r>
    <x v="435"/>
    <s v="Hudson Ha"/>
    <x v="26"/>
    <x v="0"/>
    <x v="0"/>
    <x v="0"/>
    <x v="0"/>
    <n v="59"/>
    <x v="423"/>
    <n v="67947"/>
    <x v="0"/>
    <x v="1"/>
    <x v="2"/>
    <s v=""/>
    <n v="0"/>
    <n v="67947"/>
  </r>
  <r>
    <x v="436"/>
    <s v="Hannah Brown"/>
    <x v="18"/>
    <x v="2"/>
    <x v="0"/>
    <x v="1"/>
    <x v="2"/>
    <n v="42"/>
    <x v="424"/>
    <n v="79764"/>
    <x v="0"/>
    <x v="0"/>
    <x v="4"/>
    <d v="2021-02-05T00:00:00"/>
    <n v="0"/>
    <n v="79764"/>
  </r>
  <r>
    <x v="437"/>
    <s v="Hadley Le"/>
    <x v="18"/>
    <x v="2"/>
    <x v="2"/>
    <x v="1"/>
    <x v="0"/>
    <n v="33"/>
    <x v="425"/>
    <n v="60690"/>
    <x v="0"/>
    <x v="1"/>
    <x v="6"/>
    <s v=""/>
    <n v="0"/>
    <n v="60690"/>
  </r>
  <r>
    <x v="438"/>
    <s v="Jaxson Shah"/>
    <x v="1"/>
    <x v="3"/>
    <x v="1"/>
    <x v="0"/>
    <x v="0"/>
    <n v="29"/>
    <x v="426"/>
    <n v="44520"/>
    <x v="0"/>
    <x v="0"/>
    <x v="1"/>
    <s v=""/>
    <n v="0"/>
    <n v="44520"/>
  </r>
  <r>
    <x v="439"/>
    <s v="Christopher Delgado"/>
    <x v="28"/>
    <x v="2"/>
    <x v="1"/>
    <x v="0"/>
    <x v="1"/>
    <n v="33"/>
    <x v="427"/>
    <n v="84317"/>
    <x v="0"/>
    <x v="2"/>
    <x v="10"/>
    <s v=""/>
    <n v="0"/>
    <n v="84317"/>
  </r>
  <r>
    <x v="440"/>
    <s v="Hannah Ng"/>
    <x v="4"/>
    <x v="1"/>
    <x v="0"/>
    <x v="1"/>
    <x v="0"/>
    <n v="36"/>
    <x v="428"/>
    <n v="151055"/>
    <x v="34"/>
    <x v="0"/>
    <x v="0"/>
    <s v=""/>
    <n v="28700.45"/>
    <n v="179755.45"/>
  </r>
  <r>
    <x v="441"/>
    <s v="Austin Ngo"/>
    <x v="28"/>
    <x v="2"/>
    <x v="2"/>
    <x v="0"/>
    <x v="0"/>
    <n v="43"/>
    <x v="429"/>
    <n v="62492"/>
    <x v="0"/>
    <x v="0"/>
    <x v="0"/>
    <s v=""/>
    <n v="0"/>
    <n v="62492"/>
  </r>
  <r>
    <x v="442"/>
    <s v="Gianna Han"/>
    <x v="24"/>
    <x v="6"/>
    <x v="2"/>
    <x v="1"/>
    <x v="0"/>
    <n v="51"/>
    <x v="430"/>
    <n v="72589"/>
    <x v="0"/>
    <x v="0"/>
    <x v="4"/>
    <s v=""/>
    <n v="0"/>
    <n v="72589"/>
  </r>
  <r>
    <x v="443"/>
    <s v="Isaac Choi"/>
    <x v="32"/>
    <x v="0"/>
    <x v="1"/>
    <x v="0"/>
    <x v="0"/>
    <n v="27"/>
    <x v="431"/>
    <n v="82286"/>
    <x v="0"/>
    <x v="0"/>
    <x v="1"/>
    <d v="2022-11-02T00:00:00"/>
    <n v="0"/>
    <n v="82286"/>
  </r>
  <r>
    <x v="444"/>
    <s v="Madeline Smith"/>
    <x v="18"/>
    <x v="2"/>
    <x v="2"/>
    <x v="1"/>
    <x v="2"/>
    <n v="55"/>
    <x v="432"/>
    <n v="66660"/>
    <x v="0"/>
    <x v="0"/>
    <x v="5"/>
    <d v="2017-11-16T00:00:00"/>
    <n v="0"/>
    <n v="66660"/>
  </r>
  <r>
    <x v="445"/>
    <s v="Ellie Fernandez"/>
    <x v="31"/>
    <x v="0"/>
    <x v="3"/>
    <x v="1"/>
    <x v="1"/>
    <n v="62"/>
    <x v="433"/>
    <n v="86805"/>
    <x v="0"/>
    <x v="0"/>
    <x v="4"/>
    <s v=""/>
    <n v="0"/>
    <n v="86805"/>
  </r>
  <r>
    <x v="446"/>
    <s v="Lyla Lai"/>
    <x v="8"/>
    <x v="6"/>
    <x v="3"/>
    <x v="1"/>
    <x v="0"/>
    <n v="46"/>
    <x v="27"/>
    <n v="125878"/>
    <x v="2"/>
    <x v="0"/>
    <x v="4"/>
    <d v="2009-01-29T00:00:00"/>
    <n v="12587.800000000001"/>
    <n v="138465.79999999999"/>
  </r>
  <r>
    <x v="447"/>
    <s v="Emily Moore"/>
    <x v="1"/>
    <x v="3"/>
    <x v="2"/>
    <x v="1"/>
    <x v="3"/>
    <n v="47"/>
    <x v="434"/>
    <n v="50290"/>
    <x v="0"/>
    <x v="0"/>
    <x v="0"/>
    <s v=""/>
    <n v="0"/>
    <n v="50290"/>
  </r>
  <r>
    <x v="448"/>
    <s v="Aubrey Moreno"/>
    <x v="20"/>
    <x v="2"/>
    <x v="2"/>
    <x v="1"/>
    <x v="1"/>
    <n v="57"/>
    <x v="435"/>
    <n v="97083"/>
    <x v="7"/>
    <x v="0"/>
    <x v="4"/>
    <d v="2008-11-26T00:00:00"/>
    <n v="5824.98"/>
    <n v="102907.98"/>
  </r>
  <r>
    <x v="449"/>
    <s v="Nova Xiong"/>
    <x v="2"/>
    <x v="2"/>
    <x v="1"/>
    <x v="1"/>
    <x v="0"/>
    <n v="49"/>
    <x v="436"/>
    <n v="93306"/>
    <x v="0"/>
    <x v="1"/>
    <x v="9"/>
    <s v=""/>
    <n v="0"/>
    <n v="93306"/>
  </r>
  <r>
    <x v="450"/>
    <s v="Eva Lam"/>
    <x v="26"/>
    <x v="0"/>
    <x v="0"/>
    <x v="1"/>
    <x v="0"/>
    <n v="42"/>
    <x v="437"/>
    <n v="73404"/>
    <x v="0"/>
    <x v="0"/>
    <x v="4"/>
    <s v=""/>
    <n v="0"/>
    <n v="73404"/>
  </r>
  <r>
    <x v="451"/>
    <s v="Caroline Chau"/>
    <x v="3"/>
    <x v="2"/>
    <x v="3"/>
    <x v="1"/>
    <x v="0"/>
    <n v="55"/>
    <x v="220"/>
    <n v="91179"/>
    <x v="0"/>
    <x v="0"/>
    <x v="0"/>
    <d v="2023-02-01T00:00:00"/>
    <n v="0"/>
    <n v="91179"/>
  </r>
  <r>
    <x v="452"/>
    <s v="Sofia Chen"/>
    <x v="8"/>
    <x v="4"/>
    <x v="3"/>
    <x v="1"/>
    <x v="0"/>
    <n v="46"/>
    <x v="438"/>
    <n v="108003"/>
    <x v="11"/>
    <x v="1"/>
    <x v="7"/>
    <s v=""/>
    <n v="5400.1500000000005"/>
    <n v="113403.15"/>
  </r>
  <r>
    <x v="453"/>
    <s v="Christopher Sharma"/>
    <x v="7"/>
    <x v="2"/>
    <x v="1"/>
    <x v="0"/>
    <x v="0"/>
    <n v="45"/>
    <x v="439"/>
    <n v="81384"/>
    <x v="0"/>
    <x v="1"/>
    <x v="9"/>
    <s v=""/>
    <n v="0"/>
    <n v="81384"/>
  </r>
  <r>
    <x v="454"/>
    <s v="Lucas Grant"/>
    <x v="23"/>
    <x v="6"/>
    <x v="0"/>
    <x v="0"/>
    <x v="2"/>
    <n v="53"/>
    <x v="440"/>
    <n v="97218"/>
    <x v="0"/>
    <x v="0"/>
    <x v="4"/>
    <s v=""/>
    <n v="0"/>
    <n v="97218"/>
  </r>
  <r>
    <x v="455"/>
    <s v="Delilah Washington"/>
    <x v="1"/>
    <x v="1"/>
    <x v="2"/>
    <x v="1"/>
    <x v="2"/>
    <n v="46"/>
    <x v="441"/>
    <n v="42944"/>
    <x v="0"/>
    <x v="0"/>
    <x v="8"/>
    <s v=""/>
    <n v="0"/>
    <n v="42944"/>
  </r>
  <r>
    <x v="456"/>
    <s v="Eloise Molina"/>
    <x v="1"/>
    <x v="4"/>
    <x v="2"/>
    <x v="1"/>
    <x v="1"/>
    <n v="48"/>
    <x v="442"/>
    <n v="43980"/>
    <x v="0"/>
    <x v="0"/>
    <x v="0"/>
    <s v=""/>
    <n v="0"/>
    <n v="43980"/>
  </r>
  <r>
    <x v="457"/>
    <s v="Clara Desai"/>
    <x v="8"/>
    <x v="5"/>
    <x v="1"/>
    <x v="1"/>
    <x v="0"/>
    <n v="33"/>
    <x v="443"/>
    <n v="109533"/>
    <x v="11"/>
    <x v="1"/>
    <x v="7"/>
    <s v=""/>
    <n v="5476.6500000000005"/>
    <n v="115009.65"/>
  </r>
  <r>
    <x v="458"/>
    <s v="Audrey Campbell"/>
    <x v="11"/>
    <x v="3"/>
    <x v="2"/>
    <x v="1"/>
    <x v="2"/>
    <n v="56"/>
    <x v="444"/>
    <n v="226952"/>
    <x v="31"/>
    <x v="0"/>
    <x v="8"/>
    <s v=""/>
    <n v="88511.28"/>
    <n v="315463.28000000003"/>
  </r>
  <r>
    <x v="459"/>
    <s v="Delilah Alvarez"/>
    <x v="7"/>
    <x v="2"/>
    <x v="0"/>
    <x v="1"/>
    <x v="1"/>
    <n v="59"/>
    <x v="445"/>
    <n v="71580"/>
    <x v="0"/>
    <x v="0"/>
    <x v="3"/>
    <s v=""/>
    <n v="0"/>
    <n v="71580"/>
  </r>
  <r>
    <x v="460"/>
    <s v="Luke Luna"/>
    <x v="6"/>
    <x v="4"/>
    <x v="0"/>
    <x v="0"/>
    <x v="1"/>
    <n v="55"/>
    <x v="446"/>
    <n v="66172"/>
    <x v="0"/>
    <x v="2"/>
    <x v="12"/>
    <s v=""/>
    <n v="0"/>
    <n v="66172"/>
  </r>
  <r>
    <x v="461"/>
    <s v="Elizabeth Tan"/>
    <x v="11"/>
    <x v="5"/>
    <x v="2"/>
    <x v="1"/>
    <x v="0"/>
    <n v="46"/>
    <x v="447"/>
    <n v="237489"/>
    <x v="28"/>
    <x v="0"/>
    <x v="1"/>
    <s v=""/>
    <n v="71246.7"/>
    <n v="308735.7"/>
  </r>
  <r>
    <x v="462"/>
    <s v="Sophia Wang"/>
    <x v="1"/>
    <x v="5"/>
    <x v="3"/>
    <x v="1"/>
    <x v="0"/>
    <n v="50"/>
    <x v="448"/>
    <n v="48733"/>
    <x v="0"/>
    <x v="0"/>
    <x v="3"/>
    <s v=""/>
    <n v="0"/>
    <n v="48733"/>
  </r>
  <r>
    <x v="463"/>
    <s v="Nova Park"/>
    <x v="1"/>
    <x v="1"/>
    <x v="1"/>
    <x v="1"/>
    <x v="0"/>
    <n v="29"/>
    <x v="449"/>
    <n v="48563"/>
    <x v="0"/>
    <x v="1"/>
    <x v="2"/>
    <s v=""/>
    <n v="0"/>
    <n v="48563"/>
  </r>
  <r>
    <x v="464"/>
    <s v="Josiah Khan"/>
    <x v="18"/>
    <x v="2"/>
    <x v="0"/>
    <x v="0"/>
    <x v="0"/>
    <n v="57"/>
    <x v="450"/>
    <n v="86592"/>
    <x v="0"/>
    <x v="1"/>
    <x v="6"/>
    <s v=""/>
    <n v="0"/>
    <n v="86592"/>
  </r>
  <r>
    <x v="465"/>
    <s v="Madison Gray"/>
    <x v="11"/>
    <x v="4"/>
    <x v="2"/>
    <x v="1"/>
    <x v="2"/>
    <n v="39"/>
    <x v="451"/>
    <n v="189823"/>
    <x v="21"/>
    <x v="0"/>
    <x v="0"/>
    <s v=""/>
    <n v="72132.740000000005"/>
    <n v="261955.74"/>
  </r>
  <r>
    <x v="466"/>
    <s v="Luca Washington"/>
    <x v="19"/>
    <x v="2"/>
    <x v="1"/>
    <x v="0"/>
    <x v="3"/>
    <n v="40"/>
    <x v="320"/>
    <n v="65075"/>
    <x v="0"/>
    <x v="0"/>
    <x v="5"/>
    <s v=""/>
    <n v="0"/>
    <n v="65075"/>
  </r>
  <r>
    <x v="467"/>
    <s v="Isaac Cruz"/>
    <x v="11"/>
    <x v="6"/>
    <x v="3"/>
    <x v="0"/>
    <x v="1"/>
    <n v="33"/>
    <x v="452"/>
    <n v="187917"/>
    <x v="27"/>
    <x v="0"/>
    <x v="1"/>
    <s v=""/>
    <n v="65770.95"/>
    <n v="253687.95"/>
  </r>
  <r>
    <x v="468"/>
    <s v="Ellie Ortega"/>
    <x v="1"/>
    <x v="1"/>
    <x v="3"/>
    <x v="1"/>
    <x v="1"/>
    <n v="49"/>
    <x v="453"/>
    <n v="42242"/>
    <x v="0"/>
    <x v="2"/>
    <x v="11"/>
    <s v=""/>
    <n v="0"/>
    <n v="42242"/>
  </r>
  <r>
    <x v="469"/>
    <s v="Ian Huang"/>
    <x v="1"/>
    <x v="1"/>
    <x v="2"/>
    <x v="0"/>
    <x v="0"/>
    <n v="54"/>
    <x v="454"/>
    <n v="53931"/>
    <x v="0"/>
    <x v="0"/>
    <x v="0"/>
    <s v=""/>
    <n v="0"/>
    <n v="53931"/>
  </r>
  <r>
    <x v="470"/>
    <s v="Jayden Ahmed"/>
    <x v="10"/>
    <x v="2"/>
    <x v="1"/>
    <x v="0"/>
    <x v="0"/>
    <n v="51"/>
    <x v="455"/>
    <n v="140668"/>
    <x v="8"/>
    <x v="1"/>
    <x v="7"/>
    <s v=""/>
    <n v="16880.16"/>
    <n v="157548.16"/>
  </r>
  <r>
    <x v="471"/>
    <s v="Violet Simmons"/>
    <x v="1"/>
    <x v="5"/>
    <x v="2"/>
    <x v="1"/>
    <x v="2"/>
    <n v="33"/>
    <x v="456"/>
    <n v="53948"/>
    <x v="0"/>
    <x v="0"/>
    <x v="5"/>
    <s v=""/>
    <n v="0"/>
    <n v="53948"/>
  </r>
  <r>
    <x v="472"/>
    <s v="William Roberts"/>
    <x v="4"/>
    <x v="2"/>
    <x v="2"/>
    <x v="0"/>
    <x v="2"/>
    <n v="34"/>
    <x v="457"/>
    <n v="174257"/>
    <x v="28"/>
    <x v="0"/>
    <x v="8"/>
    <s v=""/>
    <n v="52277.1"/>
    <n v="226534.1"/>
  </r>
  <r>
    <x v="473"/>
    <s v="Penelope Sandoval"/>
    <x v="10"/>
    <x v="1"/>
    <x v="1"/>
    <x v="1"/>
    <x v="1"/>
    <n v="28"/>
    <x v="458"/>
    <n v="132209"/>
    <x v="18"/>
    <x v="2"/>
    <x v="10"/>
    <s v=""/>
    <n v="18509.260000000002"/>
    <n v="150718.26"/>
  </r>
  <r>
    <x v="474"/>
    <s v="Emilia Ortiz"/>
    <x v="11"/>
    <x v="5"/>
    <x v="2"/>
    <x v="1"/>
    <x v="1"/>
    <n v="34"/>
    <x v="459"/>
    <n v="208883"/>
    <x v="21"/>
    <x v="0"/>
    <x v="8"/>
    <s v=""/>
    <n v="79375.540000000008"/>
    <n v="288258.54000000004"/>
  </r>
  <r>
    <x v="475"/>
    <s v="Layla Gutierrez"/>
    <x v="20"/>
    <x v="2"/>
    <x v="3"/>
    <x v="1"/>
    <x v="1"/>
    <n v="39"/>
    <x v="460"/>
    <n v="65957"/>
    <x v="11"/>
    <x v="2"/>
    <x v="10"/>
    <s v=""/>
    <n v="3297.8500000000004"/>
    <n v="69254.850000000006"/>
  </r>
  <r>
    <x v="476"/>
    <s v="Dylan Vu"/>
    <x v="8"/>
    <x v="6"/>
    <x v="3"/>
    <x v="0"/>
    <x v="0"/>
    <n v="63"/>
    <x v="461"/>
    <n v="106481"/>
    <x v="11"/>
    <x v="1"/>
    <x v="9"/>
    <s v=""/>
    <n v="5324.05"/>
    <n v="111805.05"/>
  </r>
  <r>
    <x v="477"/>
    <s v="Peyton Wong"/>
    <x v="11"/>
    <x v="3"/>
    <x v="0"/>
    <x v="1"/>
    <x v="0"/>
    <n v="35"/>
    <x v="462"/>
    <n v="218127"/>
    <x v="32"/>
    <x v="0"/>
    <x v="1"/>
    <s v=""/>
    <n v="80706.990000000005"/>
    <n v="298833.99"/>
  </r>
  <r>
    <x v="478"/>
    <s v="Santiago f Banks"/>
    <x v="10"/>
    <x v="2"/>
    <x v="3"/>
    <x v="0"/>
    <x v="2"/>
    <n v="44"/>
    <x v="463"/>
    <n v="151481"/>
    <x v="26"/>
    <x v="0"/>
    <x v="1"/>
    <s v=""/>
    <n v="16662.91"/>
    <n v="168143.91"/>
  </r>
  <r>
    <x v="479"/>
    <s v="Caroline Wong"/>
    <x v="1"/>
    <x v="1"/>
    <x v="2"/>
    <x v="1"/>
    <x v="0"/>
    <n v="37"/>
    <x v="464"/>
    <n v="40508"/>
    <x v="0"/>
    <x v="1"/>
    <x v="9"/>
    <s v=""/>
    <n v="0"/>
    <n v="40508"/>
  </r>
  <r>
    <x v="480"/>
    <s v="Quinn Ho"/>
    <x v="11"/>
    <x v="3"/>
    <x v="2"/>
    <x v="1"/>
    <x v="0"/>
    <n v="45"/>
    <x v="465"/>
    <n v="200481"/>
    <x v="28"/>
    <x v="0"/>
    <x v="0"/>
    <s v=""/>
    <n v="60144.299999999996"/>
    <n v="260625.3"/>
  </r>
  <r>
    <x v="481"/>
    <s v="Caroline Nunez"/>
    <x v="11"/>
    <x v="4"/>
    <x v="0"/>
    <x v="1"/>
    <x v="1"/>
    <n v="65"/>
    <x v="466"/>
    <n v="224872"/>
    <x v="31"/>
    <x v="2"/>
    <x v="11"/>
    <s v=""/>
    <n v="87700.08"/>
    <n v="312572.08"/>
  </r>
  <r>
    <x v="482"/>
    <s v="Carson Brown"/>
    <x v="10"/>
    <x v="6"/>
    <x v="2"/>
    <x v="0"/>
    <x v="3"/>
    <n v="65"/>
    <x v="467"/>
    <n v="149474"/>
    <x v="18"/>
    <x v="0"/>
    <x v="5"/>
    <s v=""/>
    <n v="20926.36"/>
    <n v="170400.36"/>
  </r>
  <r>
    <x v="483"/>
    <s v="Olivia Maldonado"/>
    <x v="16"/>
    <x v="0"/>
    <x v="2"/>
    <x v="1"/>
    <x v="1"/>
    <n v="63"/>
    <x v="468"/>
    <n v="86820"/>
    <x v="0"/>
    <x v="0"/>
    <x v="1"/>
    <s v=""/>
    <n v="0"/>
    <n v="86820"/>
  </r>
  <r>
    <x v="484"/>
    <s v="Emilia Chung"/>
    <x v="4"/>
    <x v="4"/>
    <x v="0"/>
    <x v="1"/>
    <x v="0"/>
    <n v="55"/>
    <x v="469"/>
    <n v="184078"/>
    <x v="36"/>
    <x v="1"/>
    <x v="2"/>
    <s v=""/>
    <n v="51541.840000000004"/>
    <n v="235619.84"/>
  </r>
  <r>
    <x v="485"/>
    <s v="Leilani Shin"/>
    <x v="1"/>
    <x v="3"/>
    <x v="1"/>
    <x v="1"/>
    <x v="0"/>
    <n v="58"/>
    <x v="470"/>
    <n v="55174"/>
    <x v="0"/>
    <x v="0"/>
    <x v="4"/>
    <s v=""/>
    <n v="0"/>
    <n v="55174"/>
  </r>
  <r>
    <x v="486"/>
    <s v="Abigail Zhu"/>
    <x v="4"/>
    <x v="4"/>
    <x v="1"/>
    <x v="1"/>
    <x v="0"/>
    <n v="31"/>
    <x v="471"/>
    <n v="152474"/>
    <x v="17"/>
    <x v="0"/>
    <x v="4"/>
    <s v=""/>
    <n v="41167.980000000003"/>
    <n v="193641.98"/>
  </r>
  <r>
    <x v="487"/>
    <s v="Autumn Xiong"/>
    <x v="2"/>
    <x v="2"/>
    <x v="3"/>
    <x v="1"/>
    <x v="0"/>
    <n v="28"/>
    <x v="472"/>
    <n v="75172"/>
    <x v="0"/>
    <x v="1"/>
    <x v="2"/>
    <s v=""/>
    <n v="0"/>
    <n v="75172"/>
  </r>
  <r>
    <x v="488"/>
    <s v="Hailey Cruz"/>
    <x v="15"/>
    <x v="6"/>
    <x v="0"/>
    <x v="1"/>
    <x v="1"/>
    <n v="50"/>
    <x v="473"/>
    <n v="56002"/>
    <x v="0"/>
    <x v="0"/>
    <x v="4"/>
    <s v=""/>
    <n v="0"/>
    <n v="56002"/>
  </r>
  <r>
    <x v="489"/>
    <s v="Piper Cruz"/>
    <x v="4"/>
    <x v="1"/>
    <x v="2"/>
    <x v="1"/>
    <x v="1"/>
    <n v="61"/>
    <x v="396"/>
    <n v="195636"/>
    <x v="20"/>
    <x v="2"/>
    <x v="10"/>
    <s v=""/>
    <n v="41083.56"/>
    <n v="236719.56"/>
  </r>
  <r>
    <x v="490"/>
    <s v="Jaxson Jackson"/>
    <x v="19"/>
    <x v="2"/>
    <x v="3"/>
    <x v="0"/>
    <x v="2"/>
    <n v="53"/>
    <x v="474"/>
    <n v="63165"/>
    <x v="0"/>
    <x v="0"/>
    <x v="3"/>
    <s v=""/>
    <n v="0"/>
    <n v="63165"/>
  </r>
  <r>
    <x v="491"/>
    <s v="Serenity Mehta"/>
    <x v="1"/>
    <x v="1"/>
    <x v="2"/>
    <x v="1"/>
    <x v="0"/>
    <n v="51"/>
    <x v="475"/>
    <n v="57277"/>
    <x v="0"/>
    <x v="1"/>
    <x v="2"/>
    <s v=""/>
    <n v="0"/>
    <n v="57277"/>
  </r>
  <r>
    <x v="492"/>
    <s v="Peyton Gomez"/>
    <x v="1"/>
    <x v="4"/>
    <x v="3"/>
    <x v="1"/>
    <x v="1"/>
    <n v="56"/>
    <x v="476"/>
    <n v="42950"/>
    <x v="0"/>
    <x v="2"/>
    <x v="10"/>
    <s v=""/>
    <n v="0"/>
    <n v="42950"/>
  </r>
  <r>
    <x v="493"/>
    <s v="Ethan Vargas"/>
    <x v="4"/>
    <x v="2"/>
    <x v="2"/>
    <x v="0"/>
    <x v="1"/>
    <n v="38"/>
    <x v="477"/>
    <n v="168410"/>
    <x v="28"/>
    <x v="0"/>
    <x v="1"/>
    <s v=""/>
    <n v="50523"/>
    <n v="218933"/>
  </r>
  <r>
    <x v="494"/>
    <s v="Serenity Morris"/>
    <x v="8"/>
    <x v="2"/>
    <x v="1"/>
    <x v="1"/>
    <x v="2"/>
    <n v="41"/>
    <x v="478"/>
    <n v="114588"/>
    <x v="11"/>
    <x v="0"/>
    <x v="8"/>
    <s v=""/>
    <n v="5729.4000000000005"/>
    <n v="120317.4"/>
  </r>
  <r>
    <x v="495"/>
    <s v="Vivian Chan"/>
    <x v="5"/>
    <x v="1"/>
    <x v="3"/>
    <x v="1"/>
    <x v="0"/>
    <n v="61"/>
    <x v="479"/>
    <n v="72546"/>
    <x v="0"/>
    <x v="1"/>
    <x v="9"/>
    <d v="2021-03-29T00:00:00"/>
    <n v="0"/>
    <n v="72546"/>
  </r>
  <r>
    <x v="496"/>
    <s v="Lincoln Singh"/>
    <x v="1"/>
    <x v="1"/>
    <x v="1"/>
    <x v="0"/>
    <x v="0"/>
    <n v="33"/>
    <x v="124"/>
    <n v="55397"/>
    <x v="0"/>
    <x v="1"/>
    <x v="2"/>
    <s v=""/>
    <n v="0"/>
    <n v="55397"/>
  </r>
  <r>
    <x v="497"/>
    <s v="Ayla Lim"/>
    <x v="4"/>
    <x v="5"/>
    <x v="1"/>
    <x v="1"/>
    <x v="0"/>
    <n v="41"/>
    <x v="480"/>
    <n v="192266"/>
    <x v="3"/>
    <x v="1"/>
    <x v="7"/>
    <s v=""/>
    <n v="44221.18"/>
    <n v="236487.18"/>
  </r>
  <r>
    <x v="498"/>
    <s v="Leilani Hong"/>
    <x v="7"/>
    <x v="2"/>
    <x v="0"/>
    <x v="1"/>
    <x v="0"/>
    <n v="36"/>
    <x v="481"/>
    <n v="79876"/>
    <x v="0"/>
    <x v="0"/>
    <x v="3"/>
    <d v="2023-02-02T00:00:00"/>
    <n v="0"/>
    <n v="79876"/>
  </r>
  <r>
    <x v="499"/>
    <s v="Victoria Doan"/>
    <x v="8"/>
    <x v="1"/>
    <x v="1"/>
    <x v="1"/>
    <x v="0"/>
    <n v="42"/>
    <x v="160"/>
    <n v="112593"/>
    <x v="11"/>
    <x v="0"/>
    <x v="3"/>
    <s v=""/>
    <n v="5629.6500000000005"/>
    <n v="118222.65"/>
  </r>
  <r>
    <x v="500"/>
    <s v="Naomi Wright"/>
    <x v="7"/>
    <x v="2"/>
    <x v="0"/>
    <x v="1"/>
    <x v="2"/>
    <n v="36"/>
    <x v="482"/>
    <n v="99249"/>
    <x v="0"/>
    <x v="0"/>
    <x v="8"/>
    <s v=""/>
    <n v="0"/>
    <n v="99249"/>
  </r>
  <r>
    <x v="501"/>
    <s v="Scarlett Howard"/>
    <x v="8"/>
    <x v="4"/>
    <x v="0"/>
    <x v="1"/>
    <x v="2"/>
    <n v="55"/>
    <x v="483"/>
    <n v="117421"/>
    <x v="11"/>
    <x v="0"/>
    <x v="4"/>
    <d v="2017-08-28T00:00:00"/>
    <n v="5871.05"/>
    <n v="123292.05"/>
  </r>
  <r>
    <x v="502"/>
    <s v="Victoria Vo"/>
    <x v="26"/>
    <x v="0"/>
    <x v="1"/>
    <x v="1"/>
    <x v="0"/>
    <n v="44"/>
    <x v="484"/>
    <n v="82241"/>
    <x v="0"/>
    <x v="1"/>
    <x v="2"/>
    <s v=""/>
    <n v="0"/>
    <n v="82241"/>
  </r>
  <r>
    <x v="503"/>
    <s v="Oliver Fernandez"/>
    <x v="8"/>
    <x v="5"/>
    <x v="2"/>
    <x v="0"/>
    <x v="1"/>
    <n v="31"/>
    <x v="485"/>
    <n v="125664"/>
    <x v="11"/>
    <x v="2"/>
    <x v="12"/>
    <s v=""/>
    <n v="6283.2000000000007"/>
    <n v="131947.20000000001"/>
  </r>
  <r>
    <x v="504"/>
    <s v="Luca Jiang"/>
    <x v="14"/>
    <x v="1"/>
    <x v="2"/>
    <x v="0"/>
    <x v="0"/>
    <n v="47"/>
    <x v="370"/>
    <n v="57386"/>
    <x v="0"/>
    <x v="1"/>
    <x v="9"/>
    <s v=""/>
    <n v="0"/>
    <n v="57386"/>
  </r>
  <r>
    <x v="505"/>
    <s v="Charlotte Owens"/>
    <x v="11"/>
    <x v="0"/>
    <x v="1"/>
    <x v="1"/>
    <x v="3"/>
    <n v="59"/>
    <x v="486"/>
    <n v="196740"/>
    <x v="15"/>
    <x v="0"/>
    <x v="8"/>
    <s v=""/>
    <n v="60989.4"/>
    <n v="257729.4"/>
  </r>
  <r>
    <x v="506"/>
    <s v="Stella Tan"/>
    <x v="4"/>
    <x v="6"/>
    <x v="3"/>
    <x v="1"/>
    <x v="0"/>
    <n v="48"/>
    <x v="487"/>
    <n v="168202"/>
    <x v="10"/>
    <x v="1"/>
    <x v="7"/>
    <s v=""/>
    <n v="37004.44"/>
    <n v="205206.44"/>
  </r>
  <r>
    <x v="507"/>
    <s v="Ellie Yoon"/>
    <x v="11"/>
    <x v="6"/>
    <x v="3"/>
    <x v="1"/>
    <x v="0"/>
    <n v="44"/>
    <x v="488"/>
    <n v="242004"/>
    <x v="21"/>
    <x v="1"/>
    <x v="6"/>
    <s v=""/>
    <n v="91961.52"/>
    <n v="333965.52"/>
  </r>
  <r>
    <x v="508"/>
    <s v="Ella Do"/>
    <x v="14"/>
    <x v="1"/>
    <x v="0"/>
    <x v="1"/>
    <x v="0"/>
    <n v="52"/>
    <x v="489"/>
    <n v="57433"/>
    <x v="0"/>
    <x v="1"/>
    <x v="2"/>
    <s v=""/>
    <n v="0"/>
    <n v="57433"/>
  </r>
  <r>
    <x v="509"/>
    <s v="Lucas Cruz"/>
    <x v="5"/>
    <x v="3"/>
    <x v="3"/>
    <x v="0"/>
    <x v="1"/>
    <n v="54"/>
    <x v="490"/>
    <n v="74656"/>
    <x v="0"/>
    <x v="0"/>
    <x v="3"/>
    <s v=""/>
    <n v="0"/>
    <n v="74656"/>
  </r>
  <r>
    <x v="510"/>
    <s v="Sarah Mehta"/>
    <x v="24"/>
    <x v="6"/>
    <x v="2"/>
    <x v="1"/>
    <x v="0"/>
    <n v="31"/>
    <x v="491"/>
    <n v="62848"/>
    <x v="0"/>
    <x v="1"/>
    <x v="7"/>
    <s v=""/>
    <n v="0"/>
    <n v="62848"/>
  </r>
  <r>
    <x v="511"/>
    <s v="Anthony Phan"/>
    <x v="19"/>
    <x v="2"/>
    <x v="2"/>
    <x v="0"/>
    <x v="0"/>
    <n v="39"/>
    <x v="492"/>
    <n v="92523"/>
    <x v="0"/>
    <x v="0"/>
    <x v="8"/>
    <s v=""/>
    <n v="0"/>
    <n v="92523"/>
  </r>
  <r>
    <x v="512"/>
    <s v="David Chu"/>
    <x v="10"/>
    <x v="2"/>
    <x v="3"/>
    <x v="0"/>
    <x v="0"/>
    <n v="40"/>
    <x v="493"/>
    <n v="142844"/>
    <x v="26"/>
    <x v="0"/>
    <x v="8"/>
    <s v=""/>
    <n v="15712.84"/>
    <n v="158556.84"/>
  </r>
  <r>
    <x v="513"/>
    <s v="Sebastian Sanders"/>
    <x v="8"/>
    <x v="1"/>
    <x v="1"/>
    <x v="0"/>
    <x v="2"/>
    <n v="39"/>
    <x v="494"/>
    <n v="100718"/>
    <x v="11"/>
    <x v="0"/>
    <x v="4"/>
    <s v=""/>
    <n v="5035.9000000000005"/>
    <n v="105753.9"/>
  </r>
  <r>
    <x v="514"/>
    <s v="Jayden Phillips"/>
    <x v="4"/>
    <x v="2"/>
    <x v="2"/>
    <x v="0"/>
    <x v="2"/>
    <n v="25"/>
    <x v="495"/>
    <n v="154186"/>
    <x v="22"/>
    <x v="0"/>
    <x v="4"/>
    <s v=""/>
    <n v="40088.36"/>
    <n v="194274.36"/>
  </r>
  <r>
    <x v="515"/>
    <s v="Caleb Chan"/>
    <x v="32"/>
    <x v="0"/>
    <x v="2"/>
    <x v="0"/>
    <x v="0"/>
    <n v="48"/>
    <x v="496"/>
    <n v="107586"/>
    <x v="0"/>
    <x v="1"/>
    <x v="2"/>
    <s v=""/>
    <n v="0"/>
    <n v="107586"/>
  </r>
  <r>
    <x v="516"/>
    <s v="Ariana Santiago"/>
    <x v="28"/>
    <x v="2"/>
    <x v="2"/>
    <x v="1"/>
    <x v="1"/>
    <n v="54"/>
    <x v="497"/>
    <n v="88906"/>
    <x v="0"/>
    <x v="0"/>
    <x v="5"/>
    <s v=""/>
    <n v="0"/>
    <n v="88906"/>
  </r>
  <r>
    <x v="517"/>
    <s v="Quinn Owens"/>
    <x v="26"/>
    <x v="0"/>
    <x v="0"/>
    <x v="1"/>
    <x v="2"/>
    <n v="40"/>
    <x v="452"/>
    <n v="74329"/>
    <x v="0"/>
    <x v="0"/>
    <x v="1"/>
    <s v=""/>
    <n v="0"/>
    <n v="74329"/>
  </r>
  <r>
    <x v="518"/>
    <s v="Eli James"/>
    <x v="27"/>
    <x v="2"/>
    <x v="0"/>
    <x v="0"/>
    <x v="2"/>
    <n v="32"/>
    <x v="498"/>
    <n v="86523"/>
    <x v="0"/>
    <x v="0"/>
    <x v="0"/>
    <d v="2021-11-07T00:00:00"/>
    <n v="0"/>
    <n v="86523"/>
  </r>
  <r>
    <x v="519"/>
    <s v="Ezra Aguilar"/>
    <x v="11"/>
    <x v="2"/>
    <x v="0"/>
    <x v="0"/>
    <x v="1"/>
    <n v="60"/>
    <x v="499"/>
    <n v="239868"/>
    <x v="29"/>
    <x v="0"/>
    <x v="8"/>
    <s v=""/>
    <n v="95947.200000000012"/>
    <n v="335815.2"/>
  </r>
  <r>
    <x v="520"/>
    <s v="Anna Castro"/>
    <x v="6"/>
    <x v="4"/>
    <x v="3"/>
    <x v="1"/>
    <x v="1"/>
    <n v="29"/>
    <x v="500"/>
    <n v="65010"/>
    <x v="0"/>
    <x v="0"/>
    <x v="3"/>
    <s v=""/>
    <n v="0"/>
    <n v="65010"/>
  </r>
  <r>
    <x v="521"/>
    <s v="Liliana Lewis"/>
    <x v="2"/>
    <x v="2"/>
    <x v="1"/>
    <x v="1"/>
    <x v="2"/>
    <n v="25"/>
    <x v="501"/>
    <n v="82140"/>
    <x v="0"/>
    <x v="0"/>
    <x v="8"/>
    <s v=""/>
    <n v="0"/>
    <n v="82140"/>
  </r>
  <r>
    <x v="522"/>
    <s v="Maverick Alvarado"/>
    <x v="22"/>
    <x v="2"/>
    <x v="0"/>
    <x v="0"/>
    <x v="1"/>
    <n v="34"/>
    <x v="502"/>
    <n v="75511"/>
    <x v="0"/>
    <x v="2"/>
    <x v="12"/>
    <s v=""/>
    <n v="0"/>
    <n v="75511"/>
  </r>
  <r>
    <x v="523"/>
    <s v="Nora Butler"/>
    <x v="11"/>
    <x v="2"/>
    <x v="2"/>
    <x v="1"/>
    <x v="3"/>
    <n v="26"/>
    <x v="503"/>
    <n v="188880"/>
    <x v="9"/>
    <x v="0"/>
    <x v="5"/>
    <s v=""/>
    <n v="67996.800000000003"/>
    <n v="256876.79999999999"/>
  </r>
  <r>
    <x v="524"/>
    <s v="Landon Rodriguez"/>
    <x v="29"/>
    <x v="1"/>
    <x v="0"/>
    <x v="0"/>
    <x v="1"/>
    <n v="39"/>
    <x v="504"/>
    <n v="87155"/>
    <x v="0"/>
    <x v="0"/>
    <x v="1"/>
    <s v=""/>
    <n v="0"/>
    <n v="87155"/>
  </r>
  <r>
    <x v="525"/>
    <s v="Grace Harris"/>
    <x v="19"/>
    <x v="2"/>
    <x v="2"/>
    <x v="1"/>
    <x v="2"/>
    <n v="34"/>
    <x v="505"/>
    <n v="75518"/>
    <x v="0"/>
    <x v="0"/>
    <x v="3"/>
    <s v=""/>
    <n v="0"/>
    <n v="75518"/>
  </r>
  <r>
    <x v="526"/>
    <s v="Jeremiah Medina"/>
    <x v="10"/>
    <x v="2"/>
    <x v="2"/>
    <x v="0"/>
    <x v="1"/>
    <n v="54"/>
    <x v="506"/>
    <n v="129311"/>
    <x v="24"/>
    <x v="2"/>
    <x v="12"/>
    <s v=""/>
    <n v="16810.43"/>
    <n v="146121.43"/>
  </r>
  <r>
    <x v="527"/>
    <s v="Charles Bryant"/>
    <x v="1"/>
    <x v="1"/>
    <x v="0"/>
    <x v="0"/>
    <x v="2"/>
    <n v="27"/>
    <x v="269"/>
    <n v="56919"/>
    <x v="0"/>
    <x v="0"/>
    <x v="8"/>
    <d v="2023-01-10T00:00:00"/>
    <n v="0"/>
    <n v="56919"/>
  </r>
  <r>
    <x v="528"/>
    <s v="Elizabeth Dixon"/>
    <x v="10"/>
    <x v="4"/>
    <x v="0"/>
    <x v="1"/>
    <x v="2"/>
    <n v="26"/>
    <x v="507"/>
    <n v="153832"/>
    <x v="18"/>
    <x v="0"/>
    <x v="5"/>
    <s v=""/>
    <n v="21536.480000000003"/>
    <n v="175368.48"/>
  </r>
  <r>
    <x v="529"/>
    <s v="Riley Phillips"/>
    <x v="11"/>
    <x v="0"/>
    <x v="3"/>
    <x v="1"/>
    <x v="2"/>
    <n v="26"/>
    <x v="508"/>
    <n v="211121"/>
    <x v="27"/>
    <x v="0"/>
    <x v="5"/>
    <s v=""/>
    <n v="73892.349999999991"/>
    <n v="285013.34999999998"/>
  </r>
  <r>
    <x v="530"/>
    <s v="Gianna Cruz"/>
    <x v="8"/>
    <x v="1"/>
    <x v="1"/>
    <x v="1"/>
    <x v="1"/>
    <n v="29"/>
    <x v="509"/>
    <n v="106456"/>
    <x v="2"/>
    <x v="0"/>
    <x v="0"/>
    <s v=""/>
    <n v="10645.6"/>
    <n v="117101.6"/>
  </r>
  <r>
    <x v="531"/>
    <s v="Lincoln Cruz"/>
    <x v="28"/>
    <x v="2"/>
    <x v="1"/>
    <x v="0"/>
    <x v="1"/>
    <n v="64"/>
    <x v="510"/>
    <n v="72772"/>
    <x v="0"/>
    <x v="2"/>
    <x v="12"/>
    <s v=""/>
    <n v="0"/>
    <n v="72772"/>
  </r>
  <r>
    <x v="532"/>
    <s v="Ezekiel Contreras"/>
    <x v="10"/>
    <x v="3"/>
    <x v="2"/>
    <x v="0"/>
    <x v="1"/>
    <n v="45"/>
    <x v="511"/>
    <n v="143146"/>
    <x v="18"/>
    <x v="0"/>
    <x v="1"/>
    <s v=""/>
    <n v="20040.440000000002"/>
    <n v="163186.44"/>
  </r>
  <r>
    <x v="533"/>
    <s v="Amelia Do"/>
    <x v="6"/>
    <x v="5"/>
    <x v="0"/>
    <x v="1"/>
    <x v="0"/>
    <n v="45"/>
    <x v="512"/>
    <n v="74776"/>
    <x v="0"/>
    <x v="0"/>
    <x v="3"/>
    <s v=""/>
    <n v="0"/>
    <n v="74776"/>
  </r>
  <r>
    <x v="534"/>
    <s v="Anthony Perez"/>
    <x v="29"/>
    <x v="1"/>
    <x v="3"/>
    <x v="0"/>
    <x v="1"/>
    <n v="51"/>
    <x v="513"/>
    <n v="92305"/>
    <x v="0"/>
    <x v="0"/>
    <x v="1"/>
    <s v=""/>
    <n v="0"/>
    <n v="92305"/>
  </r>
  <r>
    <x v="535"/>
    <s v="Elias Maldonado"/>
    <x v="3"/>
    <x v="2"/>
    <x v="0"/>
    <x v="0"/>
    <x v="1"/>
    <n v="56"/>
    <x v="514"/>
    <n v="94724"/>
    <x v="0"/>
    <x v="0"/>
    <x v="1"/>
    <s v=""/>
    <n v="0"/>
    <n v="94724"/>
  </r>
  <r>
    <x v="536"/>
    <s v="Liam Luong"/>
    <x v="13"/>
    <x v="2"/>
    <x v="3"/>
    <x v="0"/>
    <x v="0"/>
    <n v="58"/>
    <x v="515"/>
    <n v="88019"/>
    <x v="0"/>
    <x v="0"/>
    <x v="4"/>
    <s v=""/>
    <n v="0"/>
    <n v="88019"/>
  </r>
  <r>
    <x v="537"/>
    <s v="Jordan Ford"/>
    <x v="8"/>
    <x v="6"/>
    <x v="1"/>
    <x v="0"/>
    <x v="3"/>
    <n v="43"/>
    <x v="516"/>
    <n v="108000"/>
    <x v="2"/>
    <x v="0"/>
    <x v="0"/>
    <s v=""/>
    <n v="10800"/>
    <n v="118800"/>
  </r>
  <r>
    <x v="538"/>
    <s v="Mateo Chung"/>
    <x v="28"/>
    <x v="2"/>
    <x v="1"/>
    <x v="0"/>
    <x v="0"/>
    <n v="52"/>
    <x v="447"/>
    <n v="81438"/>
    <x v="0"/>
    <x v="1"/>
    <x v="9"/>
    <s v=""/>
    <n v="0"/>
    <n v="81438"/>
  </r>
  <r>
    <x v="539"/>
    <s v="Jameson Vang"/>
    <x v="20"/>
    <x v="2"/>
    <x v="1"/>
    <x v="0"/>
    <x v="0"/>
    <n v="41"/>
    <x v="517"/>
    <n v="95669"/>
    <x v="2"/>
    <x v="1"/>
    <x v="2"/>
    <d v="2021-06-09T00:00:00"/>
    <n v="9566.9"/>
    <n v="105235.9"/>
  </r>
  <r>
    <x v="540"/>
    <s v="Samuel Thomas"/>
    <x v="11"/>
    <x v="3"/>
    <x v="3"/>
    <x v="0"/>
    <x v="2"/>
    <n v="43"/>
    <x v="518"/>
    <n v="180385"/>
    <x v="6"/>
    <x v="0"/>
    <x v="0"/>
    <s v=""/>
    <n v="59527.05"/>
    <n v="239912.05"/>
  </r>
  <r>
    <x v="541"/>
    <s v="Gabriel Rodriguez"/>
    <x v="17"/>
    <x v="2"/>
    <x v="2"/>
    <x v="0"/>
    <x v="1"/>
    <n v="36"/>
    <x v="519"/>
    <n v="45184"/>
    <x v="0"/>
    <x v="2"/>
    <x v="11"/>
    <s v=""/>
    <n v="0"/>
    <n v="45184"/>
  </r>
  <r>
    <x v="542"/>
    <s v="Wyatt Robinson"/>
    <x v="30"/>
    <x v="0"/>
    <x v="2"/>
    <x v="0"/>
    <x v="2"/>
    <n v="55"/>
    <x v="520"/>
    <n v="70451"/>
    <x v="0"/>
    <x v="0"/>
    <x v="3"/>
    <s v=""/>
    <n v="0"/>
    <n v="70451"/>
  </r>
  <r>
    <x v="543"/>
    <s v="Anna Huynh"/>
    <x v="13"/>
    <x v="2"/>
    <x v="3"/>
    <x v="1"/>
    <x v="0"/>
    <n v="39"/>
    <x v="373"/>
    <n v="63259"/>
    <x v="0"/>
    <x v="0"/>
    <x v="1"/>
    <s v=""/>
    <n v="0"/>
    <n v="63259"/>
  </r>
  <r>
    <x v="544"/>
    <s v="Lucy Simmons"/>
    <x v="6"/>
    <x v="3"/>
    <x v="1"/>
    <x v="1"/>
    <x v="2"/>
    <n v="56"/>
    <x v="521"/>
    <n v="73778"/>
    <x v="0"/>
    <x v="0"/>
    <x v="8"/>
    <s v=""/>
    <n v="0"/>
    <n v="73778"/>
  </r>
  <r>
    <x v="545"/>
    <s v="Austin Ng"/>
    <x v="10"/>
    <x v="1"/>
    <x v="2"/>
    <x v="0"/>
    <x v="0"/>
    <n v="45"/>
    <x v="522"/>
    <n v="126697"/>
    <x v="24"/>
    <x v="1"/>
    <x v="9"/>
    <s v=""/>
    <n v="16470.61"/>
    <n v="143167.60999999999"/>
  </r>
  <r>
    <x v="546"/>
    <s v="Madeline Cruz"/>
    <x v="7"/>
    <x v="2"/>
    <x v="3"/>
    <x v="1"/>
    <x v="1"/>
    <n v="63"/>
    <x v="523"/>
    <n v="75396"/>
    <x v="0"/>
    <x v="2"/>
    <x v="10"/>
    <s v=""/>
    <n v="0"/>
    <n v="75396"/>
  </r>
  <r>
    <x v="547"/>
    <s v="Layla Munoz"/>
    <x v="4"/>
    <x v="6"/>
    <x v="1"/>
    <x v="1"/>
    <x v="1"/>
    <n v="39"/>
    <x v="524"/>
    <n v="182595"/>
    <x v="33"/>
    <x v="2"/>
    <x v="10"/>
    <d v="2017-09-14T00:00:00"/>
    <n v="52952.549999999996"/>
    <n v="235547.55"/>
  </r>
  <r>
    <x v="548"/>
    <s v="Alexander Tang"/>
    <x v="1"/>
    <x v="4"/>
    <x v="1"/>
    <x v="0"/>
    <x v="0"/>
    <n v="32"/>
    <x v="525"/>
    <n v="45424"/>
    <x v="0"/>
    <x v="0"/>
    <x v="4"/>
    <s v=""/>
    <n v="0"/>
    <n v="45424"/>
  </r>
  <r>
    <x v="549"/>
    <s v="Carson Chen"/>
    <x v="6"/>
    <x v="4"/>
    <x v="0"/>
    <x v="0"/>
    <x v="0"/>
    <n v="45"/>
    <x v="526"/>
    <n v="70661"/>
    <x v="0"/>
    <x v="1"/>
    <x v="6"/>
    <s v=""/>
    <n v="0"/>
    <n v="70661"/>
  </r>
  <r>
    <x v="550"/>
    <s v="Kai Duong"/>
    <x v="17"/>
    <x v="2"/>
    <x v="2"/>
    <x v="0"/>
    <x v="0"/>
    <n v="41"/>
    <x v="527"/>
    <n v="57166"/>
    <x v="0"/>
    <x v="1"/>
    <x v="2"/>
    <s v=""/>
    <n v="0"/>
    <n v="57166"/>
  </r>
  <r>
    <x v="551"/>
    <s v="Ayla Cooper"/>
    <x v="32"/>
    <x v="0"/>
    <x v="1"/>
    <x v="1"/>
    <x v="2"/>
    <n v="56"/>
    <x v="528"/>
    <n v="101637"/>
    <x v="0"/>
    <x v="0"/>
    <x v="1"/>
    <d v="2019-12-26T00:00:00"/>
    <n v="0"/>
    <n v="101637"/>
  </r>
  <r>
    <x v="552"/>
    <s v="Eliza Espinoza"/>
    <x v="8"/>
    <x v="5"/>
    <x v="3"/>
    <x v="1"/>
    <x v="1"/>
    <n v="30"/>
    <x v="529"/>
    <n v="103646"/>
    <x v="12"/>
    <x v="0"/>
    <x v="5"/>
    <s v=""/>
    <n v="7255.22"/>
    <n v="110901.22"/>
  </r>
  <r>
    <x v="553"/>
    <s v="Axel King"/>
    <x v="21"/>
    <x v="0"/>
    <x v="0"/>
    <x v="0"/>
    <x v="2"/>
    <n v="46"/>
    <x v="530"/>
    <n v="100757"/>
    <x v="0"/>
    <x v="0"/>
    <x v="1"/>
    <s v=""/>
    <n v="0"/>
    <n v="100757"/>
  </r>
  <r>
    <x v="554"/>
    <s v="Alexander Carter"/>
    <x v="2"/>
    <x v="2"/>
    <x v="3"/>
    <x v="0"/>
    <x v="2"/>
    <n v="47"/>
    <x v="531"/>
    <n v="60963"/>
    <x v="0"/>
    <x v="0"/>
    <x v="3"/>
    <s v=""/>
    <n v="0"/>
    <n v="60963"/>
  </r>
  <r>
    <x v="555"/>
    <s v="Robert Rogers"/>
    <x v="11"/>
    <x v="0"/>
    <x v="0"/>
    <x v="0"/>
    <x v="2"/>
    <n v="53"/>
    <x v="532"/>
    <n v="258734"/>
    <x v="25"/>
    <x v="0"/>
    <x v="3"/>
    <s v=""/>
    <n v="87969.560000000012"/>
    <n v="346703.56"/>
  </r>
  <r>
    <x v="556"/>
    <s v="Anthony Gupta"/>
    <x v="18"/>
    <x v="2"/>
    <x v="3"/>
    <x v="0"/>
    <x v="0"/>
    <n v="38"/>
    <x v="533"/>
    <n v="70612"/>
    <x v="0"/>
    <x v="1"/>
    <x v="6"/>
    <s v=""/>
    <n v="0"/>
    <n v="70612"/>
  </r>
  <r>
    <x v="557"/>
    <s v="Jackson Gupta"/>
    <x v="12"/>
    <x v="2"/>
    <x v="2"/>
    <x v="0"/>
    <x v="0"/>
    <n v="65"/>
    <x v="534"/>
    <n v="77065"/>
    <x v="0"/>
    <x v="0"/>
    <x v="3"/>
    <s v=""/>
    <n v="0"/>
    <n v="77065"/>
  </r>
  <r>
    <x v="558"/>
    <s v="Sophia Rodriguez"/>
    <x v="30"/>
    <x v="0"/>
    <x v="3"/>
    <x v="1"/>
    <x v="1"/>
    <n v="58"/>
    <x v="535"/>
    <n v="96256"/>
    <x v="0"/>
    <x v="0"/>
    <x v="1"/>
    <s v=""/>
    <n v="0"/>
    <n v="96256"/>
  </r>
  <r>
    <x v="559"/>
    <s v="Cora Patel"/>
    <x v="6"/>
    <x v="3"/>
    <x v="0"/>
    <x v="1"/>
    <x v="0"/>
    <n v="36"/>
    <x v="536"/>
    <n v="65794"/>
    <x v="0"/>
    <x v="0"/>
    <x v="4"/>
    <s v=""/>
    <n v="0"/>
    <n v="65794"/>
  </r>
  <r>
    <x v="560"/>
    <s v="Piper Hsu"/>
    <x v="1"/>
    <x v="3"/>
    <x v="2"/>
    <x v="1"/>
    <x v="0"/>
    <n v="45"/>
    <x v="537"/>
    <n v="48491"/>
    <x v="0"/>
    <x v="0"/>
    <x v="4"/>
    <d v="2015-10-08T00:00:00"/>
    <n v="0"/>
    <n v="48491"/>
  </r>
  <r>
    <x v="561"/>
    <s v="Hunter Marquez"/>
    <x v="32"/>
    <x v="0"/>
    <x v="2"/>
    <x v="0"/>
    <x v="1"/>
    <n v="34"/>
    <x v="538"/>
    <n v="83220"/>
    <x v="0"/>
    <x v="0"/>
    <x v="1"/>
    <s v=""/>
    <n v="0"/>
    <n v="83220"/>
  </r>
  <r>
    <x v="562"/>
    <s v="Addison Li"/>
    <x v="24"/>
    <x v="6"/>
    <x v="2"/>
    <x v="1"/>
    <x v="0"/>
    <n v="37"/>
    <x v="539"/>
    <n v="61680"/>
    <x v="0"/>
    <x v="1"/>
    <x v="9"/>
    <d v="2015-06-04T00:00:00"/>
    <n v="0"/>
    <n v="61680"/>
  </r>
  <r>
    <x v="563"/>
    <s v="Carson Hoang"/>
    <x v="5"/>
    <x v="1"/>
    <x v="0"/>
    <x v="0"/>
    <x v="0"/>
    <n v="43"/>
    <x v="318"/>
    <n v="72482"/>
    <x v="0"/>
    <x v="0"/>
    <x v="1"/>
    <s v=""/>
    <n v="0"/>
    <n v="72482"/>
  </r>
  <r>
    <x v="564"/>
    <s v="Julian Fernandez"/>
    <x v="30"/>
    <x v="0"/>
    <x v="2"/>
    <x v="0"/>
    <x v="1"/>
    <n v="27"/>
    <x v="540"/>
    <n v="81713"/>
    <x v="0"/>
    <x v="2"/>
    <x v="10"/>
    <s v=""/>
    <n v="0"/>
    <n v="81713"/>
  </r>
  <r>
    <x v="565"/>
    <s v="Caleb Rojas"/>
    <x v="6"/>
    <x v="1"/>
    <x v="0"/>
    <x v="0"/>
    <x v="1"/>
    <n v="38"/>
    <x v="541"/>
    <n v="68281"/>
    <x v="0"/>
    <x v="0"/>
    <x v="8"/>
    <d v="2022-03-09T00:00:00"/>
    <n v="0"/>
    <n v="68281"/>
  </r>
  <r>
    <x v="566"/>
    <s v="Elizabeth Griffin"/>
    <x v="18"/>
    <x v="2"/>
    <x v="1"/>
    <x v="1"/>
    <x v="2"/>
    <n v="60"/>
    <x v="542"/>
    <n v="63979"/>
    <x v="0"/>
    <x v="0"/>
    <x v="8"/>
    <s v=""/>
    <n v="0"/>
    <n v="63979"/>
  </r>
  <r>
    <x v="567"/>
    <s v="Nolan Han"/>
    <x v="15"/>
    <x v="6"/>
    <x v="1"/>
    <x v="0"/>
    <x v="0"/>
    <n v="29"/>
    <x v="504"/>
    <n v="53090"/>
    <x v="0"/>
    <x v="0"/>
    <x v="8"/>
    <s v=""/>
    <n v="0"/>
    <n v="53090"/>
  </r>
  <r>
    <x v="568"/>
    <s v="Cameron Romero"/>
    <x v="8"/>
    <x v="1"/>
    <x v="3"/>
    <x v="0"/>
    <x v="1"/>
    <n v="49"/>
    <x v="543"/>
    <n v="108325"/>
    <x v="2"/>
    <x v="2"/>
    <x v="12"/>
    <s v=""/>
    <n v="10832.5"/>
    <n v="119157.5"/>
  </r>
  <r>
    <x v="569"/>
    <s v="Angel Patterson"/>
    <x v="5"/>
    <x v="5"/>
    <x v="1"/>
    <x v="0"/>
    <x v="3"/>
    <n v="45"/>
    <x v="111"/>
    <n v="98289"/>
    <x v="0"/>
    <x v="0"/>
    <x v="0"/>
    <s v=""/>
    <n v="0"/>
    <n v="98289"/>
  </r>
  <r>
    <x v="570"/>
    <s v="Ryan Foster"/>
    <x v="17"/>
    <x v="2"/>
    <x v="3"/>
    <x v="0"/>
    <x v="2"/>
    <n v="44"/>
    <x v="544"/>
    <n v="41275"/>
    <x v="0"/>
    <x v="0"/>
    <x v="4"/>
    <d v="2007-06-14T00:00:00"/>
    <n v="0"/>
    <n v="41275"/>
  </r>
  <r>
    <x v="571"/>
    <s v="Leonardo Patterson"/>
    <x v="5"/>
    <x v="4"/>
    <x v="3"/>
    <x v="0"/>
    <x v="2"/>
    <n v="46"/>
    <x v="545"/>
    <n v="93642"/>
    <x v="0"/>
    <x v="0"/>
    <x v="0"/>
    <s v=""/>
    <n v="0"/>
    <n v="93642"/>
  </r>
  <r>
    <x v="572"/>
    <s v="William Song"/>
    <x v="4"/>
    <x v="6"/>
    <x v="2"/>
    <x v="0"/>
    <x v="0"/>
    <n v="36"/>
    <x v="546"/>
    <n v="162957"/>
    <x v="35"/>
    <x v="1"/>
    <x v="6"/>
    <s v=""/>
    <n v="29332.26"/>
    <n v="192289.26"/>
  </r>
  <r>
    <x v="573"/>
    <s v="Axel Aguilar"/>
    <x v="5"/>
    <x v="3"/>
    <x v="0"/>
    <x v="0"/>
    <x v="1"/>
    <n v="45"/>
    <x v="547"/>
    <n v="96029"/>
    <x v="0"/>
    <x v="2"/>
    <x v="10"/>
    <s v=""/>
    <n v="0"/>
    <n v="96029"/>
  </r>
  <r>
    <x v="574"/>
    <s v="Liam Valdez"/>
    <x v="11"/>
    <x v="6"/>
    <x v="2"/>
    <x v="0"/>
    <x v="1"/>
    <n v="55"/>
    <x v="548"/>
    <n v="227148"/>
    <x v="6"/>
    <x v="2"/>
    <x v="11"/>
    <s v=""/>
    <n v="74958.84"/>
    <n v="302106.83999999997"/>
  </r>
  <r>
    <x v="575"/>
    <s v="Hudson Washington"/>
    <x v="18"/>
    <x v="2"/>
    <x v="3"/>
    <x v="0"/>
    <x v="2"/>
    <n v="43"/>
    <x v="549"/>
    <n v="76819"/>
    <x v="0"/>
    <x v="0"/>
    <x v="5"/>
    <d v="2022-10-20T00:00:00"/>
    <n v="0"/>
    <n v="76819"/>
  </r>
  <r>
    <x v="576"/>
    <s v="Owen Han"/>
    <x v="6"/>
    <x v="1"/>
    <x v="3"/>
    <x v="0"/>
    <x v="0"/>
    <n v="30"/>
    <x v="550"/>
    <n v="66892"/>
    <x v="0"/>
    <x v="0"/>
    <x v="3"/>
    <s v=""/>
    <n v="0"/>
    <n v="66892"/>
  </r>
  <r>
    <x v="577"/>
    <s v="Harper Washington"/>
    <x v="11"/>
    <x v="5"/>
    <x v="0"/>
    <x v="1"/>
    <x v="2"/>
    <n v="48"/>
    <x v="551"/>
    <n v="256084"/>
    <x v="25"/>
    <x v="0"/>
    <x v="0"/>
    <s v=""/>
    <n v="87068.560000000012"/>
    <n v="343152.56"/>
  </r>
  <r>
    <x v="578"/>
    <s v="Brooklyn Parker"/>
    <x v="5"/>
    <x v="5"/>
    <x v="3"/>
    <x v="1"/>
    <x v="3"/>
    <n v="60"/>
    <x v="552"/>
    <n v="85669"/>
    <x v="0"/>
    <x v="0"/>
    <x v="5"/>
    <s v=""/>
    <n v="0"/>
    <n v="85669"/>
  </r>
  <r>
    <x v="579"/>
    <s v="Hudson Oh"/>
    <x v="17"/>
    <x v="2"/>
    <x v="2"/>
    <x v="0"/>
    <x v="0"/>
    <n v="30"/>
    <x v="553"/>
    <n v="44454"/>
    <x v="0"/>
    <x v="1"/>
    <x v="9"/>
    <s v=""/>
    <n v="0"/>
    <n v="44454"/>
  </r>
  <r>
    <x v="580"/>
    <s v="Maverick Howard"/>
    <x v="17"/>
    <x v="2"/>
    <x v="3"/>
    <x v="0"/>
    <x v="2"/>
    <n v="25"/>
    <x v="554"/>
    <n v="54353"/>
    <x v="0"/>
    <x v="0"/>
    <x v="1"/>
    <s v=""/>
    <n v="0"/>
    <n v="54353"/>
  </r>
  <r>
    <x v="581"/>
    <s v="Alexander Dominguez"/>
    <x v="6"/>
    <x v="1"/>
    <x v="3"/>
    <x v="0"/>
    <x v="1"/>
    <n v="58"/>
    <x v="555"/>
    <n v="58867"/>
    <x v="0"/>
    <x v="2"/>
    <x v="10"/>
    <s v=""/>
    <n v="0"/>
    <n v="58867"/>
  </r>
  <r>
    <x v="582"/>
    <s v="Jack Garcia"/>
    <x v="8"/>
    <x v="6"/>
    <x v="1"/>
    <x v="0"/>
    <x v="1"/>
    <n v="37"/>
    <x v="556"/>
    <n v="123918"/>
    <x v="4"/>
    <x v="2"/>
    <x v="10"/>
    <s v=""/>
    <n v="9913.44"/>
    <n v="133831.44"/>
  </r>
  <r>
    <x v="583"/>
    <s v="Aiden Hu"/>
    <x v="17"/>
    <x v="2"/>
    <x v="2"/>
    <x v="0"/>
    <x v="0"/>
    <n v="44"/>
    <x v="557"/>
    <n v="56680"/>
    <x v="0"/>
    <x v="0"/>
    <x v="1"/>
    <s v=""/>
    <n v="0"/>
    <n v="56680"/>
  </r>
  <r>
    <x v="584"/>
    <s v="Cora Espinoza"/>
    <x v="15"/>
    <x v="6"/>
    <x v="2"/>
    <x v="1"/>
    <x v="1"/>
    <n v="53"/>
    <x v="216"/>
    <n v="55206"/>
    <x v="0"/>
    <x v="0"/>
    <x v="8"/>
    <s v=""/>
    <n v="0"/>
    <n v="55206"/>
  </r>
  <r>
    <x v="585"/>
    <s v="Naomi Moua"/>
    <x v="4"/>
    <x v="1"/>
    <x v="3"/>
    <x v="1"/>
    <x v="0"/>
    <n v="58"/>
    <x v="558"/>
    <n v="150633"/>
    <x v="34"/>
    <x v="0"/>
    <x v="5"/>
    <s v=""/>
    <n v="28620.27"/>
    <n v="179253.27"/>
  </r>
  <r>
    <x v="586"/>
    <s v="Liam Baker"/>
    <x v="2"/>
    <x v="2"/>
    <x v="3"/>
    <x v="0"/>
    <x v="2"/>
    <n v="65"/>
    <x v="559"/>
    <n v="97379"/>
    <x v="0"/>
    <x v="0"/>
    <x v="3"/>
    <s v=""/>
    <n v="0"/>
    <n v="97379"/>
  </r>
  <r>
    <x v="587"/>
    <s v="Christian Liu"/>
    <x v="4"/>
    <x v="3"/>
    <x v="2"/>
    <x v="0"/>
    <x v="0"/>
    <n v="57"/>
    <x v="560"/>
    <n v="178447"/>
    <x v="10"/>
    <x v="1"/>
    <x v="7"/>
    <s v=""/>
    <n v="39258.340000000004"/>
    <n v="217705.34"/>
  </r>
  <r>
    <x v="588"/>
    <s v="Aaron Munoz"/>
    <x v="2"/>
    <x v="2"/>
    <x v="0"/>
    <x v="0"/>
    <x v="1"/>
    <n v="31"/>
    <x v="561"/>
    <n v="60827"/>
    <x v="0"/>
    <x v="0"/>
    <x v="5"/>
    <s v=""/>
    <n v="0"/>
    <n v="60827"/>
  </r>
  <r>
    <x v="589"/>
    <s v="Levi Kang"/>
    <x v="25"/>
    <x v="0"/>
    <x v="0"/>
    <x v="0"/>
    <x v="0"/>
    <n v="32"/>
    <x v="562"/>
    <n v="96951"/>
    <x v="24"/>
    <x v="1"/>
    <x v="7"/>
    <s v=""/>
    <n v="12603.630000000001"/>
    <n v="109554.63"/>
  </r>
  <r>
    <x v="590"/>
    <s v="Isaac Foster"/>
    <x v="8"/>
    <x v="3"/>
    <x v="3"/>
    <x v="0"/>
    <x v="2"/>
    <n v="48"/>
    <x v="563"/>
    <n v="103051"/>
    <x v="13"/>
    <x v="0"/>
    <x v="5"/>
    <s v=""/>
    <n v="9274.59"/>
    <n v="112325.59"/>
  </r>
  <r>
    <x v="591"/>
    <s v="Samantha Zhu"/>
    <x v="11"/>
    <x v="2"/>
    <x v="3"/>
    <x v="1"/>
    <x v="0"/>
    <n v="55"/>
    <x v="564"/>
    <n v="256592"/>
    <x v="28"/>
    <x v="1"/>
    <x v="9"/>
    <d v="2010-05-19T00:00:00"/>
    <n v="76977.599999999991"/>
    <n v="333569.59999999998"/>
  </r>
  <r>
    <x v="592"/>
    <s v="Vivian Watson"/>
    <x v="30"/>
    <x v="0"/>
    <x v="3"/>
    <x v="1"/>
    <x v="2"/>
    <n v="52"/>
    <x v="565"/>
    <n v="79323"/>
    <x v="0"/>
    <x v="0"/>
    <x v="1"/>
    <s v=""/>
    <n v="0"/>
    <n v="79323"/>
  </r>
  <r>
    <x v="593"/>
    <s v="Emery Hernandez"/>
    <x v="30"/>
    <x v="0"/>
    <x v="2"/>
    <x v="1"/>
    <x v="1"/>
    <n v="27"/>
    <x v="566"/>
    <n v="75583"/>
    <x v="0"/>
    <x v="2"/>
    <x v="12"/>
    <s v=""/>
    <n v="0"/>
    <n v="75583"/>
  </r>
  <r>
    <x v="594"/>
    <s v="Camila Baker"/>
    <x v="14"/>
    <x v="1"/>
    <x v="3"/>
    <x v="1"/>
    <x v="2"/>
    <n v="36"/>
    <x v="567"/>
    <n v="73646"/>
    <x v="0"/>
    <x v="0"/>
    <x v="4"/>
    <s v=""/>
    <n v="0"/>
    <n v="73646"/>
  </r>
  <r>
    <x v="595"/>
    <s v="David Bryant"/>
    <x v="22"/>
    <x v="2"/>
    <x v="3"/>
    <x v="0"/>
    <x v="2"/>
    <n v="36"/>
    <x v="568"/>
    <n v="64937"/>
    <x v="0"/>
    <x v="0"/>
    <x v="8"/>
    <s v=""/>
    <n v="0"/>
    <n v="64937"/>
  </r>
  <r>
    <x v="596"/>
    <s v="Miles Perez"/>
    <x v="8"/>
    <x v="1"/>
    <x v="0"/>
    <x v="0"/>
    <x v="1"/>
    <n v="42"/>
    <x v="569"/>
    <n v="112146"/>
    <x v="7"/>
    <x v="0"/>
    <x v="8"/>
    <s v=""/>
    <n v="6728.7599999999993"/>
    <n v="118874.76"/>
  </r>
  <r>
    <x v="597"/>
    <s v="Elijah Hill"/>
    <x v="5"/>
    <x v="5"/>
    <x v="2"/>
    <x v="0"/>
    <x v="2"/>
    <n v="48"/>
    <x v="570"/>
    <n v="83332"/>
    <x v="0"/>
    <x v="0"/>
    <x v="4"/>
    <s v=""/>
    <n v="0"/>
    <n v="83332"/>
  </r>
  <r>
    <x v="598"/>
    <s v="Sofia Shin"/>
    <x v="20"/>
    <x v="2"/>
    <x v="3"/>
    <x v="1"/>
    <x v="0"/>
    <n v="42"/>
    <x v="571"/>
    <n v="66248"/>
    <x v="12"/>
    <x v="1"/>
    <x v="6"/>
    <s v=""/>
    <n v="4637.3600000000006"/>
    <n v="70885.36"/>
  </r>
  <r>
    <x v="599"/>
    <s v="Ezekiel Lee"/>
    <x v="10"/>
    <x v="6"/>
    <x v="2"/>
    <x v="0"/>
    <x v="0"/>
    <n v="37"/>
    <x v="572"/>
    <n v="127238"/>
    <x v="5"/>
    <x v="1"/>
    <x v="2"/>
    <s v=""/>
    <n v="19085.7"/>
    <n v="146323.70000000001"/>
  </r>
  <r>
    <x v="600"/>
    <s v="Nevaeh Truong"/>
    <x v="28"/>
    <x v="2"/>
    <x v="3"/>
    <x v="1"/>
    <x v="0"/>
    <n v="55"/>
    <x v="573"/>
    <n v="87857"/>
    <x v="0"/>
    <x v="0"/>
    <x v="4"/>
    <s v=""/>
    <n v="0"/>
    <n v="87857"/>
  </r>
  <r>
    <x v="601"/>
    <s v="Leah Ali"/>
    <x v="24"/>
    <x v="6"/>
    <x v="3"/>
    <x v="1"/>
    <x v="0"/>
    <n v="62"/>
    <x v="574"/>
    <n v="51454"/>
    <x v="0"/>
    <x v="0"/>
    <x v="3"/>
    <s v=""/>
    <n v="0"/>
    <n v="51454"/>
  </r>
  <r>
    <x v="602"/>
    <s v="Emma Soto"/>
    <x v="10"/>
    <x v="3"/>
    <x v="3"/>
    <x v="1"/>
    <x v="1"/>
    <n v="29"/>
    <x v="575"/>
    <n v="128066"/>
    <x v="26"/>
    <x v="0"/>
    <x v="3"/>
    <s v=""/>
    <n v="14087.26"/>
    <n v="142153.26"/>
  </r>
  <r>
    <x v="603"/>
    <s v="Lydia Marquez"/>
    <x v="10"/>
    <x v="6"/>
    <x v="1"/>
    <x v="1"/>
    <x v="1"/>
    <n v="29"/>
    <x v="576"/>
    <n v="130790"/>
    <x v="2"/>
    <x v="2"/>
    <x v="10"/>
    <s v=""/>
    <n v="13079"/>
    <n v="143869"/>
  </r>
  <r>
    <x v="604"/>
    <s v="Cora Munoz"/>
    <x v="11"/>
    <x v="6"/>
    <x v="0"/>
    <x v="1"/>
    <x v="1"/>
    <n v="45"/>
    <x v="577"/>
    <n v="233342"/>
    <x v="32"/>
    <x v="0"/>
    <x v="4"/>
    <s v=""/>
    <n v="86336.54"/>
    <n v="319678.53999999998"/>
  </r>
  <r>
    <x v="605"/>
    <s v="Hudson Ross"/>
    <x v="1"/>
    <x v="5"/>
    <x v="0"/>
    <x v="0"/>
    <x v="2"/>
    <n v="57"/>
    <x v="578"/>
    <n v="54155"/>
    <x v="0"/>
    <x v="0"/>
    <x v="4"/>
    <s v=""/>
    <n v="0"/>
    <n v="54155"/>
  </r>
  <r>
    <x v="606"/>
    <s v="Aiden Cheng"/>
    <x v="11"/>
    <x v="5"/>
    <x v="0"/>
    <x v="0"/>
    <x v="0"/>
    <n v="31"/>
    <x v="579"/>
    <n v="189403"/>
    <x v="9"/>
    <x v="1"/>
    <x v="2"/>
    <d v="2021-03-31T00:00:00"/>
    <n v="68185.08"/>
    <n v="257588.08000000002"/>
  </r>
  <r>
    <x v="607"/>
    <s v="Willow Vang"/>
    <x v="5"/>
    <x v="3"/>
    <x v="0"/>
    <x v="1"/>
    <x v="0"/>
    <n v="31"/>
    <x v="580"/>
    <n v="78732"/>
    <x v="0"/>
    <x v="1"/>
    <x v="2"/>
    <d v="2019-03-11T00:00:00"/>
    <n v="0"/>
    <n v="78732"/>
  </r>
  <r>
    <x v="608"/>
    <s v="Jonathan Young"/>
    <x v="1"/>
    <x v="3"/>
    <x v="0"/>
    <x v="0"/>
    <x v="2"/>
    <n v="47"/>
    <x v="581"/>
    <n v="55401"/>
    <x v="0"/>
    <x v="0"/>
    <x v="0"/>
    <s v=""/>
    <n v="0"/>
    <n v="55401"/>
  </r>
  <r>
    <x v="609"/>
    <s v="Isaac Rojas"/>
    <x v="7"/>
    <x v="2"/>
    <x v="0"/>
    <x v="0"/>
    <x v="1"/>
    <n v="60"/>
    <x v="582"/>
    <n v="82343"/>
    <x v="0"/>
    <x v="0"/>
    <x v="4"/>
    <s v=""/>
    <n v="0"/>
    <n v="82343"/>
  </r>
  <r>
    <x v="610"/>
    <s v="Dylan Guzman"/>
    <x v="31"/>
    <x v="0"/>
    <x v="2"/>
    <x v="0"/>
    <x v="1"/>
    <n v="42"/>
    <x v="583"/>
    <n v="66226"/>
    <x v="0"/>
    <x v="2"/>
    <x v="11"/>
    <s v=""/>
    <n v="0"/>
    <n v="66226"/>
  </r>
  <r>
    <x v="611"/>
    <s v="Sarah Shin"/>
    <x v="11"/>
    <x v="2"/>
    <x v="0"/>
    <x v="1"/>
    <x v="0"/>
    <n v="26"/>
    <x v="584"/>
    <n v="193435"/>
    <x v="15"/>
    <x v="0"/>
    <x v="1"/>
    <s v=""/>
    <n v="59964.85"/>
    <n v="253399.85"/>
  </r>
  <r>
    <x v="612"/>
    <s v="Michael Johnson"/>
    <x v="8"/>
    <x v="4"/>
    <x v="1"/>
    <x v="0"/>
    <x v="2"/>
    <n v="57"/>
    <x v="585"/>
    <n v="114241"/>
    <x v="2"/>
    <x v="0"/>
    <x v="8"/>
    <s v=""/>
    <n v="11424.1"/>
    <n v="125665.1"/>
  </r>
  <r>
    <x v="613"/>
    <s v="Riley Vega"/>
    <x v="4"/>
    <x v="0"/>
    <x v="2"/>
    <x v="1"/>
    <x v="1"/>
    <n v="25"/>
    <x v="586"/>
    <n v="177264"/>
    <x v="19"/>
    <x v="2"/>
    <x v="12"/>
    <s v=""/>
    <n v="28362.240000000002"/>
    <n v="205626.23999999999"/>
  </r>
  <r>
    <x v="614"/>
    <s v="Benjamin Ali"/>
    <x v="15"/>
    <x v="6"/>
    <x v="1"/>
    <x v="0"/>
    <x v="0"/>
    <n v="53"/>
    <x v="587"/>
    <n v="58010"/>
    <x v="0"/>
    <x v="0"/>
    <x v="3"/>
    <s v=""/>
    <n v="0"/>
    <n v="58010"/>
  </r>
  <r>
    <x v="615"/>
    <s v="Ezekiel Cooper"/>
    <x v="4"/>
    <x v="2"/>
    <x v="3"/>
    <x v="0"/>
    <x v="3"/>
    <n v="43"/>
    <x v="588"/>
    <n v="154284"/>
    <x v="30"/>
    <x v="0"/>
    <x v="1"/>
    <s v=""/>
    <n v="38571"/>
    <n v="192855"/>
  </r>
  <r>
    <x v="616"/>
    <s v="Lyla Walker"/>
    <x v="1"/>
    <x v="3"/>
    <x v="1"/>
    <x v="1"/>
    <x v="2"/>
    <n v="49"/>
    <x v="468"/>
    <n v="54633"/>
    <x v="0"/>
    <x v="0"/>
    <x v="1"/>
    <s v=""/>
    <n v="0"/>
    <n v="54633"/>
  </r>
  <r>
    <x v="617"/>
    <s v="Aria Cheng"/>
    <x v="15"/>
    <x v="6"/>
    <x v="2"/>
    <x v="1"/>
    <x v="0"/>
    <n v="61"/>
    <x v="589"/>
    <n v="42829"/>
    <x v="0"/>
    <x v="0"/>
    <x v="0"/>
    <s v=""/>
    <n v="0"/>
    <n v="42829"/>
  </r>
  <r>
    <x v="618"/>
    <s v="Christopher Ramirez"/>
    <x v="25"/>
    <x v="0"/>
    <x v="2"/>
    <x v="0"/>
    <x v="1"/>
    <n v="41"/>
    <x v="590"/>
    <n v="118973"/>
    <x v="2"/>
    <x v="0"/>
    <x v="5"/>
    <s v=""/>
    <n v="11897.300000000001"/>
    <n v="130870.3"/>
  </r>
  <r>
    <x v="619"/>
    <s v="Emily Roberts"/>
    <x v="28"/>
    <x v="2"/>
    <x v="0"/>
    <x v="1"/>
    <x v="2"/>
    <n v="56"/>
    <x v="591"/>
    <n v="61251"/>
    <x v="0"/>
    <x v="0"/>
    <x v="8"/>
    <s v=""/>
    <n v="0"/>
    <n v="61251"/>
  </r>
  <r>
    <x v="620"/>
    <s v="Nathan Parker"/>
    <x v="25"/>
    <x v="0"/>
    <x v="3"/>
    <x v="0"/>
    <x v="2"/>
    <n v="49"/>
    <x v="592"/>
    <n v="108636"/>
    <x v="2"/>
    <x v="0"/>
    <x v="0"/>
    <s v=""/>
    <n v="10863.6"/>
    <n v="119499.6"/>
  </r>
  <r>
    <x v="621"/>
    <s v="Nora Her"/>
    <x v="26"/>
    <x v="0"/>
    <x v="3"/>
    <x v="1"/>
    <x v="0"/>
    <n v="32"/>
    <x v="593"/>
    <n v="68780"/>
    <x v="0"/>
    <x v="1"/>
    <x v="9"/>
    <s v=""/>
    <n v="0"/>
    <n v="68780"/>
  </r>
  <r>
    <x v="622"/>
    <s v="Mia Brown"/>
    <x v="6"/>
    <x v="3"/>
    <x v="1"/>
    <x v="1"/>
    <x v="2"/>
    <n v="30"/>
    <x v="594"/>
    <n v="60261"/>
    <x v="0"/>
    <x v="0"/>
    <x v="3"/>
    <s v=""/>
    <n v="0"/>
    <n v="60261"/>
  </r>
  <r>
    <x v="623"/>
    <s v="Hunter Hu"/>
    <x v="8"/>
    <x v="4"/>
    <x v="3"/>
    <x v="0"/>
    <x v="0"/>
    <n v="64"/>
    <x v="595"/>
    <n v="100951"/>
    <x v="11"/>
    <x v="0"/>
    <x v="8"/>
    <s v=""/>
    <n v="5047.55"/>
    <n v="105998.55"/>
  </r>
  <r>
    <x v="624"/>
    <s v="Luke Acosta"/>
    <x v="28"/>
    <x v="2"/>
    <x v="3"/>
    <x v="0"/>
    <x v="1"/>
    <n v="57"/>
    <x v="596"/>
    <n v="93872"/>
    <x v="0"/>
    <x v="2"/>
    <x v="11"/>
    <d v="2022-12-07T00:00:00"/>
    <n v="0"/>
    <n v="93872"/>
  </r>
  <r>
    <x v="625"/>
    <s v="Sophia Griffin"/>
    <x v="11"/>
    <x v="5"/>
    <x v="3"/>
    <x v="1"/>
    <x v="2"/>
    <n v="50"/>
    <x v="597"/>
    <n v="181570"/>
    <x v="27"/>
    <x v="0"/>
    <x v="8"/>
    <d v="2021-10-21T00:00:00"/>
    <n v="63549.499999999993"/>
    <n v="245119.5"/>
  </r>
  <r>
    <x v="626"/>
    <s v="Anthony Chu"/>
    <x v="8"/>
    <x v="1"/>
    <x v="0"/>
    <x v="0"/>
    <x v="0"/>
    <n v="61"/>
    <x v="598"/>
    <n v="101517"/>
    <x v="13"/>
    <x v="0"/>
    <x v="3"/>
    <s v=""/>
    <n v="9136.5299999999988"/>
    <n v="110653.53"/>
  </r>
  <r>
    <x v="627"/>
    <s v="Landon Ha"/>
    <x v="8"/>
    <x v="4"/>
    <x v="0"/>
    <x v="0"/>
    <x v="0"/>
    <n v="43"/>
    <x v="599"/>
    <n v="100822"/>
    <x v="2"/>
    <x v="1"/>
    <x v="6"/>
    <s v=""/>
    <n v="10082.200000000001"/>
    <n v="110904.2"/>
  </r>
  <r>
    <x v="628"/>
    <s v="Layla Kang"/>
    <x v="8"/>
    <x v="5"/>
    <x v="2"/>
    <x v="1"/>
    <x v="0"/>
    <n v="26"/>
    <x v="600"/>
    <n v="128965"/>
    <x v="13"/>
    <x v="0"/>
    <x v="0"/>
    <s v=""/>
    <n v="11606.85"/>
    <n v="140571.85"/>
  </r>
  <r>
    <x v="629"/>
    <s v="Cora Xu"/>
    <x v="2"/>
    <x v="2"/>
    <x v="0"/>
    <x v="1"/>
    <x v="0"/>
    <n v="54"/>
    <x v="601"/>
    <n v="60513"/>
    <x v="0"/>
    <x v="0"/>
    <x v="4"/>
    <s v=""/>
    <n v="0"/>
    <n v="60513"/>
  </r>
  <r>
    <x v="630"/>
    <s v="Rylee Campos"/>
    <x v="8"/>
    <x v="4"/>
    <x v="2"/>
    <x v="1"/>
    <x v="1"/>
    <n v="49"/>
    <x v="602"/>
    <n v="107461"/>
    <x v="4"/>
    <x v="0"/>
    <x v="3"/>
    <s v=""/>
    <n v="8596.880000000001"/>
    <n v="116057.88"/>
  </r>
  <r>
    <x v="631"/>
    <s v="Amelia Foster"/>
    <x v="6"/>
    <x v="1"/>
    <x v="2"/>
    <x v="1"/>
    <x v="2"/>
    <n v="32"/>
    <x v="603"/>
    <n v="66294"/>
    <x v="0"/>
    <x v="0"/>
    <x v="0"/>
    <s v=""/>
    <n v="0"/>
    <n v="66294"/>
  </r>
  <r>
    <x v="632"/>
    <s v="Hadley Rios"/>
    <x v="10"/>
    <x v="1"/>
    <x v="2"/>
    <x v="1"/>
    <x v="1"/>
    <n v="62"/>
    <x v="604"/>
    <n v="157500"/>
    <x v="5"/>
    <x v="0"/>
    <x v="0"/>
    <s v=""/>
    <n v="23625"/>
    <n v="181125"/>
  </r>
  <r>
    <x v="633"/>
    <s v="Luna Chang"/>
    <x v="17"/>
    <x v="2"/>
    <x v="3"/>
    <x v="1"/>
    <x v="0"/>
    <n v="64"/>
    <x v="310"/>
    <n v="43271"/>
    <x v="0"/>
    <x v="1"/>
    <x v="7"/>
    <s v=""/>
    <n v="0"/>
    <n v="43271"/>
  </r>
  <r>
    <x v="634"/>
    <s v="Mia Navarro"/>
    <x v="13"/>
    <x v="2"/>
    <x v="2"/>
    <x v="1"/>
    <x v="1"/>
    <n v="52"/>
    <x v="605"/>
    <n v="91518"/>
    <x v="0"/>
    <x v="2"/>
    <x v="11"/>
    <s v=""/>
    <n v="0"/>
    <n v="91518"/>
  </r>
  <r>
    <x v="635"/>
    <s v="Nova Rios"/>
    <x v="10"/>
    <x v="6"/>
    <x v="3"/>
    <x v="1"/>
    <x v="1"/>
    <n v="42"/>
    <x v="606"/>
    <n v="130874"/>
    <x v="8"/>
    <x v="0"/>
    <x v="4"/>
    <s v=""/>
    <n v="15704.88"/>
    <n v="146578.88"/>
  </r>
  <r>
    <x v="636"/>
    <s v="Theodore Truong"/>
    <x v="24"/>
    <x v="6"/>
    <x v="1"/>
    <x v="0"/>
    <x v="0"/>
    <n v="45"/>
    <x v="420"/>
    <n v="66324"/>
    <x v="0"/>
    <x v="1"/>
    <x v="9"/>
    <d v="2021-09-10T00:00:00"/>
    <n v="0"/>
    <n v="66324"/>
  </r>
  <r>
    <x v="637"/>
    <s v="Asher Ly"/>
    <x v="6"/>
    <x v="1"/>
    <x v="1"/>
    <x v="0"/>
    <x v="0"/>
    <n v="65"/>
    <x v="607"/>
    <n v="63853"/>
    <x v="0"/>
    <x v="0"/>
    <x v="4"/>
    <s v=""/>
    <n v="0"/>
    <n v="63853"/>
  </r>
  <r>
    <x v="638"/>
    <s v="Madeline Doan"/>
    <x v="8"/>
    <x v="6"/>
    <x v="1"/>
    <x v="1"/>
    <x v="0"/>
    <n v="46"/>
    <x v="608"/>
    <n v="104692"/>
    <x v="4"/>
    <x v="1"/>
    <x v="7"/>
    <s v=""/>
    <n v="8375.36"/>
    <n v="113067.36"/>
  </r>
  <r>
    <x v="639"/>
    <s v="Scarlett Rodriguez"/>
    <x v="22"/>
    <x v="2"/>
    <x v="1"/>
    <x v="1"/>
    <x v="1"/>
    <n v="64"/>
    <x v="609"/>
    <n v="71864"/>
    <x v="0"/>
    <x v="2"/>
    <x v="12"/>
    <s v=""/>
    <n v="0"/>
    <n v="71864"/>
  </r>
  <r>
    <x v="640"/>
    <s v="Zoey Lu"/>
    <x v="11"/>
    <x v="5"/>
    <x v="0"/>
    <x v="1"/>
    <x v="0"/>
    <n v="45"/>
    <x v="535"/>
    <n v="216269"/>
    <x v="32"/>
    <x v="0"/>
    <x v="1"/>
    <d v="2010-12-31T00:00:00"/>
    <n v="80019.53"/>
    <n v="296288.53000000003"/>
  </r>
  <r>
    <x v="641"/>
    <s v="Mila Cheung"/>
    <x v="19"/>
    <x v="2"/>
    <x v="3"/>
    <x v="1"/>
    <x v="0"/>
    <n v="32"/>
    <x v="610"/>
    <n v="73135"/>
    <x v="0"/>
    <x v="0"/>
    <x v="5"/>
    <s v=""/>
    <n v="0"/>
    <n v="73135"/>
  </r>
  <r>
    <x v="642"/>
    <s v="Lucy Mai"/>
    <x v="4"/>
    <x v="0"/>
    <x v="1"/>
    <x v="1"/>
    <x v="0"/>
    <n v="56"/>
    <x v="320"/>
    <n v="197579"/>
    <x v="35"/>
    <x v="0"/>
    <x v="1"/>
    <s v=""/>
    <n v="35564.22"/>
    <n v="233143.22"/>
  </r>
  <r>
    <x v="643"/>
    <s v="Benjamin Luu"/>
    <x v="9"/>
    <x v="2"/>
    <x v="1"/>
    <x v="0"/>
    <x v="0"/>
    <n v="46"/>
    <x v="611"/>
    <n v="59733"/>
    <x v="0"/>
    <x v="0"/>
    <x v="4"/>
    <s v=""/>
    <n v="0"/>
    <n v="59733"/>
  </r>
  <r>
    <x v="644"/>
    <s v="Mia Navarro"/>
    <x v="11"/>
    <x v="6"/>
    <x v="1"/>
    <x v="1"/>
    <x v="1"/>
    <n v="26"/>
    <x v="612"/>
    <n v="187792"/>
    <x v="29"/>
    <x v="0"/>
    <x v="1"/>
    <s v=""/>
    <n v="75116.800000000003"/>
    <n v="262908.79999999999"/>
  </r>
  <r>
    <x v="645"/>
    <s v="Maya Watson"/>
    <x v="8"/>
    <x v="6"/>
    <x v="3"/>
    <x v="1"/>
    <x v="2"/>
    <n v="59"/>
    <x v="613"/>
    <n v="108612"/>
    <x v="7"/>
    <x v="0"/>
    <x v="5"/>
    <s v=""/>
    <n v="6516.7199999999993"/>
    <n v="115128.72"/>
  </r>
  <r>
    <x v="646"/>
    <s v="Jack Adams"/>
    <x v="7"/>
    <x v="2"/>
    <x v="1"/>
    <x v="0"/>
    <x v="3"/>
    <n v="50"/>
    <x v="614"/>
    <n v="80350"/>
    <x v="0"/>
    <x v="0"/>
    <x v="8"/>
    <s v=""/>
    <n v="0"/>
    <n v="80350"/>
  </r>
  <r>
    <x v="647"/>
    <s v="Gabriella Jordan"/>
    <x v="16"/>
    <x v="0"/>
    <x v="2"/>
    <x v="1"/>
    <x v="2"/>
    <n v="32"/>
    <x v="615"/>
    <n v="61243"/>
    <x v="0"/>
    <x v="0"/>
    <x v="8"/>
    <s v=""/>
    <n v="0"/>
    <n v="61243"/>
  </r>
  <r>
    <x v="648"/>
    <s v="Jonathan Torres"/>
    <x v="1"/>
    <x v="4"/>
    <x v="0"/>
    <x v="0"/>
    <x v="1"/>
    <n v="56"/>
    <x v="616"/>
    <n v="48896"/>
    <x v="0"/>
    <x v="2"/>
    <x v="12"/>
    <d v="2017-03-14T00:00:00"/>
    <n v="0"/>
    <n v="48896"/>
  </r>
  <r>
    <x v="649"/>
    <s v="Samuel Xu"/>
    <x v="31"/>
    <x v="0"/>
    <x v="2"/>
    <x v="0"/>
    <x v="0"/>
    <n v="32"/>
    <x v="617"/>
    <n v="82887"/>
    <x v="0"/>
    <x v="1"/>
    <x v="7"/>
    <d v="2020-01-17T00:00:00"/>
    <n v="0"/>
    <n v="82887"/>
  </r>
  <r>
    <x v="650"/>
    <s v="Ezekiel Lai"/>
    <x v="1"/>
    <x v="5"/>
    <x v="0"/>
    <x v="0"/>
    <x v="0"/>
    <n v="45"/>
    <x v="618"/>
    <n v="54742"/>
    <x v="0"/>
    <x v="1"/>
    <x v="7"/>
    <s v=""/>
    <n v="0"/>
    <n v="54742"/>
  </r>
  <r>
    <x v="651"/>
    <s v="Levi Rahman"/>
    <x v="10"/>
    <x v="5"/>
    <x v="1"/>
    <x v="0"/>
    <x v="0"/>
    <n v="43"/>
    <x v="619"/>
    <n v="134544"/>
    <x v="24"/>
    <x v="0"/>
    <x v="4"/>
    <s v=""/>
    <n v="17490.72"/>
    <n v="152034.72"/>
  </r>
  <r>
    <x v="652"/>
    <s v="Madison Phan"/>
    <x v="8"/>
    <x v="2"/>
    <x v="3"/>
    <x v="1"/>
    <x v="0"/>
    <n v="45"/>
    <x v="620"/>
    <n v="128115"/>
    <x v="7"/>
    <x v="0"/>
    <x v="4"/>
    <s v=""/>
    <n v="7686.9"/>
    <n v="135801.9"/>
  </r>
  <r>
    <x v="653"/>
    <s v="Andrew Pham"/>
    <x v="1"/>
    <x v="3"/>
    <x v="3"/>
    <x v="0"/>
    <x v="0"/>
    <n v="38"/>
    <x v="621"/>
    <n v="54713"/>
    <x v="0"/>
    <x v="0"/>
    <x v="0"/>
    <s v=""/>
    <n v="0"/>
    <n v="54713"/>
  </r>
  <r>
    <x v="654"/>
    <s v="Clara Ford"/>
    <x v="6"/>
    <x v="1"/>
    <x v="2"/>
    <x v="1"/>
    <x v="2"/>
    <n v="46"/>
    <x v="622"/>
    <n v="63987"/>
    <x v="0"/>
    <x v="0"/>
    <x v="3"/>
    <s v=""/>
    <n v="0"/>
    <n v="63987"/>
  </r>
  <r>
    <x v="655"/>
    <s v="Christopher Chau"/>
    <x v="3"/>
    <x v="2"/>
    <x v="2"/>
    <x v="0"/>
    <x v="0"/>
    <n v="26"/>
    <x v="623"/>
    <n v="86288"/>
    <x v="0"/>
    <x v="0"/>
    <x v="0"/>
    <s v=""/>
    <n v="0"/>
    <n v="86288"/>
  </r>
  <r>
    <x v="656"/>
    <s v="Madeline Guerrero"/>
    <x v="31"/>
    <x v="0"/>
    <x v="1"/>
    <x v="1"/>
    <x v="1"/>
    <n v="27"/>
    <x v="624"/>
    <n v="61693"/>
    <x v="0"/>
    <x v="2"/>
    <x v="11"/>
    <d v="2020-11-23T00:00:00"/>
    <n v="0"/>
    <n v="61693"/>
  </r>
  <r>
    <x v="657"/>
    <s v="Harper Yee"/>
    <x v="7"/>
    <x v="2"/>
    <x v="0"/>
    <x v="1"/>
    <x v="0"/>
    <n v="48"/>
    <x v="625"/>
    <n v="75624"/>
    <x v="0"/>
    <x v="1"/>
    <x v="7"/>
    <s v=""/>
    <n v="0"/>
    <n v="75624"/>
  </r>
  <r>
    <x v="658"/>
    <s v="Mia Thomas"/>
    <x v="8"/>
    <x v="6"/>
    <x v="1"/>
    <x v="1"/>
    <x v="2"/>
    <n v="57"/>
    <x v="626"/>
    <n v="122979"/>
    <x v="7"/>
    <x v="0"/>
    <x v="5"/>
    <s v=""/>
    <n v="7378.74"/>
    <n v="130357.74"/>
  </r>
  <r>
    <x v="659"/>
    <s v="Owen Nelson"/>
    <x v="25"/>
    <x v="0"/>
    <x v="3"/>
    <x v="0"/>
    <x v="2"/>
    <n v="58"/>
    <x v="627"/>
    <n v="91729"/>
    <x v="24"/>
    <x v="0"/>
    <x v="1"/>
    <s v=""/>
    <n v="11924.77"/>
    <n v="103653.77"/>
  </r>
  <r>
    <x v="660"/>
    <s v="Aiden Evans"/>
    <x v="8"/>
    <x v="4"/>
    <x v="1"/>
    <x v="0"/>
    <x v="2"/>
    <n v="48"/>
    <x v="628"/>
    <n v="117736"/>
    <x v="11"/>
    <x v="0"/>
    <x v="0"/>
    <s v=""/>
    <n v="5886.8"/>
    <n v="123622.8"/>
  </r>
  <r>
    <x v="661"/>
    <s v="Josiah Lai"/>
    <x v="10"/>
    <x v="6"/>
    <x v="2"/>
    <x v="0"/>
    <x v="0"/>
    <n v="54"/>
    <x v="629"/>
    <n v="154658"/>
    <x v="8"/>
    <x v="1"/>
    <x v="6"/>
    <s v=""/>
    <n v="18558.96"/>
    <n v="173216.96"/>
  </r>
  <r>
    <x v="662"/>
    <s v="Jameson Yee"/>
    <x v="19"/>
    <x v="2"/>
    <x v="2"/>
    <x v="0"/>
    <x v="0"/>
    <n v="29"/>
    <x v="630"/>
    <n v="84397"/>
    <x v="0"/>
    <x v="0"/>
    <x v="3"/>
    <s v=""/>
    <n v="0"/>
    <n v="84397"/>
  </r>
  <r>
    <x v="663"/>
    <s v="Serenity Her"/>
    <x v="4"/>
    <x v="3"/>
    <x v="3"/>
    <x v="1"/>
    <x v="0"/>
    <n v="50"/>
    <x v="631"/>
    <n v="159285"/>
    <x v="5"/>
    <x v="0"/>
    <x v="4"/>
    <s v=""/>
    <n v="23892.75"/>
    <n v="183177.75"/>
  </r>
  <r>
    <x v="664"/>
    <s v="Ariana Turner"/>
    <x v="6"/>
    <x v="3"/>
    <x v="2"/>
    <x v="1"/>
    <x v="2"/>
    <n v="49"/>
    <x v="632"/>
    <n v="59854"/>
    <x v="0"/>
    <x v="0"/>
    <x v="8"/>
    <s v=""/>
    <n v="0"/>
    <n v="59854"/>
  </r>
  <r>
    <x v="665"/>
    <s v="Jacob Cooper"/>
    <x v="22"/>
    <x v="2"/>
    <x v="2"/>
    <x v="0"/>
    <x v="2"/>
    <n v="64"/>
    <x v="580"/>
    <n v="87521"/>
    <x v="0"/>
    <x v="0"/>
    <x v="3"/>
    <d v="2021-06-10T00:00:00"/>
    <n v="0"/>
    <n v="87521"/>
  </r>
  <r>
    <x v="666"/>
    <s v="Christopher Dominguez"/>
    <x v="4"/>
    <x v="5"/>
    <x v="2"/>
    <x v="0"/>
    <x v="1"/>
    <n v="36"/>
    <x v="633"/>
    <n v="179166"/>
    <x v="16"/>
    <x v="2"/>
    <x v="12"/>
    <s v=""/>
    <n v="30458.22"/>
    <n v="209624.22"/>
  </r>
  <r>
    <x v="667"/>
    <s v="Nevaeh Lim"/>
    <x v="0"/>
    <x v="0"/>
    <x v="1"/>
    <x v="1"/>
    <x v="0"/>
    <n v="55"/>
    <x v="634"/>
    <n v="120092"/>
    <x v="0"/>
    <x v="1"/>
    <x v="6"/>
    <s v=""/>
    <n v="0"/>
    <n v="120092"/>
  </r>
  <r>
    <x v="668"/>
    <s v="Dominic Cheng"/>
    <x v="4"/>
    <x v="0"/>
    <x v="1"/>
    <x v="0"/>
    <x v="0"/>
    <n v="53"/>
    <x v="167"/>
    <n v="168142"/>
    <x v="17"/>
    <x v="1"/>
    <x v="9"/>
    <s v=""/>
    <n v="45398.340000000004"/>
    <n v="213540.34"/>
  </r>
  <r>
    <x v="669"/>
    <s v="Serenity Rodriguez"/>
    <x v="4"/>
    <x v="4"/>
    <x v="1"/>
    <x v="1"/>
    <x v="1"/>
    <n v="54"/>
    <x v="182"/>
    <n v="195662"/>
    <x v="5"/>
    <x v="0"/>
    <x v="0"/>
    <s v=""/>
    <n v="29349.3"/>
    <n v="225011.3"/>
  </r>
  <r>
    <x v="670"/>
    <s v="Caleb Thompson"/>
    <x v="9"/>
    <x v="2"/>
    <x v="0"/>
    <x v="0"/>
    <x v="2"/>
    <n v="41"/>
    <x v="635"/>
    <n v="49986"/>
    <x v="0"/>
    <x v="0"/>
    <x v="8"/>
    <s v=""/>
    <n v="0"/>
    <n v="49986"/>
  </r>
  <r>
    <x v="671"/>
    <s v="Luke Avila"/>
    <x v="11"/>
    <x v="3"/>
    <x v="1"/>
    <x v="0"/>
    <x v="1"/>
    <n v="27"/>
    <x v="636"/>
    <n v="181587"/>
    <x v="21"/>
    <x v="2"/>
    <x v="12"/>
    <s v=""/>
    <n v="69003.06"/>
    <n v="250590.06"/>
  </r>
  <r>
    <x v="672"/>
    <s v="Sadie Chin"/>
    <x v="11"/>
    <x v="6"/>
    <x v="3"/>
    <x v="1"/>
    <x v="0"/>
    <n v="51"/>
    <x v="637"/>
    <n v="199736"/>
    <x v="27"/>
    <x v="0"/>
    <x v="4"/>
    <s v=""/>
    <n v="69907.599999999991"/>
    <n v="269643.59999999998"/>
  </r>
  <r>
    <x v="673"/>
    <s v="Everett Le"/>
    <x v="11"/>
    <x v="3"/>
    <x v="1"/>
    <x v="0"/>
    <x v="0"/>
    <n v="45"/>
    <x v="638"/>
    <n v="250639"/>
    <x v="25"/>
    <x v="1"/>
    <x v="2"/>
    <s v=""/>
    <n v="85217.260000000009"/>
    <n v="335856.26"/>
  </r>
  <r>
    <x v="674"/>
    <s v="Carson Santos"/>
    <x v="29"/>
    <x v="1"/>
    <x v="1"/>
    <x v="0"/>
    <x v="1"/>
    <n v="34"/>
    <x v="639"/>
    <n v="80655"/>
    <x v="0"/>
    <x v="2"/>
    <x v="11"/>
    <s v=""/>
    <n v="0"/>
    <n v="80655"/>
  </r>
  <r>
    <x v="675"/>
    <s v="Natalie Ho"/>
    <x v="6"/>
    <x v="4"/>
    <x v="2"/>
    <x v="1"/>
    <x v="0"/>
    <n v="33"/>
    <x v="640"/>
    <n v="64327"/>
    <x v="0"/>
    <x v="1"/>
    <x v="6"/>
    <s v=""/>
    <n v="0"/>
    <n v="64327"/>
  </r>
  <r>
    <x v="676"/>
    <s v="Natalia Hall"/>
    <x v="6"/>
    <x v="3"/>
    <x v="2"/>
    <x v="1"/>
    <x v="2"/>
    <n v="37"/>
    <x v="641"/>
    <n v="72005"/>
    <x v="0"/>
    <x v="0"/>
    <x v="4"/>
    <d v="2021-07-27T00:00:00"/>
    <n v="0"/>
    <n v="72005"/>
  </r>
  <r>
    <x v="677"/>
    <s v="Zoey Ahmed"/>
    <x v="31"/>
    <x v="0"/>
    <x v="3"/>
    <x v="1"/>
    <x v="0"/>
    <n v="56"/>
    <x v="642"/>
    <n v="62497"/>
    <x v="0"/>
    <x v="0"/>
    <x v="3"/>
    <s v=""/>
    <n v="0"/>
    <n v="62497"/>
  </r>
  <r>
    <x v="678"/>
    <s v="Santiago f Turner"/>
    <x v="29"/>
    <x v="1"/>
    <x v="2"/>
    <x v="0"/>
    <x v="2"/>
    <n v="46"/>
    <x v="643"/>
    <n v="74912"/>
    <x v="0"/>
    <x v="0"/>
    <x v="5"/>
    <s v=""/>
    <n v="0"/>
    <n v="74912"/>
  </r>
  <r>
    <x v="679"/>
    <s v="Jacob Alexander"/>
    <x v="15"/>
    <x v="6"/>
    <x v="3"/>
    <x v="0"/>
    <x v="2"/>
    <n v="45"/>
    <x v="644"/>
    <n v="50393"/>
    <x v="0"/>
    <x v="0"/>
    <x v="8"/>
    <d v="2011-06-17T00:00:00"/>
    <n v="0"/>
    <n v="50393"/>
  </r>
  <r>
    <x v="680"/>
    <s v="Christopher Aguilar"/>
    <x v="19"/>
    <x v="2"/>
    <x v="0"/>
    <x v="0"/>
    <x v="1"/>
    <n v="32"/>
    <x v="645"/>
    <n v="79670"/>
    <x v="0"/>
    <x v="0"/>
    <x v="0"/>
    <s v=""/>
    <n v="0"/>
    <n v="79670"/>
  </r>
  <r>
    <x v="681"/>
    <s v="Vivian Jackson"/>
    <x v="10"/>
    <x v="3"/>
    <x v="1"/>
    <x v="1"/>
    <x v="3"/>
    <n v="51"/>
    <x v="646"/>
    <n v="148942"/>
    <x v="24"/>
    <x v="0"/>
    <x v="0"/>
    <d v="2007-07-16T00:00:00"/>
    <n v="19362.46"/>
    <n v="168304.46"/>
  </r>
  <r>
    <x v="682"/>
    <s v="Leonardo Jenkins"/>
    <x v="12"/>
    <x v="2"/>
    <x v="2"/>
    <x v="0"/>
    <x v="2"/>
    <n v="29"/>
    <x v="647"/>
    <n v="98504"/>
    <x v="0"/>
    <x v="0"/>
    <x v="8"/>
    <d v="2022-07-12T00:00:00"/>
    <n v="0"/>
    <n v="98504"/>
  </r>
  <r>
    <x v="683"/>
    <s v="Oliver Hunter"/>
    <x v="12"/>
    <x v="2"/>
    <x v="0"/>
    <x v="0"/>
    <x v="2"/>
    <n v="38"/>
    <x v="648"/>
    <n v="70588"/>
    <x v="0"/>
    <x v="0"/>
    <x v="8"/>
    <s v=""/>
    <n v="0"/>
    <n v="70588"/>
  </r>
  <r>
    <x v="684"/>
    <s v="Ayla Brooks"/>
    <x v="1"/>
    <x v="3"/>
    <x v="1"/>
    <x v="1"/>
    <x v="2"/>
    <n v="58"/>
    <x v="649"/>
    <n v="58336"/>
    <x v="0"/>
    <x v="0"/>
    <x v="8"/>
    <s v=""/>
    <n v="0"/>
    <n v="58336"/>
  </r>
  <r>
    <x v="685"/>
    <s v="Willow Chau"/>
    <x v="30"/>
    <x v="0"/>
    <x v="1"/>
    <x v="1"/>
    <x v="0"/>
    <n v="45"/>
    <x v="8"/>
    <n v="86001"/>
    <x v="0"/>
    <x v="0"/>
    <x v="4"/>
    <s v=""/>
    <n v="0"/>
    <n v="86001"/>
  </r>
  <r>
    <x v="686"/>
    <s v="Kai Shin"/>
    <x v="5"/>
    <x v="1"/>
    <x v="3"/>
    <x v="0"/>
    <x v="0"/>
    <n v="49"/>
    <x v="188"/>
    <n v="91121"/>
    <x v="0"/>
    <x v="0"/>
    <x v="3"/>
    <d v="2019-12-23T00:00:00"/>
    <n v="0"/>
    <n v="91121"/>
  </r>
  <r>
    <x v="687"/>
    <s v="Liliana Zhao"/>
    <x v="4"/>
    <x v="6"/>
    <x v="1"/>
    <x v="1"/>
    <x v="0"/>
    <n v="50"/>
    <x v="650"/>
    <n v="183308"/>
    <x v="1"/>
    <x v="0"/>
    <x v="8"/>
    <s v=""/>
    <n v="43993.919999999998"/>
    <n v="227301.91999999998"/>
  </r>
  <r>
    <x v="688"/>
    <s v="Aiden Carter"/>
    <x v="28"/>
    <x v="2"/>
    <x v="0"/>
    <x v="0"/>
    <x v="2"/>
    <n v="32"/>
    <x v="651"/>
    <n v="71674"/>
    <x v="0"/>
    <x v="0"/>
    <x v="1"/>
    <d v="2021-06-17T00:00:00"/>
    <n v="0"/>
    <n v="71674"/>
  </r>
  <r>
    <x v="689"/>
    <s v="Christopher Song"/>
    <x v="21"/>
    <x v="0"/>
    <x v="0"/>
    <x v="0"/>
    <x v="0"/>
    <n v="29"/>
    <x v="652"/>
    <n v="118639"/>
    <x v="0"/>
    <x v="0"/>
    <x v="5"/>
    <s v=""/>
    <n v="0"/>
    <n v="118639"/>
  </r>
  <r>
    <x v="690"/>
    <s v="Charles Luu"/>
    <x v="19"/>
    <x v="2"/>
    <x v="1"/>
    <x v="0"/>
    <x v="0"/>
    <n v="34"/>
    <x v="653"/>
    <n v="71808"/>
    <x v="0"/>
    <x v="1"/>
    <x v="7"/>
    <s v=""/>
    <n v="0"/>
    <n v="71808"/>
  </r>
  <r>
    <x v="691"/>
    <s v="Kayden Dinh"/>
    <x v="10"/>
    <x v="6"/>
    <x v="0"/>
    <x v="0"/>
    <x v="0"/>
    <n v="50"/>
    <x v="654"/>
    <n v="156374"/>
    <x v="5"/>
    <x v="1"/>
    <x v="9"/>
    <s v=""/>
    <n v="23456.1"/>
    <n v="179830.1"/>
  </r>
  <r>
    <x v="692"/>
    <s v="Valentina Zhang"/>
    <x v="9"/>
    <x v="2"/>
    <x v="0"/>
    <x v="1"/>
    <x v="0"/>
    <n v="27"/>
    <x v="655"/>
    <n v="51133"/>
    <x v="0"/>
    <x v="0"/>
    <x v="1"/>
    <s v=""/>
    <n v="0"/>
    <n v="51133"/>
  </r>
  <r>
    <x v="693"/>
    <s v="Alexander Perez"/>
    <x v="31"/>
    <x v="0"/>
    <x v="3"/>
    <x v="0"/>
    <x v="1"/>
    <n v="60"/>
    <x v="656"/>
    <n v="86761"/>
    <x v="0"/>
    <x v="2"/>
    <x v="10"/>
    <s v=""/>
    <n v="0"/>
    <n v="86761"/>
  </r>
  <r>
    <x v="694"/>
    <s v="Everleigh Kumar"/>
    <x v="8"/>
    <x v="2"/>
    <x v="0"/>
    <x v="1"/>
    <x v="0"/>
    <n v="65"/>
    <x v="657"/>
    <n v="125213"/>
    <x v="12"/>
    <x v="0"/>
    <x v="3"/>
    <s v=""/>
    <n v="8764.9100000000017"/>
    <n v="133977.91"/>
  </r>
  <r>
    <x v="695"/>
    <s v="Santiago f Xiong"/>
    <x v="8"/>
    <x v="1"/>
    <x v="0"/>
    <x v="0"/>
    <x v="0"/>
    <n v="43"/>
    <x v="658"/>
    <n v="120305"/>
    <x v="12"/>
    <x v="1"/>
    <x v="2"/>
    <s v=""/>
    <n v="8421.35"/>
    <n v="128726.35"/>
  </r>
  <r>
    <x v="696"/>
    <s v="Elizabeth Powell"/>
    <x v="10"/>
    <x v="5"/>
    <x v="2"/>
    <x v="1"/>
    <x v="2"/>
    <n v="45"/>
    <x v="659"/>
    <n v="138355"/>
    <x v="18"/>
    <x v="0"/>
    <x v="0"/>
    <s v=""/>
    <n v="19369.7"/>
    <n v="157724.70000000001"/>
  </r>
  <r>
    <x v="697"/>
    <s v="Lucas Yang"/>
    <x v="27"/>
    <x v="2"/>
    <x v="1"/>
    <x v="0"/>
    <x v="0"/>
    <n v="28"/>
    <x v="660"/>
    <n v="70996"/>
    <x v="0"/>
    <x v="0"/>
    <x v="4"/>
    <s v=""/>
    <n v="0"/>
    <n v="70996"/>
  </r>
  <r>
    <x v="698"/>
    <s v="John Richardson"/>
    <x v="20"/>
    <x v="2"/>
    <x v="0"/>
    <x v="0"/>
    <x v="2"/>
    <n v="34"/>
    <x v="661"/>
    <n v="77024"/>
    <x v="13"/>
    <x v="0"/>
    <x v="5"/>
    <d v="2021-10-23T00:00:00"/>
    <n v="6932.16"/>
    <n v="83956.160000000003"/>
  </r>
  <r>
    <x v="699"/>
    <s v="Miles Ross"/>
    <x v="17"/>
    <x v="2"/>
    <x v="3"/>
    <x v="0"/>
    <x v="3"/>
    <n v="31"/>
    <x v="662"/>
    <n v="50022"/>
    <x v="0"/>
    <x v="0"/>
    <x v="8"/>
    <s v=""/>
    <n v="0"/>
    <n v="50022"/>
  </r>
  <r>
    <x v="700"/>
    <s v="Jonathan Santos"/>
    <x v="11"/>
    <x v="1"/>
    <x v="3"/>
    <x v="0"/>
    <x v="1"/>
    <n v="29"/>
    <x v="663"/>
    <n v="204534"/>
    <x v="21"/>
    <x v="0"/>
    <x v="1"/>
    <s v=""/>
    <n v="77722.92"/>
    <n v="282256.92"/>
  </r>
  <r>
    <x v="701"/>
    <s v="Joshua Maldonado"/>
    <x v="29"/>
    <x v="1"/>
    <x v="2"/>
    <x v="0"/>
    <x v="1"/>
    <n v="49"/>
    <x v="664"/>
    <n v="75814"/>
    <x v="0"/>
    <x v="0"/>
    <x v="1"/>
    <s v=""/>
    <n v="0"/>
    <n v="75814"/>
  </r>
  <r>
    <x v="702"/>
    <s v="Santiago f Vo"/>
    <x v="4"/>
    <x v="1"/>
    <x v="0"/>
    <x v="0"/>
    <x v="0"/>
    <n v="47"/>
    <x v="394"/>
    <n v="169487"/>
    <x v="3"/>
    <x v="0"/>
    <x v="0"/>
    <s v=""/>
    <n v="38982.01"/>
    <n v="208469.01"/>
  </r>
  <r>
    <x v="703"/>
    <s v="Leilani Martin"/>
    <x v="10"/>
    <x v="2"/>
    <x v="1"/>
    <x v="1"/>
    <x v="2"/>
    <n v="56"/>
    <x v="665"/>
    <n v="156435"/>
    <x v="2"/>
    <x v="0"/>
    <x v="1"/>
    <s v=""/>
    <n v="15643.5"/>
    <n v="172078.5"/>
  </r>
  <r>
    <x v="704"/>
    <s v="Luca Xiong"/>
    <x v="14"/>
    <x v="1"/>
    <x v="3"/>
    <x v="0"/>
    <x v="0"/>
    <n v="52"/>
    <x v="666"/>
    <n v="59845"/>
    <x v="0"/>
    <x v="1"/>
    <x v="9"/>
    <s v=""/>
    <n v="0"/>
    <n v="59845"/>
  </r>
  <r>
    <x v="705"/>
    <s v="Valentina Campos"/>
    <x v="7"/>
    <x v="2"/>
    <x v="0"/>
    <x v="1"/>
    <x v="1"/>
    <n v="37"/>
    <x v="667"/>
    <n v="93656"/>
    <x v="0"/>
    <x v="0"/>
    <x v="0"/>
    <s v=""/>
    <n v="0"/>
    <n v="93656"/>
  </r>
  <r>
    <x v="706"/>
    <s v="Grayson Jenkins"/>
    <x v="16"/>
    <x v="0"/>
    <x v="0"/>
    <x v="0"/>
    <x v="2"/>
    <n v="55"/>
    <x v="668"/>
    <n v="99035"/>
    <x v="0"/>
    <x v="0"/>
    <x v="8"/>
    <s v=""/>
    <n v="0"/>
    <n v="99035"/>
  </r>
  <r>
    <x v="707"/>
    <s v="Jeremiah Ross"/>
    <x v="10"/>
    <x v="5"/>
    <x v="1"/>
    <x v="0"/>
    <x v="2"/>
    <n v="27"/>
    <x v="669"/>
    <n v="137997"/>
    <x v="8"/>
    <x v="0"/>
    <x v="5"/>
    <s v=""/>
    <n v="16559.64"/>
    <n v="154556.64000000001"/>
  </r>
  <r>
    <x v="708"/>
    <s v="Natalie Zheng"/>
    <x v="27"/>
    <x v="2"/>
    <x v="0"/>
    <x v="1"/>
    <x v="0"/>
    <n v="28"/>
    <x v="301"/>
    <n v="61573"/>
    <x v="0"/>
    <x v="0"/>
    <x v="1"/>
    <s v=""/>
    <n v="0"/>
    <n v="61573"/>
  </r>
  <r>
    <x v="709"/>
    <s v="Jace Mehta"/>
    <x v="1"/>
    <x v="1"/>
    <x v="0"/>
    <x v="0"/>
    <x v="0"/>
    <n v="55"/>
    <x v="670"/>
    <n v="41102"/>
    <x v="0"/>
    <x v="0"/>
    <x v="3"/>
    <s v=""/>
    <n v="0"/>
    <n v="41102"/>
  </r>
  <r>
    <x v="710"/>
    <s v="Hannah Doan"/>
    <x v="8"/>
    <x v="6"/>
    <x v="2"/>
    <x v="1"/>
    <x v="0"/>
    <n v="44"/>
    <x v="671"/>
    <n v="129866"/>
    <x v="7"/>
    <x v="1"/>
    <x v="9"/>
    <s v=""/>
    <n v="7791.96"/>
    <n v="137657.96"/>
  </r>
  <r>
    <x v="711"/>
    <s v="Caroline Robinson"/>
    <x v="4"/>
    <x v="6"/>
    <x v="3"/>
    <x v="1"/>
    <x v="2"/>
    <n v="28"/>
    <x v="672"/>
    <n v="161868"/>
    <x v="20"/>
    <x v="0"/>
    <x v="4"/>
    <s v=""/>
    <n v="33992.28"/>
    <n v="195860.28"/>
  </r>
  <r>
    <x v="712"/>
    <s v="Naomi Ma"/>
    <x v="26"/>
    <x v="0"/>
    <x v="1"/>
    <x v="1"/>
    <x v="0"/>
    <n v="55"/>
    <x v="673"/>
    <n v="67131"/>
    <x v="0"/>
    <x v="0"/>
    <x v="4"/>
    <s v=""/>
    <n v="0"/>
    <n v="67131"/>
  </r>
  <r>
    <x v="713"/>
    <s v="Adam Davis"/>
    <x v="31"/>
    <x v="0"/>
    <x v="2"/>
    <x v="0"/>
    <x v="3"/>
    <n v="44"/>
    <x v="674"/>
    <n v="71345"/>
    <x v="0"/>
    <x v="0"/>
    <x v="8"/>
    <s v=""/>
    <n v="0"/>
    <n v="71345"/>
  </r>
  <r>
    <x v="714"/>
    <s v="Ellie Ho"/>
    <x v="11"/>
    <x v="1"/>
    <x v="1"/>
    <x v="1"/>
    <x v="0"/>
    <n v="30"/>
    <x v="216"/>
    <n v="246757"/>
    <x v="29"/>
    <x v="0"/>
    <x v="8"/>
    <s v=""/>
    <n v="98702.8"/>
    <n v="345459.8"/>
  </r>
  <r>
    <x v="715"/>
    <s v="Mila Liang"/>
    <x v="8"/>
    <x v="5"/>
    <x v="2"/>
    <x v="1"/>
    <x v="0"/>
    <n v="63"/>
    <x v="675"/>
    <n v="106880"/>
    <x v="4"/>
    <x v="0"/>
    <x v="4"/>
    <s v=""/>
    <n v="8550.4"/>
    <n v="115430.39999999999"/>
  </r>
  <r>
    <x v="716"/>
    <s v="Nova Doan"/>
    <x v="3"/>
    <x v="2"/>
    <x v="0"/>
    <x v="1"/>
    <x v="0"/>
    <n v="36"/>
    <x v="676"/>
    <n v="98733"/>
    <x v="0"/>
    <x v="1"/>
    <x v="9"/>
    <s v=""/>
    <n v="0"/>
    <n v="98733"/>
  </r>
  <r>
    <x v="717"/>
    <s v="Colton Mejia"/>
    <x v="10"/>
    <x v="3"/>
    <x v="2"/>
    <x v="0"/>
    <x v="1"/>
    <n v="28"/>
    <x v="677"/>
    <n v="141675"/>
    <x v="8"/>
    <x v="2"/>
    <x v="10"/>
    <d v="2020-09-24T00:00:00"/>
    <n v="17001"/>
    <n v="158676"/>
  </r>
  <r>
    <x v="718"/>
    <s v="Joseph Kim"/>
    <x v="6"/>
    <x v="3"/>
    <x v="2"/>
    <x v="0"/>
    <x v="0"/>
    <n v="28"/>
    <x v="678"/>
    <n v="53210"/>
    <x v="0"/>
    <x v="0"/>
    <x v="3"/>
    <s v=""/>
    <n v="0"/>
    <n v="53210"/>
  </r>
  <r>
    <x v="719"/>
    <s v="Audrey Campos"/>
    <x v="8"/>
    <x v="4"/>
    <x v="3"/>
    <x v="1"/>
    <x v="1"/>
    <n v="27"/>
    <x v="679"/>
    <n v="107114"/>
    <x v="2"/>
    <x v="2"/>
    <x v="10"/>
    <s v=""/>
    <n v="10711.400000000001"/>
    <n v="117825.4"/>
  </r>
  <r>
    <x v="720"/>
    <s v="Vivian Brooks"/>
    <x v="15"/>
    <x v="6"/>
    <x v="3"/>
    <x v="1"/>
    <x v="3"/>
    <n v="34"/>
    <x v="680"/>
    <n v="57483"/>
    <x v="0"/>
    <x v="0"/>
    <x v="3"/>
    <d v="2022-11-18T00:00:00"/>
    <n v="0"/>
    <n v="57483"/>
  </r>
  <r>
    <x v="721"/>
    <s v="Mateo Vargas"/>
    <x v="28"/>
    <x v="2"/>
    <x v="3"/>
    <x v="0"/>
    <x v="1"/>
    <n v="53"/>
    <x v="681"/>
    <n v="75226"/>
    <x v="0"/>
    <x v="2"/>
    <x v="10"/>
    <s v=""/>
    <n v="0"/>
    <n v="75226"/>
  </r>
  <r>
    <x v="722"/>
    <s v="David Foster"/>
    <x v="0"/>
    <x v="0"/>
    <x v="1"/>
    <x v="0"/>
    <x v="2"/>
    <n v="50"/>
    <x v="682"/>
    <n v="87727"/>
    <x v="0"/>
    <x v="0"/>
    <x v="8"/>
    <s v=""/>
    <n v="0"/>
    <n v="87727"/>
  </r>
  <r>
    <x v="723"/>
    <s v="Isaiah Ramos"/>
    <x v="22"/>
    <x v="2"/>
    <x v="0"/>
    <x v="0"/>
    <x v="1"/>
    <n v="51"/>
    <x v="683"/>
    <n v="87897"/>
    <x v="0"/>
    <x v="0"/>
    <x v="5"/>
    <s v=""/>
    <n v="0"/>
    <n v="87897"/>
  </r>
  <r>
    <x v="724"/>
    <s v="Samantha Do"/>
    <x v="3"/>
    <x v="2"/>
    <x v="2"/>
    <x v="1"/>
    <x v="0"/>
    <n v="27"/>
    <x v="684"/>
    <n v="99612"/>
    <x v="0"/>
    <x v="1"/>
    <x v="2"/>
    <s v=""/>
    <n v="0"/>
    <n v="99612"/>
  </r>
  <r>
    <x v="725"/>
    <s v="Emery Fernandez"/>
    <x v="1"/>
    <x v="3"/>
    <x v="2"/>
    <x v="1"/>
    <x v="1"/>
    <n v="33"/>
    <x v="685"/>
    <n v="56938"/>
    <x v="0"/>
    <x v="2"/>
    <x v="11"/>
    <s v=""/>
    <n v="0"/>
    <n v="56938"/>
  </r>
  <r>
    <x v="726"/>
    <s v="Santiago f Brooks"/>
    <x v="23"/>
    <x v="6"/>
    <x v="1"/>
    <x v="0"/>
    <x v="2"/>
    <n v="46"/>
    <x v="686"/>
    <n v="92247"/>
    <x v="0"/>
    <x v="0"/>
    <x v="8"/>
    <s v=""/>
    <n v="0"/>
    <n v="92247"/>
  </r>
  <r>
    <x v="727"/>
    <s v="Aubrey Lin"/>
    <x v="11"/>
    <x v="6"/>
    <x v="1"/>
    <x v="1"/>
    <x v="0"/>
    <n v="51"/>
    <x v="687"/>
    <n v="193672"/>
    <x v="9"/>
    <x v="0"/>
    <x v="0"/>
    <s v=""/>
    <n v="69721.919999999998"/>
    <n v="263393.91999999998"/>
  </r>
  <r>
    <x v="728"/>
    <s v="Jace Hsu"/>
    <x v="9"/>
    <x v="2"/>
    <x v="0"/>
    <x v="0"/>
    <x v="0"/>
    <n v="31"/>
    <x v="688"/>
    <n v="46098"/>
    <x v="0"/>
    <x v="1"/>
    <x v="2"/>
    <s v=""/>
    <n v="0"/>
    <n v="46098"/>
  </r>
  <r>
    <x v="729"/>
    <s v="Nicholas Sanders"/>
    <x v="11"/>
    <x v="1"/>
    <x v="0"/>
    <x v="0"/>
    <x v="2"/>
    <n v="45"/>
    <x v="689"/>
    <n v="239980"/>
    <x v="15"/>
    <x v="0"/>
    <x v="4"/>
    <s v=""/>
    <n v="74393.8"/>
    <n v="314373.8"/>
  </r>
  <r>
    <x v="730"/>
    <s v="Joshua Sun"/>
    <x v="8"/>
    <x v="4"/>
    <x v="1"/>
    <x v="0"/>
    <x v="0"/>
    <n v="38"/>
    <x v="690"/>
    <n v="121546"/>
    <x v="2"/>
    <x v="1"/>
    <x v="2"/>
    <s v=""/>
    <n v="12154.6"/>
    <n v="133700.6"/>
  </r>
  <r>
    <x v="731"/>
    <s v="Riley Ayala"/>
    <x v="8"/>
    <x v="3"/>
    <x v="3"/>
    <x v="1"/>
    <x v="1"/>
    <n v="42"/>
    <x v="691"/>
    <n v="128714"/>
    <x v="12"/>
    <x v="2"/>
    <x v="11"/>
    <s v=""/>
    <n v="9009.9800000000014"/>
    <n v="137723.98000000001"/>
  </r>
  <r>
    <x v="732"/>
    <s v="Isaac Santos"/>
    <x v="30"/>
    <x v="0"/>
    <x v="0"/>
    <x v="0"/>
    <x v="1"/>
    <n v="43"/>
    <x v="692"/>
    <n v="91537"/>
    <x v="0"/>
    <x v="0"/>
    <x v="1"/>
    <s v=""/>
    <n v="0"/>
    <n v="91537"/>
  </r>
  <r>
    <x v="733"/>
    <s v="Logan Brooks"/>
    <x v="4"/>
    <x v="2"/>
    <x v="1"/>
    <x v="0"/>
    <x v="2"/>
    <n v="28"/>
    <x v="693"/>
    <n v="178300"/>
    <x v="1"/>
    <x v="0"/>
    <x v="4"/>
    <d v="2023-01-25T00:00:00"/>
    <n v="42792"/>
    <n v="221092"/>
  </r>
  <r>
    <x v="734"/>
    <s v="Leilani Hu"/>
    <x v="6"/>
    <x v="4"/>
    <x v="2"/>
    <x v="1"/>
    <x v="0"/>
    <n v="57"/>
    <x v="500"/>
    <n v="50260"/>
    <x v="0"/>
    <x v="1"/>
    <x v="7"/>
    <s v=""/>
    <n v="0"/>
    <n v="50260"/>
  </r>
  <r>
    <x v="735"/>
    <s v="Jace Cho"/>
    <x v="4"/>
    <x v="0"/>
    <x v="2"/>
    <x v="0"/>
    <x v="0"/>
    <n v="33"/>
    <x v="694"/>
    <n v="161800"/>
    <x v="34"/>
    <x v="1"/>
    <x v="6"/>
    <s v=""/>
    <n v="30742"/>
    <n v="192542"/>
  </r>
  <r>
    <x v="736"/>
    <s v="Jaxson Fong"/>
    <x v="10"/>
    <x v="4"/>
    <x v="1"/>
    <x v="0"/>
    <x v="0"/>
    <n v="32"/>
    <x v="695"/>
    <n v="157616"/>
    <x v="2"/>
    <x v="1"/>
    <x v="2"/>
    <s v=""/>
    <n v="15761.6"/>
    <n v="173377.6"/>
  </r>
  <r>
    <x v="737"/>
    <s v="Wyatt Ly"/>
    <x v="31"/>
    <x v="0"/>
    <x v="1"/>
    <x v="0"/>
    <x v="0"/>
    <n v="45"/>
    <x v="696"/>
    <n v="82697"/>
    <x v="0"/>
    <x v="1"/>
    <x v="9"/>
    <s v=""/>
    <n v="0"/>
    <n v="82697"/>
  </r>
  <r>
    <x v="738"/>
    <s v="Mia Huang"/>
    <x v="10"/>
    <x v="2"/>
    <x v="1"/>
    <x v="1"/>
    <x v="0"/>
    <n v="33"/>
    <x v="697"/>
    <n v="124404"/>
    <x v="8"/>
    <x v="1"/>
    <x v="6"/>
    <s v=""/>
    <n v="14928.48"/>
    <n v="139332.48000000001"/>
  </r>
  <r>
    <x v="739"/>
    <s v="Levi Her"/>
    <x v="10"/>
    <x v="2"/>
    <x v="3"/>
    <x v="0"/>
    <x v="0"/>
    <n v="43"/>
    <x v="698"/>
    <n v="158750"/>
    <x v="8"/>
    <x v="1"/>
    <x v="6"/>
    <s v=""/>
    <n v="19050"/>
    <n v="177800"/>
  </r>
  <r>
    <x v="740"/>
    <s v="Everleigh Phillips"/>
    <x v="6"/>
    <x v="1"/>
    <x v="0"/>
    <x v="1"/>
    <x v="2"/>
    <n v="62"/>
    <x v="699"/>
    <n v="69057"/>
    <x v="0"/>
    <x v="0"/>
    <x v="1"/>
    <s v=""/>
    <n v="0"/>
    <n v="69057"/>
  </r>
  <r>
    <x v="741"/>
    <s v="Natalie Acosta"/>
    <x v="10"/>
    <x v="5"/>
    <x v="3"/>
    <x v="1"/>
    <x v="1"/>
    <n v="36"/>
    <x v="700"/>
    <n v="157976"/>
    <x v="2"/>
    <x v="2"/>
    <x v="10"/>
    <s v=""/>
    <n v="15797.6"/>
    <n v="173773.6"/>
  </r>
  <r>
    <x v="742"/>
    <s v="Hadley Chavez"/>
    <x v="1"/>
    <x v="1"/>
    <x v="1"/>
    <x v="1"/>
    <x v="1"/>
    <n v="36"/>
    <x v="701"/>
    <n v="54355"/>
    <x v="0"/>
    <x v="0"/>
    <x v="5"/>
    <s v=""/>
    <n v="0"/>
    <n v="54355"/>
  </r>
  <r>
    <x v="743"/>
    <s v="Hailey Liu"/>
    <x v="26"/>
    <x v="0"/>
    <x v="0"/>
    <x v="1"/>
    <x v="0"/>
    <n v="31"/>
    <x v="227"/>
    <n v="72475"/>
    <x v="0"/>
    <x v="0"/>
    <x v="5"/>
    <s v=""/>
    <n v="0"/>
    <n v="72475"/>
  </r>
  <r>
    <x v="744"/>
    <s v="Nicholas Jiang"/>
    <x v="25"/>
    <x v="0"/>
    <x v="0"/>
    <x v="0"/>
    <x v="0"/>
    <n v="62"/>
    <x v="702"/>
    <n v="80132"/>
    <x v="18"/>
    <x v="1"/>
    <x v="6"/>
    <s v=""/>
    <n v="11218.480000000001"/>
    <n v="91350.48"/>
  </r>
  <r>
    <x v="745"/>
    <s v="Gabriel Xu"/>
    <x v="1"/>
    <x v="3"/>
    <x v="2"/>
    <x v="0"/>
    <x v="0"/>
    <n v="30"/>
    <x v="703"/>
    <n v="52292"/>
    <x v="0"/>
    <x v="1"/>
    <x v="7"/>
    <s v=""/>
    <n v="0"/>
    <n v="52292"/>
  </r>
  <r>
    <x v="746"/>
    <s v="Sophia Collins"/>
    <x v="18"/>
    <x v="2"/>
    <x v="3"/>
    <x v="1"/>
    <x v="2"/>
    <n v="46"/>
    <x v="704"/>
    <n v="69110"/>
    <x v="0"/>
    <x v="0"/>
    <x v="3"/>
    <s v=""/>
    <n v="0"/>
    <n v="69110"/>
  </r>
  <r>
    <x v="747"/>
    <s v="Evelyn Vasquez"/>
    <x v="13"/>
    <x v="2"/>
    <x v="0"/>
    <x v="1"/>
    <x v="1"/>
    <n v="38"/>
    <x v="705"/>
    <n v="68676"/>
    <x v="0"/>
    <x v="2"/>
    <x v="11"/>
    <s v=""/>
    <n v="0"/>
    <n v="68676"/>
  </r>
  <r>
    <x v="748"/>
    <s v="Paisley Baker"/>
    <x v="16"/>
    <x v="0"/>
    <x v="0"/>
    <x v="1"/>
    <x v="2"/>
    <n v="58"/>
    <x v="706"/>
    <n v="86094"/>
    <x v="0"/>
    <x v="0"/>
    <x v="0"/>
    <s v=""/>
    <n v="0"/>
    <n v="86094"/>
  </r>
  <r>
    <x v="749"/>
    <s v="Eloise Griffin"/>
    <x v="19"/>
    <x v="2"/>
    <x v="3"/>
    <x v="1"/>
    <x v="2"/>
    <n v="27"/>
    <x v="503"/>
    <n v="77607"/>
    <x v="0"/>
    <x v="0"/>
    <x v="8"/>
    <s v=""/>
    <n v="0"/>
    <n v="77607"/>
  </r>
  <r>
    <x v="750"/>
    <s v="Samuel Cruz"/>
    <x v="10"/>
    <x v="6"/>
    <x v="3"/>
    <x v="0"/>
    <x v="1"/>
    <n v="61"/>
    <x v="707"/>
    <n v="157672"/>
    <x v="26"/>
    <x v="0"/>
    <x v="8"/>
    <s v=""/>
    <n v="17343.920000000002"/>
    <n v="175015.92"/>
  </r>
  <r>
    <x v="751"/>
    <s v="Gabriel Cheung"/>
    <x v="1"/>
    <x v="4"/>
    <x v="3"/>
    <x v="0"/>
    <x v="0"/>
    <n v="64"/>
    <x v="708"/>
    <n v="43785"/>
    <x v="0"/>
    <x v="1"/>
    <x v="6"/>
    <d v="2018-06-26T00:00:00"/>
    <n v="0"/>
    <n v="43785"/>
  </r>
  <r>
    <x v="752"/>
    <s v="Kai Green"/>
    <x v="7"/>
    <x v="2"/>
    <x v="1"/>
    <x v="0"/>
    <x v="2"/>
    <n v="65"/>
    <x v="709"/>
    <n v="75439"/>
    <x v="0"/>
    <x v="0"/>
    <x v="3"/>
    <s v=""/>
    <n v="0"/>
    <n v="75439"/>
  </r>
  <r>
    <x v="753"/>
    <s v="Julia Moore"/>
    <x v="10"/>
    <x v="2"/>
    <x v="0"/>
    <x v="1"/>
    <x v="2"/>
    <n v="37"/>
    <x v="710"/>
    <n v="139987"/>
    <x v="24"/>
    <x v="0"/>
    <x v="3"/>
    <s v=""/>
    <n v="18198.310000000001"/>
    <n v="158185.31"/>
  </r>
  <r>
    <x v="754"/>
    <s v="Roman Mendoza"/>
    <x v="11"/>
    <x v="3"/>
    <x v="3"/>
    <x v="0"/>
    <x v="1"/>
    <n v="54"/>
    <x v="711"/>
    <n v="257489"/>
    <x v="25"/>
    <x v="2"/>
    <x v="10"/>
    <s v=""/>
    <n v="87546.260000000009"/>
    <n v="345035.26"/>
  </r>
  <r>
    <x v="755"/>
    <s v="Levi Rahman"/>
    <x v="7"/>
    <x v="2"/>
    <x v="3"/>
    <x v="0"/>
    <x v="0"/>
    <n v="54"/>
    <x v="712"/>
    <n v="91639"/>
    <x v="0"/>
    <x v="0"/>
    <x v="3"/>
    <s v=""/>
    <n v="0"/>
    <n v="91639"/>
  </r>
  <r>
    <x v="756"/>
    <s v="Sadie Pham"/>
    <x v="6"/>
    <x v="4"/>
    <x v="3"/>
    <x v="1"/>
    <x v="0"/>
    <n v="26"/>
    <x v="713"/>
    <n v="66563"/>
    <x v="0"/>
    <x v="1"/>
    <x v="7"/>
    <d v="2023-01-25T00:00:00"/>
    <n v="0"/>
    <n v="66563"/>
  </r>
  <r>
    <x v="757"/>
    <s v="Chloe Contreras"/>
    <x v="11"/>
    <x v="5"/>
    <x v="1"/>
    <x v="1"/>
    <x v="1"/>
    <n v="29"/>
    <x v="714"/>
    <n v="235047"/>
    <x v="9"/>
    <x v="0"/>
    <x v="5"/>
    <s v=""/>
    <n v="84616.92"/>
    <n v="319663.92"/>
  </r>
  <r>
    <x v="758"/>
    <s v="Owen Ford"/>
    <x v="11"/>
    <x v="6"/>
    <x v="1"/>
    <x v="0"/>
    <x v="2"/>
    <n v="37"/>
    <x v="715"/>
    <n v="214782"/>
    <x v="14"/>
    <x v="0"/>
    <x v="1"/>
    <s v=""/>
    <n v="68730.240000000005"/>
    <n v="283512.24"/>
  </r>
  <r>
    <x v="759"/>
    <s v="Audrey Powell"/>
    <x v="4"/>
    <x v="3"/>
    <x v="2"/>
    <x v="1"/>
    <x v="3"/>
    <n v="37"/>
    <x v="716"/>
    <n v="180544"/>
    <x v="17"/>
    <x v="0"/>
    <x v="1"/>
    <s v=""/>
    <n v="48746.880000000005"/>
    <n v="229290.88"/>
  </r>
  <r>
    <x v="760"/>
    <s v="Greyson Munoz"/>
    <x v="10"/>
    <x v="5"/>
    <x v="2"/>
    <x v="0"/>
    <x v="1"/>
    <n v="62"/>
    <x v="717"/>
    <n v="158614"/>
    <x v="18"/>
    <x v="2"/>
    <x v="10"/>
    <s v=""/>
    <n v="22205.960000000003"/>
    <n v="180819.96"/>
  </r>
  <r>
    <x v="761"/>
    <s v="Isaiah Vang"/>
    <x v="31"/>
    <x v="0"/>
    <x v="1"/>
    <x v="0"/>
    <x v="0"/>
    <n v="53"/>
    <x v="718"/>
    <n v="63187"/>
    <x v="0"/>
    <x v="0"/>
    <x v="1"/>
    <s v=""/>
    <n v="0"/>
    <n v="63187"/>
  </r>
  <r>
    <x v="762"/>
    <s v="Lincoln Alvarado"/>
    <x v="5"/>
    <x v="5"/>
    <x v="0"/>
    <x v="0"/>
    <x v="1"/>
    <n v="65"/>
    <x v="719"/>
    <n v="93857"/>
    <x v="0"/>
    <x v="0"/>
    <x v="5"/>
    <s v=""/>
    <n v="0"/>
    <n v="93857"/>
  </r>
  <r>
    <x v="763"/>
    <s v="Carter Sandoval"/>
    <x v="11"/>
    <x v="2"/>
    <x v="0"/>
    <x v="0"/>
    <x v="1"/>
    <n v="36"/>
    <x v="720"/>
    <n v="253741"/>
    <x v="25"/>
    <x v="2"/>
    <x v="10"/>
    <s v=""/>
    <n v="86271.94"/>
    <n v="340012.94"/>
  </r>
  <r>
    <x v="764"/>
    <s v="Julia Jimenez"/>
    <x v="5"/>
    <x v="5"/>
    <x v="3"/>
    <x v="1"/>
    <x v="1"/>
    <n v="46"/>
    <x v="721"/>
    <n v="92833"/>
    <x v="0"/>
    <x v="2"/>
    <x v="10"/>
    <s v=""/>
    <n v="0"/>
    <n v="92833"/>
  </r>
  <r>
    <x v="765"/>
    <s v="Savannah Cortez"/>
    <x v="12"/>
    <x v="2"/>
    <x v="3"/>
    <x v="1"/>
    <x v="1"/>
    <n v="55"/>
    <x v="316"/>
    <n v="95400"/>
    <x v="0"/>
    <x v="2"/>
    <x v="12"/>
    <s v=""/>
    <n v="0"/>
    <n v="95400"/>
  </r>
  <r>
    <x v="766"/>
    <s v="Everly Brown"/>
    <x v="31"/>
    <x v="0"/>
    <x v="3"/>
    <x v="1"/>
    <x v="3"/>
    <n v="63"/>
    <x v="381"/>
    <n v="88230"/>
    <x v="0"/>
    <x v="0"/>
    <x v="8"/>
    <s v=""/>
    <n v="0"/>
    <n v="88230"/>
  </r>
  <r>
    <x v="767"/>
    <s v="Charlotte Pham"/>
    <x v="26"/>
    <x v="0"/>
    <x v="2"/>
    <x v="1"/>
    <x v="0"/>
    <n v="54"/>
    <x v="722"/>
    <n v="62179"/>
    <x v="0"/>
    <x v="1"/>
    <x v="2"/>
    <s v=""/>
    <n v="0"/>
    <n v="62179"/>
  </r>
  <r>
    <x v="768"/>
    <s v="Iris Bailey"/>
    <x v="17"/>
    <x v="2"/>
    <x v="2"/>
    <x v="1"/>
    <x v="2"/>
    <n v="26"/>
    <x v="723"/>
    <n v="42343"/>
    <x v="0"/>
    <x v="0"/>
    <x v="8"/>
    <d v="2020-06-02T00:00:00"/>
    <n v="0"/>
    <n v="42343"/>
  </r>
  <r>
    <x v="769"/>
    <s v="Logan Daniels"/>
    <x v="5"/>
    <x v="3"/>
    <x v="1"/>
    <x v="0"/>
    <x v="2"/>
    <n v="26"/>
    <x v="724"/>
    <n v="70275"/>
    <x v="0"/>
    <x v="0"/>
    <x v="0"/>
    <s v=""/>
    <n v="0"/>
    <n v="70275"/>
  </r>
  <r>
    <x v="770"/>
    <s v="Autumn Molina"/>
    <x v="6"/>
    <x v="1"/>
    <x v="1"/>
    <x v="1"/>
    <x v="1"/>
    <n v="34"/>
    <x v="725"/>
    <n v="51448"/>
    <x v="0"/>
    <x v="2"/>
    <x v="12"/>
    <s v=""/>
    <n v="0"/>
    <n v="51448"/>
  </r>
  <r>
    <x v="771"/>
    <s v="Emma Mehta"/>
    <x v="11"/>
    <x v="0"/>
    <x v="0"/>
    <x v="1"/>
    <x v="0"/>
    <n v="48"/>
    <x v="726"/>
    <n v="185363"/>
    <x v="6"/>
    <x v="1"/>
    <x v="2"/>
    <s v=""/>
    <n v="61169.79"/>
    <n v="246532.79"/>
  </r>
  <r>
    <x v="772"/>
    <s v="Julian Joseph"/>
    <x v="19"/>
    <x v="2"/>
    <x v="0"/>
    <x v="0"/>
    <x v="2"/>
    <n v="52"/>
    <x v="727"/>
    <n v="60784"/>
    <x v="0"/>
    <x v="0"/>
    <x v="4"/>
    <s v=""/>
    <n v="0"/>
    <n v="60784"/>
  </r>
  <r>
    <x v="773"/>
    <s v="Eleanor Munoz"/>
    <x v="1"/>
    <x v="3"/>
    <x v="3"/>
    <x v="1"/>
    <x v="1"/>
    <n v="45"/>
    <x v="728"/>
    <n v="45323"/>
    <x v="0"/>
    <x v="2"/>
    <x v="10"/>
    <s v=""/>
    <n v="0"/>
    <n v="45323"/>
  </r>
  <r>
    <x v="774"/>
    <s v="Caroline Sandoval"/>
    <x v="8"/>
    <x v="4"/>
    <x v="3"/>
    <x v="1"/>
    <x v="1"/>
    <n v="51"/>
    <x v="729"/>
    <n v="129727"/>
    <x v="4"/>
    <x v="0"/>
    <x v="5"/>
    <d v="2021-10-07T00:00:00"/>
    <n v="10378.16"/>
    <n v="140105.16"/>
  </r>
  <r>
    <x v="775"/>
    <s v="Eliza Zhu"/>
    <x v="14"/>
    <x v="1"/>
    <x v="3"/>
    <x v="1"/>
    <x v="0"/>
    <n v="43"/>
    <x v="730"/>
    <n v="63229"/>
    <x v="0"/>
    <x v="0"/>
    <x v="8"/>
    <s v=""/>
    <n v="0"/>
    <n v="63229"/>
  </r>
  <r>
    <x v="776"/>
    <s v="Greyson Moore"/>
    <x v="4"/>
    <x v="3"/>
    <x v="1"/>
    <x v="0"/>
    <x v="2"/>
    <n v="54"/>
    <x v="731"/>
    <n v="194221"/>
    <x v="19"/>
    <x v="0"/>
    <x v="4"/>
    <s v=""/>
    <n v="31075.360000000001"/>
    <n v="225296.36"/>
  </r>
  <r>
    <x v="777"/>
    <s v="Lyla Clark"/>
    <x v="5"/>
    <x v="1"/>
    <x v="2"/>
    <x v="1"/>
    <x v="2"/>
    <n v="54"/>
    <x v="732"/>
    <n v="78020"/>
    <x v="0"/>
    <x v="0"/>
    <x v="0"/>
    <s v=""/>
    <n v="0"/>
    <n v="78020"/>
  </r>
  <r>
    <x v="778"/>
    <s v="Samuel Patterson"/>
    <x v="11"/>
    <x v="3"/>
    <x v="3"/>
    <x v="0"/>
    <x v="2"/>
    <n v="25"/>
    <x v="733"/>
    <n v="197331"/>
    <x v="6"/>
    <x v="0"/>
    <x v="3"/>
    <s v=""/>
    <n v="65119.23"/>
    <n v="262450.23"/>
  </r>
  <r>
    <x v="779"/>
    <s v="Robert Padilla"/>
    <x v="6"/>
    <x v="3"/>
    <x v="0"/>
    <x v="0"/>
    <x v="1"/>
    <n v="65"/>
    <x v="734"/>
    <n v="63346"/>
    <x v="0"/>
    <x v="2"/>
    <x v="10"/>
    <s v=""/>
    <n v="0"/>
    <n v="63346"/>
  </r>
  <r>
    <x v="780"/>
    <s v="Landon Munoz"/>
    <x v="0"/>
    <x v="0"/>
    <x v="0"/>
    <x v="0"/>
    <x v="1"/>
    <n v="40"/>
    <x v="735"/>
    <n v="105574"/>
    <x v="0"/>
    <x v="0"/>
    <x v="8"/>
    <s v=""/>
    <n v="0"/>
    <n v="105574"/>
  </r>
  <r>
    <x v="781"/>
    <s v="Josiah Yi"/>
    <x v="32"/>
    <x v="0"/>
    <x v="1"/>
    <x v="0"/>
    <x v="0"/>
    <n v="31"/>
    <x v="736"/>
    <n v="101941"/>
    <x v="0"/>
    <x v="1"/>
    <x v="9"/>
    <s v=""/>
    <n v="0"/>
    <n v="101941"/>
  </r>
  <r>
    <x v="782"/>
    <s v="Owen Scott"/>
    <x v="22"/>
    <x v="2"/>
    <x v="2"/>
    <x v="0"/>
    <x v="3"/>
    <n v="45"/>
    <x v="737"/>
    <n v="74777"/>
    <x v="0"/>
    <x v="0"/>
    <x v="4"/>
    <s v=""/>
    <n v="0"/>
    <n v="74777"/>
  </r>
  <r>
    <x v="783"/>
    <s v="Matthew Parker"/>
    <x v="1"/>
    <x v="1"/>
    <x v="2"/>
    <x v="0"/>
    <x v="2"/>
    <n v="40"/>
    <x v="738"/>
    <n v="59447"/>
    <x v="0"/>
    <x v="0"/>
    <x v="4"/>
    <s v=""/>
    <n v="0"/>
    <n v="59447"/>
  </r>
  <r>
    <x v="784"/>
    <s v="Daniel Huynh"/>
    <x v="8"/>
    <x v="5"/>
    <x v="0"/>
    <x v="0"/>
    <x v="0"/>
    <n v="25"/>
    <x v="739"/>
    <n v="105072"/>
    <x v="7"/>
    <x v="1"/>
    <x v="7"/>
    <s v=""/>
    <n v="6304.32"/>
    <n v="111376.32000000001"/>
  </r>
  <r>
    <x v="785"/>
    <s v="Matthew Vargas"/>
    <x v="10"/>
    <x v="2"/>
    <x v="2"/>
    <x v="0"/>
    <x v="1"/>
    <n v="53"/>
    <x v="740"/>
    <n v="150893"/>
    <x v="24"/>
    <x v="0"/>
    <x v="1"/>
    <s v=""/>
    <n v="19616.09"/>
    <n v="170509.09"/>
  </r>
  <r>
    <x v="786"/>
    <s v="Ella Herrera"/>
    <x v="4"/>
    <x v="5"/>
    <x v="1"/>
    <x v="1"/>
    <x v="1"/>
    <n v="49"/>
    <x v="741"/>
    <n v="156276"/>
    <x v="10"/>
    <x v="0"/>
    <x v="4"/>
    <s v=""/>
    <n v="34380.720000000001"/>
    <n v="190656.72"/>
  </r>
  <r>
    <x v="787"/>
    <s v="Everly Hwang"/>
    <x v="11"/>
    <x v="3"/>
    <x v="2"/>
    <x v="1"/>
    <x v="0"/>
    <n v="31"/>
    <x v="742"/>
    <n v="191755"/>
    <x v="29"/>
    <x v="0"/>
    <x v="8"/>
    <s v=""/>
    <n v="76702"/>
    <n v="268457"/>
  </r>
  <r>
    <x v="788"/>
    <s v="Hazel Mitchell"/>
    <x v="27"/>
    <x v="2"/>
    <x v="3"/>
    <x v="1"/>
    <x v="2"/>
    <n v="33"/>
    <x v="743"/>
    <n v="81070"/>
    <x v="0"/>
    <x v="0"/>
    <x v="8"/>
    <s v=""/>
    <n v="0"/>
    <n v="81070"/>
  </r>
  <r>
    <x v="789"/>
    <s v="Ian Hernandez"/>
    <x v="4"/>
    <x v="3"/>
    <x v="1"/>
    <x v="0"/>
    <x v="1"/>
    <n v="40"/>
    <x v="744"/>
    <n v="176533"/>
    <x v="30"/>
    <x v="0"/>
    <x v="4"/>
    <s v=""/>
    <n v="44133.25"/>
    <n v="220666.25"/>
  </r>
  <r>
    <x v="790"/>
    <s v="Charlotte Lam"/>
    <x v="12"/>
    <x v="2"/>
    <x v="0"/>
    <x v="1"/>
    <x v="0"/>
    <n v="29"/>
    <x v="745"/>
    <n v="60919"/>
    <x v="0"/>
    <x v="0"/>
    <x v="0"/>
    <s v=""/>
    <n v="0"/>
    <n v="60919"/>
  </r>
  <r>
    <x v="791"/>
    <s v="Jonathan Ali"/>
    <x v="21"/>
    <x v="0"/>
    <x v="3"/>
    <x v="0"/>
    <x v="0"/>
    <n v="51"/>
    <x v="746"/>
    <n v="88288"/>
    <x v="0"/>
    <x v="1"/>
    <x v="6"/>
    <s v=""/>
    <n v="0"/>
    <n v="88288"/>
  </r>
  <r>
    <x v="792"/>
    <s v="Violet He"/>
    <x v="1"/>
    <x v="1"/>
    <x v="0"/>
    <x v="1"/>
    <x v="0"/>
    <n v="31"/>
    <x v="684"/>
    <n v="53638"/>
    <x v="0"/>
    <x v="0"/>
    <x v="1"/>
    <s v=""/>
    <n v="0"/>
    <n v="53638"/>
  </r>
  <r>
    <x v="793"/>
    <s v="Hannah Truong"/>
    <x v="5"/>
    <x v="3"/>
    <x v="3"/>
    <x v="1"/>
    <x v="0"/>
    <n v="44"/>
    <x v="747"/>
    <n v="75362"/>
    <x v="0"/>
    <x v="0"/>
    <x v="1"/>
    <s v=""/>
    <n v="0"/>
    <n v="75362"/>
  </r>
  <r>
    <x v="794"/>
    <s v="Hannah Nelson"/>
    <x v="14"/>
    <x v="1"/>
    <x v="0"/>
    <x v="1"/>
    <x v="2"/>
    <n v="38"/>
    <x v="748"/>
    <n v="60799"/>
    <x v="0"/>
    <x v="0"/>
    <x v="3"/>
    <s v=""/>
    <n v="0"/>
    <n v="60799"/>
  </r>
  <r>
    <x v="795"/>
    <s v="Autumn Kaur"/>
    <x v="8"/>
    <x v="3"/>
    <x v="1"/>
    <x v="1"/>
    <x v="0"/>
    <n v="29"/>
    <x v="749"/>
    <n v="129172"/>
    <x v="4"/>
    <x v="1"/>
    <x v="9"/>
    <s v=""/>
    <n v="10333.76"/>
    <n v="139505.76"/>
  </r>
  <r>
    <x v="796"/>
    <s v="Serenity Ngo"/>
    <x v="1"/>
    <x v="3"/>
    <x v="1"/>
    <x v="1"/>
    <x v="0"/>
    <n v="49"/>
    <x v="750"/>
    <n v="50012"/>
    <x v="0"/>
    <x v="0"/>
    <x v="3"/>
    <s v=""/>
    <n v="0"/>
    <n v="50012"/>
  </r>
  <r>
    <x v="797"/>
    <s v="Raelynn Her"/>
    <x v="10"/>
    <x v="1"/>
    <x v="2"/>
    <x v="1"/>
    <x v="0"/>
    <n v="44"/>
    <x v="452"/>
    <n v="122441"/>
    <x v="5"/>
    <x v="0"/>
    <x v="0"/>
    <s v=""/>
    <n v="18366.149999999998"/>
    <n v="140807.15"/>
  </r>
  <r>
    <x v="798"/>
    <s v="Jameson Salazar"/>
    <x v="0"/>
    <x v="0"/>
    <x v="3"/>
    <x v="0"/>
    <x v="1"/>
    <n v="45"/>
    <x v="751"/>
    <n v="85822"/>
    <x v="0"/>
    <x v="0"/>
    <x v="5"/>
    <s v=""/>
    <n v="0"/>
    <n v="85822"/>
  </r>
  <r>
    <x v="799"/>
    <s v="Luke Luna"/>
    <x v="1"/>
    <x v="1"/>
    <x v="3"/>
    <x v="0"/>
    <x v="1"/>
    <n v="58"/>
    <x v="752"/>
    <n v="43803"/>
    <x v="0"/>
    <x v="0"/>
    <x v="8"/>
    <s v=""/>
    <n v="0"/>
    <n v="43803"/>
  </r>
  <r>
    <x v="800"/>
    <s v="Hunter Moua"/>
    <x v="5"/>
    <x v="3"/>
    <x v="3"/>
    <x v="0"/>
    <x v="0"/>
    <n v="29"/>
    <x v="753"/>
    <n v="72620"/>
    <x v="0"/>
    <x v="1"/>
    <x v="6"/>
    <s v=""/>
    <n v="0"/>
    <n v="72620"/>
  </r>
  <r>
    <x v="801"/>
    <s v="Athena Aguilar"/>
    <x v="6"/>
    <x v="5"/>
    <x v="1"/>
    <x v="1"/>
    <x v="1"/>
    <n v="25"/>
    <x v="754"/>
    <n v="71222"/>
    <x v="0"/>
    <x v="2"/>
    <x v="12"/>
    <s v=""/>
    <n v="0"/>
    <n v="71222"/>
  </r>
  <r>
    <x v="802"/>
    <s v="Ariana Sanders"/>
    <x v="4"/>
    <x v="0"/>
    <x v="0"/>
    <x v="1"/>
    <x v="2"/>
    <n v="62"/>
    <x v="755"/>
    <n v="155332"/>
    <x v="23"/>
    <x v="0"/>
    <x v="4"/>
    <s v=""/>
    <n v="31066.400000000001"/>
    <n v="186398.4"/>
  </r>
  <r>
    <x v="803"/>
    <s v="Easton Cruz"/>
    <x v="8"/>
    <x v="4"/>
    <x v="0"/>
    <x v="0"/>
    <x v="1"/>
    <n v="33"/>
    <x v="756"/>
    <n v="107202"/>
    <x v="7"/>
    <x v="0"/>
    <x v="0"/>
    <s v=""/>
    <n v="6432.12"/>
    <n v="113634.12"/>
  </r>
  <r>
    <x v="804"/>
    <s v="Josiah Vega"/>
    <x v="8"/>
    <x v="3"/>
    <x v="0"/>
    <x v="0"/>
    <x v="1"/>
    <n v="56"/>
    <x v="757"/>
    <n v="121751"/>
    <x v="4"/>
    <x v="0"/>
    <x v="0"/>
    <s v=""/>
    <n v="9740.08"/>
    <n v="131491.07999999999"/>
  </r>
  <r>
    <x v="805"/>
    <s v="Isla Chavez"/>
    <x v="8"/>
    <x v="4"/>
    <x v="1"/>
    <x v="1"/>
    <x v="1"/>
    <n v="45"/>
    <x v="758"/>
    <n v="115591"/>
    <x v="11"/>
    <x v="0"/>
    <x v="1"/>
    <s v=""/>
    <n v="5779.55"/>
    <n v="121370.55"/>
  </r>
  <r>
    <x v="806"/>
    <s v="Willow Estrada"/>
    <x v="8"/>
    <x v="6"/>
    <x v="2"/>
    <x v="1"/>
    <x v="1"/>
    <n v="28"/>
    <x v="720"/>
    <n v="108601"/>
    <x v="11"/>
    <x v="2"/>
    <x v="10"/>
    <s v=""/>
    <n v="5430.05"/>
    <n v="114031.05"/>
  </r>
  <r>
    <x v="807"/>
    <s v="Nevaeh Ng"/>
    <x v="10"/>
    <x v="6"/>
    <x v="0"/>
    <x v="1"/>
    <x v="0"/>
    <n v="30"/>
    <x v="759"/>
    <n v="159823"/>
    <x v="26"/>
    <x v="0"/>
    <x v="3"/>
    <d v="2022-08-29T00:00:00"/>
    <n v="17580.53"/>
    <n v="177403.53"/>
  </r>
  <r>
    <x v="808"/>
    <s v="Jade Hu"/>
    <x v="1"/>
    <x v="5"/>
    <x v="2"/>
    <x v="1"/>
    <x v="0"/>
    <n v="45"/>
    <x v="760"/>
    <n v="53526"/>
    <x v="0"/>
    <x v="0"/>
    <x v="3"/>
    <s v=""/>
    <n v="0"/>
    <n v="53526"/>
  </r>
  <r>
    <x v="809"/>
    <s v="Henry Vazquez"/>
    <x v="3"/>
    <x v="2"/>
    <x v="3"/>
    <x v="0"/>
    <x v="1"/>
    <n v="33"/>
    <x v="761"/>
    <n v="90084"/>
    <x v="0"/>
    <x v="0"/>
    <x v="0"/>
    <s v=""/>
    <n v="0"/>
    <n v="90084"/>
  </r>
  <r>
    <x v="810"/>
    <s v="Nathan Jackson"/>
    <x v="11"/>
    <x v="3"/>
    <x v="0"/>
    <x v="0"/>
    <x v="2"/>
    <n v="41"/>
    <x v="762"/>
    <n v="210085"/>
    <x v="31"/>
    <x v="0"/>
    <x v="1"/>
    <s v=""/>
    <n v="81933.150000000009"/>
    <n v="292018.15000000002"/>
  </r>
  <r>
    <x v="811"/>
    <s v="Anthony Lam"/>
    <x v="10"/>
    <x v="1"/>
    <x v="3"/>
    <x v="0"/>
    <x v="0"/>
    <n v="33"/>
    <x v="763"/>
    <n v="133908"/>
    <x v="5"/>
    <x v="0"/>
    <x v="1"/>
    <s v=""/>
    <n v="20086.2"/>
    <n v="153994.20000000001"/>
  </r>
  <r>
    <x v="812"/>
    <s v="Nevaeh Ali"/>
    <x v="8"/>
    <x v="5"/>
    <x v="0"/>
    <x v="1"/>
    <x v="0"/>
    <n v="48"/>
    <x v="764"/>
    <n v="100652"/>
    <x v="12"/>
    <x v="0"/>
    <x v="8"/>
    <s v=""/>
    <n v="7045.64"/>
    <n v="107697.64"/>
  </r>
  <r>
    <x v="813"/>
    <s v="Mila Vasquez"/>
    <x v="11"/>
    <x v="6"/>
    <x v="1"/>
    <x v="1"/>
    <x v="1"/>
    <n v="48"/>
    <x v="765"/>
    <n v="225725"/>
    <x v="32"/>
    <x v="0"/>
    <x v="5"/>
    <s v=""/>
    <n v="83518.25"/>
    <n v="309243.25"/>
  </r>
  <r>
    <x v="814"/>
    <s v="Madelyn Henry"/>
    <x v="11"/>
    <x v="6"/>
    <x v="3"/>
    <x v="1"/>
    <x v="2"/>
    <n v="41"/>
    <x v="766"/>
    <n v="224989"/>
    <x v="6"/>
    <x v="0"/>
    <x v="3"/>
    <s v=""/>
    <n v="74246.37000000001"/>
    <n v="299235.37"/>
  </r>
  <r>
    <x v="815"/>
    <s v="Emilia Alexander"/>
    <x v="32"/>
    <x v="0"/>
    <x v="3"/>
    <x v="1"/>
    <x v="2"/>
    <n v="37"/>
    <x v="767"/>
    <n v="109680"/>
    <x v="0"/>
    <x v="0"/>
    <x v="3"/>
    <s v=""/>
    <n v="0"/>
    <n v="109680"/>
  </r>
  <r>
    <x v="816"/>
    <s v="Christian Ayala"/>
    <x v="29"/>
    <x v="1"/>
    <x v="2"/>
    <x v="0"/>
    <x v="1"/>
    <n v="55"/>
    <x v="768"/>
    <n v="74216"/>
    <x v="0"/>
    <x v="2"/>
    <x v="12"/>
    <s v=""/>
    <n v="0"/>
    <n v="74216"/>
  </r>
  <r>
    <x v="817"/>
    <s v="Willow Xiong"/>
    <x v="10"/>
    <x v="5"/>
    <x v="1"/>
    <x v="1"/>
    <x v="0"/>
    <n v="37"/>
    <x v="769"/>
    <n v="151363"/>
    <x v="8"/>
    <x v="0"/>
    <x v="8"/>
    <s v=""/>
    <n v="18163.559999999998"/>
    <n v="169526.56"/>
  </r>
  <r>
    <x v="818"/>
    <s v="Avery Valdez"/>
    <x v="24"/>
    <x v="6"/>
    <x v="2"/>
    <x v="1"/>
    <x v="1"/>
    <n v="58"/>
    <x v="770"/>
    <n v="62686"/>
    <x v="0"/>
    <x v="0"/>
    <x v="5"/>
    <s v=""/>
    <n v="0"/>
    <n v="62686"/>
  </r>
  <r>
    <x v="819"/>
    <s v="Abigail Carter"/>
    <x v="4"/>
    <x v="6"/>
    <x v="2"/>
    <x v="1"/>
    <x v="3"/>
    <n v="51"/>
    <x v="771"/>
    <n v="178218"/>
    <x v="17"/>
    <x v="0"/>
    <x v="8"/>
    <s v=""/>
    <n v="48118.86"/>
    <n v="226336.86"/>
  </r>
  <r>
    <x v="820"/>
    <s v="Madison Patel"/>
    <x v="16"/>
    <x v="0"/>
    <x v="1"/>
    <x v="1"/>
    <x v="0"/>
    <n v="37"/>
    <x v="772"/>
    <n v="69125"/>
    <x v="0"/>
    <x v="0"/>
    <x v="4"/>
    <s v=""/>
    <n v="0"/>
    <n v="69125"/>
  </r>
  <r>
    <x v="821"/>
    <s v="Paisley Hsu"/>
    <x v="4"/>
    <x v="4"/>
    <x v="3"/>
    <x v="1"/>
    <x v="0"/>
    <n v="43"/>
    <x v="773"/>
    <n v="161376"/>
    <x v="1"/>
    <x v="1"/>
    <x v="9"/>
    <s v=""/>
    <n v="38730.239999999998"/>
    <n v="200106.23999999999"/>
  </r>
  <r>
    <x v="822"/>
    <s v="Kinsley Hill"/>
    <x v="14"/>
    <x v="1"/>
    <x v="2"/>
    <x v="1"/>
    <x v="2"/>
    <n v="26"/>
    <x v="376"/>
    <n v="59436"/>
    <x v="0"/>
    <x v="0"/>
    <x v="0"/>
    <s v=""/>
    <n v="0"/>
    <n v="59436"/>
  </r>
  <r>
    <x v="823"/>
    <s v="Kai Barnes"/>
    <x v="14"/>
    <x v="1"/>
    <x v="2"/>
    <x v="0"/>
    <x v="2"/>
    <n v="35"/>
    <x v="774"/>
    <n v="58733"/>
    <x v="0"/>
    <x v="0"/>
    <x v="8"/>
    <s v=""/>
    <n v="0"/>
    <n v="58733"/>
  </r>
  <r>
    <x v="824"/>
    <s v="Lincoln Cheng"/>
    <x v="5"/>
    <x v="3"/>
    <x v="1"/>
    <x v="0"/>
    <x v="0"/>
    <n v="61"/>
    <x v="775"/>
    <n v="88681"/>
    <x v="0"/>
    <x v="1"/>
    <x v="2"/>
    <s v=""/>
    <n v="0"/>
    <n v="88681"/>
  </r>
  <r>
    <x v="825"/>
    <s v="Noah Sharma"/>
    <x v="4"/>
    <x v="4"/>
    <x v="3"/>
    <x v="0"/>
    <x v="0"/>
    <n v="59"/>
    <x v="776"/>
    <n v="186854"/>
    <x v="28"/>
    <x v="0"/>
    <x v="5"/>
    <s v=""/>
    <n v="56056.2"/>
    <n v="242910.2"/>
  </r>
  <r>
    <x v="826"/>
    <s v="Nevaeh Jiang"/>
    <x v="5"/>
    <x v="4"/>
    <x v="0"/>
    <x v="1"/>
    <x v="0"/>
    <n v="65"/>
    <x v="777"/>
    <n v="96897"/>
    <x v="0"/>
    <x v="1"/>
    <x v="7"/>
    <s v=""/>
    <n v="0"/>
    <n v="96897"/>
  </r>
  <r>
    <x v="827"/>
    <s v="Ariana Hall"/>
    <x v="8"/>
    <x v="6"/>
    <x v="1"/>
    <x v="1"/>
    <x v="2"/>
    <n v="55"/>
    <x v="778"/>
    <n v="128954"/>
    <x v="11"/>
    <x v="0"/>
    <x v="5"/>
    <s v=""/>
    <n v="6447.7000000000007"/>
    <n v="135401.70000000001"/>
  </r>
  <r>
    <x v="828"/>
    <s v="Samuel Cao"/>
    <x v="14"/>
    <x v="1"/>
    <x v="3"/>
    <x v="0"/>
    <x v="0"/>
    <n v="51"/>
    <x v="779"/>
    <n v="67418"/>
    <x v="0"/>
    <x v="1"/>
    <x v="2"/>
    <s v=""/>
    <n v="0"/>
    <n v="67418"/>
  </r>
  <r>
    <x v="829"/>
    <s v="Brooks Mitchell"/>
    <x v="8"/>
    <x v="3"/>
    <x v="3"/>
    <x v="0"/>
    <x v="2"/>
    <n v="53"/>
    <x v="780"/>
    <n v="125545"/>
    <x v="7"/>
    <x v="0"/>
    <x v="4"/>
    <s v=""/>
    <n v="7532.7"/>
    <n v="133077.70000000001"/>
  </r>
  <r>
    <x v="830"/>
    <s v="Kinsley Gonzalez"/>
    <x v="8"/>
    <x v="2"/>
    <x v="2"/>
    <x v="1"/>
    <x v="1"/>
    <n v="47"/>
    <x v="781"/>
    <n v="125641"/>
    <x v="11"/>
    <x v="0"/>
    <x v="3"/>
    <s v=""/>
    <n v="6282.05"/>
    <n v="131923.04999999999"/>
  </r>
  <r>
    <x v="831"/>
    <s v="Dominic Tang"/>
    <x v="8"/>
    <x v="3"/>
    <x v="1"/>
    <x v="0"/>
    <x v="0"/>
    <n v="53"/>
    <x v="782"/>
    <n v="100666"/>
    <x v="2"/>
    <x v="1"/>
    <x v="9"/>
    <s v=""/>
    <n v="10066.6"/>
    <n v="110732.6"/>
  </r>
  <r>
    <x v="832"/>
    <s v="Colton Le"/>
    <x v="24"/>
    <x v="6"/>
    <x v="3"/>
    <x v="0"/>
    <x v="0"/>
    <n v="38"/>
    <x v="783"/>
    <n v="71235"/>
    <x v="0"/>
    <x v="1"/>
    <x v="6"/>
    <s v=""/>
    <n v="0"/>
    <n v="71235"/>
  </r>
  <r>
    <x v="833"/>
    <s v="Kai Huang"/>
    <x v="23"/>
    <x v="6"/>
    <x v="1"/>
    <x v="0"/>
    <x v="0"/>
    <n v="28"/>
    <x v="784"/>
    <n v="83235"/>
    <x v="0"/>
    <x v="0"/>
    <x v="4"/>
    <s v=""/>
    <n v="0"/>
    <n v="83235"/>
  </r>
  <r>
    <x v="834"/>
    <s v="Addison Cruz"/>
    <x v="1"/>
    <x v="1"/>
    <x v="1"/>
    <x v="1"/>
    <x v="1"/>
    <n v="32"/>
    <x v="785"/>
    <n v="42075"/>
    <x v="0"/>
    <x v="2"/>
    <x v="10"/>
    <s v=""/>
    <n v="0"/>
    <n v="42075"/>
  </r>
  <r>
    <x v="835"/>
    <s v="Natalie Thao"/>
    <x v="9"/>
    <x v="2"/>
    <x v="3"/>
    <x v="1"/>
    <x v="0"/>
    <n v="52"/>
    <x v="786"/>
    <n v="55020"/>
    <x v="0"/>
    <x v="1"/>
    <x v="6"/>
    <s v=""/>
    <n v="0"/>
    <n v="55020"/>
  </r>
  <r>
    <x v="836"/>
    <s v="Maria Barnes"/>
    <x v="5"/>
    <x v="5"/>
    <x v="1"/>
    <x v="1"/>
    <x v="2"/>
    <n v="64"/>
    <x v="787"/>
    <n v="76506"/>
    <x v="0"/>
    <x v="0"/>
    <x v="4"/>
    <s v=""/>
    <n v="0"/>
    <n v="76506"/>
  </r>
  <r>
    <x v="837"/>
    <s v="Everett Le"/>
    <x v="8"/>
    <x v="3"/>
    <x v="0"/>
    <x v="0"/>
    <x v="0"/>
    <n v="55"/>
    <x v="788"/>
    <n v="100051"/>
    <x v="12"/>
    <x v="1"/>
    <x v="7"/>
    <s v=""/>
    <n v="7003.5700000000006"/>
    <n v="107054.57"/>
  </r>
  <r>
    <x v="838"/>
    <s v="Mia Vang"/>
    <x v="11"/>
    <x v="4"/>
    <x v="1"/>
    <x v="1"/>
    <x v="0"/>
    <n v="38"/>
    <x v="789"/>
    <n v="256509"/>
    <x v="31"/>
    <x v="1"/>
    <x v="2"/>
    <d v="2019-08-28T00:00:00"/>
    <n v="100038.51000000001"/>
    <n v="356547.51"/>
  </r>
  <r>
    <x v="839"/>
    <s v="Zoey Mendoza"/>
    <x v="32"/>
    <x v="0"/>
    <x v="3"/>
    <x v="1"/>
    <x v="1"/>
    <n v="30"/>
    <x v="790"/>
    <n v="76904"/>
    <x v="0"/>
    <x v="2"/>
    <x v="10"/>
    <s v=""/>
    <n v="0"/>
    <n v="76904"/>
  </r>
  <r>
    <x v="840"/>
    <s v="Parker Desai"/>
    <x v="5"/>
    <x v="1"/>
    <x v="2"/>
    <x v="0"/>
    <x v="0"/>
    <n v="43"/>
    <x v="641"/>
    <n v="87914"/>
    <x v="0"/>
    <x v="1"/>
    <x v="2"/>
    <s v=""/>
    <n v="0"/>
    <n v="87914"/>
  </r>
  <r>
    <x v="841"/>
    <s v="Alexander Liang"/>
    <x v="11"/>
    <x v="4"/>
    <x v="0"/>
    <x v="0"/>
    <x v="0"/>
    <n v="40"/>
    <x v="791"/>
    <n v="235994"/>
    <x v="6"/>
    <x v="1"/>
    <x v="9"/>
    <s v=""/>
    <n v="77878.02"/>
    <n v="313872.02"/>
  </r>
  <r>
    <x v="842"/>
    <s v="Adam Jordan"/>
    <x v="21"/>
    <x v="0"/>
    <x v="1"/>
    <x v="0"/>
    <x v="2"/>
    <n v="55"/>
    <x v="792"/>
    <n v="79620"/>
    <x v="0"/>
    <x v="0"/>
    <x v="1"/>
    <s v=""/>
    <n v="0"/>
    <n v="79620"/>
  </r>
  <r>
    <x v="843"/>
    <s v="Leah Stewart"/>
    <x v="18"/>
    <x v="2"/>
    <x v="2"/>
    <x v="1"/>
    <x v="2"/>
    <n v="36"/>
    <x v="793"/>
    <n v="62450"/>
    <x v="0"/>
    <x v="0"/>
    <x v="4"/>
    <s v=""/>
    <n v="0"/>
    <n v="62450"/>
  </r>
  <r>
    <x v="844"/>
    <s v="Robert Santos"/>
    <x v="10"/>
    <x v="6"/>
    <x v="2"/>
    <x v="0"/>
    <x v="1"/>
    <n v="47"/>
    <x v="794"/>
    <n v="134612"/>
    <x v="8"/>
    <x v="0"/>
    <x v="4"/>
    <d v="2015-10-26T00:00:00"/>
    <n v="16153.439999999999"/>
    <n v="150765.44"/>
  </r>
  <r>
    <x v="845"/>
    <s v="Addison Ma"/>
    <x v="9"/>
    <x v="2"/>
    <x v="2"/>
    <x v="1"/>
    <x v="0"/>
    <n v="59"/>
    <x v="795"/>
    <n v="46151"/>
    <x v="0"/>
    <x v="0"/>
    <x v="5"/>
    <s v=""/>
    <n v="0"/>
    <n v="46151"/>
  </r>
  <r>
    <x v="846"/>
    <s v="Clara Collins"/>
    <x v="27"/>
    <x v="2"/>
    <x v="0"/>
    <x v="1"/>
    <x v="2"/>
    <n v="40"/>
    <x v="796"/>
    <n v="63889"/>
    <x v="0"/>
    <x v="0"/>
    <x v="3"/>
    <d v="2022-10-17T00:00:00"/>
    <n v="0"/>
    <n v="63889"/>
  </r>
  <r>
    <x v="847"/>
    <s v="Stella Castro"/>
    <x v="16"/>
    <x v="0"/>
    <x v="1"/>
    <x v="1"/>
    <x v="1"/>
    <n v="53"/>
    <x v="797"/>
    <n v="75060"/>
    <x v="0"/>
    <x v="0"/>
    <x v="0"/>
    <s v=""/>
    <n v="0"/>
    <n v="75060"/>
  </r>
  <r>
    <x v="848"/>
    <s v="Lucy Chin"/>
    <x v="4"/>
    <x v="2"/>
    <x v="0"/>
    <x v="1"/>
    <x v="0"/>
    <n v="50"/>
    <x v="798"/>
    <n v="175033"/>
    <x v="23"/>
    <x v="1"/>
    <x v="9"/>
    <s v=""/>
    <n v="35006.6"/>
    <n v="210039.6"/>
  </r>
  <r>
    <x v="849"/>
    <s v="Piper Evans"/>
    <x v="20"/>
    <x v="2"/>
    <x v="3"/>
    <x v="1"/>
    <x v="2"/>
    <n v="52"/>
    <x v="799"/>
    <n v="89379"/>
    <x v="2"/>
    <x v="0"/>
    <x v="3"/>
    <d v="2022-06-11T00:00:00"/>
    <n v="8937.9"/>
    <n v="98316.9"/>
  </r>
  <r>
    <x v="850"/>
    <s v="Cora Coleman"/>
    <x v="0"/>
    <x v="0"/>
    <x v="1"/>
    <x v="1"/>
    <x v="3"/>
    <n v="40"/>
    <x v="800"/>
    <n v="98594"/>
    <x v="0"/>
    <x v="0"/>
    <x v="5"/>
    <s v=""/>
    <n v="0"/>
    <n v="98594"/>
  </r>
  <r>
    <x v="851"/>
    <s v="Cora Holmes"/>
    <x v="11"/>
    <x v="5"/>
    <x v="2"/>
    <x v="1"/>
    <x v="2"/>
    <n v="39"/>
    <x v="801"/>
    <n v="224435"/>
    <x v="6"/>
    <x v="0"/>
    <x v="3"/>
    <s v=""/>
    <n v="74063.55"/>
    <n v="298498.55"/>
  </r>
  <r>
    <x v="852"/>
    <s v="Leo Figueroa"/>
    <x v="13"/>
    <x v="2"/>
    <x v="1"/>
    <x v="0"/>
    <x v="1"/>
    <n v="31"/>
    <x v="802"/>
    <n v="63644"/>
    <x v="0"/>
    <x v="2"/>
    <x v="12"/>
    <s v=""/>
    <n v="0"/>
    <n v="63644"/>
  </r>
  <r>
    <x v="853"/>
    <s v="Allison Wang"/>
    <x v="8"/>
    <x v="3"/>
    <x v="0"/>
    <x v="1"/>
    <x v="0"/>
    <n v="30"/>
    <x v="570"/>
    <n v="121234"/>
    <x v="11"/>
    <x v="0"/>
    <x v="4"/>
    <s v=""/>
    <n v="6061.7000000000007"/>
    <n v="127295.7"/>
  </r>
  <r>
    <x v="854"/>
    <s v="Levi Cruz"/>
    <x v="5"/>
    <x v="3"/>
    <x v="2"/>
    <x v="0"/>
    <x v="1"/>
    <n v="47"/>
    <x v="803"/>
    <n v="83793"/>
    <x v="0"/>
    <x v="0"/>
    <x v="8"/>
    <s v=""/>
    <n v="0"/>
    <n v="83793"/>
  </r>
  <r>
    <x v="855"/>
    <s v="Iris Phillips"/>
    <x v="16"/>
    <x v="0"/>
    <x v="2"/>
    <x v="1"/>
    <x v="2"/>
    <n v="46"/>
    <x v="804"/>
    <n v="99586"/>
    <x v="0"/>
    <x v="0"/>
    <x v="8"/>
    <s v=""/>
    <n v="0"/>
    <n v="99586"/>
  </r>
  <r>
    <x v="856"/>
    <s v="Madelyn Chavez"/>
    <x v="15"/>
    <x v="6"/>
    <x v="1"/>
    <x v="1"/>
    <x v="1"/>
    <n v="43"/>
    <x v="805"/>
    <n v="59514"/>
    <x v="0"/>
    <x v="2"/>
    <x v="10"/>
    <s v=""/>
    <n v="0"/>
    <n v="59514"/>
  </r>
  <r>
    <x v="857"/>
    <s v="Caroline Smith"/>
    <x v="8"/>
    <x v="5"/>
    <x v="1"/>
    <x v="1"/>
    <x v="2"/>
    <n v="28"/>
    <x v="806"/>
    <n v="106043"/>
    <x v="2"/>
    <x v="0"/>
    <x v="0"/>
    <s v=""/>
    <n v="10604.300000000001"/>
    <n v="116647.3"/>
  </r>
  <r>
    <x v="858"/>
    <s v="Grayson Lai"/>
    <x v="22"/>
    <x v="2"/>
    <x v="3"/>
    <x v="0"/>
    <x v="0"/>
    <n v="47"/>
    <x v="807"/>
    <n v="78985"/>
    <x v="0"/>
    <x v="1"/>
    <x v="9"/>
    <s v=""/>
    <n v="0"/>
    <n v="78985"/>
  </r>
  <r>
    <x v="859"/>
    <s v="Anna Guerrero"/>
    <x v="11"/>
    <x v="2"/>
    <x v="2"/>
    <x v="1"/>
    <x v="1"/>
    <n v="43"/>
    <x v="808"/>
    <n v="226122"/>
    <x v="14"/>
    <x v="2"/>
    <x v="12"/>
    <s v=""/>
    <n v="72359.040000000008"/>
    <n v="298481.04000000004"/>
  </r>
  <r>
    <x v="860"/>
    <s v="Paisley Bell"/>
    <x v="8"/>
    <x v="4"/>
    <x v="0"/>
    <x v="1"/>
    <x v="3"/>
    <n v="42"/>
    <x v="809"/>
    <n v="110720"/>
    <x v="13"/>
    <x v="0"/>
    <x v="8"/>
    <s v=""/>
    <n v="9964.7999999999993"/>
    <n v="120684.8"/>
  </r>
  <r>
    <x v="861"/>
    <s v="Jose Park"/>
    <x v="4"/>
    <x v="2"/>
    <x v="2"/>
    <x v="0"/>
    <x v="0"/>
    <n v="45"/>
    <x v="810"/>
    <n v="152519"/>
    <x v="28"/>
    <x v="1"/>
    <x v="6"/>
    <s v=""/>
    <n v="45755.7"/>
    <n v="198274.7"/>
  </r>
  <r>
    <x v="862"/>
    <s v="Eliza Parker"/>
    <x v="30"/>
    <x v="0"/>
    <x v="1"/>
    <x v="1"/>
    <x v="2"/>
    <n v="37"/>
    <x v="811"/>
    <n v="80015"/>
    <x v="0"/>
    <x v="0"/>
    <x v="1"/>
    <s v=""/>
    <n v="0"/>
    <n v="80015"/>
  </r>
  <r>
    <x v="863"/>
    <s v="Harper Castillo"/>
    <x v="11"/>
    <x v="2"/>
    <x v="1"/>
    <x v="1"/>
    <x v="1"/>
    <n v="46"/>
    <x v="812"/>
    <n v="192286"/>
    <x v="14"/>
    <x v="2"/>
    <x v="10"/>
    <d v="2022-08-25T00:00:00"/>
    <n v="61531.520000000004"/>
    <n v="253817.52000000002"/>
  </r>
  <r>
    <x v="864"/>
    <s v="Melody Yoon"/>
    <x v="15"/>
    <x v="6"/>
    <x v="3"/>
    <x v="1"/>
    <x v="0"/>
    <n v="49"/>
    <x v="813"/>
    <n v="40352"/>
    <x v="0"/>
    <x v="1"/>
    <x v="9"/>
    <s v=""/>
    <n v="0"/>
    <n v="40352"/>
  </r>
  <r>
    <x v="865"/>
    <s v="Avery Smith"/>
    <x v="10"/>
    <x v="6"/>
    <x v="1"/>
    <x v="1"/>
    <x v="2"/>
    <n v="53"/>
    <x v="814"/>
    <n v="147813"/>
    <x v="24"/>
    <x v="0"/>
    <x v="1"/>
    <s v=""/>
    <n v="19215.690000000002"/>
    <n v="167028.69"/>
  </r>
  <r>
    <x v="866"/>
    <s v="Madeline Vu"/>
    <x v="7"/>
    <x v="2"/>
    <x v="0"/>
    <x v="1"/>
    <x v="0"/>
    <n v="61"/>
    <x v="815"/>
    <n v="96404"/>
    <x v="0"/>
    <x v="1"/>
    <x v="7"/>
    <s v=""/>
    <n v="0"/>
    <n v="96404"/>
  </r>
  <r>
    <x v="867"/>
    <s v="Aubrey Cheng"/>
    <x v="6"/>
    <x v="3"/>
    <x v="0"/>
    <x v="1"/>
    <x v="0"/>
    <n v="46"/>
    <x v="816"/>
    <n v="64882"/>
    <x v="0"/>
    <x v="0"/>
    <x v="1"/>
    <s v=""/>
    <n v="0"/>
    <n v="64882"/>
  </r>
  <r>
    <x v="868"/>
    <s v="Clara Henderson"/>
    <x v="11"/>
    <x v="1"/>
    <x v="0"/>
    <x v="1"/>
    <x v="2"/>
    <n v="58"/>
    <x v="817"/>
    <n v="203739"/>
    <x v="28"/>
    <x v="0"/>
    <x v="8"/>
    <s v=""/>
    <n v="61121.7"/>
    <n v="264860.7"/>
  </r>
  <r>
    <x v="869"/>
    <s v="Jace Henderson"/>
    <x v="4"/>
    <x v="0"/>
    <x v="2"/>
    <x v="0"/>
    <x v="2"/>
    <n v="34"/>
    <x v="118"/>
    <n v="197849"/>
    <x v="34"/>
    <x v="0"/>
    <x v="5"/>
    <s v=""/>
    <n v="37591.31"/>
    <n v="235440.31"/>
  </r>
  <r>
    <x v="870"/>
    <s v="Caroline Martin"/>
    <x v="20"/>
    <x v="2"/>
    <x v="0"/>
    <x v="1"/>
    <x v="3"/>
    <n v="54"/>
    <x v="818"/>
    <n v="60116"/>
    <x v="11"/>
    <x v="0"/>
    <x v="1"/>
    <s v=""/>
    <n v="3005.8"/>
    <n v="63121.8"/>
  </r>
  <r>
    <x v="871"/>
    <s v="Asher Bui"/>
    <x v="29"/>
    <x v="1"/>
    <x v="3"/>
    <x v="0"/>
    <x v="0"/>
    <n v="41"/>
    <x v="819"/>
    <n v="90881"/>
    <x v="0"/>
    <x v="1"/>
    <x v="2"/>
    <s v=""/>
    <n v="0"/>
    <n v="90881"/>
  </r>
  <r>
    <x v="872"/>
    <s v="Samantha Chau"/>
    <x v="28"/>
    <x v="2"/>
    <x v="3"/>
    <x v="1"/>
    <x v="0"/>
    <n v="28"/>
    <x v="820"/>
    <n v="83965"/>
    <x v="0"/>
    <x v="1"/>
    <x v="7"/>
    <s v=""/>
    <n v="0"/>
    <n v="83965"/>
  </r>
  <r>
    <x v="873"/>
    <s v="Charles Robinson"/>
    <x v="30"/>
    <x v="0"/>
    <x v="1"/>
    <x v="0"/>
    <x v="3"/>
    <n v="62"/>
    <x v="821"/>
    <n v="73500"/>
    <x v="0"/>
    <x v="0"/>
    <x v="5"/>
    <s v=""/>
    <n v="0"/>
    <n v="73500"/>
  </r>
  <r>
    <x v="874"/>
    <s v="Jonathan Nelson"/>
    <x v="4"/>
    <x v="6"/>
    <x v="0"/>
    <x v="0"/>
    <x v="2"/>
    <n v="59"/>
    <x v="822"/>
    <n v="175137"/>
    <x v="22"/>
    <x v="0"/>
    <x v="1"/>
    <d v="2023-01-04T00:00:00"/>
    <n v="45535.62"/>
    <n v="220672.62"/>
  </r>
  <r>
    <x v="875"/>
    <s v="Liliana Simmons"/>
    <x v="4"/>
    <x v="5"/>
    <x v="0"/>
    <x v="1"/>
    <x v="2"/>
    <n v="35"/>
    <x v="823"/>
    <n v="161453"/>
    <x v="17"/>
    <x v="0"/>
    <x v="5"/>
    <s v=""/>
    <n v="43592.310000000005"/>
    <n v="205045.31"/>
  </r>
  <r>
    <x v="876"/>
    <s v="Logan Ortega"/>
    <x v="6"/>
    <x v="5"/>
    <x v="0"/>
    <x v="0"/>
    <x v="1"/>
    <n v="31"/>
    <x v="824"/>
    <n v="64234"/>
    <x v="0"/>
    <x v="0"/>
    <x v="3"/>
    <d v="2021-11-11T00:00:00"/>
    <n v="0"/>
    <n v="64234"/>
  </r>
  <r>
    <x v="877"/>
    <s v="Isaac Jung"/>
    <x v="8"/>
    <x v="2"/>
    <x v="3"/>
    <x v="0"/>
    <x v="0"/>
    <n v="55"/>
    <x v="825"/>
    <n v="103726"/>
    <x v="4"/>
    <x v="1"/>
    <x v="2"/>
    <s v=""/>
    <n v="8298.08"/>
    <n v="112024.08"/>
  </r>
  <r>
    <x v="878"/>
    <s v="Christopher Desai"/>
    <x v="21"/>
    <x v="0"/>
    <x v="2"/>
    <x v="0"/>
    <x v="0"/>
    <n v="46"/>
    <x v="794"/>
    <n v="114260"/>
    <x v="0"/>
    <x v="1"/>
    <x v="7"/>
    <s v=""/>
    <n v="0"/>
    <n v="114260"/>
  </r>
  <r>
    <x v="879"/>
    <s v="Levi Gonzalez"/>
    <x v="0"/>
    <x v="0"/>
    <x v="1"/>
    <x v="0"/>
    <x v="1"/>
    <n v="36"/>
    <x v="826"/>
    <n v="116168"/>
    <x v="0"/>
    <x v="0"/>
    <x v="4"/>
    <s v=""/>
    <n v="0"/>
    <n v="116168"/>
  </r>
  <r>
    <x v="880"/>
    <s v="Santiago f Wang"/>
    <x v="10"/>
    <x v="1"/>
    <x v="2"/>
    <x v="0"/>
    <x v="0"/>
    <n v="27"/>
    <x v="827"/>
    <n v="133267"/>
    <x v="8"/>
    <x v="0"/>
    <x v="5"/>
    <s v=""/>
    <n v="15992.039999999999"/>
    <n v="149259.04"/>
  </r>
  <r>
    <x v="881"/>
    <s v="Julia Kim"/>
    <x v="14"/>
    <x v="1"/>
    <x v="3"/>
    <x v="1"/>
    <x v="0"/>
    <n v="50"/>
    <x v="828"/>
    <n v="50038"/>
    <x v="0"/>
    <x v="1"/>
    <x v="6"/>
    <s v=""/>
    <n v="0"/>
    <n v="50038"/>
  </r>
  <r>
    <x v="882"/>
    <s v="Noah Allen"/>
    <x v="1"/>
    <x v="3"/>
    <x v="1"/>
    <x v="0"/>
    <x v="2"/>
    <n v="27"/>
    <x v="829"/>
    <n v="52058"/>
    <x v="0"/>
    <x v="0"/>
    <x v="0"/>
    <s v=""/>
    <n v="0"/>
    <n v="52058"/>
  </r>
  <r>
    <x v="883"/>
    <s v="Colton Adams"/>
    <x v="8"/>
    <x v="5"/>
    <x v="3"/>
    <x v="0"/>
    <x v="2"/>
    <n v="25"/>
    <x v="830"/>
    <n v="112646"/>
    <x v="4"/>
    <x v="0"/>
    <x v="0"/>
    <s v=""/>
    <n v="9011.68"/>
    <n v="121657.68"/>
  </r>
  <r>
    <x v="884"/>
    <s v="Colton Mehta"/>
    <x v="1"/>
    <x v="3"/>
    <x v="0"/>
    <x v="0"/>
    <x v="0"/>
    <n v="42"/>
    <x v="831"/>
    <n v="53829"/>
    <x v="0"/>
    <x v="1"/>
    <x v="9"/>
    <s v=""/>
    <n v="0"/>
    <n v="53829"/>
  </r>
  <r>
    <x v="885"/>
    <s v="Caroline Gomez"/>
    <x v="29"/>
    <x v="1"/>
    <x v="3"/>
    <x v="1"/>
    <x v="1"/>
    <n v="65"/>
    <x v="832"/>
    <n v="90737"/>
    <x v="0"/>
    <x v="2"/>
    <x v="11"/>
    <s v=""/>
    <n v="0"/>
    <n v="90737"/>
  </r>
  <r>
    <x v="886"/>
    <s v="Kayden Tang"/>
    <x v="10"/>
    <x v="6"/>
    <x v="3"/>
    <x v="0"/>
    <x v="0"/>
    <n v="57"/>
    <x v="833"/>
    <n v="136723"/>
    <x v="26"/>
    <x v="0"/>
    <x v="4"/>
    <s v=""/>
    <n v="15039.53"/>
    <n v="151762.53"/>
  </r>
  <r>
    <x v="887"/>
    <s v="Hadley Parker"/>
    <x v="8"/>
    <x v="3"/>
    <x v="0"/>
    <x v="1"/>
    <x v="2"/>
    <n v="44"/>
    <x v="834"/>
    <n v="129099"/>
    <x v="7"/>
    <x v="0"/>
    <x v="4"/>
    <s v=""/>
    <n v="7745.94"/>
    <n v="136844.94"/>
  </r>
  <r>
    <x v="888"/>
    <s v="Elizabeth Estrada"/>
    <x v="17"/>
    <x v="2"/>
    <x v="1"/>
    <x v="1"/>
    <x v="1"/>
    <n v="37"/>
    <x v="835"/>
    <n v="59376"/>
    <x v="0"/>
    <x v="0"/>
    <x v="8"/>
    <s v=""/>
    <n v="0"/>
    <n v="59376"/>
  </r>
  <r>
    <x v="889"/>
    <s v="Sofia Yee"/>
    <x v="7"/>
    <x v="2"/>
    <x v="2"/>
    <x v="1"/>
    <x v="0"/>
    <n v="52"/>
    <x v="836"/>
    <n v="98060"/>
    <x v="0"/>
    <x v="0"/>
    <x v="8"/>
    <s v=""/>
    <n v="0"/>
    <n v="98060"/>
  </r>
  <r>
    <x v="890"/>
    <s v="Asher Mendoza"/>
    <x v="10"/>
    <x v="6"/>
    <x v="1"/>
    <x v="0"/>
    <x v="1"/>
    <n v="49"/>
    <x v="837"/>
    <n v="152911"/>
    <x v="2"/>
    <x v="2"/>
    <x v="10"/>
    <s v=""/>
    <n v="15291.1"/>
    <n v="168202.1"/>
  </r>
  <r>
    <x v="891"/>
    <s v="Jordan Hernandez"/>
    <x v="9"/>
    <x v="2"/>
    <x v="2"/>
    <x v="0"/>
    <x v="1"/>
    <n v="47"/>
    <x v="838"/>
    <n v="42994"/>
    <x v="0"/>
    <x v="2"/>
    <x v="11"/>
    <s v=""/>
    <n v="0"/>
    <n v="42994"/>
  </r>
  <r>
    <x v="892"/>
    <s v="Everleigh Tan"/>
    <x v="1"/>
    <x v="3"/>
    <x v="0"/>
    <x v="1"/>
    <x v="0"/>
    <n v="42"/>
    <x v="839"/>
    <n v="59853"/>
    <x v="0"/>
    <x v="1"/>
    <x v="7"/>
    <s v=""/>
    <n v="0"/>
    <n v="59853"/>
  </r>
  <r>
    <x v="893"/>
    <s v="Joshua Hall"/>
    <x v="9"/>
    <x v="2"/>
    <x v="0"/>
    <x v="0"/>
    <x v="3"/>
    <n v="61"/>
    <x v="840"/>
    <n v="41220"/>
    <x v="0"/>
    <x v="0"/>
    <x v="1"/>
    <s v=""/>
    <n v="0"/>
    <n v="41220"/>
  </r>
  <r>
    <x v="894"/>
    <s v="Stella Gupta"/>
    <x v="5"/>
    <x v="3"/>
    <x v="1"/>
    <x v="1"/>
    <x v="0"/>
    <n v="33"/>
    <x v="723"/>
    <n v="97261"/>
    <x v="0"/>
    <x v="1"/>
    <x v="9"/>
    <s v=""/>
    <n v="0"/>
    <n v="97261"/>
  </r>
  <r>
    <x v="895"/>
    <s v="Levi White"/>
    <x v="8"/>
    <x v="6"/>
    <x v="0"/>
    <x v="0"/>
    <x v="3"/>
    <n v="45"/>
    <x v="841"/>
    <n v="127363"/>
    <x v="13"/>
    <x v="0"/>
    <x v="0"/>
    <s v=""/>
    <n v="11462.67"/>
    <n v="138825.67000000001"/>
  </r>
  <r>
    <x v="896"/>
    <s v="Matthew Jackson"/>
    <x v="8"/>
    <x v="5"/>
    <x v="3"/>
    <x v="0"/>
    <x v="2"/>
    <n v="30"/>
    <x v="842"/>
    <n v="111274"/>
    <x v="7"/>
    <x v="0"/>
    <x v="3"/>
    <s v=""/>
    <n v="6676.44"/>
    <n v="117950.44"/>
  </r>
  <r>
    <x v="897"/>
    <s v="Dominic Martinez"/>
    <x v="20"/>
    <x v="2"/>
    <x v="1"/>
    <x v="0"/>
    <x v="1"/>
    <n v="53"/>
    <x v="410"/>
    <n v="90554"/>
    <x v="12"/>
    <x v="2"/>
    <x v="10"/>
    <s v=""/>
    <n v="6338.7800000000007"/>
    <n v="96892.78"/>
  </r>
  <r>
    <x v="898"/>
    <s v="Aiden Aguilar"/>
    <x v="8"/>
    <x v="4"/>
    <x v="2"/>
    <x v="0"/>
    <x v="1"/>
    <n v="62"/>
    <x v="843"/>
    <n v="100226"/>
    <x v="2"/>
    <x v="0"/>
    <x v="3"/>
    <s v=""/>
    <n v="10022.6"/>
    <n v="110248.6"/>
  </r>
  <r>
    <x v="899"/>
    <s v="Victoria Hu"/>
    <x v="26"/>
    <x v="0"/>
    <x v="0"/>
    <x v="1"/>
    <x v="0"/>
    <n v="37"/>
    <x v="844"/>
    <n v="93348"/>
    <x v="0"/>
    <x v="1"/>
    <x v="6"/>
    <s v=""/>
    <n v="0"/>
    <n v="93348"/>
  </r>
  <r>
    <x v="900"/>
    <s v="Eloise Campos"/>
    <x v="27"/>
    <x v="2"/>
    <x v="2"/>
    <x v="1"/>
    <x v="1"/>
    <n v="62"/>
    <x v="845"/>
    <n v="78059"/>
    <x v="0"/>
    <x v="0"/>
    <x v="5"/>
    <d v="2008-07-29T00:00:00"/>
    <n v="0"/>
    <n v="78059"/>
  </r>
  <r>
    <x v="901"/>
    <s v="Emilia Alvarado"/>
    <x v="15"/>
    <x v="6"/>
    <x v="2"/>
    <x v="1"/>
    <x v="1"/>
    <n v="63"/>
    <x v="846"/>
    <n v="58480"/>
    <x v="0"/>
    <x v="2"/>
    <x v="12"/>
    <s v=""/>
    <n v="0"/>
    <n v="58480"/>
  </r>
  <r>
    <x v="902"/>
    <s v="Lydia Ahmed"/>
    <x v="11"/>
    <x v="4"/>
    <x v="1"/>
    <x v="1"/>
    <x v="0"/>
    <n v="39"/>
    <x v="847"/>
    <n v="218052"/>
    <x v="31"/>
    <x v="1"/>
    <x v="7"/>
    <s v=""/>
    <n v="85040.28"/>
    <n v="303092.28000000003"/>
  </r>
  <r>
    <x v="903"/>
    <s v="Dylan Simmons"/>
    <x v="8"/>
    <x v="3"/>
    <x v="0"/>
    <x v="0"/>
    <x v="3"/>
    <n v="52"/>
    <x v="848"/>
    <n v="129231"/>
    <x v="13"/>
    <x v="0"/>
    <x v="8"/>
    <s v=""/>
    <n v="11630.789999999999"/>
    <n v="140861.79"/>
  </r>
  <r>
    <x v="904"/>
    <s v="Jaxson Chu"/>
    <x v="4"/>
    <x v="5"/>
    <x v="3"/>
    <x v="0"/>
    <x v="0"/>
    <n v="54"/>
    <x v="849"/>
    <n v="161878"/>
    <x v="10"/>
    <x v="1"/>
    <x v="6"/>
    <s v=""/>
    <n v="35613.160000000003"/>
    <n v="197491.16"/>
  </r>
  <r>
    <x v="905"/>
    <s v="Ariana Griffin"/>
    <x v="11"/>
    <x v="5"/>
    <x v="1"/>
    <x v="1"/>
    <x v="2"/>
    <n v="32"/>
    <x v="850"/>
    <n v="241722"/>
    <x v="21"/>
    <x v="0"/>
    <x v="1"/>
    <s v=""/>
    <n v="91854.36"/>
    <n v="333576.36"/>
  </r>
  <r>
    <x v="906"/>
    <s v="Hudson Bailey"/>
    <x v="22"/>
    <x v="2"/>
    <x v="1"/>
    <x v="0"/>
    <x v="2"/>
    <n v="56"/>
    <x v="851"/>
    <n v="91835"/>
    <x v="0"/>
    <x v="0"/>
    <x v="3"/>
    <s v=""/>
    <n v="0"/>
    <n v="91835"/>
  </r>
  <r>
    <x v="907"/>
    <s v="Colton Grant"/>
    <x v="5"/>
    <x v="1"/>
    <x v="0"/>
    <x v="0"/>
    <x v="2"/>
    <n v="47"/>
    <x v="852"/>
    <n v="93910"/>
    <x v="0"/>
    <x v="0"/>
    <x v="8"/>
    <d v="2017-05-31T00:00:00"/>
    <n v="0"/>
    <n v="93910"/>
  </r>
  <r>
    <x v="908"/>
    <s v="Emery Flores"/>
    <x v="5"/>
    <x v="1"/>
    <x v="2"/>
    <x v="1"/>
    <x v="1"/>
    <n v="45"/>
    <x v="853"/>
    <n v="86303"/>
    <x v="0"/>
    <x v="0"/>
    <x v="5"/>
    <s v=""/>
    <n v="0"/>
    <n v="86303"/>
  </r>
  <r>
    <x v="909"/>
    <s v="Gabriella Wong"/>
    <x v="10"/>
    <x v="4"/>
    <x v="1"/>
    <x v="1"/>
    <x v="0"/>
    <n v="56"/>
    <x v="854"/>
    <n v="122731"/>
    <x v="24"/>
    <x v="0"/>
    <x v="3"/>
    <s v=""/>
    <n v="15955.03"/>
    <n v="138686.03"/>
  </r>
  <r>
    <x v="910"/>
    <s v="Ian Gonzales"/>
    <x v="10"/>
    <x v="4"/>
    <x v="1"/>
    <x v="0"/>
    <x v="1"/>
    <n v="38"/>
    <x v="591"/>
    <n v="147867"/>
    <x v="8"/>
    <x v="0"/>
    <x v="8"/>
    <s v=""/>
    <n v="17744.04"/>
    <n v="165611.04"/>
  </r>
  <r>
    <x v="911"/>
    <s v="Jaxon Wright"/>
    <x v="8"/>
    <x v="6"/>
    <x v="2"/>
    <x v="0"/>
    <x v="2"/>
    <n v="47"/>
    <x v="855"/>
    <n v="123790"/>
    <x v="11"/>
    <x v="0"/>
    <x v="4"/>
    <s v=""/>
    <n v="6189.5"/>
    <n v="129979.5"/>
  </r>
  <r>
    <x v="912"/>
    <s v="Ethan Cruz"/>
    <x v="23"/>
    <x v="6"/>
    <x v="3"/>
    <x v="0"/>
    <x v="1"/>
    <n v="51"/>
    <x v="856"/>
    <n v="77153"/>
    <x v="0"/>
    <x v="0"/>
    <x v="8"/>
    <s v=""/>
    <n v="0"/>
    <n v="77153"/>
  </r>
  <r>
    <x v="913"/>
    <s v="Adrian James"/>
    <x v="19"/>
    <x v="2"/>
    <x v="2"/>
    <x v="0"/>
    <x v="2"/>
    <n v="52"/>
    <x v="857"/>
    <n v="73779"/>
    <x v="0"/>
    <x v="0"/>
    <x v="1"/>
    <s v=""/>
    <n v="0"/>
    <n v="73779"/>
  </r>
  <r>
    <x v="914"/>
    <s v="Isabella Mejia"/>
    <x v="11"/>
    <x v="3"/>
    <x v="1"/>
    <x v="1"/>
    <x v="1"/>
    <n v="56"/>
    <x v="858"/>
    <n v="231699"/>
    <x v="14"/>
    <x v="2"/>
    <x v="12"/>
    <s v=""/>
    <n v="74143.680000000008"/>
    <n v="305842.68"/>
  </r>
  <r>
    <x v="915"/>
    <s v="Christopher Miller"/>
    <x v="11"/>
    <x v="4"/>
    <x v="1"/>
    <x v="0"/>
    <x v="3"/>
    <n v="37"/>
    <x v="859"/>
    <n v="199512"/>
    <x v="27"/>
    <x v="0"/>
    <x v="4"/>
    <s v=""/>
    <n v="69829.2"/>
    <n v="269341.2"/>
  </r>
  <r>
    <x v="916"/>
    <s v="Samuel Watson"/>
    <x v="28"/>
    <x v="2"/>
    <x v="1"/>
    <x v="0"/>
    <x v="2"/>
    <n v="29"/>
    <x v="860"/>
    <n v="77557"/>
    <x v="0"/>
    <x v="0"/>
    <x v="8"/>
    <d v="2022-09-12T00:00:00"/>
    <n v="0"/>
    <n v="77557"/>
  </r>
  <r>
    <x v="917"/>
    <s v="Lucy Phan"/>
    <x v="5"/>
    <x v="1"/>
    <x v="2"/>
    <x v="1"/>
    <x v="0"/>
    <n v="59"/>
    <x v="861"/>
    <n v="99760"/>
    <x v="0"/>
    <x v="1"/>
    <x v="6"/>
    <s v=""/>
    <n v="0"/>
    <n v="99760"/>
  </r>
  <r>
    <x v="918"/>
    <s v="Dominic Thao"/>
    <x v="5"/>
    <x v="5"/>
    <x v="3"/>
    <x v="0"/>
    <x v="0"/>
    <n v="50"/>
    <x v="862"/>
    <n v="96297"/>
    <x v="0"/>
    <x v="0"/>
    <x v="8"/>
    <s v=""/>
    <n v="0"/>
    <n v="96297"/>
  </r>
  <r>
    <x v="919"/>
    <s v="Jaxon Shin"/>
    <x v="17"/>
    <x v="2"/>
    <x v="3"/>
    <x v="0"/>
    <x v="0"/>
    <n v="48"/>
    <x v="863"/>
    <n v="53593"/>
    <x v="0"/>
    <x v="1"/>
    <x v="7"/>
    <s v=""/>
    <n v="0"/>
    <n v="53593"/>
  </r>
  <r>
    <x v="920"/>
    <s v="Nevaeh Diaz"/>
    <x v="4"/>
    <x v="5"/>
    <x v="0"/>
    <x v="1"/>
    <x v="1"/>
    <n v="44"/>
    <x v="864"/>
    <n v="167660"/>
    <x v="33"/>
    <x v="2"/>
    <x v="11"/>
    <s v=""/>
    <n v="48621.399999999994"/>
    <n v="216281.4"/>
  </r>
  <r>
    <x v="921"/>
    <s v="Isaac Jenkins"/>
    <x v="1"/>
    <x v="1"/>
    <x v="3"/>
    <x v="0"/>
    <x v="2"/>
    <n v="29"/>
    <x v="865"/>
    <n v="43084"/>
    <x v="0"/>
    <x v="0"/>
    <x v="3"/>
    <s v=""/>
    <n v="0"/>
    <n v="43084"/>
  </r>
  <r>
    <x v="922"/>
    <s v="Jace Barnes"/>
    <x v="10"/>
    <x v="2"/>
    <x v="0"/>
    <x v="0"/>
    <x v="2"/>
    <n v="60"/>
    <x v="866"/>
    <n v="154707"/>
    <x v="24"/>
    <x v="0"/>
    <x v="4"/>
    <s v=""/>
    <n v="20111.91"/>
    <n v="174818.91"/>
  </r>
  <r>
    <x v="923"/>
    <s v="Carson Liu"/>
    <x v="11"/>
    <x v="2"/>
    <x v="2"/>
    <x v="0"/>
    <x v="0"/>
    <n v="56"/>
    <x v="867"/>
    <n v="184780"/>
    <x v="21"/>
    <x v="0"/>
    <x v="4"/>
    <s v=""/>
    <n v="70216.399999999994"/>
    <n v="254996.4"/>
  </r>
  <r>
    <x v="924"/>
    <s v="Sofia Gutierrez"/>
    <x v="8"/>
    <x v="5"/>
    <x v="0"/>
    <x v="1"/>
    <x v="1"/>
    <n v="31"/>
    <x v="868"/>
    <n v="109925"/>
    <x v="12"/>
    <x v="2"/>
    <x v="12"/>
    <s v=""/>
    <n v="7694.7500000000009"/>
    <n v="117619.75"/>
  </r>
  <r>
    <x v="925"/>
    <s v="Jeremiah Chang"/>
    <x v="10"/>
    <x v="4"/>
    <x v="1"/>
    <x v="0"/>
    <x v="0"/>
    <n v="53"/>
    <x v="869"/>
    <n v="151706"/>
    <x v="26"/>
    <x v="1"/>
    <x v="7"/>
    <s v=""/>
    <n v="16687.66"/>
    <n v="168393.66"/>
  </r>
  <r>
    <x v="926"/>
    <s v="Connor Ruiz"/>
    <x v="8"/>
    <x v="3"/>
    <x v="0"/>
    <x v="0"/>
    <x v="1"/>
    <n v="26"/>
    <x v="261"/>
    <n v="102066"/>
    <x v="2"/>
    <x v="0"/>
    <x v="4"/>
    <s v=""/>
    <n v="10206.6"/>
    <n v="112272.6"/>
  </r>
  <r>
    <x v="927"/>
    <s v="Easton Truong"/>
    <x v="11"/>
    <x v="5"/>
    <x v="2"/>
    <x v="0"/>
    <x v="0"/>
    <n v="31"/>
    <x v="870"/>
    <n v="234203"/>
    <x v="9"/>
    <x v="0"/>
    <x v="3"/>
    <s v=""/>
    <n v="84313.08"/>
    <n v="318516.08"/>
  </r>
  <r>
    <x v="928"/>
    <s v="Sebastian Vargas"/>
    <x v="10"/>
    <x v="5"/>
    <x v="1"/>
    <x v="0"/>
    <x v="1"/>
    <n v="48"/>
    <x v="871"/>
    <n v="121884"/>
    <x v="8"/>
    <x v="0"/>
    <x v="4"/>
    <s v=""/>
    <n v="14626.08"/>
    <n v="136510.07999999999"/>
  </r>
  <r>
    <x v="929"/>
    <s v="Joseph Dang"/>
    <x v="11"/>
    <x v="5"/>
    <x v="2"/>
    <x v="0"/>
    <x v="0"/>
    <n v="61"/>
    <x v="872"/>
    <n v="209680"/>
    <x v="25"/>
    <x v="1"/>
    <x v="2"/>
    <s v=""/>
    <n v="71291.200000000012"/>
    <n v="280971.2"/>
  </r>
  <r>
    <x v="930"/>
    <s v="Madison White"/>
    <x v="11"/>
    <x v="2"/>
    <x v="2"/>
    <x v="1"/>
    <x v="2"/>
    <n v="42"/>
    <x v="873"/>
    <n v="240940"/>
    <x v="25"/>
    <x v="0"/>
    <x v="5"/>
    <d v="2016-05-03T00:00:00"/>
    <n v="81919.600000000006"/>
    <n v="322859.59999999998"/>
  </r>
  <r>
    <x v="931"/>
    <s v="Valentina Nelson"/>
    <x v="2"/>
    <x v="2"/>
    <x v="0"/>
    <x v="1"/>
    <x v="2"/>
    <n v="50"/>
    <x v="874"/>
    <n v="63884"/>
    <x v="0"/>
    <x v="0"/>
    <x v="8"/>
    <s v=""/>
    <n v="0"/>
    <n v="63884"/>
  </r>
  <r>
    <x v="932"/>
    <s v="Everleigh Coleman"/>
    <x v="18"/>
    <x v="2"/>
    <x v="3"/>
    <x v="1"/>
    <x v="2"/>
    <n v="46"/>
    <x v="875"/>
    <n v="74026"/>
    <x v="0"/>
    <x v="0"/>
    <x v="5"/>
    <s v=""/>
    <n v="0"/>
    <n v="74026"/>
  </r>
  <r>
    <x v="933"/>
    <s v="Everleigh Castillo"/>
    <x v="12"/>
    <x v="2"/>
    <x v="3"/>
    <x v="1"/>
    <x v="1"/>
    <n v="50"/>
    <x v="876"/>
    <n v="67756"/>
    <x v="0"/>
    <x v="0"/>
    <x v="1"/>
    <s v=""/>
    <n v="0"/>
    <n v="67756"/>
  </r>
  <r>
    <x v="934"/>
    <s v="Valentina Fernandez"/>
    <x v="4"/>
    <x v="1"/>
    <x v="1"/>
    <x v="1"/>
    <x v="1"/>
    <n v="62"/>
    <x v="877"/>
    <n v="180256"/>
    <x v="23"/>
    <x v="0"/>
    <x v="5"/>
    <s v=""/>
    <n v="36051.200000000004"/>
    <n v="216307.20000000001"/>
  </r>
  <r>
    <x v="935"/>
    <s v="Serenity Richardson"/>
    <x v="4"/>
    <x v="0"/>
    <x v="3"/>
    <x v="1"/>
    <x v="2"/>
    <n v="45"/>
    <x v="878"/>
    <n v="183165"/>
    <x v="35"/>
    <x v="0"/>
    <x v="8"/>
    <s v=""/>
    <n v="32969.699999999997"/>
    <n v="216134.7"/>
  </r>
  <r>
    <x v="936"/>
    <s v="Cooper Ramirez"/>
    <x v="4"/>
    <x v="3"/>
    <x v="3"/>
    <x v="0"/>
    <x v="1"/>
    <n v="34"/>
    <x v="879"/>
    <n v="195194"/>
    <x v="3"/>
    <x v="0"/>
    <x v="1"/>
    <s v=""/>
    <n v="44894.62"/>
    <n v="240088.62"/>
  </r>
  <r>
    <x v="937"/>
    <s v="Penelope Avila"/>
    <x v="1"/>
    <x v="5"/>
    <x v="1"/>
    <x v="1"/>
    <x v="1"/>
    <n v="35"/>
    <x v="880"/>
    <n v="46569"/>
    <x v="0"/>
    <x v="0"/>
    <x v="4"/>
    <s v=""/>
    <n v="0"/>
    <n v="46569"/>
  </r>
  <r>
    <x v="938"/>
    <s v="David Barnes"/>
    <x v="3"/>
    <x v="2"/>
    <x v="1"/>
    <x v="0"/>
    <x v="2"/>
    <n v="41"/>
    <x v="881"/>
    <n v="70566"/>
    <x v="0"/>
    <x v="0"/>
    <x v="8"/>
    <s v=""/>
    <n v="0"/>
    <n v="70566"/>
  </r>
  <r>
    <x v="939"/>
    <s v="Ivy Luong"/>
    <x v="18"/>
    <x v="2"/>
    <x v="1"/>
    <x v="1"/>
    <x v="0"/>
    <n v="56"/>
    <x v="882"/>
    <n v="75435"/>
    <x v="0"/>
    <x v="0"/>
    <x v="4"/>
    <s v=""/>
    <n v="0"/>
    <n v="75435"/>
  </r>
  <r>
    <x v="940"/>
    <s v="Aurora Bailey"/>
    <x v="30"/>
    <x v="0"/>
    <x v="2"/>
    <x v="1"/>
    <x v="2"/>
    <n v="31"/>
    <x v="883"/>
    <n v="69108"/>
    <x v="0"/>
    <x v="0"/>
    <x v="8"/>
    <s v=""/>
    <n v="0"/>
    <n v="69108"/>
  </r>
  <r>
    <x v="941"/>
    <s v="Valentina Valdez"/>
    <x v="10"/>
    <x v="4"/>
    <x v="2"/>
    <x v="1"/>
    <x v="1"/>
    <n v="40"/>
    <x v="251"/>
    <n v="140589"/>
    <x v="18"/>
    <x v="2"/>
    <x v="12"/>
    <s v=""/>
    <n v="19682.460000000003"/>
    <n v="160271.46"/>
  </r>
  <r>
    <x v="942"/>
    <s v="Parker Dinh"/>
    <x v="11"/>
    <x v="3"/>
    <x v="3"/>
    <x v="0"/>
    <x v="0"/>
    <n v="51"/>
    <x v="884"/>
    <n v="206423"/>
    <x v="9"/>
    <x v="1"/>
    <x v="9"/>
    <s v=""/>
    <n v="74312.28"/>
    <n v="280735.28000000003"/>
  </r>
  <r>
    <x v="943"/>
    <s v="Eliana Hsu"/>
    <x v="32"/>
    <x v="0"/>
    <x v="3"/>
    <x v="1"/>
    <x v="0"/>
    <n v="49"/>
    <x v="885"/>
    <n v="123738"/>
    <x v="0"/>
    <x v="0"/>
    <x v="5"/>
    <s v=""/>
    <n v="0"/>
    <n v="123738"/>
  </r>
  <r>
    <x v="944"/>
    <s v="Logan Parker"/>
    <x v="24"/>
    <x v="6"/>
    <x v="2"/>
    <x v="0"/>
    <x v="2"/>
    <n v="34"/>
    <x v="886"/>
    <n v="58120"/>
    <x v="0"/>
    <x v="0"/>
    <x v="4"/>
    <s v=""/>
    <n v="0"/>
    <n v="58120"/>
  </r>
  <r>
    <x v="945"/>
    <s v="Liliana Green"/>
    <x v="2"/>
    <x v="2"/>
    <x v="1"/>
    <x v="1"/>
    <x v="2"/>
    <n v="48"/>
    <x v="887"/>
    <n v="62672"/>
    <x v="0"/>
    <x v="0"/>
    <x v="1"/>
    <s v=""/>
    <n v="0"/>
    <n v="62672"/>
  </r>
  <r>
    <x v="946"/>
    <s v="Victoria Vazquez"/>
    <x v="16"/>
    <x v="0"/>
    <x v="2"/>
    <x v="1"/>
    <x v="1"/>
    <n v="45"/>
    <x v="888"/>
    <n v="92037"/>
    <x v="0"/>
    <x v="0"/>
    <x v="5"/>
    <s v=""/>
    <n v="0"/>
    <n v="92037"/>
  </r>
  <r>
    <x v="947"/>
    <s v="Kinsley Huynh"/>
    <x v="11"/>
    <x v="6"/>
    <x v="3"/>
    <x v="1"/>
    <x v="0"/>
    <n v="53"/>
    <x v="889"/>
    <n v="258722"/>
    <x v="9"/>
    <x v="0"/>
    <x v="5"/>
    <s v=""/>
    <n v="93139.92"/>
    <n v="351861.92"/>
  </r>
  <r>
    <x v="948"/>
    <s v="Anna Carrillo"/>
    <x v="30"/>
    <x v="0"/>
    <x v="1"/>
    <x v="1"/>
    <x v="1"/>
    <n v="55"/>
    <x v="890"/>
    <n v="64809"/>
    <x v="0"/>
    <x v="2"/>
    <x v="10"/>
    <d v="2016-08-22T00:00:00"/>
    <n v="0"/>
    <n v="64809"/>
  </r>
  <r>
    <x v="949"/>
    <s v="Isla Singh"/>
    <x v="31"/>
    <x v="0"/>
    <x v="1"/>
    <x v="1"/>
    <x v="0"/>
    <n v="56"/>
    <x v="48"/>
    <n v="95577"/>
    <x v="0"/>
    <x v="1"/>
    <x v="2"/>
    <s v=""/>
    <n v="0"/>
    <n v="95577"/>
  </r>
  <r>
    <x v="950"/>
    <s v="Emma Yu"/>
    <x v="30"/>
    <x v="0"/>
    <x v="2"/>
    <x v="1"/>
    <x v="0"/>
    <n v="41"/>
    <x v="891"/>
    <n v="73059"/>
    <x v="0"/>
    <x v="1"/>
    <x v="2"/>
    <s v=""/>
    <n v="0"/>
    <n v="73059"/>
  </r>
  <r>
    <x v="951"/>
    <s v="Jonathan Dominguez"/>
    <x v="1"/>
    <x v="1"/>
    <x v="3"/>
    <x v="0"/>
    <x v="1"/>
    <n v="55"/>
    <x v="892"/>
    <n v="54641"/>
    <x v="0"/>
    <x v="2"/>
    <x v="11"/>
    <s v=""/>
    <n v="0"/>
    <n v="54641"/>
  </r>
  <r>
    <x v="952"/>
    <s v="Caleb Mehta"/>
    <x v="31"/>
    <x v="0"/>
    <x v="3"/>
    <x v="0"/>
    <x v="0"/>
    <n v="42"/>
    <x v="428"/>
    <n v="93851"/>
    <x v="0"/>
    <x v="0"/>
    <x v="8"/>
    <s v=""/>
    <n v="0"/>
    <n v="93851"/>
  </r>
  <r>
    <x v="953"/>
    <s v="Connor Simmons"/>
    <x v="5"/>
    <x v="1"/>
    <x v="2"/>
    <x v="0"/>
    <x v="3"/>
    <n v="30"/>
    <x v="471"/>
    <n v="96010"/>
    <x v="0"/>
    <x v="0"/>
    <x v="1"/>
    <s v=""/>
    <n v="0"/>
    <n v="96010"/>
  </r>
  <r>
    <x v="954"/>
    <s v="Jaxon Lai"/>
    <x v="2"/>
    <x v="2"/>
    <x v="2"/>
    <x v="0"/>
    <x v="0"/>
    <n v="44"/>
    <x v="893"/>
    <n v="73386"/>
    <x v="0"/>
    <x v="1"/>
    <x v="6"/>
    <s v=""/>
    <n v="0"/>
    <n v="73386"/>
  </r>
  <r>
    <x v="955"/>
    <s v="Madelyn Yee"/>
    <x v="5"/>
    <x v="3"/>
    <x v="2"/>
    <x v="1"/>
    <x v="0"/>
    <n v="49"/>
    <x v="894"/>
    <n v="95033"/>
    <x v="0"/>
    <x v="0"/>
    <x v="4"/>
    <d v="2018-02-28T00:00:00"/>
    <n v="0"/>
    <n v="95033"/>
  </r>
  <r>
    <x v="956"/>
    <s v="Elena Jimenez"/>
    <x v="11"/>
    <x v="0"/>
    <x v="3"/>
    <x v="1"/>
    <x v="1"/>
    <n v="43"/>
    <x v="895"/>
    <n v="185211"/>
    <x v="31"/>
    <x v="2"/>
    <x v="11"/>
    <s v=""/>
    <n v="72232.290000000008"/>
    <n v="257443.29"/>
  </r>
  <r>
    <x v="957"/>
    <s v="Sadie Ali"/>
    <x v="8"/>
    <x v="5"/>
    <x v="3"/>
    <x v="1"/>
    <x v="0"/>
    <n v="53"/>
    <x v="896"/>
    <n v="125099"/>
    <x v="4"/>
    <x v="1"/>
    <x v="7"/>
    <s v=""/>
    <n v="10007.92"/>
    <n v="135106.92000000001"/>
  </r>
  <r>
    <x v="958"/>
    <s v="Lucas Sandoval"/>
    <x v="5"/>
    <x v="1"/>
    <x v="0"/>
    <x v="0"/>
    <x v="1"/>
    <n v="41"/>
    <x v="897"/>
    <n v="84627"/>
    <x v="0"/>
    <x v="2"/>
    <x v="12"/>
    <s v=""/>
    <n v="0"/>
    <n v="84627"/>
  </r>
  <r>
    <x v="959"/>
    <s v="Brooks Ngo"/>
    <x v="11"/>
    <x v="0"/>
    <x v="1"/>
    <x v="0"/>
    <x v="0"/>
    <n v="26"/>
    <x v="367"/>
    <n v="211114"/>
    <x v="28"/>
    <x v="0"/>
    <x v="8"/>
    <s v=""/>
    <n v="63334.2"/>
    <n v="274448.2"/>
  </r>
  <r>
    <x v="960"/>
    <s v="Piper Oh"/>
    <x v="5"/>
    <x v="5"/>
    <x v="2"/>
    <x v="1"/>
    <x v="0"/>
    <n v="57"/>
    <x v="898"/>
    <n v="73117"/>
    <x v="0"/>
    <x v="0"/>
    <x v="0"/>
    <s v=""/>
    <n v="0"/>
    <n v="73117"/>
  </r>
  <r>
    <x v="961"/>
    <s v="Hunter Molina"/>
    <x v="1"/>
    <x v="5"/>
    <x v="3"/>
    <x v="0"/>
    <x v="1"/>
    <n v="41"/>
    <x v="899"/>
    <n v="55330"/>
    <x v="0"/>
    <x v="0"/>
    <x v="4"/>
    <s v=""/>
    <n v="0"/>
    <n v="55330"/>
  </r>
  <r>
    <x v="962"/>
    <s v="Michael Hoang"/>
    <x v="4"/>
    <x v="2"/>
    <x v="3"/>
    <x v="0"/>
    <x v="0"/>
    <n v="59"/>
    <x v="900"/>
    <n v="190570"/>
    <x v="16"/>
    <x v="1"/>
    <x v="9"/>
    <s v=""/>
    <n v="32396.9"/>
    <n v="222966.9"/>
  </r>
  <r>
    <x v="963"/>
    <s v="Eloise Sun"/>
    <x v="4"/>
    <x v="2"/>
    <x v="3"/>
    <x v="1"/>
    <x v="0"/>
    <n v="59"/>
    <x v="901"/>
    <n v="198745"/>
    <x v="30"/>
    <x v="0"/>
    <x v="5"/>
    <s v=""/>
    <n v="49686.25"/>
    <n v="248431.25"/>
  </r>
  <r>
    <x v="964"/>
    <s v="Gianna Jimenez"/>
    <x v="15"/>
    <x v="6"/>
    <x v="0"/>
    <x v="1"/>
    <x v="1"/>
    <n v="54"/>
    <x v="902"/>
    <n v="52901"/>
    <x v="0"/>
    <x v="2"/>
    <x v="11"/>
    <s v=""/>
    <n v="0"/>
    <n v="52901"/>
  </r>
  <r>
    <x v="965"/>
    <s v="Ava Chan"/>
    <x v="10"/>
    <x v="6"/>
    <x v="1"/>
    <x v="1"/>
    <x v="0"/>
    <n v="44"/>
    <x v="229"/>
    <n v="137426"/>
    <x v="18"/>
    <x v="1"/>
    <x v="6"/>
    <s v=""/>
    <n v="19239.640000000003"/>
    <n v="156665.64000000001"/>
  </r>
  <r>
    <x v="966"/>
    <s v="Leilani Navarro"/>
    <x v="8"/>
    <x v="5"/>
    <x v="3"/>
    <x v="1"/>
    <x v="1"/>
    <n v="55"/>
    <x v="903"/>
    <n v="117912"/>
    <x v="11"/>
    <x v="2"/>
    <x v="10"/>
    <s v=""/>
    <n v="5895.6"/>
    <n v="123807.6"/>
  </r>
  <r>
    <x v="967"/>
    <s v="Lydia Chu"/>
    <x v="4"/>
    <x v="2"/>
    <x v="2"/>
    <x v="1"/>
    <x v="0"/>
    <n v="30"/>
    <x v="904"/>
    <n v="154475"/>
    <x v="5"/>
    <x v="1"/>
    <x v="6"/>
    <s v=""/>
    <n v="23171.25"/>
    <n v="177646.25"/>
  </r>
  <r>
    <x v="968"/>
    <s v="Liam Salazar"/>
    <x v="14"/>
    <x v="1"/>
    <x v="3"/>
    <x v="0"/>
    <x v="1"/>
    <n v="44"/>
    <x v="905"/>
    <n v="62184"/>
    <x v="0"/>
    <x v="2"/>
    <x v="11"/>
    <s v=""/>
    <n v="0"/>
    <n v="62184"/>
  </r>
  <r>
    <x v="969"/>
    <s v="Hailey Henderson"/>
    <x v="1"/>
    <x v="5"/>
    <x v="3"/>
    <x v="1"/>
    <x v="2"/>
    <n v="57"/>
    <x v="906"/>
    <n v="51415"/>
    <x v="0"/>
    <x v="0"/>
    <x v="0"/>
    <s v=""/>
    <n v="0"/>
    <n v="51415"/>
  </r>
  <r>
    <x v="970"/>
    <s v="Austin Espinoza"/>
    <x v="32"/>
    <x v="0"/>
    <x v="1"/>
    <x v="0"/>
    <x v="1"/>
    <n v="58"/>
    <x v="907"/>
    <n v="77441"/>
    <x v="0"/>
    <x v="0"/>
    <x v="3"/>
    <s v=""/>
    <n v="0"/>
    <n v="77441"/>
  </r>
  <r>
    <x v="971"/>
    <s v="Delilah Ng"/>
    <x v="32"/>
    <x v="0"/>
    <x v="0"/>
    <x v="1"/>
    <x v="0"/>
    <n v="59"/>
    <x v="908"/>
    <n v="98794"/>
    <x v="0"/>
    <x v="0"/>
    <x v="1"/>
    <s v=""/>
    <n v="0"/>
    <n v="98794"/>
  </r>
  <r>
    <x v="972"/>
    <s v="Gabriella Han"/>
    <x v="7"/>
    <x v="2"/>
    <x v="0"/>
    <x v="1"/>
    <x v="0"/>
    <n v="60"/>
    <x v="909"/>
    <n v="77843"/>
    <x v="0"/>
    <x v="0"/>
    <x v="0"/>
    <s v=""/>
    <n v="0"/>
    <n v="77843"/>
  </r>
  <r>
    <x v="973"/>
    <s v="Aria Miller"/>
    <x v="2"/>
    <x v="2"/>
    <x v="2"/>
    <x v="1"/>
    <x v="3"/>
    <n v="32"/>
    <x v="910"/>
    <n v="65666"/>
    <x v="0"/>
    <x v="0"/>
    <x v="0"/>
    <s v=""/>
    <n v="0"/>
    <n v="65666"/>
  </r>
  <r>
    <x v="974"/>
    <s v="Sofia Dixon"/>
    <x v="21"/>
    <x v="0"/>
    <x v="0"/>
    <x v="1"/>
    <x v="2"/>
    <n v="41"/>
    <x v="911"/>
    <n v="95598"/>
    <x v="0"/>
    <x v="0"/>
    <x v="0"/>
    <s v=""/>
    <n v="0"/>
    <n v="95598"/>
  </r>
  <r>
    <x v="975"/>
    <s v="Ethan Xiong"/>
    <x v="27"/>
    <x v="2"/>
    <x v="3"/>
    <x v="0"/>
    <x v="0"/>
    <n v="39"/>
    <x v="912"/>
    <n v="91144"/>
    <x v="0"/>
    <x v="0"/>
    <x v="0"/>
    <s v=""/>
    <n v="0"/>
    <n v="91144"/>
  </r>
  <r>
    <x v="976"/>
    <s v="Gabriella Cruz"/>
    <x v="5"/>
    <x v="5"/>
    <x v="3"/>
    <x v="1"/>
    <x v="1"/>
    <n v="39"/>
    <x v="913"/>
    <n v="76759"/>
    <x v="0"/>
    <x v="0"/>
    <x v="8"/>
    <s v=""/>
    <n v="0"/>
    <n v="76759"/>
  </r>
  <r>
    <x v="977"/>
    <s v="Christopher Kang"/>
    <x v="25"/>
    <x v="0"/>
    <x v="2"/>
    <x v="0"/>
    <x v="0"/>
    <n v="31"/>
    <x v="914"/>
    <n v="118644"/>
    <x v="24"/>
    <x v="0"/>
    <x v="5"/>
    <s v=""/>
    <n v="15423.720000000001"/>
    <n v="134067.72"/>
  </r>
  <r>
    <x v="978"/>
    <s v="Ariana Pham"/>
    <x v="5"/>
    <x v="1"/>
    <x v="2"/>
    <x v="1"/>
    <x v="0"/>
    <n v="32"/>
    <x v="915"/>
    <n v="79773"/>
    <x v="0"/>
    <x v="1"/>
    <x v="9"/>
    <s v=""/>
    <n v="0"/>
    <n v="79773"/>
  </r>
  <r>
    <x v="979"/>
    <s v="Colton Bui"/>
    <x v="10"/>
    <x v="3"/>
    <x v="2"/>
    <x v="0"/>
    <x v="0"/>
    <n v="46"/>
    <x v="916"/>
    <n v="128845"/>
    <x v="24"/>
    <x v="1"/>
    <x v="2"/>
    <s v=""/>
    <n v="16749.850000000002"/>
    <n v="145594.85"/>
  </r>
  <r>
    <x v="980"/>
    <s v="Caroline Cortez"/>
    <x v="8"/>
    <x v="2"/>
    <x v="3"/>
    <x v="1"/>
    <x v="1"/>
    <n v="64"/>
    <x v="917"/>
    <n v="120704"/>
    <x v="4"/>
    <x v="0"/>
    <x v="8"/>
    <s v=""/>
    <n v="9656.32"/>
    <n v="130360.32000000001"/>
  </r>
  <r>
    <x v="981"/>
    <s v="Nora Richardson"/>
    <x v="4"/>
    <x v="6"/>
    <x v="3"/>
    <x v="1"/>
    <x v="2"/>
    <n v="53"/>
    <x v="918"/>
    <n v="173624"/>
    <x v="16"/>
    <x v="0"/>
    <x v="8"/>
    <s v=""/>
    <n v="29516.080000000002"/>
    <n v="203140.08000000002"/>
  </r>
  <r>
    <x v="982"/>
    <s v="Alexander Sanchez"/>
    <x v="5"/>
    <x v="1"/>
    <x v="0"/>
    <x v="0"/>
    <x v="1"/>
    <n v="34"/>
    <x v="241"/>
    <n v="80772"/>
    <x v="0"/>
    <x v="0"/>
    <x v="8"/>
    <s v=""/>
    <n v="0"/>
    <n v="80772"/>
  </r>
  <r>
    <x v="983"/>
    <s v="Logan Rahman"/>
    <x v="8"/>
    <x v="6"/>
    <x v="3"/>
    <x v="0"/>
    <x v="0"/>
    <n v="39"/>
    <x v="919"/>
    <n v="126350"/>
    <x v="11"/>
    <x v="0"/>
    <x v="4"/>
    <s v=""/>
    <n v="6317.5"/>
    <n v="132667.5"/>
  </r>
  <r>
    <x v="984"/>
    <s v="Henry Rogers"/>
    <x v="29"/>
    <x v="1"/>
    <x v="1"/>
    <x v="0"/>
    <x v="2"/>
    <n v="25"/>
    <x v="920"/>
    <n v="72693"/>
    <x v="0"/>
    <x v="0"/>
    <x v="3"/>
    <s v=""/>
    <n v="0"/>
    <n v="72693"/>
  </r>
  <r>
    <x v="985"/>
    <s v="Delilah Cheng"/>
    <x v="22"/>
    <x v="2"/>
    <x v="3"/>
    <x v="1"/>
    <x v="0"/>
    <n v="45"/>
    <x v="921"/>
    <n v="92820"/>
    <x v="0"/>
    <x v="1"/>
    <x v="6"/>
    <s v=""/>
    <n v="0"/>
    <n v="92820"/>
  </r>
  <r>
    <x v="986"/>
    <s v="Caroline Rodriguez"/>
    <x v="10"/>
    <x v="4"/>
    <x v="1"/>
    <x v="1"/>
    <x v="1"/>
    <n v="61"/>
    <x v="922"/>
    <n v="135561"/>
    <x v="24"/>
    <x v="2"/>
    <x v="12"/>
    <s v=""/>
    <n v="17622.93"/>
    <n v="153183.93"/>
  </r>
  <r>
    <x v="987"/>
    <s v="Jack Chin"/>
    <x v="10"/>
    <x v="3"/>
    <x v="1"/>
    <x v="0"/>
    <x v="0"/>
    <n v="44"/>
    <x v="923"/>
    <n v="121788"/>
    <x v="24"/>
    <x v="0"/>
    <x v="5"/>
    <s v=""/>
    <n v="15832.44"/>
    <n v="137620.44"/>
  </r>
  <r>
    <x v="988"/>
    <s v="Luna Collins"/>
    <x v="18"/>
    <x v="2"/>
    <x v="0"/>
    <x v="1"/>
    <x v="3"/>
    <n v="59"/>
    <x v="924"/>
    <n v="92216"/>
    <x v="0"/>
    <x v="0"/>
    <x v="1"/>
    <s v=""/>
    <n v="0"/>
    <n v="92216"/>
  </r>
  <r>
    <x v="989"/>
    <s v="John Campos"/>
    <x v="32"/>
    <x v="0"/>
    <x v="0"/>
    <x v="0"/>
    <x v="1"/>
    <n v="34"/>
    <x v="925"/>
    <n v="104586"/>
    <x v="0"/>
    <x v="2"/>
    <x v="11"/>
    <s v=""/>
    <n v="0"/>
    <n v="104586"/>
  </r>
  <r>
    <x v="990"/>
    <s v="Charlotte Banks"/>
    <x v="14"/>
    <x v="1"/>
    <x v="1"/>
    <x v="1"/>
    <x v="3"/>
    <n v="45"/>
    <x v="706"/>
    <n v="70439"/>
    <x v="0"/>
    <x v="0"/>
    <x v="5"/>
    <s v=""/>
    <n v="0"/>
    <n v="70439"/>
  </r>
  <r>
    <x v="991"/>
    <s v="Miles Liu"/>
    <x v="1"/>
    <x v="1"/>
    <x v="2"/>
    <x v="0"/>
    <x v="0"/>
    <n v="35"/>
    <x v="926"/>
    <n v="52232"/>
    <x v="0"/>
    <x v="0"/>
    <x v="0"/>
    <s v=""/>
    <n v="0"/>
    <n v="52232"/>
  </r>
  <r>
    <x v="992"/>
    <s v="Violet Duong"/>
    <x v="11"/>
    <x v="5"/>
    <x v="3"/>
    <x v="1"/>
    <x v="0"/>
    <n v="42"/>
    <x v="927"/>
    <n v="226646"/>
    <x v="15"/>
    <x v="0"/>
    <x v="4"/>
    <s v=""/>
    <n v="70260.259999999995"/>
    <n v="296906.26"/>
  </r>
  <r>
    <x v="993"/>
    <s v="Isaac Xiong"/>
    <x v="10"/>
    <x v="4"/>
    <x v="3"/>
    <x v="0"/>
    <x v="0"/>
    <n v="38"/>
    <x v="928"/>
    <n v="152253"/>
    <x v="8"/>
    <x v="0"/>
    <x v="3"/>
    <s v=""/>
    <n v="18270.36"/>
    <n v="170523.36"/>
  </r>
  <r>
    <x v="994"/>
    <s v="Ian Le"/>
    <x v="11"/>
    <x v="0"/>
    <x v="3"/>
    <x v="0"/>
    <x v="0"/>
    <n v="46"/>
    <x v="929"/>
    <n v="195471"/>
    <x v="9"/>
    <x v="0"/>
    <x v="5"/>
    <s v=""/>
    <n v="70369.56"/>
    <n v="265840.56"/>
  </r>
  <r>
    <x v="995"/>
    <s v="Melody Delgado"/>
    <x v="28"/>
    <x v="2"/>
    <x v="3"/>
    <x v="1"/>
    <x v="1"/>
    <n v="48"/>
    <x v="930"/>
    <n v="71632"/>
    <x v="0"/>
    <x v="2"/>
    <x v="10"/>
    <s v=""/>
    <n v="0"/>
    <n v="71632"/>
  </r>
  <r>
    <x v="996"/>
    <s v="Eliza Bui"/>
    <x v="1"/>
    <x v="4"/>
    <x v="1"/>
    <x v="1"/>
    <x v="0"/>
    <n v="63"/>
    <x v="931"/>
    <n v="45337"/>
    <x v="0"/>
    <x v="0"/>
    <x v="3"/>
    <s v=""/>
    <n v="0"/>
    <n v="45337"/>
  </r>
  <r>
    <x v="997"/>
    <s v="Layla Wu"/>
    <x v="29"/>
    <x v="1"/>
    <x v="2"/>
    <x v="1"/>
    <x v="0"/>
    <n v="31"/>
    <x v="932"/>
    <n v="89573"/>
    <x v="0"/>
    <x v="0"/>
    <x v="8"/>
    <s v=""/>
    <n v="0"/>
    <n v="89573"/>
  </r>
  <r>
    <x v="998"/>
    <s v="Thomas Lam"/>
    <x v="0"/>
    <x v="0"/>
    <x v="0"/>
    <x v="0"/>
    <x v="0"/>
    <n v="52"/>
    <x v="209"/>
    <n v="75775"/>
    <x v="0"/>
    <x v="0"/>
    <x v="3"/>
    <s v=""/>
    <n v="0"/>
    <n v="75775"/>
  </r>
  <r>
    <x v="999"/>
    <s v="Willow Taylor"/>
    <x v="14"/>
    <x v="1"/>
    <x v="1"/>
    <x v="1"/>
    <x v="3"/>
    <n v="27"/>
    <x v="933"/>
    <n v="51321"/>
    <x v="0"/>
    <x v="0"/>
    <x v="3"/>
    <s v=""/>
    <n v="0"/>
    <n v="513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12A247-3013-494E-9BEE-92DDDB2862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5:B23" firstHeaderRow="1" firstDataRow="1" firstDataCol="1" rowPageCount="1" colPageCount="1"/>
  <pivotFields count="18">
    <pivotField showAll="0"/>
    <pivotField showAll="0"/>
    <pivotField showAll="0"/>
    <pivotField axis="axisRow" showAll="0">
      <items count="8">
        <item x="3"/>
        <item x="0"/>
        <item x="4"/>
        <item x="6"/>
        <item x="2"/>
        <item x="5"/>
        <item x="1"/>
        <item t="default"/>
      </items>
    </pivotField>
    <pivotField showAll="0">
      <items count="5">
        <item x="1"/>
        <item x="0"/>
        <item x="2"/>
        <item x="3"/>
        <item t="default"/>
      </items>
    </pivotField>
    <pivotField showAll="0"/>
    <pivotField showAll="0"/>
    <pivotField showAll="0"/>
    <pivotField numFmtId="14" showAll="0"/>
    <pivotField numFmtId="164" showAll="0"/>
    <pivotField numFmtId="165" showAll="0"/>
    <pivotField axis="axisPage" multipleItemSelectionAllowed="1" showAll="0">
      <items count="4">
        <item x="2"/>
        <item x="1"/>
        <item x="0"/>
        <item t="default"/>
      </items>
    </pivotField>
    <pivotField showAll="0"/>
    <pivotField showAll="0"/>
    <pivotField showAll="0"/>
    <pivotField dataField="1" numFmtId="164" showAll="0"/>
    <pivotField showAll="0" defaultSubtotal="0"/>
    <pivotField showAll="0" defaultSubtotal="0"/>
  </pivotFields>
  <rowFields count="1">
    <field x="3"/>
  </rowFields>
  <rowItems count="8">
    <i>
      <x/>
    </i>
    <i>
      <x v="1"/>
    </i>
    <i>
      <x v="2"/>
    </i>
    <i>
      <x v="3"/>
    </i>
    <i>
      <x v="4"/>
    </i>
    <i>
      <x v="5"/>
    </i>
    <i>
      <x v="6"/>
    </i>
    <i t="grand">
      <x/>
    </i>
  </rowItems>
  <colItems count="1">
    <i/>
  </colItems>
  <pageFields count="1">
    <pageField fld="11" hier="-1"/>
  </pageFields>
  <dataFields count="1">
    <dataField name="Sum of Total Annual Sal+Bonus" fld="15" baseField="0" baseItem="0" numFmtId="166"/>
  </dataFields>
  <formats count="1">
    <format dxfId="250">
      <pivotArea outline="0" collapsedLevelsAreSubtotals="1" fieldPosition="0"/>
    </format>
  </formats>
  <chartFormats count="10">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3" count="1" selected="0">
            <x v="0"/>
          </reference>
        </references>
      </pivotArea>
    </chartFormat>
    <chartFormat chart="17" format="11">
      <pivotArea type="data" outline="0" fieldPosition="0">
        <references count="2">
          <reference field="4294967294" count="1" selected="0">
            <x v="0"/>
          </reference>
          <reference field="3" count="1" selected="0">
            <x v="1"/>
          </reference>
        </references>
      </pivotArea>
    </chartFormat>
    <chartFormat chart="17" format="12">
      <pivotArea type="data" outline="0" fieldPosition="0">
        <references count="2">
          <reference field="4294967294" count="1" selected="0">
            <x v="0"/>
          </reference>
          <reference field="3" count="1" selected="0">
            <x v="2"/>
          </reference>
        </references>
      </pivotArea>
    </chartFormat>
    <chartFormat chart="17" format="13">
      <pivotArea type="data" outline="0" fieldPosition="0">
        <references count="2">
          <reference field="4294967294" count="1" selected="0">
            <x v="0"/>
          </reference>
          <reference field="3" count="1" selected="0">
            <x v="3"/>
          </reference>
        </references>
      </pivotArea>
    </chartFormat>
    <chartFormat chart="17" format="14">
      <pivotArea type="data" outline="0" fieldPosition="0">
        <references count="2">
          <reference field="4294967294" count="1" selected="0">
            <x v="0"/>
          </reference>
          <reference field="3" count="1" selected="0">
            <x v="4"/>
          </reference>
        </references>
      </pivotArea>
    </chartFormat>
    <chartFormat chart="17" format="15">
      <pivotArea type="data" outline="0" fieldPosition="0">
        <references count="2">
          <reference field="4294967294" count="1" selected="0">
            <x v="0"/>
          </reference>
          <reference field="3" count="1" selected="0">
            <x v="5"/>
          </reference>
        </references>
      </pivotArea>
    </chartFormat>
    <chartFormat chart="17" format="16">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424AB30-9F28-4240-B92F-E216D07803A7}"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37:D48" firstHeaderRow="1" firstDataRow="2" firstDataCol="2"/>
  <pivotFields count="18">
    <pivotField dataField="1" compact="0" outline="0" showAll="0"/>
    <pivotField compact="0" outline="0" showAll="0"/>
    <pivotField compact="0" outline="0" showAll="0"/>
    <pivotField compact="0" outline="0" showAll="0"/>
    <pivotField compact="0" outline="0" showAll="0"/>
    <pivotField compact="0" outline="0" showAll="0" defaultSubtotal="0"/>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dataField="1"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2">
    <field x="11"/>
    <field x="6"/>
  </rowFields>
  <rowItems count="10">
    <i>
      <x/>
      <x v="3"/>
    </i>
    <i t="default">
      <x/>
    </i>
    <i>
      <x v="1"/>
      <x/>
    </i>
    <i t="default">
      <x v="1"/>
    </i>
    <i>
      <x v="2"/>
      <x/>
    </i>
    <i r="1">
      <x v="1"/>
    </i>
    <i r="1">
      <x v="2"/>
    </i>
    <i r="1">
      <x v="3"/>
    </i>
    <i t="default">
      <x v="2"/>
    </i>
    <i t="grand">
      <x/>
    </i>
  </rowItems>
  <colFields count="1">
    <field x="-2"/>
  </colFields>
  <colItems count="2">
    <i>
      <x/>
    </i>
    <i i="1">
      <x v="1"/>
    </i>
  </colItems>
  <dataFields count="2">
    <dataField name="Count of Employee ID" fld="0" subtotal="count" baseField="0" baseItem="0"/>
    <dataField name="Sum of Bonus %" fld="10" baseField="0" baseItem="0"/>
  </dataFields>
  <formats count="16">
    <format dxfId="154">
      <pivotArea dataOnly="0" outline="0" fieldPosition="0">
        <references count="1">
          <reference field="11" count="0" defaultSubtotal="1"/>
        </references>
      </pivotArea>
    </format>
    <format dxfId="153">
      <pivotArea dataOnly="0" outline="0" fieldPosition="0">
        <references count="1">
          <reference field="6" count="0" defaultSubtotal="1"/>
        </references>
      </pivotArea>
    </format>
    <format dxfId="152">
      <pivotArea type="all" dataOnly="0" outline="0" fieldPosition="0"/>
    </format>
    <format dxfId="151">
      <pivotArea outline="0" collapsedLevelsAreSubtotals="1" fieldPosition="0"/>
    </format>
    <format dxfId="150">
      <pivotArea type="origin" dataOnly="0" labelOnly="1" outline="0" fieldPosition="0"/>
    </format>
    <format dxfId="149">
      <pivotArea field="-2" type="button" dataOnly="0" labelOnly="1" outline="0" axis="axisCol" fieldPosition="0"/>
    </format>
    <format dxfId="148">
      <pivotArea type="topRight" dataOnly="0" labelOnly="1" outline="0" fieldPosition="0"/>
    </format>
    <format dxfId="147">
      <pivotArea field="11" type="button" dataOnly="0" labelOnly="1" outline="0" axis="axisRow" fieldPosition="0"/>
    </format>
    <format dxfId="146">
      <pivotArea field="6" type="button" dataOnly="0" labelOnly="1" outline="0" axis="axisRow" fieldPosition="1"/>
    </format>
    <format dxfId="145">
      <pivotArea dataOnly="0" labelOnly="1" outline="0" fieldPosition="0">
        <references count="1">
          <reference field="11" count="0"/>
        </references>
      </pivotArea>
    </format>
    <format dxfId="144">
      <pivotArea dataOnly="0" labelOnly="1" grandRow="1" outline="0" fieldPosition="0"/>
    </format>
    <format dxfId="143">
      <pivotArea dataOnly="0" labelOnly="1" outline="0" fieldPosition="0">
        <references count="2">
          <reference field="6" count="1">
            <x v="3"/>
          </reference>
          <reference field="11" count="1" selected="0">
            <x v="0"/>
          </reference>
        </references>
      </pivotArea>
    </format>
    <format dxfId="142">
      <pivotArea dataOnly="0" labelOnly="1" outline="0" fieldPosition="0">
        <references count="2">
          <reference field="6" count="1">
            <x v="0"/>
          </reference>
          <reference field="11" count="1" selected="0">
            <x v="1"/>
          </reference>
        </references>
      </pivotArea>
    </format>
    <format dxfId="141">
      <pivotArea dataOnly="0" labelOnly="1" outline="0" fieldPosition="0">
        <references count="2">
          <reference field="6" count="0"/>
          <reference field="11" count="1" selected="0">
            <x v="2"/>
          </reference>
        </references>
      </pivotArea>
    </format>
    <format dxfId="140">
      <pivotArea dataOnly="0" labelOnly="1" outline="0" fieldPosition="0">
        <references count="1">
          <reference field="4294967294" count="2">
            <x v="0"/>
            <x v="1"/>
          </reference>
        </references>
      </pivotArea>
    </format>
    <format dxfId="139">
      <pivotArea dataOnly="0" outline="0" fieldPosition="0">
        <references count="1">
          <reference field="11" count="0" defaultSubtotal="1"/>
        </references>
      </pivotArea>
    </format>
  </formats>
  <chartFormats count="15">
    <chartFormat chart="1" format="1" series="1">
      <pivotArea type="data" outline="0" fieldPosition="0">
        <references count="1">
          <reference field="4294967294" count="1" selected="0">
            <x v="0"/>
          </reference>
        </references>
      </pivotArea>
    </chartFormat>
    <chartFormat chart="6" format="79" series="1">
      <pivotArea type="data" outline="0" fieldPosition="0">
        <references count="1">
          <reference field="4294967294" count="1" selected="0">
            <x v="0"/>
          </reference>
        </references>
      </pivotArea>
    </chartFormat>
    <chartFormat chart="6" format="80">
      <pivotArea type="data" outline="0" fieldPosition="0">
        <references count="3">
          <reference field="4294967294" count="1" selected="0">
            <x v="0"/>
          </reference>
          <reference field="6" count="1" selected="0">
            <x v="3"/>
          </reference>
          <reference field="11" count="1" selected="0">
            <x v="0"/>
          </reference>
        </references>
      </pivotArea>
    </chartFormat>
    <chartFormat chart="6" format="81">
      <pivotArea type="data" outline="0" fieldPosition="0">
        <references count="3">
          <reference field="4294967294" count="1" selected="0">
            <x v="0"/>
          </reference>
          <reference field="6" count="1" selected="0">
            <x v="0"/>
          </reference>
          <reference field="11" count="1" selected="0">
            <x v="1"/>
          </reference>
        </references>
      </pivotArea>
    </chartFormat>
    <chartFormat chart="6" format="82">
      <pivotArea type="data" outline="0" fieldPosition="0">
        <references count="3">
          <reference field="4294967294" count="1" selected="0">
            <x v="0"/>
          </reference>
          <reference field="6" count="1" selected="0">
            <x v="0"/>
          </reference>
          <reference field="11" count="1" selected="0">
            <x v="2"/>
          </reference>
        </references>
      </pivotArea>
    </chartFormat>
    <chartFormat chart="6" format="83">
      <pivotArea type="data" outline="0" fieldPosition="0">
        <references count="3">
          <reference field="4294967294" count="1" selected="0">
            <x v="0"/>
          </reference>
          <reference field="6" count="1" selected="0">
            <x v="1"/>
          </reference>
          <reference field="11" count="1" selected="0">
            <x v="2"/>
          </reference>
        </references>
      </pivotArea>
    </chartFormat>
    <chartFormat chart="6" format="84">
      <pivotArea type="data" outline="0" fieldPosition="0">
        <references count="3">
          <reference field="4294967294" count="1" selected="0">
            <x v="0"/>
          </reference>
          <reference field="6" count="1" selected="0">
            <x v="2"/>
          </reference>
          <reference field="11" count="1" selected="0">
            <x v="2"/>
          </reference>
        </references>
      </pivotArea>
    </chartFormat>
    <chartFormat chart="6" format="85">
      <pivotArea type="data" outline="0" fieldPosition="0">
        <references count="3">
          <reference field="4294967294" count="1" selected="0">
            <x v="0"/>
          </reference>
          <reference field="6" count="1" selected="0">
            <x v="3"/>
          </reference>
          <reference field="11" count="1" selected="0">
            <x v="2"/>
          </reference>
        </references>
      </pivotArea>
    </chartFormat>
    <chartFormat chart="6" format="86" series="1">
      <pivotArea type="data" outline="0" fieldPosition="0">
        <references count="1">
          <reference field="4294967294" count="1" selected="0">
            <x v="1"/>
          </reference>
        </references>
      </pivotArea>
    </chartFormat>
    <chartFormat chart="6" format="87">
      <pivotArea type="data" outline="0" fieldPosition="0">
        <references count="3">
          <reference field="4294967294" count="1" selected="0">
            <x v="1"/>
          </reference>
          <reference field="6" count="1" selected="0">
            <x v="3"/>
          </reference>
          <reference field="11" count="1" selected="0">
            <x v="0"/>
          </reference>
        </references>
      </pivotArea>
    </chartFormat>
    <chartFormat chart="6" format="88">
      <pivotArea type="data" outline="0" fieldPosition="0">
        <references count="3">
          <reference field="4294967294" count="1" selected="0">
            <x v="1"/>
          </reference>
          <reference field="6" count="1" selected="0">
            <x v="0"/>
          </reference>
          <reference field="11" count="1" selected="0">
            <x v="1"/>
          </reference>
        </references>
      </pivotArea>
    </chartFormat>
    <chartFormat chart="6" format="89">
      <pivotArea type="data" outline="0" fieldPosition="0">
        <references count="3">
          <reference field="4294967294" count="1" selected="0">
            <x v="1"/>
          </reference>
          <reference field="6" count="1" selected="0">
            <x v="0"/>
          </reference>
          <reference field="11" count="1" selected="0">
            <x v="2"/>
          </reference>
        </references>
      </pivotArea>
    </chartFormat>
    <chartFormat chart="6" format="90">
      <pivotArea type="data" outline="0" fieldPosition="0">
        <references count="3">
          <reference field="4294967294" count="1" selected="0">
            <x v="1"/>
          </reference>
          <reference field="6" count="1" selected="0">
            <x v="1"/>
          </reference>
          <reference field="11" count="1" selected="0">
            <x v="2"/>
          </reference>
        </references>
      </pivotArea>
    </chartFormat>
    <chartFormat chart="6" format="91">
      <pivotArea type="data" outline="0" fieldPosition="0">
        <references count="3">
          <reference field="4294967294" count="1" selected="0">
            <x v="1"/>
          </reference>
          <reference field="6" count="1" selected="0">
            <x v="2"/>
          </reference>
          <reference field="11" count="1" selected="0">
            <x v="2"/>
          </reference>
        </references>
      </pivotArea>
    </chartFormat>
    <chartFormat chart="6" format="92">
      <pivotArea type="data" outline="0" fieldPosition="0">
        <references count="3">
          <reference field="4294967294" count="1" selected="0">
            <x v="1"/>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0E6870A-452A-4C7D-866D-2E2413DC7FE6}"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5:C22" firstHeaderRow="2" firstDataRow="2" firstDataCol="2" rowPageCount="2" colPageCount="1"/>
  <pivotFields count="18">
    <pivotField dataField="1" compact="0" outline="0" showAll="0"/>
    <pivotField compact="0" outline="0" showAll="0"/>
    <pivotField compact="0" outline="0" showAll="0"/>
    <pivotField axis="axisPage" compact="0" outline="0" showAll="0" defaultSubtotal="0">
      <items count="7">
        <item x="3"/>
        <item x="0"/>
        <item x="4"/>
        <item x="6"/>
        <item x="2"/>
        <item x="5"/>
        <item x="1"/>
      </items>
    </pivotField>
    <pivotField compact="0" outline="0" showAll="0"/>
    <pivotField axis="axisPage" compact="0" outline="0"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axis="axisRow" compact="0" numFmtId="165" outline="0" multipleItemSelectionAllowed="1" showAll="0" defaultSubtotal="0">
      <items count="37">
        <item h="1" x="0"/>
        <item x="11"/>
        <item x="7"/>
        <item x="12"/>
        <item x="4"/>
        <item x="13"/>
        <item x="2"/>
        <item x="26"/>
        <item x="8"/>
        <item x="24"/>
        <item x="18"/>
        <item x="5"/>
        <item x="19"/>
        <item x="16"/>
        <item x="35"/>
        <item x="34"/>
        <item x="23"/>
        <item x="20"/>
        <item x="10"/>
        <item x="3"/>
        <item x="1"/>
        <item x="30"/>
        <item x="22"/>
        <item x="17"/>
        <item x="36"/>
        <item x="33"/>
        <item x="28"/>
        <item x="15"/>
        <item x="14"/>
        <item x="6"/>
        <item x="25"/>
        <item x="27"/>
        <item x="9"/>
        <item x="32"/>
        <item x="21"/>
        <item x="31"/>
        <item x="29"/>
      </items>
    </pivotField>
    <pivotField axis="axisRow" compact="0" outline="0" showAll="0">
      <items count="4">
        <item h="1" x="2"/>
        <item h="1" x="1"/>
        <item x="0"/>
        <item t="default"/>
      </items>
    </pivotField>
    <pivotField compact="0" outline="0" showAll="0" defaultSubtotal="0">
      <items count="13">
        <item x="4"/>
        <item x="9"/>
        <item x="7"/>
        <item x="1"/>
        <item x="6"/>
        <item x="0"/>
        <item x="12"/>
        <item x="8"/>
        <item x="5"/>
        <item x="10"/>
        <item x="11"/>
        <item x="3"/>
        <item x="2"/>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2">
    <field x="11"/>
    <field x="10"/>
  </rowFields>
  <rowItems count="16">
    <i>
      <x v="2"/>
      <x v="1"/>
    </i>
    <i r="1">
      <x v="2"/>
    </i>
    <i r="1">
      <x v="4"/>
    </i>
    <i r="1">
      <x v="5"/>
    </i>
    <i r="1">
      <x v="7"/>
    </i>
    <i r="1">
      <x v="9"/>
    </i>
    <i r="1">
      <x v="10"/>
    </i>
    <i r="1">
      <x v="11"/>
    </i>
    <i r="1">
      <x v="23"/>
    </i>
    <i r="1">
      <x v="26"/>
    </i>
    <i r="1">
      <x v="33"/>
    </i>
    <i r="1">
      <x v="34"/>
    </i>
    <i r="1">
      <x v="35"/>
    </i>
    <i r="1">
      <x v="36"/>
    </i>
    <i t="default">
      <x v="2"/>
    </i>
    <i t="grand">
      <x/>
    </i>
  </rowItems>
  <colItems count="1">
    <i/>
  </colItems>
  <pageFields count="2">
    <pageField fld="3" item="0" hier="-1"/>
    <pageField fld="5" item="0" hier="-1"/>
  </pageFields>
  <dataFields count="1">
    <dataField name="Count of Employee ID" fld="0" subtotal="count" baseField="0" baseItem="0"/>
  </dataFields>
  <formats count="10">
    <format dxfId="164">
      <pivotArea type="all" dataOnly="0" outline="0" fieldPosition="0"/>
    </format>
    <format dxfId="163">
      <pivotArea outline="0" collapsedLevelsAreSubtotals="1" fieldPosition="0"/>
    </format>
    <format dxfId="162">
      <pivotArea type="origin" dataOnly="0" labelOnly="1" outline="0" fieldPosition="0"/>
    </format>
    <format dxfId="161">
      <pivotArea field="11" type="button" dataOnly="0" labelOnly="1" outline="0" axis="axisRow" fieldPosition="0"/>
    </format>
    <format dxfId="160">
      <pivotArea field="10" type="button" dataOnly="0" labelOnly="1" outline="0" axis="axisRow" fieldPosition="1"/>
    </format>
    <format dxfId="159">
      <pivotArea dataOnly="0" labelOnly="1" outline="0" fieldPosition="0">
        <references count="1">
          <reference field="11" count="0"/>
        </references>
      </pivotArea>
    </format>
    <format dxfId="158">
      <pivotArea dataOnly="0" labelOnly="1" outline="0" fieldPosition="0">
        <references count="1">
          <reference field="11" count="0" defaultSubtotal="1"/>
        </references>
      </pivotArea>
    </format>
    <format dxfId="157">
      <pivotArea dataOnly="0" labelOnly="1" grandRow="1" outline="0" fieldPosition="0"/>
    </format>
    <format dxfId="156">
      <pivotArea dataOnly="0" labelOnly="1" outline="0" fieldPosition="0">
        <references count="2">
          <reference field="10" count="14">
            <x v="1"/>
            <x v="2"/>
            <x v="4"/>
            <x v="5"/>
            <x v="7"/>
            <x v="9"/>
            <x v="10"/>
            <x v="11"/>
            <x v="23"/>
            <x v="26"/>
            <x v="33"/>
            <x v="34"/>
            <x v="35"/>
            <x v="36"/>
          </reference>
          <reference field="11" count="0" selected="0"/>
        </references>
      </pivotArea>
    </format>
    <format dxfId="155">
      <pivotArea type="topRight" dataOnly="0" labelOnly="1" outline="0" fieldPosition="0"/>
    </format>
  </formats>
  <chartFormats count="4">
    <chartFormat chart="2" format="53" series="1">
      <pivotArea type="data" outline="0" fieldPosition="0"/>
    </chartFormat>
    <chartFormat chart="2" format="55"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256ACF8-0E75-43BB-A7AA-5B7842C13218}"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
  <location ref="A3:E20" firstHeaderRow="1" firstDataRow="2" firstDataCol="3"/>
  <pivotFields count="18">
    <pivotField dataField="1" compact="0" outline="0" showAll="0"/>
    <pivotField compact="0" outline="0" showAll="0"/>
    <pivotField compact="0" outline="0" showAll="0"/>
    <pivotField compact="0" outline="0" showAll="0"/>
    <pivotField compact="0" outline="0" showAll="0"/>
    <pivotField axis="axisRow" compact="0" outline="0" showAll="0" defaultSubtotal="0">
      <items count="2">
        <item x="1"/>
        <item x="0"/>
      </items>
    </pivotField>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3">
    <field x="11"/>
    <field x="5"/>
    <field x="6"/>
  </rowFields>
  <rowItems count="16">
    <i>
      <x/>
      <x/>
      <x v="3"/>
    </i>
    <i r="1">
      <x v="1"/>
      <x v="3"/>
    </i>
    <i t="default">
      <x/>
    </i>
    <i>
      <x v="1"/>
      <x/>
      <x/>
    </i>
    <i r="1">
      <x v="1"/>
      <x/>
    </i>
    <i t="default">
      <x v="1"/>
    </i>
    <i>
      <x v="2"/>
      <x/>
      <x/>
    </i>
    <i r="2">
      <x v="1"/>
    </i>
    <i r="2">
      <x v="2"/>
    </i>
    <i r="2">
      <x v="3"/>
    </i>
    <i r="1">
      <x v="1"/>
      <x/>
    </i>
    <i r="2">
      <x v="1"/>
    </i>
    <i r="2">
      <x v="2"/>
    </i>
    <i r="2">
      <x v="3"/>
    </i>
    <i t="default">
      <x v="2"/>
    </i>
    <i t="grand">
      <x/>
    </i>
  </rowItems>
  <colFields count="1">
    <field x="-2"/>
  </colFields>
  <colItems count="2">
    <i>
      <x/>
    </i>
    <i i="1">
      <x v="1"/>
    </i>
  </colItems>
  <dataFields count="2">
    <dataField name="Sum of Total Annual Sal+Bonus" fld="15" baseField="5" baseItem="0" numFmtId="167"/>
    <dataField name="Count of Employee ID" fld="0" subtotal="count" baseField="0" baseItem="0"/>
  </dataFields>
  <formats count="23">
    <format dxfId="124">
      <pivotArea dataOnly="0" outline="0" fieldPosition="0">
        <references count="1">
          <reference field="11" count="0" defaultSubtotal="1"/>
        </references>
      </pivotArea>
    </format>
    <format dxfId="123">
      <pivotArea dataOnly="0" outline="0" fieldPosition="0">
        <references count="1">
          <reference field="6" count="0" defaultSubtotal="1"/>
        </references>
      </pivotArea>
    </format>
    <format dxfId="122">
      <pivotArea type="all" dataOnly="0" outline="0" fieldPosition="0"/>
    </format>
    <format dxfId="121">
      <pivotArea outline="0" collapsedLevelsAreSubtotals="1" fieldPosition="0"/>
    </format>
    <format dxfId="120">
      <pivotArea type="origin" dataOnly="0" labelOnly="1" outline="0" fieldPosition="0"/>
    </format>
    <format dxfId="119">
      <pivotArea field="-2" type="button" dataOnly="0" labelOnly="1" outline="0" axis="axisCol" fieldPosition="0"/>
    </format>
    <format dxfId="118">
      <pivotArea type="topRight" dataOnly="0" labelOnly="1" outline="0" fieldPosition="0"/>
    </format>
    <format dxfId="117">
      <pivotArea field="11" type="button" dataOnly="0" labelOnly="1" outline="0" axis="axisRow" fieldPosition="0"/>
    </format>
    <format dxfId="116">
      <pivotArea field="5" type="button" dataOnly="0" labelOnly="1" outline="0" axis="axisRow" fieldPosition="1"/>
    </format>
    <format dxfId="115">
      <pivotArea field="6" type="button" dataOnly="0" labelOnly="1" outline="0" axis="axisRow" fieldPosition="2"/>
    </format>
    <format dxfId="114">
      <pivotArea dataOnly="0" labelOnly="1" outline="0" fieldPosition="0">
        <references count="1">
          <reference field="11" count="0"/>
        </references>
      </pivotArea>
    </format>
    <format dxfId="113">
      <pivotArea dataOnly="0" labelOnly="1" outline="0" fieldPosition="0">
        <references count="1">
          <reference field="11" count="0" defaultSubtotal="1"/>
        </references>
      </pivotArea>
    </format>
    <format dxfId="112">
      <pivotArea dataOnly="0" labelOnly="1" grandRow="1" outline="0" fieldPosition="0"/>
    </format>
    <format dxfId="111">
      <pivotArea dataOnly="0" labelOnly="1" outline="0" fieldPosition="0">
        <references count="2">
          <reference field="5" count="0"/>
          <reference field="11" count="1" selected="0">
            <x v="0"/>
          </reference>
        </references>
      </pivotArea>
    </format>
    <format dxfId="110">
      <pivotArea dataOnly="0" labelOnly="1" outline="0" fieldPosition="0">
        <references count="2">
          <reference field="5" count="0"/>
          <reference field="11" count="1" selected="0">
            <x v="1"/>
          </reference>
        </references>
      </pivotArea>
    </format>
    <format dxfId="109">
      <pivotArea dataOnly="0" labelOnly="1" outline="0" fieldPosition="0">
        <references count="2">
          <reference field="5" count="0"/>
          <reference field="11" count="1" selected="0">
            <x v="2"/>
          </reference>
        </references>
      </pivotArea>
    </format>
    <format dxfId="108">
      <pivotArea dataOnly="0" labelOnly="1" outline="0" fieldPosition="0">
        <references count="3">
          <reference field="5" count="1" selected="0">
            <x v="0"/>
          </reference>
          <reference field="6" count="1">
            <x v="3"/>
          </reference>
          <reference field="11" count="1" selected="0">
            <x v="0"/>
          </reference>
        </references>
      </pivotArea>
    </format>
    <format dxfId="107">
      <pivotArea dataOnly="0" labelOnly="1" outline="0" fieldPosition="0">
        <references count="3">
          <reference field="5" count="1" selected="0">
            <x v="1"/>
          </reference>
          <reference field="6" count="1">
            <x v="3"/>
          </reference>
          <reference field="11" count="1" selected="0">
            <x v="0"/>
          </reference>
        </references>
      </pivotArea>
    </format>
    <format dxfId="106">
      <pivotArea dataOnly="0" labelOnly="1" outline="0" fieldPosition="0">
        <references count="3">
          <reference field="5" count="1" selected="0">
            <x v="0"/>
          </reference>
          <reference field="6" count="1">
            <x v="0"/>
          </reference>
          <reference field="11" count="1" selected="0">
            <x v="1"/>
          </reference>
        </references>
      </pivotArea>
    </format>
    <format dxfId="105">
      <pivotArea dataOnly="0" labelOnly="1" outline="0" fieldPosition="0">
        <references count="3">
          <reference field="5" count="1" selected="0">
            <x v="1"/>
          </reference>
          <reference field="6" count="1">
            <x v="0"/>
          </reference>
          <reference field="11" count="1" selected="0">
            <x v="1"/>
          </reference>
        </references>
      </pivotArea>
    </format>
    <format dxfId="104">
      <pivotArea dataOnly="0" labelOnly="1" outline="0" fieldPosition="0">
        <references count="3">
          <reference field="5" count="1" selected="0">
            <x v="0"/>
          </reference>
          <reference field="6" count="0"/>
          <reference field="11" count="1" selected="0">
            <x v="2"/>
          </reference>
        </references>
      </pivotArea>
    </format>
    <format dxfId="103">
      <pivotArea dataOnly="0" labelOnly="1" outline="0" fieldPosition="0">
        <references count="3">
          <reference field="5" count="1" selected="0">
            <x v="1"/>
          </reference>
          <reference field="6" count="0"/>
          <reference field="11" count="1" selected="0">
            <x v="2"/>
          </reference>
        </references>
      </pivotArea>
    </format>
    <format dxfId="102">
      <pivotArea dataOnly="0" labelOnly="1" outline="0" fieldPosition="0">
        <references count="1">
          <reference field="4294967294" count="2">
            <x v="0"/>
            <x v="1"/>
          </reference>
        </references>
      </pivotArea>
    </format>
  </formats>
  <chartFormats count="2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4">
          <reference field="4294967294" count="1" selected="0">
            <x v="0"/>
          </reference>
          <reference field="5" count="1" selected="0">
            <x v="0"/>
          </reference>
          <reference field="6" count="1" selected="0">
            <x v="3"/>
          </reference>
          <reference field="11" count="1" selected="0">
            <x v="0"/>
          </reference>
        </references>
      </pivotArea>
    </chartFormat>
    <chartFormat chart="1" format="3">
      <pivotArea type="data" outline="0" fieldPosition="0">
        <references count="4">
          <reference field="4294967294" count="1" selected="0">
            <x v="0"/>
          </reference>
          <reference field="5" count="1" selected="0">
            <x v="1"/>
          </reference>
          <reference field="6" count="1" selected="0">
            <x v="3"/>
          </reference>
          <reference field="11" count="1" selected="0">
            <x v="0"/>
          </reference>
        </references>
      </pivotArea>
    </chartFormat>
    <chartFormat chart="1" format="4">
      <pivotArea type="data" outline="0" fieldPosition="0">
        <references count="4">
          <reference field="4294967294" count="1" selected="0">
            <x v="0"/>
          </reference>
          <reference field="5" count="1" selected="0">
            <x v="0"/>
          </reference>
          <reference field="6" count="1" selected="0">
            <x v="0"/>
          </reference>
          <reference field="11" count="1" selected="0">
            <x v="1"/>
          </reference>
        </references>
      </pivotArea>
    </chartFormat>
    <chartFormat chart="1" format="5">
      <pivotArea type="data" outline="0" fieldPosition="0">
        <references count="4">
          <reference field="4294967294" count="1" selected="0">
            <x v="0"/>
          </reference>
          <reference field="5" count="1" selected="0">
            <x v="1"/>
          </reference>
          <reference field="6" count="1" selected="0">
            <x v="0"/>
          </reference>
          <reference field="11" count="1" selected="0">
            <x v="1"/>
          </reference>
        </references>
      </pivotArea>
    </chartFormat>
    <chartFormat chart="1" format="6">
      <pivotArea type="data" outline="0" fieldPosition="0">
        <references count="4">
          <reference field="4294967294" count="1" selected="0">
            <x v="0"/>
          </reference>
          <reference field="5" count="1" selected="0">
            <x v="0"/>
          </reference>
          <reference field="6" count="1" selected="0">
            <x v="0"/>
          </reference>
          <reference field="11" count="1" selected="0">
            <x v="2"/>
          </reference>
        </references>
      </pivotArea>
    </chartFormat>
    <chartFormat chart="1" format="7">
      <pivotArea type="data" outline="0" fieldPosition="0">
        <references count="4">
          <reference field="4294967294" count="1" selected="0">
            <x v="0"/>
          </reference>
          <reference field="5" count="1" selected="0">
            <x v="0"/>
          </reference>
          <reference field="6" count="1" selected="0">
            <x v="1"/>
          </reference>
          <reference field="11" count="1" selected="0">
            <x v="2"/>
          </reference>
        </references>
      </pivotArea>
    </chartFormat>
    <chartFormat chart="1" format="8">
      <pivotArea type="data" outline="0" fieldPosition="0">
        <references count="4">
          <reference field="4294967294" count="1" selected="0">
            <x v="0"/>
          </reference>
          <reference field="5" count="1" selected="0">
            <x v="0"/>
          </reference>
          <reference field="6" count="1" selected="0">
            <x v="2"/>
          </reference>
          <reference field="11" count="1" selected="0">
            <x v="2"/>
          </reference>
        </references>
      </pivotArea>
    </chartFormat>
    <chartFormat chart="1" format="9">
      <pivotArea type="data" outline="0" fieldPosition="0">
        <references count="4">
          <reference field="4294967294" count="1" selected="0">
            <x v="0"/>
          </reference>
          <reference field="5" count="1" selected="0">
            <x v="0"/>
          </reference>
          <reference field="6" count="1" selected="0">
            <x v="3"/>
          </reference>
          <reference field="11" count="1" selected="0">
            <x v="2"/>
          </reference>
        </references>
      </pivotArea>
    </chartFormat>
    <chartFormat chart="1" format="10">
      <pivotArea type="data" outline="0" fieldPosition="0">
        <references count="4">
          <reference field="4294967294" count="1" selected="0">
            <x v="0"/>
          </reference>
          <reference field="5" count="1" selected="0">
            <x v="1"/>
          </reference>
          <reference field="6" count="1" selected="0">
            <x v="0"/>
          </reference>
          <reference field="11" count="1" selected="0">
            <x v="2"/>
          </reference>
        </references>
      </pivotArea>
    </chartFormat>
    <chartFormat chart="1" format="11">
      <pivotArea type="data" outline="0" fieldPosition="0">
        <references count="4">
          <reference field="4294967294" count="1" selected="0">
            <x v="0"/>
          </reference>
          <reference field="5" count="1" selected="0">
            <x v="1"/>
          </reference>
          <reference field="6" count="1" selected="0">
            <x v="1"/>
          </reference>
          <reference field="11" count="1" selected="0">
            <x v="2"/>
          </reference>
        </references>
      </pivotArea>
    </chartFormat>
    <chartFormat chart="1" format="12">
      <pivotArea type="data" outline="0" fieldPosition="0">
        <references count="4">
          <reference field="4294967294" count="1" selected="0">
            <x v="0"/>
          </reference>
          <reference field="5" count="1" selected="0">
            <x v="1"/>
          </reference>
          <reference field="6" count="1" selected="0">
            <x v="2"/>
          </reference>
          <reference field="11" count="1" selected="0">
            <x v="2"/>
          </reference>
        </references>
      </pivotArea>
    </chartFormat>
    <chartFormat chart="1" format="13">
      <pivotArea type="data" outline="0" fieldPosition="0">
        <references count="4">
          <reference field="4294967294" count="1" selected="0">
            <x v="0"/>
          </reference>
          <reference field="5" count="1" selected="0">
            <x v="1"/>
          </reference>
          <reference field="6" count="1" selected="0">
            <x v="3"/>
          </reference>
          <reference field="11" count="1" selected="0">
            <x v="2"/>
          </reference>
        </references>
      </pivotArea>
    </chartFormat>
    <chartFormat chart="1" format="14">
      <pivotArea type="data" outline="0" fieldPosition="0">
        <references count="4">
          <reference field="4294967294" count="1" selected="0">
            <x v="1"/>
          </reference>
          <reference field="5" count="1" selected="0">
            <x v="0"/>
          </reference>
          <reference field="6" count="1" selected="0">
            <x v="3"/>
          </reference>
          <reference field="11" count="1" selected="0">
            <x v="0"/>
          </reference>
        </references>
      </pivotArea>
    </chartFormat>
    <chartFormat chart="1" format="15">
      <pivotArea type="data" outline="0" fieldPosition="0">
        <references count="4">
          <reference field="4294967294" count="1" selected="0">
            <x v="1"/>
          </reference>
          <reference field="5" count="1" selected="0">
            <x v="1"/>
          </reference>
          <reference field="6" count="1" selected="0">
            <x v="3"/>
          </reference>
          <reference field="11" count="1" selected="0">
            <x v="0"/>
          </reference>
        </references>
      </pivotArea>
    </chartFormat>
    <chartFormat chart="1" format="16">
      <pivotArea type="data" outline="0" fieldPosition="0">
        <references count="4">
          <reference field="4294967294" count="1" selected="0">
            <x v="1"/>
          </reference>
          <reference field="5" count="1" selected="0">
            <x v="0"/>
          </reference>
          <reference field="6" count="1" selected="0">
            <x v="0"/>
          </reference>
          <reference field="11" count="1" selected="0">
            <x v="1"/>
          </reference>
        </references>
      </pivotArea>
    </chartFormat>
    <chartFormat chart="1" format="17">
      <pivotArea type="data" outline="0" fieldPosition="0">
        <references count="4">
          <reference field="4294967294" count="1" selected="0">
            <x v="1"/>
          </reference>
          <reference field="5" count="1" selected="0">
            <x v="1"/>
          </reference>
          <reference field="6" count="1" selected="0">
            <x v="0"/>
          </reference>
          <reference field="11" count="1" selected="0">
            <x v="1"/>
          </reference>
        </references>
      </pivotArea>
    </chartFormat>
    <chartFormat chart="1" format="18">
      <pivotArea type="data" outline="0" fieldPosition="0">
        <references count="4">
          <reference field="4294967294" count="1" selected="0">
            <x v="1"/>
          </reference>
          <reference field="5" count="1" selected="0">
            <x v="0"/>
          </reference>
          <reference field="6" count="1" selected="0">
            <x v="0"/>
          </reference>
          <reference field="11" count="1" selected="0">
            <x v="2"/>
          </reference>
        </references>
      </pivotArea>
    </chartFormat>
    <chartFormat chart="1" format="19">
      <pivotArea type="data" outline="0" fieldPosition="0">
        <references count="4">
          <reference field="4294967294" count="1" selected="0">
            <x v="1"/>
          </reference>
          <reference field="5" count="1" selected="0">
            <x v="0"/>
          </reference>
          <reference field="6" count="1" selected="0">
            <x v="1"/>
          </reference>
          <reference field="11" count="1" selected="0">
            <x v="2"/>
          </reference>
        </references>
      </pivotArea>
    </chartFormat>
    <chartFormat chart="1" format="20">
      <pivotArea type="data" outline="0" fieldPosition="0">
        <references count="4">
          <reference field="4294967294" count="1" selected="0">
            <x v="1"/>
          </reference>
          <reference field="5" count="1" selected="0">
            <x v="0"/>
          </reference>
          <reference field="6" count="1" selected="0">
            <x v="2"/>
          </reference>
          <reference field="11" count="1" selected="0">
            <x v="2"/>
          </reference>
        </references>
      </pivotArea>
    </chartFormat>
    <chartFormat chart="1" format="21">
      <pivotArea type="data" outline="0" fieldPosition="0">
        <references count="4">
          <reference field="4294967294" count="1" selected="0">
            <x v="1"/>
          </reference>
          <reference field="5" count="1" selected="0">
            <x v="0"/>
          </reference>
          <reference field="6" count="1" selected="0">
            <x v="3"/>
          </reference>
          <reference field="11" count="1" selected="0">
            <x v="2"/>
          </reference>
        </references>
      </pivotArea>
    </chartFormat>
    <chartFormat chart="1" format="22">
      <pivotArea type="data" outline="0" fieldPosition="0">
        <references count="4">
          <reference field="4294967294" count="1" selected="0">
            <x v="1"/>
          </reference>
          <reference field="5" count="1" selected="0">
            <x v="1"/>
          </reference>
          <reference field="6" count="1" selected="0">
            <x v="0"/>
          </reference>
          <reference field="11" count="1" selected="0">
            <x v="2"/>
          </reference>
        </references>
      </pivotArea>
    </chartFormat>
    <chartFormat chart="1" format="23">
      <pivotArea type="data" outline="0" fieldPosition="0">
        <references count="4">
          <reference field="4294967294" count="1" selected="0">
            <x v="1"/>
          </reference>
          <reference field="5" count="1" selected="0">
            <x v="1"/>
          </reference>
          <reference field="6" count="1" selected="0">
            <x v="1"/>
          </reference>
          <reference field="11" count="1" selected="0">
            <x v="2"/>
          </reference>
        </references>
      </pivotArea>
    </chartFormat>
    <chartFormat chart="1" format="24">
      <pivotArea type="data" outline="0" fieldPosition="0">
        <references count="4">
          <reference field="4294967294" count="1" selected="0">
            <x v="1"/>
          </reference>
          <reference field="5" count="1" selected="0">
            <x v="1"/>
          </reference>
          <reference field="6" count="1" selected="0">
            <x v="2"/>
          </reference>
          <reference field="11" count="1" selected="0">
            <x v="2"/>
          </reference>
        </references>
      </pivotArea>
    </chartFormat>
    <chartFormat chart="1" format="25">
      <pivotArea type="data" outline="0" fieldPosition="0">
        <references count="4">
          <reference field="4294967294" count="1" selected="0">
            <x v="1"/>
          </reference>
          <reference field="5" count="1" selected="0">
            <x v="1"/>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DD11818-AA38-4407-B574-5EDD975773F0}"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27:D37" firstHeaderRow="1" firstDataRow="2" firstDataCol="2" rowPageCount="1" colPageCount="1"/>
  <pivotFields count="18">
    <pivotField dataField="1" compact="0" outline="0" showAll="0"/>
    <pivotField compact="0" outline="0" showAll="0"/>
    <pivotField compact="0" outline="0" showAll="0"/>
    <pivotField compact="0" outline="0" showAll="0"/>
    <pivotField compact="0" outline="0" showAll="0"/>
    <pivotField axis="axisRow" compact="0" outline="0" showAll="0" defaultSubtotal="0">
      <items count="2">
        <item x="1"/>
        <item x="0"/>
      </items>
    </pivotField>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Page" compact="0" outline="0" multipleItemSelectionAllowed="1" showAll="0">
      <items count="4">
        <item h="1" x="2"/>
        <item h="1" x="1"/>
        <item x="0"/>
        <item t="default"/>
      </items>
    </pivotField>
    <pivotField compact="0" outline="0" showAll="0"/>
    <pivotField compact="0" outline="0" showAll="0"/>
    <pivotField compact="0" outline="0" showAll="0"/>
    <pivotField dataField="1"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2">
    <field x="5"/>
    <field x="6"/>
  </rowFields>
  <rowItems count="9">
    <i>
      <x/>
      <x/>
    </i>
    <i r="1">
      <x v="1"/>
    </i>
    <i r="1">
      <x v="2"/>
    </i>
    <i r="1">
      <x v="3"/>
    </i>
    <i>
      <x v="1"/>
      <x/>
    </i>
    <i r="1">
      <x v="1"/>
    </i>
    <i r="1">
      <x v="2"/>
    </i>
    <i r="1">
      <x v="3"/>
    </i>
    <i t="grand">
      <x/>
    </i>
  </rowItems>
  <colFields count="1">
    <field x="-2"/>
  </colFields>
  <colItems count="2">
    <i>
      <x/>
    </i>
    <i i="1">
      <x v="1"/>
    </i>
  </colItems>
  <pageFields count="1">
    <pageField fld="11" hier="-1"/>
  </pageFields>
  <dataFields count="2">
    <dataField name="Sum of Total Annual Sal+Bonus" fld="15" baseField="5" baseItem="0" numFmtId="167"/>
    <dataField name="Count of Employee ID" fld="0" subtotal="count" baseField="0" baseItem="0"/>
  </dataFields>
  <formats count="14">
    <format dxfId="138">
      <pivotArea dataOnly="0" outline="0" fieldPosition="0">
        <references count="1">
          <reference field="11" count="0" defaultSubtotal="1"/>
        </references>
      </pivotArea>
    </format>
    <format dxfId="137">
      <pivotArea dataOnly="0" outline="0" fieldPosition="0">
        <references count="1">
          <reference field="6" count="0" defaultSubtotal="1"/>
        </references>
      </pivotArea>
    </format>
    <format dxfId="136">
      <pivotArea type="all" dataOnly="0" outline="0" fieldPosition="0"/>
    </format>
    <format dxfId="135">
      <pivotArea outline="0" collapsedLevelsAreSubtotals="1" fieldPosition="0"/>
    </format>
    <format dxfId="134">
      <pivotArea type="origin" dataOnly="0" labelOnly="1" outline="0" fieldPosition="0"/>
    </format>
    <format dxfId="133">
      <pivotArea field="-2" type="button" dataOnly="0" labelOnly="1" outline="0" axis="axisCol" fieldPosition="0"/>
    </format>
    <format dxfId="132">
      <pivotArea type="topRight" dataOnly="0" labelOnly="1" outline="0" fieldPosition="0"/>
    </format>
    <format dxfId="131">
      <pivotArea field="5" type="button" dataOnly="0" labelOnly="1" outline="0" axis="axisRow" fieldPosition="0"/>
    </format>
    <format dxfId="130">
      <pivotArea field="6" type="button" dataOnly="0" labelOnly="1" outline="0" axis="axisRow" fieldPosition="1"/>
    </format>
    <format dxfId="129">
      <pivotArea dataOnly="0" labelOnly="1" outline="0" fieldPosition="0">
        <references count="1">
          <reference field="5" count="0"/>
        </references>
      </pivotArea>
    </format>
    <format dxfId="128">
      <pivotArea dataOnly="0" labelOnly="1" grandRow="1" outline="0" fieldPosition="0"/>
    </format>
    <format dxfId="127">
      <pivotArea dataOnly="0" labelOnly="1" outline="0" fieldPosition="0">
        <references count="2">
          <reference field="5" count="1" selected="0">
            <x v="0"/>
          </reference>
          <reference field="6" count="0"/>
        </references>
      </pivotArea>
    </format>
    <format dxfId="126">
      <pivotArea dataOnly="0" labelOnly="1" outline="0" fieldPosition="0">
        <references count="2">
          <reference field="5" count="1" selected="0">
            <x v="1"/>
          </reference>
          <reference field="6" count="0"/>
        </references>
      </pivotArea>
    </format>
    <format dxfId="125">
      <pivotArea dataOnly="0" labelOnly="1" outline="0" fieldPosition="0">
        <references count="1">
          <reference field="4294967294" count="2">
            <x v="0"/>
            <x v="1"/>
          </reference>
        </references>
      </pivotArea>
    </format>
  </formats>
  <chartFormats count="2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3">
          <reference field="4294967294" count="1" selected="0">
            <x v="0"/>
          </reference>
          <reference field="5" count="1" selected="0">
            <x v="0"/>
          </reference>
          <reference field="6" count="1" selected="0">
            <x v="0"/>
          </reference>
        </references>
      </pivotArea>
    </chartFormat>
    <chartFormat chart="4" format="3">
      <pivotArea type="data" outline="0" fieldPosition="0">
        <references count="3">
          <reference field="4294967294" count="1" selected="0">
            <x v="0"/>
          </reference>
          <reference field="5" count="1" selected="0">
            <x v="0"/>
          </reference>
          <reference field="6" count="1" selected="0">
            <x v="1"/>
          </reference>
        </references>
      </pivotArea>
    </chartFormat>
    <chartFormat chart="4" format="4">
      <pivotArea type="data" outline="0" fieldPosition="0">
        <references count="3">
          <reference field="4294967294" count="1" selected="0">
            <x v="0"/>
          </reference>
          <reference field="5" count="1" selected="0">
            <x v="0"/>
          </reference>
          <reference field="6" count="1" selected="0">
            <x v="2"/>
          </reference>
        </references>
      </pivotArea>
    </chartFormat>
    <chartFormat chart="4" format="5">
      <pivotArea type="data" outline="0" fieldPosition="0">
        <references count="3">
          <reference field="4294967294" count="1" selected="0">
            <x v="0"/>
          </reference>
          <reference field="5" count="1" selected="0">
            <x v="0"/>
          </reference>
          <reference field="6" count="1" selected="0">
            <x v="3"/>
          </reference>
        </references>
      </pivotArea>
    </chartFormat>
    <chartFormat chart="4" format="6">
      <pivotArea type="data" outline="0" fieldPosition="0">
        <references count="3">
          <reference field="4294967294" count="1" selected="0">
            <x v="0"/>
          </reference>
          <reference field="5" count="1" selected="0">
            <x v="1"/>
          </reference>
          <reference field="6" count="1" selected="0">
            <x v="0"/>
          </reference>
        </references>
      </pivotArea>
    </chartFormat>
    <chartFormat chart="4" format="7">
      <pivotArea type="data" outline="0" fieldPosition="0">
        <references count="3">
          <reference field="4294967294" count="1" selected="0">
            <x v="0"/>
          </reference>
          <reference field="5" count="1" selected="0">
            <x v="1"/>
          </reference>
          <reference field="6" count="1" selected="0">
            <x v="1"/>
          </reference>
        </references>
      </pivotArea>
    </chartFormat>
    <chartFormat chart="4" format="8">
      <pivotArea type="data" outline="0" fieldPosition="0">
        <references count="3">
          <reference field="4294967294" count="1" selected="0">
            <x v="0"/>
          </reference>
          <reference field="5" count="1" selected="0">
            <x v="1"/>
          </reference>
          <reference field="6" count="1" selected="0">
            <x v="2"/>
          </reference>
        </references>
      </pivotArea>
    </chartFormat>
    <chartFormat chart="4" format="9">
      <pivotArea type="data" outline="0" fieldPosition="0">
        <references count="3">
          <reference field="4294967294" count="1" selected="0">
            <x v="0"/>
          </reference>
          <reference field="5" count="1" selected="0">
            <x v="1"/>
          </reference>
          <reference field="6" count="1" selected="0">
            <x v="3"/>
          </reference>
        </references>
      </pivotArea>
    </chartFormat>
    <chartFormat chart="4" format="10">
      <pivotArea type="data" outline="0" fieldPosition="0">
        <references count="3">
          <reference field="4294967294" count="1" selected="0">
            <x v="1"/>
          </reference>
          <reference field="5" count="1" selected="0">
            <x v="0"/>
          </reference>
          <reference field="6" count="1" selected="0">
            <x v="0"/>
          </reference>
        </references>
      </pivotArea>
    </chartFormat>
    <chartFormat chart="4" format="11">
      <pivotArea type="data" outline="0" fieldPosition="0">
        <references count="3">
          <reference field="4294967294" count="1" selected="0">
            <x v="1"/>
          </reference>
          <reference field="5" count="1" selected="0">
            <x v="0"/>
          </reference>
          <reference field="6" count="1" selected="0">
            <x v="1"/>
          </reference>
        </references>
      </pivotArea>
    </chartFormat>
    <chartFormat chart="4" format="12">
      <pivotArea type="data" outline="0" fieldPosition="0">
        <references count="3">
          <reference field="4294967294" count="1" selected="0">
            <x v="1"/>
          </reference>
          <reference field="5" count="1" selected="0">
            <x v="0"/>
          </reference>
          <reference field="6" count="1" selected="0">
            <x v="2"/>
          </reference>
        </references>
      </pivotArea>
    </chartFormat>
    <chartFormat chart="4" format="13">
      <pivotArea type="data" outline="0" fieldPosition="0">
        <references count="3">
          <reference field="4294967294" count="1" selected="0">
            <x v="1"/>
          </reference>
          <reference field="5" count="1" selected="0">
            <x v="0"/>
          </reference>
          <reference field="6" count="1" selected="0">
            <x v="3"/>
          </reference>
        </references>
      </pivotArea>
    </chartFormat>
    <chartFormat chart="4" format="14">
      <pivotArea type="data" outline="0" fieldPosition="0">
        <references count="3">
          <reference field="4294967294" count="1" selected="0">
            <x v="1"/>
          </reference>
          <reference field="5" count="1" selected="0">
            <x v="1"/>
          </reference>
          <reference field="6" count="1" selected="0">
            <x v="0"/>
          </reference>
        </references>
      </pivotArea>
    </chartFormat>
    <chartFormat chart="4" format="15">
      <pivotArea type="data" outline="0" fieldPosition="0">
        <references count="3">
          <reference field="4294967294" count="1" selected="0">
            <x v="1"/>
          </reference>
          <reference field="5" count="1" selected="0">
            <x v="1"/>
          </reference>
          <reference field="6" count="1" selected="0">
            <x v="1"/>
          </reference>
        </references>
      </pivotArea>
    </chartFormat>
    <chartFormat chart="4" format="16">
      <pivotArea type="data" outline="0" fieldPosition="0">
        <references count="3">
          <reference field="4294967294" count="1" selected="0">
            <x v="1"/>
          </reference>
          <reference field="5" count="1" selected="0">
            <x v="1"/>
          </reference>
          <reference field="6" count="1" selected="0">
            <x v="2"/>
          </reference>
        </references>
      </pivotArea>
    </chartFormat>
    <chartFormat chart="4" format="17">
      <pivotArea type="data" outline="0" fieldPosition="0">
        <references count="3">
          <reference field="4294967294" count="1" selected="0">
            <x v="1"/>
          </reference>
          <reference field="5" count="1" selected="0">
            <x v="1"/>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E11D30E-1A58-44AE-ACC5-0B8760CFB3D1}"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4:B13" firstHeaderRow="2" firstDataRow="2" firstDataCol="1" rowPageCount="1" colPageCount="1"/>
  <pivotFields count="18">
    <pivotField compact="0" outline="0" showAll="0"/>
    <pivotField compact="0" outline="0" showAll="0"/>
    <pivotField axis="axisPage" compact="0" outline="0"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axis="axisRow" compact="0" outline="0" showAll="0">
      <items count="8">
        <item x="3"/>
        <item x="0"/>
        <item x="4"/>
        <item x="6"/>
        <item x="2"/>
        <item x="5"/>
        <item x="1"/>
        <item t="default"/>
      </items>
    </pivotField>
    <pivotField compact="0" outline="0" showAll="0"/>
    <pivotField compact="0" outline="0" showAll="0"/>
    <pivotField compact="0" outline="0" showAll="0"/>
    <pivotField dataField="1"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compact="0" outline="0" showAll="0"/>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8">
    <i>
      <x/>
    </i>
    <i>
      <x v="1"/>
    </i>
    <i>
      <x v="2"/>
    </i>
    <i>
      <x v="3"/>
    </i>
    <i>
      <x v="4"/>
    </i>
    <i>
      <x v="5"/>
    </i>
    <i>
      <x v="6"/>
    </i>
    <i t="grand">
      <x/>
    </i>
  </rowItems>
  <colItems count="1">
    <i/>
  </colItems>
  <pageFields count="1">
    <pageField fld="2" hier="-1"/>
  </pageFields>
  <dataFields count="1">
    <dataField name="Average of Age" fld="7" subtotal="average" baseField="2" baseItem="16" numFmtId="41"/>
  </dataFields>
  <formats count="16">
    <format dxfId="56">
      <pivotArea outline="0" collapsedLevelsAreSubtotals="1" fieldPosition="0"/>
    </format>
    <format dxfId="55">
      <pivotArea dataOnly="0" labelOnly="1" outline="0" axis="axisValues" fieldPosition="0"/>
    </format>
    <format dxfId="54">
      <pivotArea dataOnly="0" outline="0" fieldPosition="0">
        <references count="1">
          <reference field="3" count="0" defaultSubtotal="1"/>
        </references>
      </pivotArea>
    </format>
    <format dxfId="53">
      <pivotArea outline="0" fieldPosition="0">
        <references count="1">
          <reference field="4294967294" count="1" selected="0">
            <x v="0"/>
          </reference>
        </references>
      </pivotArea>
    </format>
    <format dxfId="52">
      <pivotArea type="topRight" dataOnly="0" labelOnly="1" outline="0" fieldPosition="0"/>
    </format>
    <format dxfId="51">
      <pivotArea dataOnly="0" labelOnly="1" outline="0" fieldPosition="0">
        <references count="1">
          <reference field="4294967294" count="1">
            <x v="0"/>
          </reference>
        </references>
      </pivotArea>
    </format>
    <format dxfId="50">
      <pivotArea type="all" dataOnly="0" outline="0" fieldPosition="0"/>
    </format>
    <format dxfId="49">
      <pivotArea outline="0" collapsedLevelsAreSubtotals="1" fieldPosition="0"/>
    </format>
    <format dxfId="48">
      <pivotArea type="origin" dataOnly="0" labelOnly="1" outline="0" fieldPosition="0"/>
    </format>
    <format dxfId="47">
      <pivotArea field="-2" type="button" dataOnly="0" labelOnly="1" outline="0" axis="axisValues" fieldPosition="0"/>
    </format>
    <format dxfId="46">
      <pivotArea type="topRight" dataOnly="0" labelOnly="1" outline="0" fieldPosition="0"/>
    </format>
    <format dxfId="45">
      <pivotArea field="3" type="button" dataOnly="0" labelOnly="1" outline="0" axis="axisRow" fieldPosition="0"/>
    </format>
    <format dxfId="44">
      <pivotArea dataOnly="0" labelOnly="1" outline="0" fieldPosition="0">
        <references count="1">
          <reference field="3" count="0"/>
        </references>
      </pivotArea>
    </format>
    <format dxfId="43">
      <pivotArea dataOnly="0" labelOnly="1" grandRow="1" outline="0" fieldPosition="0"/>
    </format>
    <format dxfId="42">
      <pivotArea dataOnly="0" labelOnly="1" outline="0" fieldPosition="0">
        <references count="1">
          <reference field="4294967294" count="1">
            <x v="0"/>
          </reference>
        </references>
      </pivotArea>
    </format>
    <format dxfId="41">
      <pivotArea dataOnly="0" labelOnly="1" outline="0" fieldPosition="0">
        <references count="1">
          <reference field="4294967294" count="1">
            <x v="0"/>
          </reference>
        </references>
      </pivotArea>
    </format>
  </formats>
  <chartFormats count="8">
    <chartFormat chart="2" format="1"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5"/>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2" format="7">
      <pivotArea type="data" outline="0" fieldPosition="0">
        <references count="2">
          <reference field="4294967294" count="1" selected="0">
            <x v="0"/>
          </reference>
          <reference field="3" count="1" selected="0">
            <x v="4"/>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81303A3-92D3-4963-9F4D-F1F594E53176}"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82:E293" firstHeaderRow="1" firstDataRow="2" firstDataCol="3"/>
  <pivotFields count="18">
    <pivotField dataField="1" compact="0" outline="0" showAll="0"/>
    <pivotField compact="0" outline="0" showAll="0"/>
    <pivotField axis="axisRow" compact="0" outline="0"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axis="axisRow" compact="0" outline="0" showAll="0">
      <items count="8">
        <item x="3"/>
        <item x="0"/>
        <item x="4"/>
        <item x="6"/>
        <item x="2"/>
        <item x="5"/>
        <item x="1"/>
        <item t="default"/>
      </items>
    </pivotField>
    <pivotField compact="0" outline="0" showAll="0"/>
    <pivotField compact="0" outline="0" showAll="0"/>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3">
    <field x="11"/>
    <field x="3"/>
    <field x="2"/>
  </rowFields>
  <rowItems count="210">
    <i>
      <x/>
      <x/>
      <x v="1"/>
    </i>
    <i r="2">
      <x v="2"/>
    </i>
    <i r="2">
      <x v="16"/>
    </i>
    <i r="2">
      <x v="25"/>
    </i>
    <i r="2">
      <x v="27"/>
    </i>
    <i r="2">
      <x v="32"/>
    </i>
    <i t="default" r="1">
      <x/>
    </i>
    <i r="1">
      <x v="1"/>
      <x v="3"/>
    </i>
    <i r="2">
      <x v="7"/>
    </i>
    <i r="2">
      <x v="8"/>
    </i>
    <i r="2">
      <x v="9"/>
    </i>
    <i r="2">
      <x v="20"/>
    </i>
    <i r="2">
      <x v="21"/>
    </i>
    <i r="2">
      <x v="31"/>
    </i>
    <i r="2">
      <x v="32"/>
    </i>
    <i t="default" r="1">
      <x v="1"/>
    </i>
    <i r="1">
      <x v="2"/>
      <x v="1"/>
    </i>
    <i r="2">
      <x v="2"/>
    </i>
    <i r="2">
      <x v="9"/>
    </i>
    <i r="2">
      <x v="16"/>
    </i>
    <i r="2">
      <x v="25"/>
    </i>
    <i r="2">
      <x v="27"/>
    </i>
    <i r="2">
      <x v="32"/>
    </i>
    <i t="default" r="1">
      <x v="2"/>
    </i>
    <i r="1">
      <x v="3"/>
      <x v="4"/>
    </i>
    <i r="2">
      <x v="9"/>
    </i>
    <i r="2">
      <x v="13"/>
    </i>
    <i r="2">
      <x v="16"/>
    </i>
    <i r="2">
      <x v="27"/>
    </i>
    <i r="2">
      <x v="32"/>
    </i>
    <i t="default" r="1">
      <x v="3"/>
    </i>
    <i r="1">
      <x v="4"/>
      <x v="5"/>
    </i>
    <i r="2">
      <x v="6"/>
    </i>
    <i r="2">
      <x v="9"/>
    </i>
    <i r="2">
      <x v="11"/>
    </i>
    <i r="2">
      <x v="14"/>
    </i>
    <i r="2">
      <x v="15"/>
    </i>
    <i r="2">
      <x v="16"/>
    </i>
    <i r="2">
      <x v="18"/>
    </i>
    <i r="2">
      <x v="19"/>
    </i>
    <i r="2">
      <x v="22"/>
    </i>
    <i r="2">
      <x v="23"/>
    </i>
    <i r="2">
      <x v="27"/>
    </i>
    <i r="2">
      <x v="28"/>
    </i>
    <i r="2">
      <x v="29"/>
    </i>
    <i r="2">
      <x v="30"/>
    </i>
    <i r="2">
      <x v="32"/>
    </i>
    <i t="default" r="1">
      <x v="4"/>
    </i>
    <i r="1">
      <x v="5"/>
      <x v="2"/>
    </i>
    <i r="2">
      <x v="9"/>
    </i>
    <i r="2">
      <x v="16"/>
    </i>
    <i r="2">
      <x v="25"/>
    </i>
    <i r="2">
      <x v="27"/>
    </i>
    <i t="default" r="1">
      <x v="5"/>
    </i>
    <i r="1">
      <x v="6"/>
      <x/>
    </i>
    <i r="2">
      <x v="1"/>
    </i>
    <i r="2">
      <x v="2"/>
    </i>
    <i r="2">
      <x v="9"/>
    </i>
    <i r="2">
      <x v="16"/>
    </i>
    <i r="2">
      <x v="24"/>
    </i>
    <i r="2">
      <x v="25"/>
    </i>
    <i r="2">
      <x v="27"/>
    </i>
    <i r="2">
      <x v="32"/>
    </i>
    <i t="default" r="1">
      <x v="6"/>
    </i>
    <i t="default">
      <x/>
    </i>
    <i>
      <x v="1"/>
      <x/>
      <x v="1"/>
    </i>
    <i r="2">
      <x v="2"/>
    </i>
    <i r="2">
      <x v="9"/>
    </i>
    <i r="2">
      <x v="16"/>
    </i>
    <i r="2">
      <x v="25"/>
    </i>
    <i r="2">
      <x v="27"/>
    </i>
    <i r="2">
      <x v="32"/>
    </i>
    <i t="default" r="1">
      <x/>
    </i>
    <i r="1">
      <x v="1"/>
      <x v="3"/>
    </i>
    <i r="2">
      <x v="7"/>
    </i>
    <i r="2">
      <x v="8"/>
    </i>
    <i r="2">
      <x v="9"/>
    </i>
    <i r="2">
      <x v="10"/>
    </i>
    <i r="2">
      <x v="12"/>
    </i>
    <i r="2">
      <x v="20"/>
    </i>
    <i r="2">
      <x v="21"/>
    </i>
    <i r="2">
      <x v="31"/>
    </i>
    <i r="2">
      <x v="32"/>
    </i>
    <i t="default" r="1">
      <x v="1"/>
    </i>
    <i r="1">
      <x v="2"/>
      <x v="1"/>
    </i>
    <i r="2">
      <x v="2"/>
    </i>
    <i r="2">
      <x v="9"/>
    </i>
    <i r="2">
      <x v="16"/>
    </i>
    <i r="2">
      <x v="25"/>
    </i>
    <i r="2">
      <x v="27"/>
    </i>
    <i r="2">
      <x v="32"/>
    </i>
    <i t="default" r="1">
      <x v="2"/>
    </i>
    <i r="1">
      <x v="3"/>
      <x v="4"/>
    </i>
    <i r="2">
      <x v="9"/>
    </i>
    <i r="2">
      <x v="13"/>
    </i>
    <i r="2">
      <x v="16"/>
    </i>
    <i r="2">
      <x v="26"/>
    </i>
    <i r="2">
      <x v="27"/>
    </i>
    <i r="2">
      <x v="32"/>
    </i>
    <i t="default" r="1">
      <x v="3"/>
    </i>
    <i r="1">
      <x v="4"/>
      <x v="5"/>
    </i>
    <i r="2">
      <x v="6"/>
    </i>
    <i r="2">
      <x v="9"/>
    </i>
    <i r="2">
      <x v="11"/>
    </i>
    <i r="2">
      <x v="14"/>
    </i>
    <i r="2">
      <x v="15"/>
    </i>
    <i r="2">
      <x v="16"/>
    </i>
    <i r="2">
      <x v="17"/>
    </i>
    <i r="2">
      <x v="18"/>
    </i>
    <i r="2">
      <x v="19"/>
    </i>
    <i r="2">
      <x v="22"/>
    </i>
    <i r="2">
      <x v="23"/>
    </i>
    <i r="2">
      <x v="27"/>
    </i>
    <i r="2">
      <x v="28"/>
    </i>
    <i r="2">
      <x v="29"/>
    </i>
    <i r="2">
      <x v="30"/>
    </i>
    <i r="2">
      <x v="32"/>
    </i>
    <i t="default" r="1">
      <x v="4"/>
    </i>
    <i r="1">
      <x v="5"/>
      <x v="1"/>
    </i>
    <i r="2">
      <x v="2"/>
    </i>
    <i r="2">
      <x v="9"/>
    </i>
    <i r="2">
      <x v="16"/>
    </i>
    <i r="2">
      <x v="25"/>
    </i>
    <i r="2">
      <x v="27"/>
    </i>
    <i r="2">
      <x v="32"/>
    </i>
    <i t="default" r="1">
      <x v="5"/>
    </i>
    <i r="1">
      <x v="6"/>
      <x/>
    </i>
    <i r="2">
      <x v="1"/>
    </i>
    <i r="2">
      <x v="2"/>
    </i>
    <i r="2">
      <x v="9"/>
    </i>
    <i r="2">
      <x v="16"/>
    </i>
    <i r="2">
      <x v="24"/>
    </i>
    <i r="2">
      <x v="25"/>
    </i>
    <i r="2">
      <x v="27"/>
    </i>
    <i r="2">
      <x v="32"/>
    </i>
    <i t="default" r="1">
      <x v="6"/>
    </i>
    <i t="default">
      <x v="1"/>
    </i>
    <i>
      <x v="2"/>
      <x/>
      <x v="1"/>
    </i>
    <i r="2">
      <x v="2"/>
    </i>
    <i r="2">
      <x v="9"/>
    </i>
    <i r="2">
      <x v="16"/>
    </i>
    <i r="2">
      <x v="25"/>
    </i>
    <i r="2">
      <x v="27"/>
    </i>
    <i r="2">
      <x v="32"/>
    </i>
    <i t="default" r="1">
      <x/>
    </i>
    <i r="1">
      <x v="1"/>
      <x v="3"/>
    </i>
    <i r="2">
      <x v="7"/>
    </i>
    <i r="2">
      <x v="8"/>
    </i>
    <i r="2">
      <x v="9"/>
    </i>
    <i r="2">
      <x v="10"/>
    </i>
    <i r="2">
      <x v="12"/>
    </i>
    <i r="2">
      <x v="20"/>
    </i>
    <i r="2">
      <x v="21"/>
    </i>
    <i r="2">
      <x v="31"/>
    </i>
    <i r="2">
      <x v="32"/>
    </i>
    <i t="default" r="1">
      <x v="1"/>
    </i>
    <i r="1">
      <x v="2"/>
      <x v="1"/>
    </i>
    <i r="2">
      <x v="2"/>
    </i>
    <i r="2">
      <x v="9"/>
    </i>
    <i r="2">
      <x v="16"/>
    </i>
    <i r="2">
      <x v="25"/>
    </i>
    <i r="2">
      <x v="27"/>
    </i>
    <i r="2">
      <x v="32"/>
    </i>
    <i t="default" r="1">
      <x v="2"/>
    </i>
    <i r="1">
      <x v="3"/>
      <x v="4"/>
    </i>
    <i r="2">
      <x v="9"/>
    </i>
    <i r="2">
      <x v="13"/>
    </i>
    <i r="2">
      <x v="16"/>
    </i>
    <i r="2">
      <x v="26"/>
    </i>
    <i r="2">
      <x v="27"/>
    </i>
    <i r="2">
      <x v="32"/>
    </i>
    <i t="default" r="1">
      <x v="3"/>
    </i>
    <i r="1">
      <x v="4"/>
      <x v="5"/>
    </i>
    <i r="2">
      <x v="6"/>
    </i>
    <i r="2">
      <x v="9"/>
    </i>
    <i r="2">
      <x v="11"/>
    </i>
    <i r="2">
      <x v="14"/>
    </i>
    <i r="2">
      <x v="15"/>
    </i>
    <i r="2">
      <x v="16"/>
    </i>
    <i r="2">
      <x v="17"/>
    </i>
    <i r="2">
      <x v="18"/>
    </i>
    <i r="2">
      <x v="19"/>
    </i>
    <i r="2">
      <x v="22"/>
    </i>
    <i r="2">
      <x v="23"/>
    </i>
    <i r="2">
      <x v="27"/>
    </i>
    <i r="2">
      <x v="28"/>
    </i>
    <i r="2">
      <x v="29"/>
    </i>
    <i r="2">
      <x v="30"/>
    </i>
    <i r="2">
      <x v="32"/>
    </i>
    <i t="default" r="1">
      <x v="4"/>
    </i>
    <i r="1">
      <x v="5"/>
      <x v="1"/>
    </i>
    <i r="2">
      <x v="2"/>
    </i>
    <i r="2">
      <x v="9"/>
    </i>
    <i r="2">
      <x v="16"/>
    </i>
    <i r="2">
      <x v="25"/>
    </i>
    <i r="2">
      <x v="27"/>
    </i>
    <i r="2">
      <x v="32"/>
    </i>
    <i t="default" r="1">
      <x v="5"/>
    </i>
    <i r="1">
      <x v="6"/>
      <x/>
    </i>
    <i r="2">
      <x v="1"/>
    </i>
    <i r="2">
      <x v="2"/>
    </i>
    <i r="2">
      <x v="9"/>
    </i>
    <i r="2">
      <x v="16"/>
    </i>
    <i r="2">
      <x v="24"/>
    </i>
    <i r="2">
      <x v="25"/>
    </i>
    <i r="2">
      <x v="27"/>
    </i>
    <i r="2">
      <x v="32"/>
    </i>
    <i t="default" r="1">
      <x v="6"/>
    </i>
    <i t="default">
      <x v="2"/>
    </i>
    <i t="grand">
      <x/>
    </i>
  </rowItems>
  <colFields count="1">
    <field x="-2"/>
  </colFields>
  <colItems count="2">
    <i>
      <x/>
    </i>
    <i i="1">
      <x v="1"/>
    </i>
  </colItems>
  <dataFields count="2">
    <dataField name="Count of Employee ID" fld="0" subtotal="count" baseField="0" baseItem="0" numFmtId="1"/>
    <dataField name="Sum of Total Annual Sal+Bonus" fld="15" baseField="0" baseItem="0" numFmtId="166"/>
  </dataFields>
  <formats count="45">
    <format dxfId="101">
      <pivotArea outline="0" collapsedLevelsAreSubtotals="1" fieldPosition="0"/>
    </format>
    <format dxfId="100">
      <pivotArea dataOnly="0" labelOnly="1" outline="0" axis="axisValues" fieldPosition="0"/>
    </format>
    <format dxfId="99">
      <pivotArea outline="0" collapsedLevelsAreSubtotals="1" fieldPosition="0">
        <references count="1">
          <reference field="4294967294" count="1" selected="0">
            <x v="0"/>
          </reference>
        </references>
      </pivotArea>
    </format>
    <format dxfId="98">
      <pivotArea dataOnly="0" labelOnly="1" outline="0" fieldPosition="0">
        <references count="1">
          <reference field="4294967294" count="1">
            <x v="0"/>
          </reference>
        </references>
      </pivotArea>
    </format>
    <format dxfId="97">
      <pivotArea dataOnly="0" outline="0" fieldPosition="0">
        <references count="1">
          <reference field="3" count="0" defaultSubtotal="1"/>
        </references>
      </pivotArea>
    </format>
    <format dxfId="96">
      <pivotArea dataOnly="0" outline="0" fieldPosition="0">
        <references count="1">
          <reference field="11" count="0" defaultSubtotal="1"/>
        </references>
      </pivotArea>
    </format>
    <format dxfId="95">
      <pivotArea type="all" dataOnly="0" outline="0" fieldPosition="0"/>
    </format>
    <format dxfId="94">
      <pivotArea outline="0" collapsedLevelsAreSubtotals="1" fieldPosition="0"/>
    </format>
    <format dxfId="93">
      <pivotArea type="origin" dataOnly="0" labelOnly="1" outline="0" fieldPosition="0"/>
    </format>
    <format dxfId="92">
      <pivotArea field="-2" type="button" dataOnly="0" labelOnly="1" outline="0" axis="axisCol" fieldPosition="0"/>
    </format>
    <format dxfId="91">
      <pivotArea type="topRight" dataOnly="0" labelOnly="1" outline="0" fieldPosition="0"/>
    </format>
    <format dxfId="90">
      <pivotArea field="11" type="button" dataOnly="0" labelOnly="1" outline="0" axis="axisRow" fieldPosition="0"/>
    </format>
    <format dxfId="89">
      <pivotArea field="3" type="button" dataOnly="0" labelOnly="1" outline="0" axis="axisRow" fieldPosition="1"/>
    </format>
    <format dxfId="88">
      <pivotArea field="2" type="button" dataOnly="0" labelOnly="1" outline="0" axis="axisRow" fieldPosition="2"/>
    </format>
    <format dxfId="87">
      <pivotArea dataOnly="0" labelOnly="1" outline="0" fieldPosition="0">
        <references count="1">
          <reference field="11" count="0"/>
        </references>
      </pivotArea>
    </format>
    <format dxfId="86">
      <pivotArea dataOnly="0" labelOnly="1" outline="0" fieldPosition="0">
        <references count="1">
          <reference field="11" count="0" defaultSubtotal="1"/>
        </references>
      </pivotArea>
    </format>
    <format dxfId="85">
      <pivotArea dataOnly="0" labelOnly="1" grandRow="1" outline="0" fieldPosition="0"/>
    </format>
    <format dxfId="84">
      <pivotArea dataOnly="0" labelOnly="1" outline="0" fieldPosition="0">
        <references count="2">
          <reference field="3" count="0"/>
          <reference field="11" count="1" selected="0">
            <x v="0"/>
          </reference>
        </references>
      </pivotArea>
    </format>
    <format dxfId="83">
      <pivotArea dataOnly="0" labelOnly="1" outline="0" fieldPosition="0">
        <references count="2">
          <reference field="3" count="0" defaultSubtotal="1"/>
          <reference field="11" count="1" selected="0">
            <x v="0"/>
          </reference>
        </references>
      </pivotArea>
    </format>
    <format dxfId="82">
      <pivotArea dataOnly="0" labelOnly="1" outline="0" fieldPosition="0">
        <references count="2">
          <reference field="3" count="0"/>
          <reference field="11" count="1" selected="0">
            <x v="1"/>
          </reference>
        </references>
      </pivotArea>
    </format>
    <format dxfId="81">
      <pivotArea dataOnly="0" labelOnly="1" outline="0" fieldPosition="0">
        <references count="2">
          <reference field="3" count="0" defaultSubtotal="1"/>
          <reference field="11" count="1" selected="0">
            <x v="1"/>
          </reference>
        </references>
      </pivotArea>
    </format>
    <format dxfId="80">
      <pivotArea dataOnly="0" labelOnly="1" outline="0" fieldPosition="0">
        <references count="2">
          <reference field="3" count="0"/>
          <reference field="11" count="1" selected="0">
            <x v="2"/>
          </reference>
        </references>
      </pivotArea>
    </format>
    <format dxfId="79">
      <pivotArea dataOnly="0" labelOnly="1" outline="0" fieldPosition="0">
        <references count="2">
          <reference field="3" count="0" defaultSubtotal="1"/>
          <reference field="11" count="1" selected="0">
            <x v="2"/>
          </reference>
        </references>
      </pivotArea>
    </format>
    <format dxfId="78">
      <pivotArea dataOnly="0" labelOnly="1" outline="0" fieldPosition="0">
        <references count="3">
          <reference field="2" count="6">
            <x v="1"/>
            <x v="2"/>
            <x v="16"/>
            <x v="25"/>
            <x v="27"/>
            <x v="32"/>
          </reference>
          <reference field="3" count="1" selected="0">
            <x v="0"/>
          </reference>
          <reference field="11" count="1" selected="0">
            <x v="0"/>
          </reference>
        </references>
      </pivotArea>
    </format>
    <format dxfId="77">
      <pivotArea dataOnly="0" labelOnly="1" outline="0" fieldPosition="0">
        <references count="3">
          <reference field="2" count="8">
            <x v="3"/>
            <x v="7"/>
            <x v="8"/>
            <x v="9"/>
            <x v="20"/>
            <x v="21"/>
            <x v="31"/>
            <x v="32"/>
          </reference>
          <reference field="3" count="1" selected="0">
            <x v="1"/>
          </reference>
          <reference field="11" count="1" selected="0">
            <x v="0"/>
          </reference>
        </references>
      </pivotArea>
    </format>
    <format dxfId="76">
      <pivotArea dataOnly="0" labelOnly="1" outline="0" fieldPosition="0">
        <references count="3">
          <reference field="2" count="7">
            <x v="1"/>
            <x v="2"/>
            <x v="9"/>
            <x v="16"/>
            <x v="25"/>
            <x v="27"/>
            <x v="32"/>
          </reference>
          <reference field="3" count="1" selected="0">
            <x v="2"/>
          </reference>
          <reference field="11" count="1" selected="0">
            <x v="0"/>
          </reference>
        </references>
      </pivotArea>
    </format>
    <format dxfId="75">
      <pivotArea dataOnly="0" labelOnly="1" outline="0" fieldPosition="0">
        <references count="3">
          <reference field="2" count="6">
            <x v="4"/>
            <x v="9"/>
            <x v="13"/>
            <x v="16"/>
            <x v="27"/>
            <x v="32"/>
          </reference>
          <reference field="3" count="1" selected="0">
            <x v="3"/>
          </reference>
          <reference field="11" count="1" selected="0">
            <x v="0"/>
          </reference>
        </references>
      </pivotArea>
    </format>
    <format dxfId="74">
      <pivotArea dataOnly="0" labelOnly="1" outline="0" fieldPosition="0">
        <references count="3">
          <reference field="2" count="16">
            <x v="5"/>
            <x v="6"/>
            <x v="9"/>
            <x v="11"/>
            <x v="14"/>
            <x v="15"/>
            <x v="16"/>
            <x v="18"/>
            <x v="19"/>
            <x v="22"/>
            <x v="23"/>
            <x v="27"/>
            <x v="28"/>
            <x v="29"/>
            <x v="30"/>
            <x v="32"/>
          </reference>
          <reference field="3" count="1" selected="0">
            <x v="4"/>
          </reference>
          <reference field="11" count="1" selected="0">
            <x v="0"/>
          </reference>
        </references>
      </pivotArea>
    </format>
    <format dxfId="73">
      <pivotArea dataOnly="0" labelOnly="1" outline="0" fieldPosition="0">
        <references count="3">
          <reference field="2" count="5">
            <x v="2"/>
            <x v="9"/>
            <x v="16"/>
            <x v="25"/>
            <x v="27"/>
          </reference>
          <reference field="3" count="1" selected="0">
            <x v="5"/>
          </reference>
          <reference field="11" count="1" selected="0">
            <x v="0"/>
          </reference>
        </references>
      </pivotArea>
    </format>
    <format dxfId="72">
      <pivotArea dataOnly="0" labelOnly="1" outline="0" fieldPosition="0">
        <references count="3">
          <reference field="2" count="9">
            <x v="0"/>
            <x v="1"/>
            <x v="2"/>
            <x v="9"/>
            <x v="16"/>
            <x v="24"/>
            <x v="25"/>
            <x v="27"/>
            <x v="32"/>
          </reference>
          <reference field="3" count="1" selected="0">
            <x v="6"/>
          </reference>
          <reference field="11" count="1" selected="0">
            <x v="0"/>
          </reference>
        </references>
      </pivotArea>
    </format>
    <format dxfId="71">
      <pivotArea dataOnly="0" labelOnly="1" outline="0" fieldPosition="0">
        <references count="3">
          <reference field="2" count="7">
            <x v="1"/>
            <x v="2"/>
            <x v="9"/>
            <x v="16"/>
            <x v="25"/>
            <x v="27"/>
            <x v="32"/>
          </reference>
          <reference field="3" count="1" selected="0">
            <x v="0"/>
          </reference>
          <reference field="11" count="1" selected="0">
            <x v="1"/>
          </reference>
        </references>
      </pivotArea>
    </format>
    <format dxfId="70">
      <pivotArea dataOnly="0" labelOnly="1" outline="0" fieldPosition="0">
        <references count="3">
          <reference field="2" count="10">
            <x v="3"/>
            <x v="7"/>
            <x v="8"/>
            <x v="9"/>
            <x v="10"/>
            <x v="12"/>
            <x v="20"/>
            <x v="21"/>
            <x v="31"/>
            <x v="32"/>
          </reference>
          <reference field="3" count="1" selected="0">
            <x v="1"/>
          </reference>
          <reference field="11" count="1" selected="0">
            <x v="1"/>
          </reference>
        </references>
      </pivotArea>
    </format>
    <format dxfId="69">
      <pivotArea dataOnly="0" labelOnly="1" outline="0" fieldPosition="0">
        <references count="3">
          <reference field="2" count="7">
            <x v="1"/>
            <x v="2"/>
            <x v="9"/>
            <x v="16"/>
            <x v="25"/>
            <x v="27"/>
            <x v="32"/>
          </reference>
          <reference field="3" count="1" selected="0">
            <x v="2"/>
          </reference>
          <reference field="11" count="1" selected="0">
            <x v="1"/>
          </reference>
        </references>
      </pivotArea>
    </format>
    <format dxfId="68">
      <pivotArea dataOnly="0" labelOnly="1" outline="0" fieldPosition="0">
        <references count="3">
          <reference field="2" count="7">
            <x v="4"/>
            <x v="9"/>
            <x v="13"/>
            <x v="16"/>
            <x v="26"/>
            <x v="27"/>
            <x v="32"/>
          </reference>
          <reference field="3" count="1" selected="0">
            <x v="3"/>
          </reference>
          <reference field="11" count="1" selected="0">
            <x v="1"/>
          </reference>
        </references>
      </pivotArea>
    </format>
    <format dxfId="67">
      <pivotArea dataOnly="0" labelOnly="1" outline="0" fieldPosition="0">
        <references count="3">
          <reference field="2" count="17">
            <x v="5"/>
            <x v="6"/>
            <x v="9"/>
            <x v="11"/>
            <x v="14"/>
            <x v="15"/>
            <x v="16"/>
            <x v="17"/>
            <x v="18"/>
            <x v="19"/>
            <x v="22"/>
            <x v="23"/>
            <x v="27"/>
            <x v="28"/>
            <x v="29"/>
            <x v="30"/>
            <x v="32"/>
          </reference>
          <reference field="3" count="1" selected="0">
            <x v="4"/>
          </reference>
          <reference field="11" count="1" selected="0">
            <x v="1"/>
          </reference>
        </references>
      </pivotArea>
    </format>
    <format dxfId="66">
      <pivotArea dataOnly="0" labelOnly="1" outline="0" fieldPosition="0">
        <references count="3">
          <reference field="2" count="7">
            <x v="1"/>
            <x v="2"/>
            <x v="9"/>
            <x v="16"/>
            <x v="25"/>
            <x v="27"/>
            <x v="32"/>
          </reference>
          <reference field="3" count="1" selected="0">
            <x v="5"/>
          </reference>
          <reference field="11" count="1" selected="0">
            <x v="1"/>
          </reference>
        </references>
      </pivotArea>
    </format>
    <format dxfId="65">
      <pivotArea dataOnly="0" labelOnly="1" outline="0" fieldPosition="0">
        <references count="3">
          <reference field="2" count="9">
            <x v="0"/>
            <x v="1"/>
            <x v="2"/>
            <x v="9"/>
            <x v="16"/>
            <x v="24"/>
            <x v="25"/>
            <x v="27"/>
            <x v="32"/>
          </reference>
          <reference field="3" count="1" selected="0">
            <x v="6"/>
          </reference>
          <reference field="11" count="1" selected="0">
            <x v="1"/>
          </reference>
        </references>
      </pivotArea>
    </format>
    <format dxfId="64">
      <pivotArea dataOnly="0" labelOnly="1" outline="0" fieldPosition="0">
        <references count="3">
          <reference field="2" count="7">
            <x v="1"/>
            <x v="2"/>
            <x v="9"/>
            <x v="16"/>
            <x v="25"/>
            <x v="27"/>
            <x v="32"/>
          </reference>
          <reference field="3" count="1" selected="0">
            <x v="0"/>
          </reference>
          <reference field="11" count="1" selected="0">
            <x v="2"/>
          </reference>
        </references>
      </pivotArea>
    </format>
    <format dxfId="63">
      <pivotArea dataOnly="0" labelOnly="1" outline="0" fieldPosition="0">
        <references count="3">
          <reference field="2" count="10">
            <x v="3"/>
            <x v="7"/>
            <x v="8"/>
            <x v="9"/>
            <x v="10"/>
            <x v="12"/>
            <x v="20"/>
            <x v="21"/>
            <x v="31"/>
            <x v="32"/>
          </reference>
          <reference field="3" count="1" selected="0">
            <x v="1"/>
          </reference>
          <reference field="11" count="1" selected="0">
            <x v="2"/>
          </reference>
        </references>
      </pivotArea>
    </format>
    <format dxfId="62">
      <pivotArea dataOnly="0" labelOnly="1" outline="0" fieldPosition="0">
        <references count="3">
          <reference field="2" count="7">
            <x v="1"/>
            <x v="2"/>
            <x v="9"/>
            <x v="16"/>
            <x v="25"/>
            <x v="27"/>
            <x v="32"/>
          </reference>
          <reference field="3" count="1" selected="0">
            <x v="2"/>
          </reference>
          <reference field="11" count="1" selected="0">
            <x v="2"/>
          </reference>
        </references>
      </pivotArea>
    </format>
    <format dxfId="61">
      <pivotArea dataOnly="0" labelOnly="1" outline="0" fieldPosition="0">
        <references count="3">
          <reference field="2" count="7">
            <x v="4"/>
            <x v="9"/>
            <x v="13"/>
            <x v="16"/>
            <x v="26"/>
            <x v="27"/>
            <x v="32"/>
          </reference>
          <reference field="3" count="1" selected="0">
            <x v="3"/>
          </reference>
          <reference field="11" count="1" selected="0">
            <x v="2"/>
          </reference>
        </references>
      </pivotArea>
    </format>
    <format dxfId="60">
      <pivotArea dataOnly="0" labelOnly="1" outline="0" fieldPosition="0">
        <references count="3">
          <reference field="2" count="17">
            <x v="5"/>
            <x v="6"/>
            <x v="9"/>
            <x v="11"/>
            <x v="14"/>
            <x v="15"/>
            <x v="16"/>
            <x v="17"/>
            <x v="18"/>
            <x v="19"/>
            <x v="22"/>
            <x v="23"/>
            <x v="27"/>
            <x v="28"/>
            <x v="29"/>
            <x v="30"/>
            <x v="32"/>
          </reference>
          <reference field="3" count="1" selected="0">
            <x v="4"/>
          </reference>
          <reference field="11" count="1" selected="0">
            <x v="2"/>
          </reference>
        </references>
      </pivotArea>
    </format>
    <format dxfId="59">
      <pivotArea dataOnly="0" labelOnly="1" outline="0" fieldPosition="0">
        <references count="3">
          <reference field="2" count="7">
            <x v="1"/>
            <x v="2"/>
            <x v="9"/>
            <x v="16"/>
            <x v="25"/>
            <x v="27"/>
            <x v="32"/>
          </reference>
          <reference field="3" count="1" selected="0">
            <x v="5"/>
          </reference>
          <reference field="11" count="1" selected="0">
            <x v="2"/>
          </reference>
        </references>
      </pivotArea>
    </format>
    <format dxfId="58">
      <pivotArea dataOnly="0" labelOnly="1" outline="0" fieldPosition="0">
        <references count="3">
          <reference field="2" count="9">
            <x v="0"/>
            <x v="1"/>
            <x v="2"/>
            <x v="9"/>
            <x v="16"/>
            <x v="24"/>
            <x v="25"/>
            <x v="27"/>
            <x v="32"/>
          </reference>
          <reference field="3" count="1" selected="0">
            <x v="6"/>
          </reference>
          <reference field="11" count="1" selected="0">
            <x v="2"/>
          </reference>
        </references>
      </pivotArea>
    </format>
    <format dxfId="57">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38D900D-33F3-4329-A7E1-5480E1595295}"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1:C33" firstHeaderRow="2" firstDataRow="2" firstDataCol="2"/>
  <pivotFields count="18">
    <pivotField dataField="1" compact="0" outline="0" showAll="0"/>
    <pivotField compact="0" outline="0" showAll="0"/>
    <pivotField axis="axisRow" compact="0" outline="0"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compact="0" outline="0" showAll="0"/>
    <pivotField compact="0" outline="0" showAll="0"/>
    <pivotField compact="0" outline="0" showAll="0"/>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h="1" x="1"/>
        <item h="1" x="0"/>
        <item t="default"/>
      </items>
    </pivotField>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11"/>
    <field x="2"/>
  </rowFields>
  <rowItems count="31">
    <i>
      <x/>
      <x/>
    </i>
    <i r="1">
      <x v="1"/>
    </i>
    <i r="1">
      <x v="2"/>
    </i>
    <i r="1">
      <x v="3"/>
    </i>
    <i r="1">
      <x v="4"/>
    </i>
    <i r="1">
      <x v="5"/>
    </i>
    <i r="1">
      <x v="6"/>
    </i>
    <i r="1">
      <x v="7"/>
    </i>
    <i r="1">
      <x v="8"/>
    </i>
    <i r="1">
      <x v="9"/>
    </i>
    <i r="1">
      <x v="11"/>
    </i>
    <i r="1">
      <x v="13"/>
    </i>
    <i r="1">
      <x v="14"/>
    </i>
    <i r="1">
      <x v="15"/>
    </i>
    <i r="1">
      <x v="16"/>
    </i>
    <i r="1">
      <x v="18"/>
    </i>
    <i r="1">
      <x v="19"/>
    </i>
    <i r="1">
      <x v="20"/>
    </i>
    <i r="1">
      <x v="21"/>
    </i>
    <i r="1">
      <x v="22"/>
    </i>
    <i r="1">
      <x v="23"/>
    </i>
    <i r="1">
      <x v="24"/>
    </i>
    <i r="1">
      <x v="25"/>
    </i>
    <i r="1">
      <x v="27"/>
    </i>
    <i r="1">
      <x v="28"/>
    </i>
    <i r="1">
      <x v="29"/>
    </i>
    <i r="1">
      <x v="30"/>
    </i>
    <i r="1">
      <x v="31"/>
    </i>
    <i r="1">
      <x v="32"/>
    </i>
    <i t="default">
      <x/>
    </i>
    <i t="grand">
      <x/>
    </i>
  </rowItems>
  <colItems count="1">
    <i/>
  </colItems>
  <dataFields count="1">
    <dataField name="Count of Employee ID" fld="0" subtotal="count" baseField="0" baseItem="0" numFmtId="1"/>
  </dataFields>
  <formats count="14">
    <format dxfId="40">
      <pivotArea outline="0" collapsedLevelsAreSubtotals="1" fieldPosition="0"/>
    </format>
    <format dxfId="39">
      <pivotArea dataOnly="0" labelOnly="1" outline="0" axis="axisValues" fieldPosition="0"/>
    </format>
    <format dxfId="38">
      <pivotArea outline="0" collapsedLevelsAreSubtotals="1" fieldPosition="0">
        <references count="1">
          <reference field="4294967294" count="1" selected="0">
            <x v="0"/>
          </reference>
        </references>
      </pivotArea>
    </format>
    <format dxfId="37">
      <pivotArea dataOnly="0" labelOnly="1" outline="0" fieldPosition="0">
        <references count="1">
          <reference field="4294967294" count="1">
            <x v="0"/>
          </reference>
        </references>
      </pivotArea>
    </format>
    <format dxfId="36">
      <pivotArea type="all" dataOnly="0" outline="0" fieldPosition="0"/>
    </format>
    <format dxfId="35">
      <pivotArea outline="0" collapsedLevelsAreSubtotals="1" fieldPosition="0"/>
    </format>
    <format dxfId="34">
      <pivotArea type="origin" dataOnly="0" labelOnly="1" outline="0" fieldPosition="0"/>
    </format>
    <format dxfId="33">
      <pivotArea field="11" type="button" dataOnly="0" labelOnly="1" outline="0" axis="axisRow" fieldPosition="0"/>
    </format>
    <format dxfId="32">
      <pivotArea field="2" type="button" dataOnly="0" labelOnly="1" outline="0" axis="axisRow" fieldPosition="1"/>
    </format>
    <format dxfId="31">
      <pivotArea dataOnly="0" labelOnly="1" outline="0" fieldPosition="0">
        <references count="1">
          <reference field="11" count="0"/>
        </references>
      </pivotArea>
    </format>
    <format dxfId="30">
      <pivotArea dataOnly="0" labelOnly="1" outline="0" fieldPosition="0">
        <references count="1">
          <reference field="11" count="0" defaultSubtotal="1"/>
        </references>
      </pivotArea>
    </format>
    <format dxfId="29">
      <pivotArea dataOnly="0" labelOnly="1" grandRow="1" outline="0" fieldPosition="0"/>
    </format>
    <format dxfId="28">
      <pivotArea dataOnly="0" labelOnly="1" outline="0" fieldPosition="0">
        <references count="2">
          <reference field="2" count="29">
            <x v="0"/>
            <x v="1"/>
            <x v="2"/>
            <x v="3"/>
            <x v="4"/>
            <x v="5"/>
            <x v="6"/>
            <x v="7"/>
            <x v="8"/>
            <x v="9"/>
            <x v="11"/>
            <x v="13"/>
            <x v="14"/>
            <x v="15"/>
            <x v="16"/>
            <x v="18"/>
            <x v="19"/>
            <x v="20"/>
            <x v="21"/>
            <x v="22"/>
            <x v="23"/>
            <x v="24"/>
            <x v="25"/>
            <x v="27"/>
            <x v="28"/>
            <x v="29"/>
            <x v="30"/>
            <x v="31"/>
            <x v="32"/>
          </reference>
          <reference field="11" count="0" selected="0"/>
        </references>
      </pivotArea>
    </format>
    <format dxfId="27">
      <pivotArea type="topRight" dataOnly="0" labelOnly="1" outline="0" fieldPosition="0"/>
    </format>
  </formats>
  <chartFormats count="30">
    <chartFormat chart="1" format="0" series="1">
      <pivotArea type="data" outline="0" fieldPosition="0">
        <references count="1">
          <reference field="4294967294" count="1" selected="0">
            <x v="0"/>
          </reference>
        </references>
      </pivotArea>
    </chartFormat>
    <chartFormat chart="1" format="31">
      <pivotArea type="data" outline="0" fieldPosition="0">
        <references count="3">
          <reference field="4294967294" count="1" selected="0">
            <x v="0"/>
          </reference>
          <reference field="2" count="1" selected="0">
            <x v="0"/>
          </reference>
          <reference field="11" count="1" selected="0">
            <x v="0"/>
          </reference>
        </references>
      </pivotArea>
    </chartFormat>
    <chartFormat chart="1" format="32">
      <pivotArea type="data" outline="0" fieldPosition="0">
        <references count="3">
          <reference field="4294967294" count="1" selected="0">
            <x v="0"/>
          </reference>
          <reference field="2" count="1" selected="0">
            <x v="1"/>
          </reference>
          <reference field="11" count="1" selected="0">
            <x v="0"/>
          </reference>
        </references>
      </pivotArea>
    </chartFormat>
    <chartFormat chart="1" format="33">
      <pivotArea type="data" outline="0" fieldPosition="0">
        <references count="3">
          <reference field="4294967294" count="1" selected="0">
            <x v="0"/>
          </reference>
          <reference field="2" count="1" selected="0">
            <x v="2"/>
          </reference>
          <reference field="11" count="1" selected="0">
            <x v="0"/>
          </reference>
        </references>
      </pivotArea>
    </chartFormat>
    <chartFormat chart="1" format="34">
      <pivotArea type="data" outline="0" fieldPosition="0">
        <references count="3">
          <reference field="4294967294" count="1" selected="0">
            <x v="0"/>
          </reference>
          <reference field="2" count="1" selected="0">
            <x v="3"/>
          </reference>
          <reference field="11" count="1" selected="0">
            <x v="0"/>
          </reference>
        </references>
      </pivotArea>
    </chartFormat>
    <chartFormat chart="1" format="35">
      <pivotArea type="data" outline="0" fieldPosition="0">
        <references count="3">
          <reference field="4294967294" count="1" selected="0">
            <x v="0"/>
          </reference>
          <reference field="2" count="1" selected="0">
            <x v="4"/>
          </reference>
          <reference field="11" count="1" selected="0">
            <x v="0"/>
          </reference>
        </references>
      </pivotArea>
    </chartFormat>
    <chartFormat chart="1" format="36">
      <pivotArea type="data" outline="0" fieldPosition="0">
        <references count="3">
          <reference field="4294967294" count="1" selected="0">
            <x v="0"/>
          </reference>
          <reference field="2" count="1" selected="0">
            <x v="5"/>
          </reference>
          <reference field="11" count="1" selected="0">
            <x v="0"/>
          </reference>
        </references>
      </pivotArea>
    </chartFormat>
    <chartFormat chart="1" format="37">
      <pivotArea type="data" outline="0" fieldPosition="0">
        <references count="3">
          <reference field="4294967294" count="1" selected="0">
            <x v="0"/>
          </reference>
          <reference field="2" count="1" selected="0">
            <x v="6"/>
          </reference>
          <reference field="11" count="1" selected="0">
            <x v="0"/>
          </reference>
        </references>
      </pivotArea>
    </chartFormat>
    <chartFormat chart="1" format="38">
      <pivotArea type="data" outline="0" fieldPosition="0">
        <references count="3">
          <reference field="4294967294" count="1" selected="0">
            <x v="0"/>
          </reference>
          <reference field="2" count="1" selected="0">
            <x v="7"/>
          </reference>
          <reference field="11" count="1" selected="0">
            <x v="0"/>
          </reference>
        </references>
      </pivotArea>
    </chartFormat>
    <chartFormat chart="1" format="39">
      <pivotArea type="data" outline="0" fieldPosition="0">
        <references count="3">
          <reference field="4294967294" count="1" selected="0">
            <x v="0"/>
          </reference>
          <reference field="2" count="1" selected="0">
            <x v="8"/>
          </reference>
          <reference field="11" count="1" selected="0">
            <x v="0"/>
          </reference>
        </references>
      </pivotArea>
    </chartFormat>
    <chartFormat chart="1" format="40">
      <pivotArea type="data" outline="0" fieldPosition="0">
        <references count="3">
          <reference field="4294967294" count="1" selected="0">
            <x v="0"/>
          </reference>
          <reference field="2" count="1" selected="0">
            <x v="9"/>
          </reference>
          <reference field="11" count="1" selected="0">
            <x v="0"/>
          </reference>
        </references>
      </pivotArea>
    </chartFormat>
    <chartFormat chart="1" format="41">
      <pivotArea type="data" outline="0" fieldPosition="0">
        <references count="3">
          <reference field="4294967294" count="1" selected="0">
            <x v="0"/>
          </reference>
          <reference field="2" count="1" selected="0">
            <x v="11"/>
          </reference>
          <reference field="11" count="1" selected="0">
            <x v="0"/>
          </reference>
        </references>
      </pivotArea>
    </chartFormat>
    <chartFormat chart="1" format="42">
      <pivotArea type="data" outline="0" fieldPosition="0">
        <references count="3">
          <reference field="4294967294" count="1" selected="0">
            <x v="0"/>
          </reference>
          <reference field="2" count="1" selected="0">
            <x v="13"/>
          </reference>
          <reference field="11" count="1" selected="0">
            <x v="0"/>
          </reference>
        </references>
      </pivotArea>
    </chartFormat>
    <chartFormat chart="1" format="43">
      <pivotArea type="data" outline="0" fieldPosition="0">
        <references count="3">
          <reference field="4294967294" count="1" selected="0">
            <x v="0"/>
          </reference>
          <reference field="2" count="1" selected="0">
            <x v="14"/>
          </reference>
          <reference field="11" count="1" selected="0">
            <x v="0"/>
          </reference>
        </references>
      </pivotArea>
    </chartFormat>
    <chartFormat chart="1" format="44">
      <pivotArea type="data" outline="0" fieldPosition="0">
        <references count="3">
          <reference field="4294967294" count="1" selected="0">
            <x v="0"/>
          </reference>
          <reference field="2" count="1" selected="0">
            <x v="15"/>
          </reference>
          <reference field="11" count="1" selected="0">
            <x v="0"/>
          </reference>
        </references>
      </pivotArea>
    </chartFormat>
    <chartFormat chart="1" format="45">
      <pivotArea type="data" outline="0" fieldPosition="0">
        <references count="3">
          <reference field="4294967294" count="1" selected="0">
            <x v="0"/>
          </reference>
          <reference field="2" count="1" selected="0">
            <x v="16"/>
          </reference>
          <reference field="11" count="1" selected="0">
            <x v="0"/>
          </reference>
        </references>
      </pivotArea>
    </chartFormat>
    <chartFormat chart="1" format="46">
      <pivotArea type="data" outline="0" fieldPosition="0">
        <references count="3">
          <reference field="4294967294" count="1" selected="0">
            <x v="0"/>
          </reference>
          <reference field="2" count="1" selected="0">
            <x v="18"/>
          </reference>
          <reference field="11" count="1" selected="0">
            <x v="0"/>
          </reference>
        </references>
      </pivotArea>
    </chartFormat>
    <chartFormat chart="1" format="47">
      <pivotArea type="data" outline="0" fieldPosition="0">
        <references count="3">
          <reference field="4294967294" count="1" selected="0">
            <x v="0"/>
          </reference>
          <reference field="2" count="1" selected="0">
            <x v="19"/>
          </reference>
          <reference field="11" count="1" selected="0">
            <x v="0"/>
          </reference>
        </references>
      </pivotArea>
    </chartFormat>
    <chartFormat chart="1" format="48">
      <pivotArea type="data" outline="0" fieldPosition="0">
        <references count="3">
          <reference field="4294967294" count="1" selected="0">
            <x v="0"/>
          </reference>
          <reference field="2" count="1" selected="0">
            <x v="20"/>
          </reference>
          <reference field="11" count="1" selected="0">
            <x v="0"/>
          </reference>
        </references>
      </pivotArea>
    </chartFormat>
    <chartFormat chart="1" format="49">
      <pivotArea type="data" outline="0" fieldPosition="0">
        <references count="3">
          <reference field="4294967294" count="1" selected="0">
            <x v="0"/>
          </reference>
          <reference field="2" count="1" selected="0">
            <x v="21"/>
          </reference>
          <reference field="11" count="1" selected="0">
            <x v="0"/>
          </reference>
        </references>
      </pivotArea>
    </chartFormat>
    <chartFormat chart="1" format="50">
      <pivotArea type="data" outline="0" fieldPosition="0">
        <references count="3">
          <reference field="4294967294" count="1" selected="0">
            <x v="0"/>
          </reference>
          <reference field="2" count="1" selected="0">
            <x v="22"/>
          </reference>
          <reference field="11" count="1" selected="0">
            <x v="0"/>
          </reference>
        </references>
      </pivotArea>
    </chartFormat>
    <chartFormat chart="1" format="51">
      <pivotArea type="data" outline="0" fieldPosition="0">
        <references count="3">
          <reference field="4294967294" count="1" selected="0">
            <x v="0"/>
          </reference>
          <reference field="2" count="1" selected="0">
            <x v="23"/>
          </reference>
          <reference field="11" count="1" selected="0">
            <x v="0"/>
          </reference>
        </references>
      </pivotArea>
    </chartFormat>
    <chartFormat chart="1" format="52">
      <pivotArea type="data" outline="0" fieldPosition="0">
        <references count="3">
          <reference field="4294967294" count="1" selected="0">
            <x v="0"/>
          </reference>
          <reference field="2" count="1" selected="0">
            <x v="24"/>
          </reference>
          <reference field="11" count="1" selected="0">
            <x v="0"/>
          </reference>
        </references>
      </pivotArea>
    </chartFormat>
    <chartFormat chart="1" format="53">
      <pivotArea type="data" outline="0" fieldPosition="0">
        <references count="3">
          <reference field="4294967294" count="1" selected="0">
            <x v="0"/>
          </reference>
          <reference field="2" count="1" selected="0">
            <x v="25"/>
          </reference>
          <reference field="11" count="1" selected="0">
            <x v="0"/>
          </reference>
        </references>
      </pivotArea>
    </chartFormat>
    <chartFormat chart="1" format="54">
      <pivotArea type="data" outline="0" fieldPosition="0">
        <references count="3">
          <reference field="4294967294" count="1" selected="0">
            <x v="0"/>
          </reference>
          <reference field="2" count="1" selected="0">
            <x v="27"/>
          </reference>
          <reference field="11" count="1" selected="0">
            <x v="0"/>
          </reference>
        </references>
      </pivotArea>
    </chartFormat>
    <chartFormat chart="1" format="55">
      <pivotArea type="data" outline="0" fieldPosition="0">
        <references count="3">
          <reference field="4294967294" count="1" selected="0">
            <x v="0"/>
          </reference>
          <reference field="2" count="1" selected="0">
            <x v="28"/>
          </reference>
          <reference field="11" count="1" selected="0">
            <x v="0"/>
          </reference>
        </references>
      </pivotArea>
    </chartFormat>
    <chartFormat chart="1" format="56">
      <pivotArea type="data" outline="0" fieldPosition="0">
        <references count="3">
          <reference field="4294967294" count="1" selected="0">
            <x v="0"/>
          </reference>
          <reference field="2" count="1" selected="0">
            <x v="29"/>
          </reference>
          <reference field="11" count="1" selected="0">
            <x v="0"/>
          </reference>
        </references>
      </pivotArea>
    </chartFormat>
    <chartFormat chart="1" format="57">
      <pivotArea type="data" outline="0" fieldPosition="0">
        <references count="3">
          <reference field="4294967294" count="1" selected="0">
            <x v="0"/>
          </reference>
          <reference field="2" count="1" selected="0">
            <x v="30"/>
          </reference>
          <reference field="11" count="1" selected="0">
            <x v="0"/>
          </reference>
        </references>
      </pivotArea>
    </chartFormat>
    <chartFormat chart="1" format="58">
      <pivotArea type="data" outline="0" fieldPosition="0">
        <references count="3">
          <reference field="4294967294" count="1" selected="0">
            <x v="0"/>
          </reference>
          <reference field="2" count="1" selected="0">
            <x v="31"/>
          </reference>
          <reference field="11" count="1" selected="0">
            <x v="0"/>
          </reference>
        </references>
      </pivotArea>
    </chartFormat>
    <chartFormat chart="1" format="59">
      <pivotArea type="data" outline="0" fieldPosition="0">
        <references count="3">
          <reference field="4294967294" count="1" selected="0">
            <x v="0"/>
          </reference>
          <reference field="2" count="1" selected="0">
            <x v="32"/>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8CAABD-6867-410D-8090-6FE264DC2A12}"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7">
  <location ref="F18:H29" firstHeaderRow="2" firstDataRow="2" firstDataCol="2" rowPageCount="1" colPageCount="1"/>
  <pivotFields count="18">
    <pivotField compact="0" outline="0" showAll="0"/>
    <pivotField compact="0" outline="0" showAll="0"/>
    <pivotField compact="0" outline="0" showAll="0"/>
    <pivotField axis="axisPage" compact="0" outline="0" showAll="0">
      <items count="8">
        <item x="3"/>
        <item x="0"/>
        <item x="4"/>
        <item x="6"/>
        <item x="2"/>
        <item x="5"/>
        <item x="1"/>
        <item t="default"/>
      </items>
    </pivotField>
    <pivotField compact="0" outline="0" showAll="0">
      <items count="5">
        <item x="1"/>
        <item x="0"/>
        <item x="2"/>
        <item x="3"/>
        <item t="default"/>
      </items>
    </pivotField>
    <pivotField axis="axisRow" compact="0" outline="0" showAll="0">
      <items count="3">
        <item x="1"/>
        <item x="0"/>
        <item t="default"/>
      </items>
    </pivotField>
    <pivotField compact="0" outline="0" showAll="0"/>
    <pivotField compact="0" outline="0" showAll="0"/>
    <pivotField compact="0" numFmtId="14" outline="0" showAll="0"/>
    <pivotField compact="0" numFmtId="164" outline="0" showAll="0"/>
    <pivotField compact="0" numFmtId="165" outline="0" showAll="0"/>
    <pivotField axis="axisRow" compact="0" outline="0" multipleItemSelectionAllowed="1" showAll="0">
      <items count="4">
        <item x="2"/>
        <item x="1"/>
        <item x="0"/>
        <item t="default"/>
      </items>
    </pivotField>
    <pivotField compact="0" outline="0" showAll="0">
      <items count="14">
        <item x="4"/>
        <item x="9"/>
        <item x="7"/>
        <item x="1"/>
        <item x="6"/>
        <item x="0"/>
        <item x="12"/>
        <item x="8"/>
        <item x="5"/>
        <item x="10"/>
        <item x="11"/>
        <item x="3"/>
        <item x="2"/>
        <item t="default"/>
      </items>
    </pivotField>
    <pivotField compact="0" outline="0" showAll="0"/>
    <pivotField compact="0" outline="0" showAll="0"/>
    <pivotField dataField="1" compact="0" numFmtId="164" outline="0" showAll="0"/>
    <pivotField compact="0" outline="0" showAll="0" defaultSubtotal="0"/>
    <pivotField compact="0" outline="0" showAll="0" defaultSubtotal="0"/>
  </pivotFields>
  <rowFields count="2">
    <field x="11"/>
    <field x="5"/>
  </rowFields>
  <rowItems count="10">
    <i>
      <x/>
      <x/>
    </i>
    <i r="1">
      <x v="1"/>
    </i>
    <i t="default">
      <x/>
    </i>
    <i>
      <x v="1"/>
      <x/>
    </i>
    <i r="1">
      <x v="1"/>
    </i>
    <i t="default">
      <x v="1"/>
    </i>
    <i>
      <x v="2"/>
      <x/>
    </i>
    <i r="1">
      <x v="1"/>
    </i>
    <i t="default">
      <x v="2"/>
    </i>
    <i t="grand">
      <x/>
    </i>
  </rowItems>
  <colItems count="1">
    <i/>
  </colItems>
  <pageFields count="1">
    <pageField fld="3" hier="-1"/>
  </pageFields>
  <dataFields count="1">
    <dataField name="Average of Total Annual Sal+Bonus" fld="15" subtotal="average" baseField="3" baseItem="1" numFmtId="166"/>
  </dataFields>
  <formats count="2">
    <format dxfId="252">
      <pivotArea outline="0" collapsedLevelsAreSubtotals="1" fieldPosition="0"/>
    </format>
    <format dxfId="251">
      <pivotArea dataOnly="0" outline="0" fieldPosition="0">
        <references count="1">
          <reference field="11" count="0" defaultSubtotal="1"/>
        </references>
      </pivotArea>
    </format>
  </formats>
  <chartFormats count="31">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3" count="1" selected="0">
            <x v="0"/>
          </reference>
        </references>
      </pivotArea>
    </chartFormat>
    <chartFormat chart="8" format="27">
      <pivotArea type="data" outline="0" fieldPosition="0">
        <references count="2">
          <reference field="4294967294" count="1" selected="0">
            <x v="0"/>
          </reference>
          <reference field="3" count="1" selected="0">
            <x v="1"/>
          </reference>
        </references>
      </pivotArea>
    </chartFormat>
    <chartFormat chart="8" format="28">
      <pivotArea type="data" outline="0" fieldPosition="0">
        <references count="2">
          <reference field="4294967294" count="1" selected="0">
            <x v="0"/>
          </reference>
          <reference field="3" count="1" selected="0">
            <x v="2"/>
          </reference>
        </references>
      </pivotArea>
    </chartFormat>
    <chartFormat chart="8" format="29">
      <pivotArea type="data" outline="0" fieldPosition="0">
        <references count="2">
          <reference field="4294967294" count="1" selected="0">
            <x v="0"/>
          </reference>
          <reference field="3" count="1" selected="0">
            <x v="3"/>
          </reference>
        </references>
      </pivotArea>
    </chartFormat>
    <chartFormat chart="8" format="30">
      <pivotArea type="data" outline="0" fieldPosition="0">
        <references count="2">
          <reference field="4294967294" count="1" selected="0">
            <x v="0"/>
          </reference>
          <reference field="3" count="1" selected="0">
            <x v="4"/>
          </reference>
        </references>
      </pivotArea>
    </chartFormat>
    <chartFormat chart="8" format="31">
      <pivotArea type="data" outline="0" fieldPosition="0">
        <references count="2">
          <reference field="4294967294" count="1" selected="0">
            <x v="0"/>
          </reference>
          <reference field="3" count="1" selected="0">
            <x v="5"/>
          </reference>
        </references>
      </pivotArea>
    </chartFormat>
    <chartFormat chart="8" format="32">
      <pivotArea type="data" outline="0" fieldPosition="0">
        <references count="2">
          <reference field="4294967294" count="1" selected="0">
            <x v="0"/>
          </reference>
          <reference field="3" count="1" selected="0">
            <x v="6"/>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3">
          <reference field="4294967294" count="1" selected="0">
            <x v="0"/>
          </reference>
          <reference field="5" count="1" selected="0">
            <x v="0"/>
          </reference>
          <reference field="11" count="1" selected="0">
            <x v="0"/>
          </reference>
        </references>
      </pivotArea>
    </chartFormat>
    <chartFormat chart="13" format="10">
      <pivotArea type="data" outline="0" fieldPosition="0">
        <references count="3">
          <reference field="4294967294" count="1" selected="0">
            <x v="0"/>
          </reference>
          <reference field="5" count="1" selected="0">
            <x v="1"/>
          </reference>
          <reference field="11" count="1" selected="0">
            <x v="0"/>
          </reference>
        </references>
      </pivotArea>
    </chartFormat>
    <chartFormat chart="13" format="11">
      <pivotArea type="data" outline="0" fieldPosition="0">
        <references count="3">
          <reference field="4294967294" count="1" selected="0">
            <x v="0"/>
          </reference>
          <reference field="5" count="1" selected="0">
            <x v="0"/>
          </reference>
          <reference field="11" count="1" selected="0">
            <x v="1"/>
          </reference>
        </references>
      </pivotArea>
    </chartFormat>
    <chartFormat chart="13" format="12">
      <pivotArea type="data" outline="0" fieldPosition="0">
        <references count="3">
          <reference field="4294967294" count="1" selected="0">
            <x v="0"/>
          </reference>
          <reference field="5" count="1" selected="0">
            <x v="1"/>
          </reference>
          <reference field="11" count="1" selected="0">
            <x v="1"/>
          </reference>
        </references>
      </pivotArea>
    </chartFormat>
    <chartFormat chart="13" format="13">
      <pivotArea type="data" outline="0" fieldPosition="0">
        <references count="3">
          <reference field="4294967294" count="1" selected="0">
            <x v="0"/>
          </reference>
          <reference field="5" count="1" selected="0">
            <x v="0"/>
          </reference>
          <reference field="11" count="1" selected="0">
            <x v="2"/>
          </reference>
        </references>
      </pivotArea>
    </chartFormat>
    <chartFormat chart="13" format="14">
      <pivotArea type="data" outline="0" fieldPosition="0">
        <references count="3">
          <reference field="4294967294" count="1" selected="0">
            <x v="0"/>
          </reference>
          <reference field="5" count="1" selected="0">
            <x v="1"/>
          </reference>
          <reference field="11" count="1" selected="0">
            <x v="2"/>
          </reference>
        </references>
      </pivotArea>
    </chartFormat>
    <chartFormat chart="14" format="0"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3">
          <reference field="4294967294" count="1" selected="0">
            <x v="0"/>
          </reference>
          <reference field="5" count="1" selected="0">
            <x v="0"/>
          </reference>
          <reference field="11" count="1" selected="0">
            <x v="0"/>
          </reference>
        </references>
      </pivotArea>
    </chartFormat>
    <chartFormat chart="16" format="10">
      <pivotArea type="data" outline="0" fieldPosition="0">
        <references count="3">
          <reference field="4294967294" count="1" selected="0">
            <x v="0"/>
          </reference>
          <reference field="5" count="1" selected="0">
            <x v="1"/>
          </reference>
          <reference field="11" count="1" selected="0">
            <x v="0"/>
          </reference>
        </references>
      </pivotArea>
    </chartFormat>
    <chartFormat chart="16" format="11">
      <pivotArea type="data" outline="0" fieldPosition="0">
        <references count="3">
          <reference field="4294967294" count="1" selected="0">
            <x v="0"/>
          </reference>
          <reference field="5" count="1" selected="0">
            <x v="0"/>
          </reference>
          <reference field="11" count="1" selected="0">
            <x v="1"/>
          </reference>
        </references>
      </pivotArea>
    </chartFormat>
    <chartFormat chart="16" format="12">
      <pivotArea type="data" outline="0" fieldPosition="0">
        <references count="3">
          <reference field="4294967294" count="1" selected="0">
            <x v="0"/>
          </reference>
          <reference field="5" count="1" selected="0">
            <x v="1"/>
          </reference>
          <reference field="11" count="1" selected="0">
            <x v="1"/>
          </reference>
        </references>
      </pivotArea>
    </chartFormat>
    <chartFormat chart="16" format="13">
      <pivotArea type="data" outline="0" fieldPosition="0">
        <references count="3">
          <reference field="4294967294" count="1" selected="0">
            <x v="0"/>
          </reference>
          <reference field="5" count="1" selected="0">
            <x v="0"/>
          </reference>
          <reference field="11" count="1" selected="0">
            <x v="2"/>
          </reference>
        </references>
      </pivotArea>
    </chartFormat>
    <chartFormat chart="16" format="14">
      <pivotArea type="data" outline="0" fieldPosition="0">
        <references count="3">
          <reference field="4294967294" count="1" selected="0">
            <x v="0"/>
          </reference>
          <reference field="5"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1A2451-E29C-47A6-8F7F-88CDFC52E4FF}"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2">
  <location ref="K18:M41" firstHeaderRow="2" firstDataRow="2" firstDataCol="2" rowPageCount="1" colPageCount="1"/>
  <pivotFields count="18">
    <pivotField compact="0" outline="0" showAll="0"/>
    <pivotField compact="0" outline="0" showAll="0"/>
    <pivotField compact="0" outline="0" showAll="0"/>
    <pivotField axis="axisRow" compact="0" outline="0" showAll="0">
      <items count="8">
        <item x="3"/>
        <item x="0"/>
        <item x="4"/>
        <item x="6"/>
        <item x="2"/>
        <item x="5"/>
        <item x="1"/>
        <item t="default"/>
      </items>
    </pivotField>
    <pivotField compact="0" outline="0" showAll="0">
      <items count="5">
        <item x="1"/>
        <item x="0"/>
        <item x="2"/>
        <item x="3"/>
        <item t="default"/>
      </items>
    </pivotField>
    <pivotField axis="axisRow" compact="0" outline="0" showAll="0">
      <items count="3">
        <item x="1"/>
        <item x="0"/>
        <item t="default"/>
      </items>
    </pivotField>
    <pivotField compact="0" outline="0" showAll="0"/>
    <pivotField compact="0" outline="0" showAll="0"/>
    <pivotField compact="0" numFmtId="14" outline="0" showAll="0"/>
    <pivotField compact="0" numFmtId="164" outline="0" showAll="0"/>
    <pivotField compact="0" numFmtId="165" outline="0" showAll="0"/>
    <pivotField axis="axisPage" compact="0" outline="0" multipleItemSelectionAllowed="1" showAll="0">
      <items count="4">
        <item x="2"/>
        <item x="1"/>
        <item x="0"/>
        <item t="default"/>
      </items>
    </pivotField>
    <pivotField compact="0" outline="0" showAll="0">
      <items count="14">
        <item x="4"/>
        <item x="9"/>
        <item x="7"/>
        <item x="1"/>
        <item x="6"/>
        <item x="0"/>
        <item x="12"/>
        <item x="8"/>
        <item x="5"/>
        <item x="10"/>
        <item x="11"/>
        <item x="3"/>
        <item x="2"/>
        <item t="default"/>
      </items>
    </pivotField>
    <pivotField compact="0" outline="0" showAll="0"/>
    <pivotField compact="0" outline="0" showAll="0"/>
    <pivotField dataField="1" compact="0" numFmtId="164" outline="0" showAll="0"/>
    <pivotField compact="0" outline="0" showAll="0" defaultSubtotal="0"/>
    <pivotField compact="0" outline="0" showAll="0" defaultSubtotal="0"/>
  </pivotFields>
  <rowFields count="2">
    <field x="3"/>
    <field x="5"/>
  </rowFields>
  <rowItems count="22">
    <i>
      <x/>
      <x/>
    </i>
    <i r="1">
      <x v="1"/>
    </i>
    <i t="default">
      <x/>
    </i>
    <i>
      <x v="1"/>
      <x/>
    </i>
    <i r="1">
      <x v="1"/>
    </i>
    <i t="default">
      <x v="1"/>
    </i>
    <i>
      <x v="2"/>
      <x/>
    </i>
    <i r="1">
      <x v="1"/>
    </i>
    <i t="default">
      <x v="2"/>
    </i>
    <i>
      <x v="3"/>
      <x/>
    </i>
    <i r="1">
      <x v="1"/>
    </i>
    <i t="default">
      <x v="3"/>
    </i>
    <i>
      <x v="4"/>
      <x/>
    </i>
    <i r="1">
      <x v="1"/>
    </i>
    <i t="default">
      <x v="4"/>
    </i>
    <i>
      <x v="5"/>
      <x/>
    </i>
    <i r="1">
      <x v="1"/>
    </i>
    <i t="default">
      <x v="5"/>
    </i>
    <i>
      <x v="6"/>
      <x/>
    </i>
    <i r="1">
      <x v="1"/>
    </i>
    <i t="default">
      <x v="6"/>
    </i>
    <i t="grand">
      <x/>
    </i>
  </rowItems>
  <colItems count="1">
    <i/>
  </colItems>
  <pageFields count="1">
    <pageField fld="11" hier="-1"/>
  </pageFields>
  <dataFields count="1">
    <dataField name="Average of Total Annual Sal+Bonus" fld="15" subtotal="average" baseField="3" baseItem="1" numFmtId="166"/>
  </dataFields>
  <formats count="1">
    <format dxfId="253">
      <pivotArea outline="0" collapsedLevelsAreSubtotals="1" fieldPosition="0"/>
    </format>
  </formats>
  <chartFormats count="25">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3" count="1" selected="0">
            <x v="0"/>
          </reference>
        </references>
      </pivotArea>
    </chartFormat>
    <chartFormat chart="8" format="27">
      <pivotArea type="data" outline="0" fieldPosition="0">
        <references count="2">
          <reference field="4294967294" count="1" selected="0">
            <x v="0"/>
          </reference>
          <reference field="3" count="1" selected="0">
            <x v="1"/>
          </reference>
        </references>
      </pivotArea>
    </chartFormat>
    <chartFormat chart="8" format="28">
      <pivotArea type="data" outline="0" fieldPosition="0">
        <references count="2">
          <reference field="4294967294" count="1" selected="0">
            <x v="0"/>
          </reference>
          <reference field="3" count="1" selected="0">
            <x v="2"/>
          </reference>
        </references>
      </pivotArea>
    </chartFormat>
    <chartFormat chart="8" format="29">
      <pivotArea type="data" outline="0" fieldPosition="0">
        <references count="2">
          <reference field="4294967294" count="1" selected="0">
            <x v="0"/>
          </reference>
          <reference field="3" count="1" selected="0">
            <x v="3"/>
          </reference>
        </references>
      </pivotArea>
    </chartFormat>
    <chartFormat chart="8" format="30">
      <pivotArea type="data" outline="0" fieldPosition="0">
        <references count="2">
          <reference field="4294967294" count="1" selected="0">
            <x v="0"/>
          </reference>
          <reference field="3" count="1" selected="0">
            <x v="4"/>
          </reference>
        </references>
      </pivotArea>
    </chartFormat>
    <chartFormat chart="8" format="31">
      <pivotArea type="data" outline="0" fieldPosition="0">
        <references count="2">
          <reference field="4294967294" count="1" selected="0">
            <x v="0"/>
          </reference>
          <reference field="3" count="1" selected="0">
            <x v="5"/>
          </reference>
        </references>
      </pivotArea>
    </chartFormat>
    <chartFormat chart="8" format="32">
      <pivotArea type="data" outline="0" fieldPosition="0">
        <references count="2">
          <reference field="4294967294" count="1" selected="0">
            <x v="0"/>
          </reference>
          <reference field="3" count="1" selected="0">
            <x v="6"/>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3">
          <reference field="4294967294" count="1" selected="0">
            <x v="0"/>
          </reference>
          <reference field="3" count="1" selected="0">
            <x v="0"/>
          </reference>
          <reference field="5" count="1" selected="0">
            <x v="1"/>
          </reference>
        </references>
      </pivotArea>
    </chartFormat>
    <chartFormat chart="11" format="4">
      <pivotArea type="data" outline="0" fieldPosition="0">
        <references count="3">
          <reference field="4294967294" count="1" selected="0">
            <x v="0"/>
          </reference>
          <reference field="3" count="1" selected="0">
            <x v="1"/>
          </reference>
          <reference field="5" count="1" selected="0">
            <x v="1"/>
          </reference>
        </references>
      </pivotArea>
    </chartFormat>
    <chartFormat chart="11" format="5">
      <pivotArea type="data" outline="0" fieldPosition="0">
        <references count="3">
          <reference field="4294967294" count="1" selected="0">
            <x v="0"/>
          </reference>
          <reference field="3" count="1" selected="0">
            <x v="2"/>
          </reference>
          <reference field="5" count="1" selected="0">
            <x v="1"/>
          </reference>
        </references>
      </pivotArea>
    </chartFormat>
    <chartFormat chart="11" format="6">
      <pivotArea type="data" outline="0" fieldPosition="0">
        <references count="3">
          <reference field="4294967294" count="1" selected="0">
            <x v="0"/>
          </reference>
          <reference field="3" count="1" selected="0">
            <x v="3"/>
          </reference>
          <reference field="5" count="1" selected="0">
            <x v="1"/>
          </reference>
        </references>
      </pivotArea>
    </chartFormat>
    <chartFormat chart="11" format="7">
      <pivotArea type="data" outline="0" fieldPosition="0">
        <references count="3">
          <reference field="4294967294" count="1" selected="0">
            <x v="0"/>
          </reference>
          <reference field="3" count="1" selected="0">
            <x v="4"/>
          </reference>
          <reference field="5" count="1" selected="0">
            <x v="1"/>
          </reference>
        </references>
      </pivotArea>
    </chartFormat>
    <chartFormat chart="11" format="8">
      <pivotArea type="data" outline="0" fieldPosition="0">
        <references count="3">
          <reference field="4294967294" count="1" selected="0">
            <x v="0"/>
          </reference>
          <reference field="3" count="1" selected="0">
            <x v="5"/>
          </reference>
          <reference field="5" count="1" selected="0">
            <x v="1"/>
          </reference>
        </references>
      </pivotArea>
    </chartFormat>
    <chartFormat chart="11" format="9">
      <pivotArea type="data" outline="0" fieldPosition="0">
        <references count="3">
          <reference field="4294967294" count="1" selected="0">
            <x v="0"/>
          </reference>
          <reference field="3" count="1" selected="0">
            <x v="6"/>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3E26F4-4616-4FFC-9D93-D50A253446AB}"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9">
  <location ref="F4:H13" firstHeaderRow="2" firstDataRow="2" firstDataCol="2" rowPageCount="1" colPageCount="1"/>
  <pivotFields count="18">
    <pivotField compact="0" outline="0" showAll="0"/>
    <pivotField compact="0" outline="0" showAll="0"/>
    <pivotField compact="0" outline="0" showAll="0"/>
    <pivotField axis="axisRow" compact="0" outline="0" showAll="0" defaultSubtotal="0">
      <items count="7">
        <item x="3"/>
        <item x="0"/>
        <item x="4"/>
        <item x="6"/>
        <item x="2"/>
        <item x="5"/>
        <item x="1"/>
      </items>
    </pivotField>
    <pivotField compact="0" outline="0" showAll="0">
      <items count="5">
        <item x="1"/>
        <item x="0"/>
        <item x="2"/>
        <item x="3"/>
        <item t="default"/>
      </items>
    </pivotField>
    <pivotField axis="axisRow" compact="0" outline="0" showAll="0">
      <items count="3">
        <item x="1"/>
        <item h="1" x="0"/>
        <item t="default"/>
      </items>
    </pivotField>
    <pivotField compact="0" outline="0" showAll="0"/>
    <pivotField compact="0" outline="0" showAll="0"/>
    <pivotField compact="0" numFmtId="14" outline="0" showAll="0"/>
    <pivotField compact="0" numFmtId="164" outline="0" showAll="0"/>
    <pivotField compact="0" numFmtId="165" outline="0" showAll="0"/>
    <pivotField axis="axisPage" compact="0" outline="0" multipleItemSelectionAllowed="1"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defaultSubtotal="0"/>
    <pivotField compact="0" outline="0" showAll="0" defaultSubtotal="0"/>
  </pivotFields>
  <rowFields count="2">
    <field x="3"/>
    <field x="5"/>
  </rowFields>
  <rowItems count="8">
    <i>
      <x/>
      <x/>
    </i>
    <i>
      <x v="1"/>
      <x/>
    </i>
    <i>
      <x v="2"/>
      <x/>
    </i>
    <i>
      <x v="3"/>
      <x/>
    </i>
    <i>
      <x v="4"/>
      <x/>
    </i>
    <i>
      <x v="5"/>
      <x/>
    </i>
    <i>
      <x v="6"/>
      <x/>
    </i>
    <i t="grand">
      <x/>
    </i>
  </rowItems>
  <colItems count="1">
    <i/>
  </colItems>
  <pageFields count="1">
    <pageField fld="11" hier="-1"/>
  </pageFields>
  <dataFields count="1">
    <dataField name="Sum of Total Annual Sal+Bonus" fld="15" baseField="0" baseItem="0" numFmtId="166"/>
  </dataFields>
  <formats count="1">
    <format dxfId="254">
      <pivotArea outline="0" collapsedLevelsAreSubtotals="1" fieldPosition="0"/>
    </format>
  </formats>
  <chartFormats count="15">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3" count="1" selected="0">
            <x v="0"/>
          </reference>
        </references>
      </pivotArea>
    </chartFormat>
    <chartFormat chart="17" format="11">
      <pivotArea type="data" outline="0" fieldPosition="0">
        <references count="2">
          <reference field="4294967294" count="1" selected="0">
            <x v="0"/>
          </reference>
          <reference field="3" count="1" selected="0">
            <x v="1"/>
          </reference>
        </references>
      </pivotArea>
    </chartFormat>
    <chartFormat chart="17" format="12">
      <pivotArea type="data" outline="0" fieldPosition="0">
        <references count="2">
          <reference field="4294967294" count="1" selected="0">
            <x v="0"/>
          </reference>
          <reference field="3" count="1" selected="0">
            <x v="2"/>
          </reference>
        </references>
      </pivotArea>
    </chartFormat>
    <chartFormat chart="17" format="13">
      <pivotArea type="data" outline="0" fieldPosition="0">
        <references count="2">
          <reference field="4294967294" count="1" selected="0">
            <x v="0"/>
          </reference>
          <reference field="3" count="1" selected="0">
            <x v="3"/>
          </reference>
        </references>
      </pivotArea>
    </chartFormat>
    <chartFormat chart="17" format="14">
      <pivotArea type="data" outline="0" fieldPosition="0">
        <references count="2">
          <reference field="4294967294" count="1" selected="0">
            <x v="0"/>
          </reference>
          <reference field="3" count="1" selected="0">
            <x v="4"/>
          </reference>
        </references>
      </pivotArea>
    </chartFormat>
    <chartFormat chart="17" format="15">
      <pivotArea type="data" outline="0" fieldPosition="0">
        <references count="2">
          <reference field="4294967294" count="1" selected="0">
            <x v="0"/>
          </reference>
          <reference field="3" count="1" selected="0">
            <x v="5"/>
          </reference>
        </references>
      </pivotArea>
    </chartFormat>
    <chartFormat chart="17" format="16">
      <pivotArea type="data" outline="0" fieldPosition="0">
        <references count="2">
          <reference field="4294967294" count="1" selected="0">
            <x v="0"/>
          </reference>
          <reference field="3" count="1" selected="0">
            <x v="6"/>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3">
          <reference field="4294967294" count="1" selected="0">
            <x v="0"/>
          </reference>
          <reference field="3" count="1" selected="0">
            <x v="5"/>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B84BBA-7911-4A9F-B55C-8D7DE42C2C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rowPageCount="1" colPageCount="1"/>
  <pivotFields count="18">
    <pivotField showAll="0"/>
    <pivotField showAll="0"/>
    <pivotField showAll="0"/>
    <pivotField axis="axisRow" showAll="0">
      <items count="8">
        <item x="3"/>
        <item x="0"/>
        <item x="4"/>
        <item x="6"/>
        <item x="2"/>
        <item x="5"/>
        <item x="1"/>
        <item t="default"/>
      </items>
    </pivotField>
    <pivotField showAll="0">
      <items count="5">
        <item x="1"/>
        <item x="0"/>
        <item x="2"/>
        <item x="3"/>
        <item t="default"/>
      </items>
    </pivotField>
    <pivotField showAll="0"/>
    <pivotField showAll="0"/>
    <pivotField showAll="0"/>
    <pivotField numFmtId="14" showAll="0"/>
    <pivotField numFmtId="164" showAll="0"/>
    <pivotField numFmtId="165" showAll="0"/>
    <pivotField axis="axisPage" multipleItemSelectionAllowed="1" showAll="0">
      <items count="4">
        <item x="2"/>
        <item x="1"/>
        <item x="0"/>
        <item t="default"/>
      </items>
    </pivotField>
    <pivotField showAll="0">
      <items count="14">
        <item x="4"/>
        <item x="9"/>
        <item x="7"/>
        <item x="1"/>
        <item x="6"/>
        <item x="0"/>
        <item x="12"/>
        <item x="8"/>
        <item x="5"/>
        <item x="10"/>
        <item x="11"/>
        <item x="3"/>
        <item x="2"/>
        <item t="default"/>
      </items>
    </pivotField>
    <pivotField showAll="0"/>
    <pivotField showAll="0"/>
    <pivotField dataField="1" numFmtId="164" showAll="0"/>
    <pivotField showAll="0" defaultSubtotal="0"/>
    <pivotField showAll="0" defaultSubtotal="0"/>
  </pivotFields>
  <rowFields count="1">
    <field x="3"/>
  </rowFields>
  <rowItems count="8">
    <i>
      <x/>
    </i>
    <i>
      <x v="1"/>
    </i>
    <i>
      <x v="2"/>
    </i>
    <i>
      <x v="3"/>
    </i>
    <i>
      <x v="4"/>
    </i>
    <i>
      <x v="5"/>
    </i>
    <i>
      <x v="6"/>
    </i>
    <i t="grand">
      <x/>
    </i>
  </rowItems>
  <colItems count="1">
    <i/>
  </colItems>
  <pageFields count="1">
    <pageField fld="11" hier="-1"/>
  </pageFields>
  <dataFields count="1">
    <dataField name="Sum of Total Annual Sal+Bonus" fld="15" baseField="0" baseItem="0" numFmtId="166"/>
  </dataFields>
  <formats count="1">
    <format dxfId="255">
      <pivotArea outline="0" collapsedLevelsAreSubtotals="1" fieldPosition="0"/>
    </format>
  </formats>
  <chartFormats count="16">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3" count="1" selected="0">
            <x v="0"/>
          </reference>
        </references>
      </pivotArea>
    </chartFormat>
    <chartFormat chart="8" format="27">
      <pivotArea type="data" outline="0" fieldPosition="0">
        <references count="2">
          <reference field="4294967294" count="1" selected="0">
            <x v="0"/>
          </reference>
          <reference field="3" count="1" selected="0">
            <x v="1"/>
          </reference>
        </references>
      </pivotArea>
    </chartFormat>
    <chartFormat chart="8" format="28">
      <pivotArea type="data" outline="0" fieldPosition="0">
        <references count="2">
          <reference field="4294967294" count="1" selected="0">
            <x v="0"/>
          </reference>
          <reference field="3" count="1" selected="0">
            <x v="2"/>
          </reference>
        </references>
      </pivotArea>
    </chartFormat>
    <chartFormat chart="8" format="29">
      <pivotArea type="data" outline="0" fieldPosition="0">
        <references count="2">
          <reference field="4294967294" count="1" selected="0">
            <x v="0"/>
          </reference>
          <reference field="3" count="1" selected="0">
            <x v="3"/>
          </reference>
        </references>
      </pivotArea>
    </chartFormat>
    <chartFormat chart="8" format="30">
      <pivotArea type="data" outline="0" fieldPosition="0">
        <references count="2">
          <reference field="4294967294" count="1" selected="0">
            <x v="0"/>
          </reference>
          <reference field="3" count="1" selected="0">
            <x v="4"/>
          </reference>
        </references>
      </pivotArea>
    </chartFormat>
    <chartFormat chart="8" format="31">
      <pivotArea type="data" outline="0" fieldPosition="0">
        <references count="2">
          <reference field="4294967294" count="1" selected="0">
            <x v="0"/>
          </reference>
          <reference field="3" count="1" selected="0">
            <x v="5"/>
          </reference>
        </references>
      </pivotArea>
    </chartFormat>
    <chartFormat chart="8" format="32">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720BD1-C1F1-4C6F-8A41-29340C721290}"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21:D38" firstHeaderRow="2" firstDataRow="2" firstDataCol="3"/>
  <pivotFields count="18">
    <pivotField dataField="1" compact="0" outline="0" showAll="0"/>
    <pivotField compact="0" outline="0" showAll="0"/>
    <pivotField compact="0" outline="0" showAll="0"/>
    <pivotField compact="0" outline="0" showAll="0"/>
    <pivotField compact="0" outline="0" showAll="0"/>
    <pivotField axis="axisRow" compact="0" outline="0" showAll="0" defaultSubtotal="0">
      <items count="2">
        <item x="1"/>
        <item x="0"/>
      </items>
    </pivotField>
    <pivotField axis="axisRow" compact="0" outline="0" showAll="0" defaultSubtotal="0">
      <items count="4">
        <item x="0"/>
        <item x="3"/>
        <item x="2"/>
        <item x="1"/>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3">
    <field x="11"/>
    <field x="6"/>
    <field x="5"/>
  </rowFields>
  <rowItems count="16">
    <i>
      <x/>
      <x v="3"/>
      <x/>
    </i>
    <i r="2">
      <x v="1"/>
    </i>
    <i t="default">
      <x/>
    </i>
    <i>
      <x v="1"/>
      <x/>
      <x/>
    </i>
    <i r="2">
      <x v="1"/>
    </i>
    <i t="default">
      <x v="1"/>
    </i>
    <i>
      <x v="2"/>
      <x/>
      <x/>
    </i>
    <i r="2">
      <x v="1"/>
    </i>
    <i r="1">
      <x v="1"/>
      <x/>
    </i>
    <i r="2">
      <x v="1"/>
    </i>
    <i r="1">
      <x v="2"/>
      <x/>
    </i>
    <i r="2">
      <x v="1"/>
    </i>
    <i r="1">
      <x v="3"/>
      <x/>
    </i>
    <i r="2">
      <x v="1"/>
    </i>
    <i t="default">
      <x v="2"/>
    </i>
    <i t="grand">
      <x/>
    </i>
  </rowItems>
  <colItems count="1">
    <i/>
  </colItems>
  <dataFields count="1">
    <dataField name="Count of Employee ID" fld="0" subtotal="count" baseField="0" baseItem="0" numFmtId="1"/>
  </dataFields>
  <formats count="42">
    <format dxfId="222">
      <pivotArea outline="0" collapsedLevelsAreSubtotals="1" fieldPosition="0"/>
    </format>
    <format dxfId="221">
      <pivotArea dataOnly="0" labelOnly="1" outline="0" axis="axisValues" fieldPosition="0"/>
    </format>
    <format dxfId="220">
      <pivotArea outline="0" collapsedLevelsAreSubtotals="1" fieldPosition="0">
        <references count="1">
          <reference field="4294967294" count="1" selected="0">
            <x v="0"/>
          </reference>
        </references>
      </pivotArea>
    </format>
    <format dxfId="219">
      <pivotArea dataOnly="0" labelOnly="1" outline="0" fieldPosition="0">
        <references count="1">
          <reference field="4294967294" count="1">
            <x v="0"/>
          </reference>
        </references>
      </pivotArea>
    </format>
    <format dxfId="218">
      <pivotArea type="all" dataOnly="0" outline="0" fieldPosition="0"/>
    </format>
    <format dxfId="217">
      <pivotArea outline="0" collapsedLevelsAreSubtotals="1" fieldPosition="0"/>
    </format>
    <format dxfId="216">
      <pivotArea type="origin" dataOnly="0" labelOnly="1" outline="0" fieldPosition="0"/>
    </format>
    <format dxfId="215">
      <pivotArea field="11" type="button" dataOnly="0" labelOnly="1" outline="0" axis="axisRow" fieldPosition="0"/>
    </format>
    <format dxfId="214">
      <pivotArea field="6" type="button" dataOnly="0" labelOnly="1" outline="0" axis="axisRow" fieldPosition="1"/>
    </format>
    <format dxfId="213">
      <pivotArea field="5" type="button" dataOnly="0" labelOnly="1" outline="0" axis="axisRow" fieldPosition="2"/>
    </format>
    <format dxfId="212">
      <pivotArea dataOnly="0" labelOnly="1" outline="0" fieldPosition="0">
        <references count="1">
          <reference field="11" count="0"/>
        </references>
      </pivotArea>
    </format>
    <format dxfId="211">
      <pivotArea dataOnly="0" labelOnly="1" outline="0" fieldPosition="0">
        <references count="1">
          <reference field="11" count="0" defaultSubtotal="1"/>
        </references>
      </pivotArea>
    </format>
    <format dxfId="210">
      <pivotArea dataOnly="0" labelOnly="1" grandRow="1" outline="0" fieldPosition="0"/>
    </format>
    <format dxfId="209">
      <pivotArea dataOnly="0" labelOnly="1" outline="0" fieldPosition="0">
        <references count="2">
          <reference field="6" count="1">
            <x v="3"/>
          </reference>
          <reference field="11" count="1" selected="0">
            <x v="0"/>
          </reference>
        </references>
      </pivotArea>
    </format>
    <format dxfId="208">
      <pivotArea dataOnly="0" labelOnly="1" outline="0" fieldPosition="0">
        <references count="2">
          <reference field="6" count="1">
            <x v="0"/>
          </reference>
          <reference field="11" count="1" selected="0">
            <x v="1"/>
          </reference>
        </references>
      </pivotArea>
    </format>
    <format dxfId="207">
      <pivotArea dataOnly="0" labelOnly="1" outline="0" fieldPosition="0">
        <references count="2">
          <reference field="6" count="0"/>
          <reference field="11" count="1" selected="0">
            <x v="2"/>
          </reference>
        </references>
      </pivotArea>
    </format>
    <format dxfId="206">
      <pivotArea dataOnly="0" labelOnly="1" outline="0" fieldPosition="0">
        <references count="3">
          <reference field="5" count="0"/>
          <reference field="6" count="1" selected="0">
            <x v="3"/>
          </reference>
          <reference field="11" count="1" selected="0">
            <x v="0"/>
          </reference>
        </references>
      </pivotArea>
    </format>
    <format dxfId="205">
      <pivotArea dataOnly="0" labelOnly="1" outline="0" fieldPosition="0">
        <references count="3">
          <reference field="5" count="0"/>
          <reference field="6" count="1" selected="0">
            <x v="0"/>
          </reference>
          <reference field="11" count="1" selected="0">
            <x v="1"/>
          </reference>
        </references>
      </pivotArea>
    </format>
    <format dxfId="204">
      <pivotArea dataOnly="0" labelOnly="1" outline="0" fieldPosition="0">
        <references count="3">
          <reference field="5" count="0"/>
          <reference field="6" count="1" selected="0">
            <x v="0"/>
          </reference>
          <reference field="11" count="1" selected="0">
            <x v="2"/>
          </reference>
        </references>
      </pivotArea>
    </format>
    <format dxfId="203">
      <pivotArea dataOnly="0" labelOnly="1" outline="0" fieldPosition="0">
        <references count="3">
          <reference field="5" count="0"/>
          <reference field="6" count="1" selected="0">
            <x v="1"/>
          </reference>
          <reference field="11" count="1" selected="0">
            <x v="2"/>
          </reference>
        </references>
      </pivotArea>
    </format>
    <format dxfId="202">
      <pivotArea dataOnly="0" labelOnly="1" outline="0" fieldPosition="0">
        <references count="3">
          <reference field="5" count="0"/>
          <reference field="6" count="1" selected="0">
            <x v="2"/>
          </reference>
          <reference field="11" count="1" selected="0">
            <x v="2"/>
          </reference>
        </references>
      </pivotArea>
    </format>
    <format dxfId="201">
      <pivotArea dataOnly="0" labelOnly="1" outline="0" fieldPosition="0">
        <references count="3">
          <reference field="5" count="0"/>
          <reference field="6" count="1" selected="0">
            <x v="3"/>
          </reference>
          <reference field="11" count="1" selected="0">
            <x v="2"/>
          </reference>
        </references>
      </pivotArea>
    </format>
    <format dxfId="200">
      <pivotArea type="topRight" dataOnly="0" labelOnly="1" outline="0" fieldPosition="0"/>
    </format>
    <format dxfId="199">
      <pivotArea type="all" dataOnly="0" outline="0" fieldPosition="0"/>
    </format>
    <format dxfId="198">
      <pivotArea outline="0" collapsedLevelsAreSubtotals="1" fieldPosition="0"/>
    </format>
    <format dxfId="197">
      <pivotArea type="origin" dataOnly="0" labelOnly="1" outline="0" fieldPosition="0"/>
    </format>
    <format dxfId="196">
      <pivotArea field="11" type="button" dataOnly="0" labelOnly="1" outline="0" axis="axisRow" fieldPosition="0"/>
    </format>
    <format dxfId="195">
      <pivotArea field="6" type="button" dataOnly="0" labelOnly="1" outline="0" axis="axisRow" fieldPosition="1"/>
    </format>
    <format dxfId="194">
      <pivotArea field="5" type="button" dataOnly="0" labelOnly="1" outline="0" axis="axisRow" fieldPosition="2"/>
    </format>
    <format dxfId="193">
      <pivotArea dataOnly="0" labelOnly="1" outline="0" fieldPosition="0">
        <references count="1">
          <reference field="11" count="0"/>
        </references>
      </pivotArea>
    </format>
    <format dxfId="192">
      <pivotArea dataOnly="0" labelOnly="1" outline="0" fieldPosition="0">
        <references count="1">
          <reference field="11" count="0" defaultSubtotal="1"/>
        </references>
      </pivotArea>
    </format>
    <format dxfId="191">
      <pivotArea dataOnly="0" labelOnly="1" grandRow="1" outline="0" fieldPosition="0"/>
    </format>
    <format dxfId="190">
      <pivotArea dataOnly="0" labelOnly="1" outline="0" fieldPosition="0">
        <references count="2">
          <reference field="6" count="1">
            <x v="3"/>
          </reference>
          <reference field="11" count="1" selected="0">
            <x v="0"/>
          </reference>
        </references>
      </pivotArea>
    </format>
    <format dxfId="189">
      <pivotArea dataOnly="0" labelOnly="1" outline="0" fieldPosition="0">
        <references count="2">
          <reference field="6" count="1">
            <x v="0"/>
          </reference>
          <reference field="11" count="1" selected="0">
            <x v="1"/>
          </reference>
        </references>
      </pivotArea>
    </format>
    <format dxfId="188">
      <pivotArea dataOnly="0" labelOnly="1" outline="0" fieldPosition="0">
        <references count="2">
          <reference field="6" count="0"/>
          <reference field="11" count="1" selected="0">
            <x v="2"/>
          </reference>
        </references>
      </pivotArea>
    </format>
    <format dxfId="187">
      <pivotArea dataOnly="0" labelOnly="1" outline="0" fieldPosition="0">
        <references count="3">
          <reference field="5" count="0"/>
          <reference field="6" count="1" selected="0">
            <x v="3"/>
          </reference>
          <reference field="11" count="1" selected="0">
            <x v="0"/>
          </reference>
        </references>
      </pivotArea>
    </format>
    <format dxfId="186">
      <pivotArea dataOnly="0" labelOnly="1" outline="0" fieldPosition="0">
        <references count="3">
          <reference field="5" count="0"/>
          <reference field="6" count="1" selected="0">
            <x v="0"/>
          </reference>
          <reference field="11" count="1" selected="0">
            <x v="1"/>
          </reference>
        </references>
      </pivotArea>
    </format>
    <format dxfId="185">
      <pivotArea dataOnly="0" labelOnly="1" outline="0" fieldPosition="0">
        <references count="3">
          <reference field="5" count="0"/>
          <reference field="6" count="1" selected="0">
            <x v="0"/>
          </reference>
          <reference field="11" count="1" selected="0">
            <x v="2"/>
          </reference>
        </references>
      </pivotArea>
    </format>
    <format dxfId="184">
      <pivotArea dataOnly="0" labelOnly="1" outline="0" fieldPosition="0">
        <references count="3">
          <reference field="5" count="0"/>
          <reference field="6" count="1" selected="0">
            <x v="1"/>
          </reference>
          <reference field="11" count="1" selected="0">
            <x v="2"/>
          </reference>
        </references>
      </pivotArea>
    </format>
    <format dxfId="183">
      <pivotArea dataOnly="0" labelOnly="1" outline="0" fieldPosition="0">
        <references count="3">
          <reference field="5" count="0"/>
          <reference field="6" count="1" selected="0">
            <x v="2"/>
          </reference>
          <reference field="11" count="1" selected="0">
            <x v="2"/>
          </reference>
        </references>
      </pivotArea>
    </format>
    <format dxfId="182">
      <pivotArea dataOnly="0" labelOnly="1" outline="0" fieldPosition="0">
        <references count="3">
          <reference field="5" count="0"/>
          <reference field="6" count="1" selected="0">
            <x v="3"/>
          </reference>
          <reference field="11" count="1" selected="0">
            <x v="2"/>
          </reference>
        </references>
      </pivotArea>
    </format>
    <format dxfId="181">
      <pivotArea type="topRight" dataOnly="0" labelOnly="1" outline="0" fieldPosition="0"/>
    </format>
  </formats>
  <chartFormats count="15">
    <chartFormat chart="1"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3">
      <pivotArea type="data" outline="0" fieldPosition="0">
        <references count="4">
          <reference field="4294967294" count="1" selected="0">
            <x v="0"/>
          </reference>
          <reference field="5" count="1" selected="0">
            <x v="0"/>
          </reference>
          <reference field="6" count="1" selected="0">
            <x v="3"/>
          </reference>
          <reference field="11" count="1" selected="0">
            <x v="0"/>
          </reference>
        </references>
      </pivotArea>
    </chartFormat>
    <chartFormat chart="6" format="14">
      <pivotArea type="data" outline="0" fieldPosition="0">
        <references count="4">
          <reference field="4294967294" count="1" selected="0">
            <x v="0"/>
          </reference>
          <reference field="5" count="1" selected="0">
            <x v="1"/>
          </reference>
          <reference field="6" count="1" selected="0">
            <x v="3"/>
          </reference>
          <reference field="11" count="1" selected="0">
            <x v="0"/>
          </reference>
        </references>
      </pivotArea>
    </chartFormat>
    <chartFormat chart="6" format="15">
      <pivotArea type="data" outline="0" fieldPosition="0">
        <references count="4">
          <reference field="4294967294" count="1" selected="0">
            <x v="0"/>
          </reference>
          <reference field="5" count="1" selected="0">
            <x v="0"/>
          </reference>
          <reference field="6" count="1" selected="0">
            <x v="0"/>
          </reference>
          <reference field="11" count="1" selected="0">
            <x v="1"/>
          </reference>
        </references>
      </pivotArea>
    </chartFormat>
    <chartFormat chart="6" format="16">
      <pivotArea type="data" outline="0" fieldPosition="0">
        <references count="4">
          <reference field="4294967294" count="1" selected="0">
            <x v="0"/>
          </reference>
          <reference field="5" count="1" selected="0">
            <x v="1"/>
          </reference>
          <reference field="6" count="1" selected="0">
            <x v="0"/>
          </reference>
          <reference field="11" count="1" selected="0">
            <x v="1"/>
          </reference>
        </references>
      </pivotArea>
    </chartFormat>
    <chartFormat chart="6" format="17">
      <pivotArea type="data" outline="0" fieldPosition="0">
        <references count="4">
          <reference field="4294967294" count="1" selected="0">
            <x v="0"/>
          </reference>
          <reference field="5" count="1" selected="0">
            <x v="0"/>
          </reference>
          <reference field="6" count="1" selected="0">
            <x v="0"/>
          </reference>
          <reference field="11" count="1" selected="0">
            <x v="2"/>
          </reference>
        </references>
      </pivotArea>
    </chartFormat>
    <chartFormat chart="6" format="18">
      <pivotArea type="data" outline="0" fieldPosition="0">
        <references count="4">
          <reference field="4294967294" count="1" selected="0">
            <x v="0"/>
          </reference>
          <reference field="5" count="1" selected="0">
            <x v="1"/>
          </reference>
          <reference field="6" count="1" selected="0">
            <x v="0"/>
          </reference>
          <reference field="11" count="1" selected="0">
            <x v="2"/>
          </reference>
        </references>
      </pivotArea>
    </chartFormat>
    <chartFormat chart="6" format="19">
      <pivotArea type="data" outline="0" fieldPosition="0">
        <references count="4">
          <reference field="4294967294" count="1" selected="0">
            <x v="0"/>
          </reference>
          <reference field="5" count="1" selected="0">
            <x v="0"/>
          </reference>
          <reference field="6" count="1" selected="0">
            <x v="1"/>
          </reference>
          <reference field="11" count="1" selected="0">
            <x v="2"/>
          </reference>
        </references>
      </pivotArea>
    </chartFormat>
    <chartFormat chart="6" format="20">
      <pivotArea type="data" outline="0" fieldPosition="0">
        <references count="4">
          <reference field="4294967294" count="1" selected="0">
            <x v="0"/>
          </reference>
          <reference field="5" count="1" selected="0">
            <x v="1"/>
          </reference>
          <reference field="6" count="1" selected="0">
            <x v="1"/>
          </reference>
          <reference field="11" count="1" selected="0">
            <x v="2"/>
          </reference>
        </references>
      </pivotArea>
    </chartFormat>
    <chartFormat chart="6" format="21">
      <pivotArea type="data" outline="0" fieldPosition="0">
        <references count="4">
          <reference field="4294967294" count="1" selected="0">
            <x v="0"/>
          </reference>
          <reference field="5" count="1" selected="0">
            <x v="0"/>
          </reference>
          <reference field="6" count="1" selected="0">
            <x v="2"/>
          </reference>
          <reference field="11" count="1" selected="0">
            <x v="2"/>
          </reference>
        </references>
      </pivotArea>
    </chartFormat>
    <chartFormat chart="6" format="22">
      <pivotArea type="data" outline="0" fieldPosition="0">
        <references count="4">
          <reference field="4294967294" count="1" selected="0">
            <x v="0"/>
          </reference>
          <reference field="5" count="1" selected="0">
            <x v="1"/>
          </reference>
          <reference field="6" count="1" selected="0">
            <x v="2"/>
          </reference>
          <reference field="11" count="1" selected="0">
            <x v="2"/>
          </reference>
        </references>
      </pivotArea>
    </chartFormat>
    <chartFormat chart="6" format="23">
      <pivotArea type="data" outline="0" fieldPosition="0">
        <references count="4">
          <reference field="4294967294" count="1" selected="0">
            <x v="0"/>
          </reference>
          <reference field="5" count="1" selected="0">
            <x v="0"/>
          </reference>
          <reference field="6" count="1" selected="0">
            <x v="3"/>
          </reference>
          <reference field="11" count="1" selected="0">
            <x v="2"/>
          </reference>
        </references>
      </pivotArea>
    </chartFormat>
    <chartFormat chart="6" format="24">
      <pivotArea type="data" outline="0" fieldPosition="0">
        <references count="4">
          <reference field="4294967294" count="1" selected="0">
            <x v="0"/>
          </reference>
          <reference field="5" count="1" selected="0">
            <x v="1"/>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020648-9EA2-475F-A0DC-D112197B79A1}"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1:C9" firstHeaderRow="2" firstDataRow="2" firstDataCol="2"/>
  <pivotFields count="1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defaultSubtotal="0">
      <items count="3">
        <item x="2"/>
        <item x="1"/>
        <item x="0"/>
      </items>
    </pivotField>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11"/>
    <field x="6"/>
  </rowFields>
  <rowItems count="7">
    <i>
      <x/>
      <x v="3"/>
    </i>
    <i>
      <x v="1"/>
      <x/>
    </i>
    <i>
      <x v="2"/>
      <x/>
    </i>
    <i r="1">
      <x v="1"/>
    </i>
    <i r="1">
      <x v="2"/>
    </i>
    <i r="1">
      <x v="3"/>
    </i>
    <i t="grand">
      <x/>
    </i>
  </rowItems>
  <colItems count="1">
    <i/>
  </colItems>
  <dataFields count="1">
    <dataField name="Count of Employee ID" fld="0" subtotal="count" baseField="0" baseItem="0" numFmtId="1"/>
  </dataFields>
  <formats count="27">
    <format dxfId="249">
      <pivotArea outline="0" collapsedLevelsAreSubtotals="1" fieldPosition="0"/>
    </format>
    <format dxfId="248">
      <pivotArea dataOnly="0" labelOnly="1" outline="0" axis="axisValues" fieldPosition="0"/>
    </format>
    <format dxfId="247">
      <pivotArea outline="0" collapsedLevelsAreSubtotals="1" fieldPosition="0">
        <references count="1">
          <reference field="4294967294" count="1" selected="0">
            <x v="0"/>
          </reference>
        </references>
      </pivotArea>
    </format>
    <format dxfId="246">
      <pivotArea dataOnly="0" labelOnly="1" outline="0" fieldPosition="0">
        <references count="1">
          <reference field="4294967294" count="1">
            <x v="0"/>
          </reference>
        </references>
      </pivotArea>
    </format>
    <format dxfId="245">
      <pivotArea type="all" dataOnly="0" outline="0" fieldPosition="0"/>
    </format>
    <format dxfId="244">
      <pivotArea outline="0" collapsedLevelsAreSubtotals="1" fieldPosition="0"/>
    </format>
    <format dxfId="243">
      <pivotArea type="origin" dataOnly="0" labelOnly="1" outline="0" fieldPosition="0"/>
    </format>
    <format dxfId="242">
      <pivotArea field="11" type="button" dataOnly="0" labelOnly="1" outline="0" axis="axisRow" fieldPosition="0"/>
    </format>
    <format dxfId="241">
      <pivotArea field="6" type="button" dataOnly="0" labelOnly="1" outline="0" axis="axisRow" fieldPosition="1"/>
    </format>
    <format dxfId="240">
      <pivotArea dataOnly="0" labelOnly="1" outline="0" fieldPosition="0">
        <references count="1">
          <reference field="11" count="0"/>
        </references>
      </pivotArea>
    </format>
    <format dxfId="239">
      <pivotArea dataOnly="0" labelOnly="1" outline="0" fieldPosition="0">
        <references count="1">
          <reference field="11" count="0" defaultSubtotal="1"/>
        </references>
      </pivotArea>
    </format>
    <format dxfId="238">
      <pivotArea dataOnly="0" labelOnly="1" grandRow="1" outline="0" fieldPosition="0"/>
    </format>
    <format dxfId="237">
      <pivotArea dataOnly="0" labelOnly="1" outline="0" fieldPosition="0">
        <references count="2">
          <reference field="6" count="1">
            <x v="3"/>
          </reference>
          <reference field="11" count="1" selected="0">
            <x v="0"/>
          </reference>
        </references>
      </pivotArea>
    </format>
    <format dxfId="236">
      <pivotArea dataOnly="0" labelOnly="1" outline="0" fieldPosition="0">
        <references count="2">
          <reference field="6" count="1">
            <x v="0"/>
          </reference>
          <reference field="11" count="1" selected="0">
            <x v="1"/>
          </reference>
        </references>
      </pivotArea>
    </format>
    <format dxfId="235">
      <pivotArea dataOnly="0" labelOnly="1" outline="0" fieldPosition="0">
        <references count="2">
          <reference field="6" count="0"/>
          <reference field="11" count="1" selected="0">
            <x v="2"/>
          </reference>
        </references>
      </pivotArea>
    </format>
    <format dxfId="234">
      <pivotArea type="topRight" dataOnly="0" labelOnly="1" outline="0" fieldPosition="0"/>
    </format>
    <format dxfId="233">
      <pivotArea type="all" dataOnly="0" outline="0" fieldPosition="0"/>
    </format>
    <format dxfId="232">
      <pivotArea outline="0" collapsedLevelsAreSubtotals="1" fieldPosition="0"/>
    </format>
    <format dxfId="231">
      <pivotArea type="origin" dataOnly="0" labelOnly="1" outline="0" fieldPosition="0"/>
    </format>
    <format dxfId="230">
      <pivotArea field="11" type="button" dataOnly="0" labelOnly="1" outline="0" axis="axisRow" fieldPosition="0"/>
    </format>
    <format dxfId="229">
      <pivotArea field="6" type="button" dataOnly="0" labelOnly="1" outline="0" axis="axisRow" fieldPosition="1"/>
    </format>
    <format dxfId="228">
      <pivotArea dataOnly="0" labelOnly="1" outline="0" fieldPosition="0">
        <references count="1">
          <reference field="11" count="0"/>
        </references>
      </pivotArea>
    </format>
    <format dxfId="227">
      <pivotArea dataOnly="0" labelOnly="1" grandRow="1" outline="0" fieldPosition="0"/>
    </format>
    <format dxfId="226">
      <pivotArea dataOnly="0" labelOnly="1" outline="0" fieldPosition="0">
        <references count="2">
          <reference field="6" count="1">
            <x v="3"/>
          </reference>
          <reference field="11" count="1" selected="0">
            <x v="0"/>
          </reference>
        </references>
      </pivotArea>
    </format>
    <format dxfId="225">
      <pivotArea dataOnly="0" labelOnly="1" outline="0" fieldPosition="0">
        <references count="2">
          <reference field="6" count="1">
            <x v="0"/>
          </reference>
          <reference field="11" count="1" selected="0">
            <x v="1"/>
          </reference>
        </references>
      </pivotArea>
    </format>
    <format dxfId="224">
      <pivotArea dataOnly="0" labelOnly="1" outline="0" fieldPosition="0">
        <references count="2">
          <reference field="6" count="0"/>
          <reference field="11" count="1" selected="0">
            <x v="2"/>
          </reference>
        </references>
      </pivotArea>
    </format>
    <format dxfId="223">
      <pivotArea type="topRight" dataOnly="0" labelOnly="1" outline="0" fieldPosition="0"/>
    </format>
  </formats>
  <chartFormats count="8">
    <chartFormat chart="1"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8">
      <pivotArea type="data" outline="0" fieldPosition="0">
        <references count="3">
          <reference field="4294967294" count="1" selected="0">
            <x v="0"/>
          </reference>
          <reference field="6" count="1" selected="0">
            <x v="3"/>
          </reference>
          <reference field="11" count="1" selected="0">
            <x v="0"/>
          </reference>
        </references>
      </pivotArea>
    </chartFormat>
    <chartFormat chart="2" format="39">
      <pivotArea type="data" outline="0" fieldPosition="0">
        <references count="3">
          <reference field="4294967294" count="1" selected="0">
            <x v="0"/>
          </reference>
          <reference field="6" count="1" selected="0">
            <x v="0"/>
          </reference>
          <reference field="11" count="1" selected="0">
            <x v="1"/>
          </reference>
        </references>
      </pivotArea>
    </chartFormat>
    <chartFormat chart="2" format="40">
      <pivotArea type="data" outline="0" fieldPosition="0">
        <references count="3">
          <reference field="4294967294" count="1" selected="0">
            <x v="0"/>
          </reference>
          <reference field="6" count="1" selected="0">
            <x v="0"/>
          </reference>
          <reference field="11" count="1" selected="0">
            <x v="2"/>
          </reference>
        </references>
      </pivotArea>
    </chartFormat>
    <chartFormat chart="2" format="41">
      <pivotArea type="data" outline="0" fieldPosition="0">
        <references count="3">
          <reference field="4294967294" count="1" selected="0">
            <x v="0"/>
          </reference>
          <reference field="6" count="1" selected="0">
            <x v="1"/>
          </reference>
          <reference field="11" count="1" selected="0">
            <x v="2"/>
          </reference>
        </references>
      </pivotArea>
    </chartFormat>
    <chartFormat chart="2" format="42">
      <pivotArea type="data" outline="0" fieldPosition="0">
        <references count="3">
          <reference field="4294967294" count="1" selected="0">
            <x v="0"/>
          </reference>
          <reference field="6" count="1" selected="0">
            <x v="2"/>
          </reference>
          <reference field="11" count="1" selected="0">
            <x v="2"/>
          </reference>
        </references>
      </pivotArea>
    </chartFormat>
    <chartFormat chart="2" format="43">
      <pivotArea type="data" outline="0" fieldPosition="0">
        <references count="3">
          <reference field="4294967294" count="1" selected="0">
            <x v="0"/>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1A8060-FF7D-4885-8DCA-8946D83FEE5D}"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2">
  <location ref="A38:C43" firstHeaderRow="1" firstDataRow="2" firstDataCol="1" rowPageCount="2" colPageCount="1"/>
  <pivotFields count="18">
    <pivotField dataField="1" compact="0" outline="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howAll="0"/>
    <pivotField compact="0" outline="0" showAll="0"/>
    <pivotField axis="axisPage" compact="0" outline="0" multipleItemSelectionAllowed="1" showAll="0" defaultSubtotal="0">
      <items count="7">
        <item x="3"/>
        <item h="1" x="0"/>
        <item h="1" x="4"/>
        <item h="1" x="6"/>
        <item x="2"/>
        <item h="1" x="5"/>
        <item h="1" x="1"/>
      </items>
    </pivotField>
    <pivotField compact="0" outline="0" showAll="0"/>
    <pivotField axis="axisPage" compact="0" outline="0" multipleItemSelectionAllowed="1"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dataField="1" compact="0" numFmtId="165" outline="0" multipleItemSelectionAllowed="1" showAll="0" defaultSubtotal="0">
      <items count="37">
        <item h="1" x="0"/>
        <item x="11"/>
        <item x="7"/>
        <item x="12"/>
        <item x="4"/>
        <item x="13"/>
        <item x="2"/>
        <item x="26"/>
        <item x="8"/>
        <item x="24"/>
        <item x="18"/>
        <item x="5"/>
        <item x="19"/>
        <item x="16"/>
        <item x="35"/>
        <item x="34"/>
        <item x="23"/>
        <item x="20"/>
        <item x="10"/>
        <item x="3"/>
        <item x="1"/>
        <item x="30"/>
        <item x="22"/>
        <item x="17"/>
        <item x="36"/>
        <item x="33"/>
        <item x="28"/>
        <item x="15"/>
        <item x="14"/>
        <item x="6"/>
        <item x="25"/>
        <item x="27"/>
        <item x="9"/>
        <item x="32"/>
        <item x="21"/>
        <item x="31"/>
        <item x="29"/>
      </items>
    </pivotField>
    <pivotField axis="axisRow" compact="0" outline="0" showAll="0">
      <items count="4">
        <item x="2"/>
        <item x="1"/>
        <item x="0"/>
        <item t="default"/>
      </items>
    </pivotField>
    <pivotField compact="0" outline="0" showAll="0" defaultSubtotal="0">
      <items count="13">
        <item x="4"/>
        <item x="9"/>
        <item x="7"/>
        <item x="1"/>
        <item x="6"/>
        <item x="0"/>
        <item x="12"/>
        <item x="8"/>
        <item x="5"/>
        <item x="10"/>
        <item x="11"/>
        <item x="3"/>
        <item x="2"/>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1"/>
  </rowFields>
  <rowItems count="4">
    <i>
      <x/>
    </i>
    <i>
      <x v="1"/>
    </i>
    <i>
      <x v="2"/>
    </i>
    <i t="grand">
      <x/>
    </i>
  </rowItems>
  <colFields count="1">
    <field x="-2"/>
  </colFields>
  <colItems count="2">
    <i>
      <x/>
    </i>
    <i i="1">
      <x v="1"/>
    </i>
  </colItems>
  <pageFields count="2">
    <pageField fld="3" hier="-1"/>
    <pageField fld="5" hier="-1"/>
  </pageFields>
  <dataFields count="2">
    <dataField name="Count of Employee ID" fld="0" subtotal="count" baseField="0" baseItem="0"/>
    <dataField name="Max of Bonus %" fld="10" subtotal="max" baseField="11" baseItem="0"/>
  </dataFields>
  <formats count="9">
    <format dxfId="173">
      <pivotArea type="all" dataOnly="0" outline="0" fieldPosition="0"/>
    </format>
    <format dxfId="172">
      <pivotArea outline="0" collapsedLevelsAreSubtotals="1" fieldPosition="0"/>
    </format>
    <format dxfId="171">
      <pivotArea type="origin" dataOnly="0" labelOnly="1" outline="0" fieldPosition="0"/>
    </format>
    <format dxfId="170">
      <pivotArea field="-2" type="button" dataOnly="0" labelOnly="1" outline="0" axis="axisCol" fieldPosition="0"/>
    </format>
    <format dxfId="169">
      <pivotArea type="topRight" dataOnly="0" labelOnly="1" outline="0" fieldPosition="0"/>
    </format>
    <format dxfId="168">
      <pivotArea field="11" type="button" dataOnly="0" labelOnly="1" outline="0" axis="axisRow" fieldPosition="0"/>
    </format>
    <format dxfId="167">
      <pivotArea dataOnly="0" labelOnly="1" outline="0" fieldPosition="0">
        <references count="1">
          <reference field="11" count="0"/>
        </references>
      </pivotArea>
    </format>
    <format dxfId="166">
      <pivotArea dataOnly="0" labelOnly="1" grandRow="1" outline="0" fieldPosition="0"/>
    </format>
    <format dxfId="165">
      <pivotArea dataOnly="0" labelOnly="1" outline="0" fieldPosition="0">
        <references count="1">
          <reference field="4294967294" count="2">
            <x v="0"/>
            <x v="1"/>
          </reference>
        </references>
      </pivotArea>
    </format>
  </formats>
  <chartFormats count="11">
    <chartFormat chart="2" format="53" series="1">
      <pivotArea type="data" outline="0" fieldPosition="0"/>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1" format="18" series="1">
      <pivotArea type="data" outline="0" fieldPosition="0">
        <references count="1">
          <reference field="4294967294" count="1" selected="0">
            <x v="0"/>
          </reference>
        </references>
      </pivotArea>
    </chartFormat>
    <chartFormat chart="11" format="19">
      <pivotArea type="data" outline="0" fieldPosition="0">
        <references count="2">
          <reference field="4294967294" count="1" selected="0">
            <x v="0"/>
          </reference>
          <reference field="11" count="1" selected="0">
            <x v="0"/>
          </reference>
        </references>
      </pivotArea>
    </chartFormat>
    <chartFormat chart="11" format="20">
      <pivotArea type="data" outline="0" fieldPosition="0">
        <references count="2">
          <reference field="4294967294" count="1" selected="0">
            <x v="0"/>
          </reference>
          <reference field="11" count="1" selected="0">
            <x v="1"/>
          </reference>
        </references>
      </pivotArea>
    </chartFormat>
    <chartFormat chart="11" format="21">
      <pivotArea type="data" outline="0" fieldPosition="0">
        <references count="2">
          <reference field="4294967294" count="1" selected="0">
            <x v="0"/>
          </reference>
          <reference field="11" count="1" selected="0">
            <x v="2"/>
          </reference>
        </references>
      </pivotArea>
    </chartFormat>
    <chartFormat chart="11" format="22" series="1">
      <pivotArea type="data" outline="0" fieldPosition="0">
        <references count="1">
          <reference field="4294967294" count="1" selected="0">
            <x v="1"/>
          </reference>
        </references>
      </pivotArea>
    </chartFormat>
    <chartFormat chart="11" format="23">
      <pivotArea type="data" outline="0" fieldPosition="0">
        <references count="2">
          <reference field="4294967294" count="1" selected="0">
            <x v="1"/>
          </reference>
          <reference field="11" count="1" selected="0">
            <x v="0"/>
          </reference>
        </references>
      </pivotArea>
    </chartFormat>
    <chartFormat chart="11" format="24">
      <pivotArea type="data" outline="0" fieldPosition="0">
        <references count="2">
          <reference field="4294967294" count="1" selected="0">
            <x v="1"/>
          </reference>
          <reference field="11" count="1" selected="0">
            <x v="1"/>
          </reference>
        </references>
      </pivotArea>
    </chartFormat>
    <chartFormat chart="11" format="25">
      <pivotArea type="data" outline="0" fieldPosition="0">
        <references count="2">
          <reference field="4294967294"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07FFE8-AD4B-41E3-B31F-8FFAF59ADFF8}"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4:B19" firstHeaderRow="2" firstDataRow="2" firstDataCol="1" rowPageCount="2" colPageCount="1"/>
  <pivotFields count="18">
    <pivotField dataField="1" compact="0" outline="0" showAll="0"/>
    <pivotField compact="0" outline="0" showAll="0"/>
    <pivotField compact="0" outline="0" showAll="0"/>
    <pivotField axis="axisPage" compact="0" outline="0" showAll="0" defaultSubtotal="0">
      <items count="7">
        <item x="3"/>
        <item x="0"/>
        <item x="4"/>
        <item x="6"/>
        <item x="2"/>
        <item x="5"/>
        <item x="1"/>
      </items>
    </pivotField>
    <pivotField compact="0" outline="0" showAll="0"/>
    <pivotField compact="0" outline="0"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axis="axisPage" compact="0" numFmtId="165" outline="0" multipleItemSelectionAllowed="1" showAll="0">
      <items count="38">
        <item x="0"/>
        <item h="1" x="11"/>
        <item h="1" x="7"/>
        <item h="1" x="12"/>
        <item h="1" x="4"/>
        <item h="1" x="13"/>
        <item h="1" x="2"/>
        <item h="1" x="26"/>
        <item h="1" x="8"/>
        <item h="1" x="24"/>
        <item h="1" x="18"/>
        <item h="1" x="5"/>
        <item h="1" x="19"/>
        <item h="1" x="16"/>
        <item h="1" x="35"/>
        <item h="1" x="34"/>
        <item h="1" x="23"/>
        <item h="1" x="20"/>
        <item h="1" x="10"/>
        <item h="1" x="3"/>
        <item h="1" x="1"/>
        <item h="1" x="30"/>
        <item h="1" x="22"/>
        <item h="1" x="17"/>
        <item h="1" x="36"/>
        <item h="1" x="33"/>
        <item h="1" x="28"/>
        <item h="1" x="15"/>
        <item h="1" x="14"/>
        <item h="1" x="6"/>
        <item h="1" x="25"/>
        <item h="1" x="27"/>
        <item h="1" x="9"/>
        <item h="1" x="32"/>
        <item h="1" x="21"/>
        <item h="1" x="31"/>
        <item h="1" x="29"/>
        <item t="default"/>
      </items>
    </pivotField>
    <pivotField compact="0" outline="0" showAll="0">
      <items count="4">
        <item x="2"/>
        <item x="1"/>
        <item x="0"/>
        <item t="default"/>
      </items>
    </pivotField>
    <pivotField axis="axisRow" compact="0" outline="0" showAll="0">
      <items count="14">
        <item x="4"/>
        <item x="9"/>
        <item x="7"/>
        <item x="1"/>
        <item x="6"/>
        <item x="0"/>
        <item x="12"/>
        <item x="8"/>
        <item x="5"/>
        <item x="10"/>
        <item x="11"/>
        <item x="3"/>
        <item x="2"/>
        <item t="default"/>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2"/>
  </rowFields>
  <rowItems count="14">
    <i>
      <x/>
    </i>
    <i>
      <x v="1"/>
    </i>
    <i>
      <x v="2"/>
    </i>
    <i>
      <x v="3"/>
    </i>
    <i>
      <x v="4"/>
    </i>
    <i>
      <x v="5"/>
    </i>
    <i>
      <x v="6"/>
    </i>
    <i>
      <x v="7"/>
    </i>
    <i>
      <x v="8"/>
    </i>
    <i>
      <x v="9"/>
    </i>
    <i>
      <x v="10"/>
    </i>
    <i>
      <x v="11"/>
    </i>
    <i>
      <x v="12"/>
    </i>
    <i t="grand">
      <x/>
    </i>
  </rowItems>
  <colItems count="1">
    <i/>
  </colItems>
  <pageFields count="2">
    <pageField fld="10" hier="-1"/>
    <pageField fld="3" hier="-1"/>
  </pageFields>
  <dataFields count="1">
    <dataField name="Count of Employee ID" fld="0" subtotal="count" baseField="0" baseItem="0"/>
  </dataFields>
  <formats count="7">
    <format dxfId="180">
      <pivotArea type="all" dataOnly="0" outline="0" fieldPosition="0"/>
    </format>
    <format dxfId="179">
      <pivotArea outline="0" collapsedLevelsAreSubtotals="1" fieldPosition="0"/>
    </format>
    <format dxfId="178">
      <pivotArea type="origin" dataOnly="0" labelOnly="1" outline="0" fieldPosition="0"/>
    </format>
    <format dxfId="177">
      <pivotArea field="12" type="button" dataOnly="0" labelOnly="1" outline="0" axis="axisRow" fieldPosition="0"/>
    </format>
    <format dxfId="176">
      <pivotArea dataOnly="0" labelOnly="1" outline="0" fieldPosition="0">
        <references count="1">
          <reference field="12" count="0"/>
        </references>
      </pivotArea>
    </format>
    <format dxfId="175">
      <pivotArea dataOnly="0" labelOnly="1" grandRow="1" outline="0" fieldPosition="0"/>
    </format>
    <format dxfId="174">
      <pivotArea type="topRight" dataOnly="0" labelOnly="1" outline="0" fieldPosition="0"/>
    </format>
  </formats>
  <chartFormats count="15">
    <chartFormat chart="2" format="53" series="1">
      <pivotArea type="data" outline="0" fieldPosition="0"/>
    </chartFormat>
    <chartFormat chart="2" format="55" series="1">
      <pivotArea type="data" outline="0" fieldPosition="0">
        <references count="1">
          <reference field="4294967294" count="1" selected="0">
            <x v="0"/>
          </reference>
        </references>
      </pivotArea>
    </chartFormat>
    <chartFormat chart="2" format="56">
      <pivotArea type="data" outline="0" fieldPosition="0">
        <references count="2">
          <reference field="4294967294" count="1" selected="0">
            <x v="0"/>
          </reference>
          <reference field="12" count="1" selected="0">
            <x v="0"/>
          </reference>
        </references>
      </pivotArea>
    </chartFormat>
    <chartFormat chart="2" format="57">
      <pivotArea type="data" outline="0" fieldPosition="0">
        <references count="2">
          <reference field="4294967294" count="1" selected="0">
            <x v="0"/>
          </reference>
          <reference field="12" count="1" selected="0">
            <x v="1"/>
          </reference>
        </references>
      </pivotArea>
    </chartFormat>
    <chartFormat chart="2" format="58">
      <pivotArea type="data" outline="0" fieldPosition="0">
        <references count="2">
          <reference field="4294967294" count="1" selected="0">
            <x v="0"/>
          </reference>
          <reference field="12" count="1" selected="0">
            <x v="2"/>
          </reference>
        </references>
      </pivotArea>
    </chartFormat>
    <chartFormat chart="2" format="59">
      <pivotArea type="data" outline="0" fieldPosition="0">
        <references count="2">
          <reference field="4294967294" count="1" selected="0">
            <x v="0"/>
          </reference>
          <reference field="12" count="1" selected="0">
            <x v="3"/>
          </reference>
        </references>
      </pivotArea>
    </chartFormat>
    <chartFormat chart="2" format="60">
      <pivotArea type="data" outline="0" fieldPosition="0">
        <references count="2">
          <reference field="4294967294" count="1" selected="0">
            <x v="0"/>
          </reference>
          <reference field="12" count="1" selected="0">
            <x v="4"/>
          </reference>
        </references>
      </pivotArea>
    </chartFormat>
    <chartFormat chart="2" format="61">
      <pivotArea type="data" outline="0" fieldPosition="0">
        <references count="2">
          <reference field="4294967294" count="1" selected="0">
            <x v="0"/>
          </reference>
          <reference field="12" count="1" selected="0">
            <x v="5"/>
          </reference>
        </references>
      </pivotArea>
    </chartFormat>
    <chartFormat chart="2" format="62">
      <pivotArea type="data" outline="0" fieldPosition="0">
        <references count="2">
          <reference field="4294967294" count="1" selected="0">
            <x v="0"/>
          </reference>
          <reference field="12" count="1" selected="0">
            <x v="6"/>
          </reference>
        </references>
      </pivotArea>
    </chartFormat>
    <chartFormat chart="2" format="63">
      <pivotArea type="data" outline="0" fieldPosition="0">
        <references count="2">
          <reference field="4294967294" count="1" selected="0">
            <x v="0"/>
          </reference>
          <reference field="12" count="1" selected="0">
            <x v="7"/>
          </reference>
        </references>
      </pivotArea>
    </chartFormat>
    <chartFormat chart="2" format="64">
      <pivotArea type="data" outline="0" fieldPosition="0">
        <references count="2">
          <reference field="4294967294" count="1" selected="0">
            <x v="0"/>
          </reference>
          <reference field="12" count="1" selected="0">
            <x v="8"/>
          </reference>
        </references>
      </pivotArea>
    </chartFormat>
    <chartFormat chart="2" format="65">
      <pivotArea type="data" outline="0" fieldPosition="0">
        <references count="2">
          <reference field="4294967294" count="1" selected="0">
            <x v="0"/>
          </reference>
          <reference field="12" count="1" selected="0">
            <x v="9"/>
          </reference>
        </references>
      </pivotArea>
    </chartFormat>
    <chartFormat chart="2" format="66">
      <pivotArea type="data" outline="0" fieldPosition="0">
        <references count="2">
          <reference field="4294967294" count="1" selected="0">
            <x v="0"/>
          </reference>
          <reference field="12" count="1" selected="0">
            <x v="10"/>
          </reference>
        </references>
      </pivotArea>
    </chartFormat>
    <chartFormat chart="2" format="67">
      <pivotArea type="data" outline="0" fieldPosition="0">
        <references count="2">
          <reference field="4294967294" count="1" selected="0">
            <x v="0"/>
          </reference>
          <reference field="12" count="1" selected="0">
            <x v="11"/>
          </reference>
        </references>
      </pivotArea>
    </chartFormat>
    <chartFormat chart="2" format="68">
      <pivotArea type="data" outline="0" fieldPosition="0">
        <references count="2">
          <reference field="4294967294" count="1" selected="0">
            <x v="0"/>
          </reference>
          <reference field="1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A0ABEDA3-E91C-4EAB-B174-4BB1BD2416B3}" sourceName="Gender">
  <pivotTables>
    <pivotTable tabId="15" name="PivotTable4"/>
  </pivotTables>
  <data>
    <tabular pivotCacheId="1326855882">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5B39EEE-B96D-4DA6-A677-12D9523CB5A3}" sourceName="Country">
  <pivotTables>
    <pivotTable tabId="15" name="PivotTable1"/>
    <pivotTable tabId="15" name="PivotTable3"/>
    <pivotTable tabId="15" name="PivotTable5"/>
  </pivotTables>
  <data>
    <tabular pivotCacheId="132685588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385DDE65-5E66-4A8A-82EF-2EA2B29BCDDC}" sourceName="Gender">
  <pivotTables>
    <pivotTable tabId="15" name="PivotTable3"/>
  </pivotTables>
  <data>
    <tabular pivotCacheId="132685588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AD1D1B3E-9699-4B19-864B-D5EF9FCF3CEA}" sourceName="Department">
  <pivotTables>
    <pivotTable tabId="15" name="PivotTable5"/>
  </pivotTables>
  <data>
    <tabular pivotCacheId="1326855882">
      <items count="7">
        <i x="3" s="1"/>
        <i x="0" s="1"/>
        <i x="4" s="1"/>
        <i x="6" s="1"/>
        <i x="2" s="1"/>
        <i x="5"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21795ED0-78D5-4DB5-9C84-161B65CE38E2}" sourceName="Gender">
  <pivotTables>
    <pivotTable tabId="15" name="PivotTable5"/>
  </pivotTables>
  <data>
    <tabular pivotCacheId="132685588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7FBD8D6-63A0-40BB-A54B-6C99DF768D8D}" sourceName="Country">
  <extLst>
    <x:ext xmlns:x15="http://schemas.microsoft.com/office/spreadsheetml/2010/11/main" uri="{2F2917AC-EB37-4324-AD4E-5DD8C200BD13}">
      <x15:tableSlicerCache tableId="1" column="1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E889946-1DB2-42B3-85FE-24AC613D6AA5}" sourceName="Department">
  <extLst>
    <x:ext xmlns:x15="http://schemas.microsoft.com/office/spreadsheetml/2010/11/main" uri="{2F2917AC-EB37-4324-AD4E-5DD8C200BD13}">
      <x15:tableSlicerCache tableId="1"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68B87F-C9A7-40CD-A374-4D37178BE9BB}" sourceName="Gende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2C349C4-CFEC-4485-9567-AE4422D8723D}" cache="Slicer_Country" caption="Country" rowHeight="241300"/>
  <slicer name="Department" xr10:uid="{25BE4D6F-1C74-43C5-9577-7268F8A32D31}" cache="Slicer_Department" caption="Department" rowHeight="241300"/>
  <slicer name="Gender" xr10:uid="{A6EB7B3C-AF44-4ADF-A2EE-5AF715E38589}"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E7EB68A-B66B-4CAE-AC16-A92D6BD48992}" cache="Slicer_Gender1" caption="Gender" rowHeight="241300"/>
  <slicer name="Country 2" xr10:uid="{95D4120C-7C9D-4FA6-A899-D0B868A651D5}" cache="Slicer_Country1" caption="Count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2183A5BC-BF15-40BD-8CFB-9B8EDC50C386}" cache="Slicer_Gender2" caption="Gender" rowHeight="241300"/>
  <slicer name="Department 1" xr10:uid="{6D2F666F-DA82-4DAF-ADD4-D4BA6D307EFA}" cache="Slicer_Department1" caption="Department" rowHeight="241300"/>
  <slicer name="Gender 3" xr10:uid="{AD8DA694-0199-4BC1-8AE8-A0D8CE9B2E56}" cache="Slicer_Gender3"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1:P1011" totalsRowShown="0" headerRowDxfId="262">
  <autoFilter ref="A11:P1011" xr:uid="{D7CA8898-8363-4905-AB67-C7A42F7FDBFA}">
    <filterColumn colId="3">
      <filters>
        <filter val="Engineering"/>
      </filters>
    </filterColumn>
    <filterColumn colId="5">
      <filters>
        <filter val="Female"/>
      </filters>
    </filterColumn>
    <filterColumn colId="11">
      <filters>
        <filter val="China"/>
      </filters>
    </filterColumn>
  </autoFilter>
  <tableColumns count="16">
    <tableColumn id="1" xr3:uid="{C53A9B11-526E-4544-9240-8F1BF85C6750}" name="Employee 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261"/>
    <tableColumn id="10" xr3:uid="{CA3B0D4F-FCC2-4967-BC8E-979F23AA32F2}" name="Annual Salary" dataDxfId="260"/>
    <tableColumn id="11" xr3:uid="{84DC6F9B-C840-4378-9E1C-BEB4EB18E284}" name="Bonus %" dataDxfId="259"/>
    <tableColumn id="12" xr3:uid="{CE1EEE5A-39A1-487E-BBC4-1A7B33DC7D56}" name="Country"/>
    <tableColumn id="13" xr3:uid="{7A08E8D1-8DAD-46E1-B6BA-B9ED0ABD69C7}" name="City"/>
    <tableColumn id="14" xr3:uid="{C7E08E0D-5677-461D-982F-21737E3F492B}" name="Exit Date" dataDxfId="258"/>
    <tableColumn id="15" xr3:uid="{EB226781-A3F2-4A3F-A5DD-960A29F5F411}" name="Bonus calculated" dataDxfId="257">
      <calculatedColumnFormula>TBL_Employees[[#This Row],[Annual Salary]]*TBL_Employees[[#This Row],[Bonus %]]</calculatedColumnFormula>
    </tableColumn>
    <tableColumn id="16" xr3:uid="{13B19599-0DEE-4B39-84FD-7BE62BE95515}" name="Total Annual Sal+Bonus" dataDxfId="256">
      <calculatedColumnFormula>TBL_Employees[[#This Row],[Annual Salary]]+TBL_Employees[[#This Row],[Bonus calculated]]</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F603452-B556-4AAA-9854-9BD2721B3E5C}">
  <we:reference id="wa200001584" version="2.5.0.0" store="en-US" storeType="OMEX"/>
  <we:alternateReferences>
    <we:reference id="wa200001584" version="2.5.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15.xml"/><Relationship Id="rId1" Type="http://schemas.openxmlformats.org/officeDocument/2006/relationships/pivotTable" Target="../pivotTables/pivotTable14.xml"/><Relationship Id="rId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sheetPr codeName="Sheet1"/>
  <dimension ref="A6:P1011"/>
  <sheetViews>
    <sheetView zoomScale="70" zoomScaleNormal="70" workbookViewId="0">
      <selection activeCell="J8" sqref="J8"/>
    </sheetView>
  </sheetViews>
  <sheetFormatPr defaultRowHeight="14.5" x14ac:dyDescent="0.35"/>
  <cols>
    <col min="1" max="1" width="16.7265625" bestFit="1" customWidth="1"/>
    <col min="2" max="2" width="22.26953125" bestFit="1" customWidth="1"/>
    <col min="3" max="3" width="27.7265625" bestFit="1" customWidth="1"/>
    <col min="4" max="4" width="16.81640625" bestFit="1" customWidth="1"/>
    <col min="5" max="5" width="23.81640625" bestFit="1" customWidth="1"/>
    <col min="6" max="6" width="10" bestFit="1" customWidth="1"/>
    <col min="7" max="7" width="11" bestFit="1" customWidth="1"/>
    <col min="8" max="8" width="6.7265625" bestFit="1" customWidth="1"/>
    <col min="9" max="9" width="11.54296875" bestFit="1" customWidth="1"/>
    <col min="10" max="10" width="15.453125" bestFit="1" customWidth="1"/>
    <col min="11" max="11" width="10.7265625" bestFit="1" customWidth="1"/>
    <col min="12" max="12" width="12.81640625" bestFit="1" customWidth="1"/>
    <col min="13" max="13" width="13.54296875" bestFit="1" customWidth="1"/>
    <col min="14" max="14" width="11.1796875" bestFit="1" customWidth="1"/>
    <col min="16" max="16" width="14.26953125" customWidth="1"/>
  </cols>
  <sheetData>
    <row r="6" spans="1:16" x14ac:dyDescent="0.35">
      <c r="L6" s="18"/>
    </row>
    <row r="11" spans="1:16" s="6" customFormat="1" x14ac:dyDescent="0.35">
      <c r="A11" s="7" t="s">
        <v>2071</v>
      </c>
      <c r="B11" s="4" t="s">
        <v>0</v>
      </c>
      <c r="C11" s="4" t="s">
        <v>1</v>
      </c>
      <c r="D11" s="4" t="s">
        <v>2</v>
      </c>
      <c r="E11" s="4" t="s">
        <v>3</v>
      </c>
      <c r="F11" s="4" t="s">
        <v>4</v>
      </c>
      <c r="G11" s="4" t="s">
        <v>5</v>
      </c>
      <c r="H11" s="4" t="s">
        <v>6</v>
      </c>
      <c r="I11" s="4" t="s">
        <v>7</v>
      </c>
      <c r="J11" s="4" t="s">
        <v>8</v>
      </c>
      <c r="K11" s="4" t="s">
        <v>9</v>
      </c>
      <c r="L11" s="4" t="s">
        <v>10</v>
      </c>
      <c r="M11" s="4" t="s">
        <v>11</v>
      </c>
      <c r="N11" s="5" t="s">
        <v>12</v>
      </c>
      <c r="O11" s="4" t="s">
        <v>2073</v>
      </c>
      <c r="P11" s="4" t="s">
        <v>2074</v>
      </c>
    </row>
    <row r="12" spans="1:16" hidden="1" x14ac:dyDescent="0.35">
      <c r="A12" t="s">
        <v>285</v>
      </c>
      <c r="B12" t="s">
        <v>1097</v>
      </c>
      <c r="C12" t="s">
        <v>71</v>
      </c>
      <c r="D12" t="s">
        <v>30</v>
      </c>
      <c r="E12" t="s">
        <v>35</v>
      </c>
      <c r="F12" t="s">
        <v>27</v>
      </c>
      <c r="G12" t="s">
        <v>23</v>
      </c>
      <c r="H12">
        <v>47</v>
      </c>
      <c r="I12" s="1">
        <v>44597</v>
      </c>
      <c r="J12" s="2">
        <v>92368</v>
      </c>
      <c r="K12" s="3">
        <v>0</v>
      </c>
      <c r="L12" t="s">
        <v>18</v>
      </c>
      <c r="M12" t="s">
        <v>28</v>
      </c>
      <c r="N12" s="1" t="s">
        <v>20</v>
      </c>
      <c r="O12">
        <f>TBL_Employees[[#This Row],[Annual Salary]]*TBL_Employees[[#This Row],[Bonus %]]</f>
        <v>0</v>
      </c>
      <c r="P12" s="2">
        <f>TBL_Employees[[#This Row],[Annual Salary]]+TBL_Employees[[#This Row],[Bonus calculated]]</f>
        <v>92368</v>
      </c>
    </row>
    <row r="13" spans="1:16" hidden="1" x14ac:dyDescent="0.35">
      <c r="A13" t="s">
        <v>286</v>
      </c>
      <c r="B13" t="s">
        <v>1098</v>
      </c>
      <c r="C13" t="s">
        <v>59</v>
      </c>
      <c r="D13" t="s">
        <v>45</v>
      </c>
      <c r="E13" t="s">
        <v>31</v>
      </c>
      <c r="F13" t="s">
        <v>27</v>
      </c>
      <c r="G13" t="s">
        <v>23</v>
      </c>
      <c r="H13">
        <v>58</v>
      </c>
      <c r="I13" s="1">
        <v>41570</v>
      </c>
      <c r="J13" s="2">
        <v>45703</v>
      </c>
      <c r="K13" s="3">
        <v>0</v>
      </c>
      <c r="L13" t="s">
        <v>18</v>
      </c>
      <c r="M13" t="s">
        <v>19</v>
      </c>
      <c r="N13" s="1" t="s">
        <v>20</v>
      </c>
      <c r="O13">
        <f>TBL_Employees[[#This Row],[Annual Salary]]*TBL_Employees[[#This Row],[Bonus %]]</f>
        <v>0</v>
      </c>
      <c r="P13" s="2">
        <f>TBL_Employees[[#This Row],[Annual Salary]]+TBL_Employees[[#This Row],[Bonus calculated]]</f>
        <v>45703</v>
      </c>
    </row>
    <row r="14" spans="1:16" hidden="1" x14ac:dyDescent="0.35">
      <c r="A14" t="s">
        <v>287</v>
      </c>
      <c r="B14" t="s">
        <v>1099</v>
      </c>
      <c r="C14" t="s">
        <v>74</v>
      </c>
      <c r="D14" t="s">
        <v>26</v>
      </c>
      <c r="E14" t="s">
        <v>15</v>
      </c>
      <c r="F14" t="s">
        <v>27</v>
      </c>
      <c r="G14" t="s">
        <v>23</v>
      </c>
      <c r="H14">
        <v>34</v>
      </c>
      <c r="I14" s="1">
        <v>43548</v>
      </c>
      <c r="J14" s="2">
        <v>83576</v>
      </c>
      <c r="K14" s="3">
        <v>0</v>
      </c>
      <c r="L14" t="s">
        <v>32</v>
      </c>
      <c r="M14" t="s">
        <v>63</v>
      </c>
      <c r="N14" s="1" t="s">
        <v>20</v>
      </c>
      <c r="O14">
        <f>TBL_Employees[[#This Row],[Annual Salary]]*TBL_Employees[[#This Row],[Bonus %]]</f>
        <v>0</v>
      </c>
      <c r="P14" s="2">
        <f>TBL_Employees[[#This Row],[Annual Salary]]+TBL_Employees[[#This Row],[Bonus calculated]]</f>
        <v>83576</v>
      </c>
    </row>
    <row r="15" spans="1:16" hidden="1" x14ac:dyDescent="0.35">
      <c r="A15" t="s">
        <v>254</v>
      </c>
      <c r="B15" t="s">
        <v>1100</v>
      </c>
      <c r="C15" t="s">
        <v>75</v>
      </c>
      <c r="D15" t="s">
        <v>26</v>
      </c>
      <c r="E15" t="s">
        <v>31</v>
      </c>
      <c r="F15" t="s">
        <v>16</v>
      </c>
      <c r="G15" t="s">
        <v>46</v>
      </c>
      <c r="H15">
        <v>39</v>
      </c>
      <c r="I15" s="1">
        <v>43197</v>
      </c>
      <c r="J15" s="2">
        <v>98062</v>
      </c>
      <c r="K15" s="3">
        <v>0</v>
      </c>
      <c r="L15" t="s">
        <v>18</v>
      </c>
      <c r="M15" t="s">
        <v>56</v>
      </c>
      <c r="N15" s="1" t="s">
        <v>20</v>
      </c>
      <c r="O15">
        <f>TBL_Employees[[#This Row],[Annual Salary]]*TBL_Employees[[#This Row],[Bonus %]]</f>
        <v>0</v>
      </c>
      <c r="P15" s="2">
        <f>TBL_Employees[[#This Row],[Annual Salary]]+TBL_Employees[[#This Row],[Bonus calculated]]</f>
        <v>98062</v>
      </c>
    </row>
    <row r="16" spans="1:16" hidden="1" x14ac:dyDescent="0.35">
      <c r="A16" t="s">
        <v>288</v>
      </c>
      <c r="B16" t="s">
        <v>1101</v>
      </c>
      <c r="C16" t="s">
        <v>38</v>
      </c>
      <c r="D16" t="s">
        <v>30</v>
      </c>
      <c r="E16" t="s">
        <v>31</v>
      </c>
      <c r="F16" t="s">
        <v>16</v>
      </c>
      <c r="G16" t="s">
        <v>46</v>
      </c>
      <c r="H16">
        <v>42</v>
      </c>
      <c r="I16" s="1">
        <v>38521</v>
      </c>
      <c r="J16" s="2">
        <v>175391</v>
      </c>
      <c r="K16" s="3">
        <v>0.24</v>
      </c>
      <c r="L16" t="s">
        <v>18</v>
      </c>
      <c r="M16" t="s">
        <v>24</v>
      </c>
      <c r="N16" s="1" t="s">
        <v>20</v>
      </c>
      <c r="O16">
        <f>TBL_Employees[[#This Row],[Annual Salary]]*TBL_Employees[[#This Row],[Bonus %]]</f>
        <v>42093.84</v>
      </c>
      <c r="P16" s="2">
        <f>TBL_Employees[[#This Row],[Annual Salary]]+TBL_Employees[[#This Row],[Bonus calculated]]</f>
        <v>217484.84</v>
      </c>
    </row>
    <row r="17" spans="1:16" hidden="1" x14ac:dyDescent="0.35">
      <c r="A17" t="s">
        <v>289</v>
      </c>
      <c r="B17" t="s">
        <v>1102</v>
      </c>
      <c r="C17" t="s">
        <v>74</v>
      </c>
      <c r="D17" t="s">
        <v>26</v>
      </c>
      <c r="E17" t="s">
        <v>35</v>
      </c>
      <c r="F17" t="s">
        <v>27</v>
      </c>
      <c r="G17" t="s">
        <v>23</v>
      </c>
      <c r="H17">
        <v>62</v>
      </c>
      <c r="I17" s="1">
        <v>38099</v>
      </c>
      <c r="J17" s="2">
        <v>66227</v>
      </c>
      <c r="K17" s="3">
        <v>0</v>
      </c>
      <c r="L17" t="s">
        <v>18</v>
      </c>
      <c r="M17" t="s">
        <v>37</v>
      </c>
      <c r="N17" s="1">
        <v>41684</v>
      </c>
      <c r="O17">
        <f>TBL_Employees[[#This Row],[Annual Salary]]*TBL_Employees[[#This Row],[Bonus %]]</f>
        <v>0</v>
      </c>
      <c r="P17" s="2">
        <f>TBL_Employees[[#This Row],[Annual Salary]]+TBL_Employees[[#This Row],[Bonus calculated]]</f>
        <v>66227</v>
      </c>
    </row>
    <row r="18" spans="1:16" hidden="1" x14ac:dyDescent="0.35">
      <c r="A18" t="s">
        <v>290</v>
      </c>
      <c r="B18" t="s">
        <v>1103</v>
      </c>
      <c r="C18" t="s">
        <v>40</v>
      </c>
      <c r="D18" t="s">
        <v>58</v>
      </c>
      <c r="E18" t="s">
        <v>1104</v>
      </c>
      <c r="F18" t="s">
        <v>16</v>
      </c>
      <c r="G18" t="s">
        <v>23</v>
      </c>
      <c r="H18">
        <v>58</v>
      </c>
      <c r="I18" s="1">
        <v>39991</v>
      </c>
      <c r="J18" s="2">
        <v>89744</v>
      </c>
      <c r="K18" s="3">
        <v>0</v>
      </c>
      <c r="L18" t="s">
        <v>32</v>
      </c>
      <c r="M18" t="s">
        <v>67</v>
      </c>
      <c r="N18" s="1" t="s">
        <v>20</v>
      </c>
      <c r="O18">
        <f>TBL_Employees[[#This Row],[Annual Salary]]*TBL_Employees[[#This Row],[Bonus %]]</f>
        <v>0</v>
      </c>
      <c r="P18" s="2">
        <f>TBL_Employees[[#This Row],[Annual Salary]]+TBL_Employees[[#This Row],[Bonus calculated]]</f>
        <v>89744</v>
      </c>
    </row>
    <row r="19" spans="1:16" hidden="1" x14ac:dyDescent="0.35">
      <c r="A19" t="s">
        <v>291</v>
      </c>
      <c r="B19" t="s">
        <v>1105</v>
      </c>
      <c r="C19" t="s">
        <v>57</v>
      </c>
      <c r="D19" t="s">
        <v>14</v>
      </c>
      <c r="E19" t="s">
        <v>31</v>
      </c>
      <c r="F19" t="s">
        <v>27</v>
      </c>
      <c r="G19" t="s">
        <v>23</v>
      </c>
      <c r="H19">
        <v>62</v>
      </c>
      <c r="I19" s="1">
        <v>36210</v>
      </c>
      <c r="J19" s="2">
        <v>69674</v>
      </c>
      <c r="K19" s="3">
        <v>0</v>
      </c>
      <c r="L19" t="s">
        <v>32</v>
      </c>
      <c r="M19" t="s">
        <v>33</v>
      </c>
      <c r="N19" s="1" t="s">
        <v>20</v>
      </c>
      <c r="O19">
        <f>TBL_Employees[[#This Row],[Annual Salary]]*TBL_Employees[[#This Row],[Bonus %]]</f>
        <v>0</v>
      </c>
      <c r="P19" s="2">
        <f>TBL_Employees[[#This Row],[Annual Salary]]+TBL_Employees[[#This Row],[Bonus calculated]]</f>
        <v>69674</v>
      </c>
    </row>
    <row r="20" spans="1:16" hidden="1" x14ac:dyDescent="0.35">
      <c r="A20" t="s">
        <v>292</v>
      </c>
      <c r="B20" t="s">
        <v>1106</v>
      </c>
      <c r="C20" t="s">
        <v>79</v>
      </c>
      <c r="D20" t="s">
        <v>26</v>
      </c>
      <c r="E20" t="s">
        <v>35</v>
      </c>
      <c r="F20" t="s">
        <v>16</v>
      </c>
      <c r="G20" t="s">
        <v>17</v>
      </c>
      <c r="H20">
        <v>38</v>
      </c>
      <c r="I20" s="1">
        <v>40795</v>
      </c>
      <c r="J20" s="2">
        <v>97630</v>
      </c>
      <c r="K20" s="3">
        <v>0</v>
      </c>
      <c r="L20" t="s">
        <v>18</v>
      </c>
      <c r="M20" t="s">
        <v>56</v>
      </c>
      <c r="N20" s="1" t="s">
        <v>20</v>
      </c>
      <c r="O20">
        <f>TBL_Employees[[#This Row],[Annual Salary]]*TBL_Employees[[#This Row],[Bonus %]]</f>
        <v>0</v>
      </c>
      <c r="P20" s="2">
        <f>TBL_Employees[[#This Row],[Annual Salary]]+TBL_Employees[[#This Row],[Bonus calculated]]</f>
        <v>97630</v>
      </c>
    </row>
    <row r="21" spans="1:16" hidden="1" x14ac:dyDescent="0.35">
      <c r="A21" t="s">
        <v>293</v>
      </c>
      <c r="B21" t="s">
        <v>1107</v>
      </c>
      <c r="C21" t="s">
        <v>55</v>
      </c>
      <c r="D21" t="s">
        <v>14</v>
      </c>
      <c r="E21" t="s">
        <v>1104</v>
      </c>
      <c r="F21" t="s">
        <v>27</v>
      </c>
      <c r="G21" t="s">
        <v>17</v>
      </c>
      <c r="H21">
        <v>52</v>
      </c>
      <c r="I21" s="1">
        <v>42040</v>
      </c>
      <c r="J21" s="2">
        <v>105879</v>
      </c>
      <c r="K21" s="3">
        <v>0.1</v>
      </c>
      <c r="L21" t="s">
        <v>18</v>
      </c>
      <c r="M21" t="s">
        <v>42</v>
      </c>
      <c r="N21" s="1" t="s">
        <v>20</v>
      </c>
      <c r="O21">
        <f>TBL_Employees[[#This Row],[Annual Salary]]*TBL_Employees[[#This Row],[Bonus %]]</f>
        <v>10587.900000000001</v>
      </c>
      <c r="P21" s="2">
        <f>TBL_Employees[[#This Row],[Annual Salary]]+TBL_Employees[[#This Row],[Bonus calculated]]</f>
        <v>116466.9</v>
      </c>
    </row>
    <row r="22" spans="1:16" hidden="1" x14ac:dyDescent="0.35">
      <c r="A22" t="s">
        <v>228</v>
      </c>
      <c r="B22" t="s">
        <v>1108</v>
      </c>
      <c r="C22" t="s">
        <v>64</v>
      </c>
      <c r="D22" t="s">
        <v>26</v>
      </c>
      <c r="E22" t="s">
        <v>35</v>
      </c>
      <c r="F22" t="s">
        <v>27</v>
      </c>
      <c r="G22" t="s">
        <v>46</v>
      </c>
      <c r="H22">
        <v>49</v>
      </c>
      <c r="I22" s="1">
        <v>37906</v>
      </c>
      <c r="J22" s="2">
        <v>40499</v>
      </c>
      <c r="K22" s="3">
        <v>0</v>
      </c>
      <c r="L22" t="s">
        <v>18</v>
      </c>
      <c r="M22" t="s">
        <v>42</v>
      </c>
      <c r="N22" s="1" t="s">
        <v>20</v>
      </c>
      <c r="O22">
        <f>TBL_Employees[[#This Row],[Annual Salary]]*TBL_Employees[[#This Row],[Bonus %]]</f>
        <v>0</v>
      </c>
      <c r="P22" s="2">
        <f>TBL_Employees[[#This Row],[Annual Salary]]+TBL_Employees[[#This Row],[Bonus calculated]]</f>
        <v>40499</v>
      </c>
    </row>
    <row r="23" spans="1:16" hidden="1" x14ac:dyDescent="0.35">
      <c r="A23" t="s">
        <v>294</v>
      </c>
      <c r="B23" t="s">
        <v>1109</v>
      </c>
      <c r="C23" t="s">
        <v>40</v>
      </c>
      <c r="D23" t="s">
        <v>14</v>
      </c>
      <c r="E23" t="s">
        <v>1104</v>
      </c>
      <c r="F23" t="s">
        <v>16</v>
      </c>
      <c r="G23" t="s">
        <v>23</v>
      </c>
      <c r="H23">
        <v>63</v>
      </c>
      <c r="I23" s="1">
        <v>41854</v>
      </c>
      <c r="J23" s="2">
        <v>71418</v>
      </c>
      <c r="K23" s="3">
        <v>0</v>
      </c>
      <c r="L23" t="s">
        <v>18</v>
      </c>
      <c r="M23" t="s">
        <v>37</v>
      </c>
      <c r="N23" s="1" t="s">
        <v>20</v>
      </c>
      <c r="O23">
        <f>TBL_Employees[[#This Row],[Annual Salary]]*TBL_Employees[[#This Row],[Bonus %]]</f>
        <v>0</v>
      </c>
      <c r="P23" s="2">
        <f>TBL_Employees[[#This Row],[Annual Salary]]+TBL_Employees[[#This Row],[Bonus calculated]]</f>
        <v>71418</v>
      </c>
    </row>
    <row r="24" spans="1:16" hidden="1" x14ac:dyDescent="0.35">
      <c r="A24" t="s">
        <v>295</v>
      </c>
      <c r="B24" t="s">
        <v>1110</v>
      </c>
      <c r="C24" t="s">
        <v>38</v>
      </c>
      <c r="D24" t="s">
        <v>26</v>
      </c>
      <c r="E24" t="s">
        <v>35</v>
      </c>
      <c r="F24" t="s">
        <v>27</v>
      </c>
      <c r="G24" t="s">
        <v>23</v>
      </c>
      <c r="H24">
        <v>45</v>
      </c>
      <c r="I24" s="1">
        <v>43054</v>
      </c>
      <c r="J24" s="2">
        <v>150558</v>
      </c>
      <c r="K24" s="3">
        <v>0.23</v>
      </c>
      <c r="L24" t="s">
        <v>32</v>
      </c>
      <c r="M24" t="s">
        <v>67</v>
      </c>
      <c r="N24" s="1" t="s">
        <v>20</v>
      </c>
      <c r="O24">
        <f>TBL_Employees[[#This Row],[Annual Salary]]*TBL_Employees[[#This Row],[Bonus %]]</f>
        <v>34628.340000000004</v>
      </c>
      <c r="P24" s="2">
        <f>TBL_Employees[[#This Row],[Annual Salary]]+TBL_Employees[[#This Row],[Bonus calculated]]</f>
        <v>185186.34</v>
      </c>
    </row>
    <row r="25" spans="1:16" hidden="1" x14ac:dyDescent="0.35">
      <c r="A25" t="s">
        <v>296</v>
      </c>
      <c r="B25" t="s">
        <v>1111</v>
      </c>
      <c r="C25" t="s">
        <v>55</v>
      </c>
      <c r="D25" t="s">
        <v>41</v>
      </c>
      <c r="E25" t="s">
        <v>31</v>
      </c>
      <c r="F25" t="s">
        <v>27</v>
      </c>
      <c r="G25" t="s">
        <v>17</v>
      </c>
      <c r="H25">
        <v>36</v>
      </c>
      <c r="I25" s="1">
        <v>43303</v>
      </c>
      <c r="J25" s="2">
        <v>118912</v>
      </c>
      <c r="K25" s="3">
        <v>0.08</v>
      </c>
      <c r="L25" t="s">
        <v>18</v>
      </c>
      <c r="M25" t="s">
        <v>42</v>
      </c>
      <c r="N25" s="1" t="s">
        <v>20</v>
      </c>
      <c r="O25">
        <f>TBL_Employees[[#This Row],[Annual Salary]]*TBL_Employees[[#This Row],[Bonus %]]</f>
        <v>9512.9600000000009</v>
      </c>
      <c r="P25" s="2">
        <f>TBL_Employees[[#This Row],[Annual Salary]]+TBL_Employees[[#This Row],[Bonus calculated]]</f>
        <v>128424.96000000001</v>
      </c>
    </row>
    <row r="26" spans="1:16" hidden="1" x14ac:dyDescent="0.35">
      <c r="A26" t="s">
        <v>297</v>
      </c>
      <c r="B26" t="s">
        <v>1112</v>
      </c>
      <c r="C26" t="s">
        <v>1113</v>
      </c>
      <c r="D26" t="s">
        <v>41</v>
      </c>
      <c r="E26" t="s">
        <v>31</v>
      </c>
      <c r="F26" t="s">
        <v>27</v>
      </c>
      <c r="G26" t="s">
        <v>43</v>
      </c>
      <c r="H26">
        <v>42</v>
      </c>
      <c r="I26" s="1">
        <v>44279</v>
      </c>
      <c r="J26" s="2">
        <v>131422</v>
      </c>
      <c r="K26" s="3">
        <v>0.15</v>
      </c>
      <c r="L26" t="s">
        <v>18</v>
      </c>
      <c r="M26" t="s">
        <v>37</v>
      </c>
      <c r="N26" s="1" t="s">
        <v>20</v>
      </c>
      <c r="O26">
        <f>TBL_Employees[[#This Row],[Annual Salary]]*TBL_Employees[[#This Row],[Bonus %]]</f>
        <v>19713.3</v>
      </c>
      <c r="P26" s="2">
        <f>TBL_Employees[[#This Row],[Annual Salary]]+TBL_Employees[[#This Row],[Bonus calculated]]</f>
        <v>151135.29999999999</v>
      </c>
    </row>
    <row r="27" spans="1:16" hidden="1" x14ac:dyDescent="0.35">
      <c r="A27" t="s">
        <v>150</v>
      </c>
      <c r="B27" t="s">
        <v>1114</v>
      </c>
      <c r="C27" t="s">
        <v>75</v>
      </c>
      <c r="D27" t="s">
        <v>26</v>
      </c>
      <c r="E27" t="s">
        <v>31</v>
      </c>
      <c r="F27" t="s">
        <v>16</v>
      </c>
      <c r="G27" t="s">
        <v>23</v>
      </c>
      <c r="H27">
        <v>62</v>
      </c>
      <c r="I27" s="1">
        <v>35637</v>
      </c>
      <c r="J27" s="2">
        <v>64208</v>
      </c>
      <c r="K27" s="3">
        <v>0</v>
      </c>
      <c r="L27" t="s">
        <v>18</v>
      </c>
      <c r="M27" t="s">
        <v>42</v>
      </c>
      <c r="N27" s="1" t="s">
        <v>20</v>
      </c>
      <c r="O27">
        <f>TBL_Employees[[#This Row],[Annual Salary]]*TBL_Employees[[#This Row],[Bonus %]]</f>
        <v>0</v>
      </c>
      <c r="P27" s="2">
        <f>TBL_Employees[[#This Row],[Annual Salary]]+TBL_Employees[[#This Row],[Bonus calculated]]</f>
        <v>64208</v>
      </c>
    </row>
    <row r="28" spans="1:16" x14ac:dyDescent="0.35">
      <c r="A28" t="s">
        <v>298</v>
      </c>
      <c r="B28" t="s">
        <v>1115</v>
      </c>
      <c r="C28" t="s">
        <v>13</v>
      </c>
      <c r="D28" t="s">
        <v>30</v>
      </c>
      <c r="E28" t="s">
        <v>1104</v>
      </c>
      <c r="F28" t="s">
        <v>16</v>
      </c>
      <c r="G28" t="s">
        <v>23</v>
      </c>
      <c r="H28">
        <v>45</v>
      </c>
      <c r="I28" s="1">
        <v>40395</v>
      </c>
      <c r="J28" s="2">
        <v>254486</v>
      </c>
      <c r="K28" s="3">
        <v>0.33</v>
      </c>
      <c r="L28" t="s">
        <v>32</v>
      </c>
      <c r="M28" t="s">
        <v>33</v>
      </c>
      <c r="N28" s="1" t="s">
        <v>20</v>
      </c>
      <c r="O28">
        <f>TBL_Employees[[#This Row],[Annual Salary]]*TBL_Employees[[#This Row],[Bonus %]]</f>
        <v>83980.38</v>
      </c>
      <c r="P28" s="2">
        <f>TBL_Employees[[#This Row],[Annual Salary]]+TBL_Employees[[#This Row],[Bonus calculated]]</f>
        <v>338466.38</v>
      </c>
    </row>
    <row r="29" spans="1:16" hidden="1" x14ac:dyDescent="0.35">
      <c r="A29" t="s">
        <v>299</v>
      </c>
      <c r="B29" t="s">
        <v>1116</v>
      </c>
      <c r="C29" t="s">
        <v>59</v>
      </c>
      <c r="D29" t="s">
        <v>45</v>
      </c>
      <c r="E29" t="s">
        <v>1104</v>
      </c>
      <c r="F29" t="s">
        <v>16</v>
      </c>
      <c r="G29" t="s">
        <v>23</v>
      </c>
      <c r="H29">
        <v>61</v>
      </c>
      <c r="I29" s="1">
        <v>43527</v>
      </c>
      <c r="J29" s="2">
        <v>54811</v>
      </c>
      <c r="K29" s="3">
        <v>0</v>
      </c>
      <c r="L29" t="s">
        <v>32</v>
      </c>
      <c r="M29" t="s">
        <v>67</v>
      </c>
      <c r="N29" s="1" t="s">
        <v>20</v>
      </c>
      <c r="O29">
        <f>TBL_Employees[[#This Row],[Annual Salary]]*TBL_Employees[[#This Row],[Bonus %]]</f>
        <v>0</v>
      </c>
      <c r="P29" s="2">
        <f>TBL_Employees[[#This Row],[Annual Salary]]+TBL_Employees[[#This Row],[Bonus calculated]]</f>
        <v>54811</v>
      </c>
    </row>
    <row r="30" spans="1:16" hidden="1" x14ac:dyDescent="0.35">
      <c r="A30" t="s">
        <v>300</v>
      </c>
      <c r="B30" t="s">
        <v>1117</v>
      </c>
      <c r="C30" t="s">
        <v>69</v>
      </c>
      <c r="D30" t="s">
        <v>26</v>
      </c>
      <c r="E30" t="s">
        <v>1104</v>
      </c>
      <c r="F30" t="s">
        <v>27</v>
      </c>
      <c r="G30" t="s">
        <v>23</v>
      </c>
      <c r="H30">
        <v>29</v>
      </c>
      <c r="I30" s="1">
        <v>43050</v>
      </c>
      <c r="J30" s="2">
        <v>95729</v>
      </c>
      <c r="K30" s="3">
        <v>0</v>
      </c>
      <c r="L30" t="s">
        <v>18</v>
      </c>
      <c r="M30" t="s">
        <v>56</v>
      </c>
      <c r="N30" s="1" t="s">
        <v>20</v>
      </c>
      <c r="O30">
        <f>TBL_Employees[[#This Row],[Annual Salary]]*TBL_Employees[[#This Row],[Bonus %]]</f>
        <v>0</v>
      </c>
      <c r="P30" s="2">
        <f>TBL_Employees[[#This Row],[Annual Salary]]+TBL_Employees[[#This Row],[Bonus calculated]]</f>
        <v>95729</v>
      </c>
    </row>
    <row r="31" spans="1:16" hidden="1" x14ac:dyDescent="0.35">
      <c r="A31" t="s">
        <v>301</v>
      </c>
      <c r="B31" t="s">
        <v>1118</v>
      </c>
      <c r="C31" t="s">
        <v>55</v>
      </c>
      <c r="D31" t="s">
        <v>58</v>
      </c>
      <c r="E31" t="s">
        <v>1104</v>
      </c>
      <c r="F31" t="s">
        <v>16</v>
      </c>
      <c r="G31" t="s">
        <v>46</v>
      </c>
      <c r="H31">
        <v>63</v>
      </c>
      <c r="I31" s="1">
        <v>39852</v>
      </c>
      <c r="J31" s="2">
        <v>102649</v>
      </c>
      <c r="K31" s="3">
        <v>0.06</v>
      </c>
      <c r="L31" t="s">
        <v>18</v>
      </c>
      <c r="M31" t="s">
        <v>24</v>
      </c>
      <c r="N31" s="1" t="s">
        <v>20</v>
      </c>
      <c r="O31">
        <f>TBL_Employees[[#This Row],[Annual Salary]]*TBL_Employees[[#This Row],[Bonus %]]</f>
        <v>6158.94</v>
      </c>
      <c r="P31" s="2">
        <f>TBL_Employees[[#This Row],[Annual Salary]]+TBL_Employees[[#This Row],[Bonus calculated]]</f>
        <v>108807.94</v>
      </c>
    </row>
    <row r="32" spans="1:16" hidden="1" x14ac:dyDescent="0.35">
      <c r="A32" t="s">
        <v>302</v>
      </c>
      <c r="B32" t="s">
        <v>1119</v>
      </c>
      <c r="C32" t="s">
        <v>1113</v>
      </c>
      <c r="D32" t="s">
        <v>58</v>
      </c>
      <c r="E32" t="s">
        <v>1104</v>
      </c>
      <c r="F32" t="s">
        <v>27</v>
      </c>
      <c r="G32" t="s">
        <v>23</v>
      </c>
      <c r="H32">
        <v>45</v>
      </c>
      <c r="I32" s="1">
        <v>42324</v>
      </c>
      <c r="J32" s="2">
        <v>122875</v>
      </c>
      <c r="K32" s="3">
        <v>0.12</v>
      </c>
      <c r="L32" t="s">
        <v>18</v>
      </c>
      <c r="M32" t="s">
        <v>19</v>
      </c>
      <c r="N32" s="1" t="s">
        <v>20</v>
      </c>
      <c r="O32">
        <f>TBL_Employees[[#This Row],[Annual Salary]]*TBL_Employees[[#This Row],[Bonus %]]</f>
        <v>14745</v>
      </c>
      <c r="P32" s="2">
        <f>TBL_Employees[[#This Row],[Annual Salary]]+TBL_Employees[[#This Row],[Bonus calculated]]</f>
        <v>137620</v>
      </c>
    </row>
    <row r="33" spans="1:16" hidden="1" x14ac:dyDescent="0.35">
      <c r="A33" t="s">
        <v>191</v>
      </c>
      <c r="B33" t="s">
        <v>1120</v>
      </c>
      <c r="C33" t="s">
        <v>49</v>
      </c>
      <c r="D33" t="s">
        <v>26</v>
      </c>
      <c r="E33" t="s">
        <v>15</v>
      </c>
      <c r="F33" t="s">
        <v>16</v>
      </c>
      <c r="G33" t="s">
        <v>43</v>
      </c>
      <c r="H33">
        <v>43</v>
      </c>
      <c r="I33" s="1">
        <v>41500</v>
      </c>
      <c r="J33" s="2">
        <v>83323</v>
      </c>
      <c r="K33" s="3">
        <v>0</v>
      </c>
      <c r="L33" t="s">
        <v>18</v>
      </c>
      <c r="M33" t="s">
        <v>37</v>
      </c>
      <c r="N33" s="1">
        <v>43555</v>
      </c>
      <c r="O33">
        <f>TBL_Employees[[#This Row],[Annual Salary]]*TBL_Employees[[#This Row],[Bonus %]]</f>
        <v>0</v>
      </c>
      <c r="P33" s="2">
        <f>TBL_Employees[[#This Row],[Annual Salary]]+TBL_Employees[[#This Row],[Bonus calculated]]</f>
        <v>83323</v>
      </c>
    </row>
    <row r="34" spans="1:16" hidden="1" x14ac:dyDescent="0.35">
      <c r="A34" t="s">
        <v>250</v>
      </c>
      <c r="B34" t="s">
        <v>1121</v>
      </c>
      <c r="C34" t="s">
        <v>76</v>
      </c>
      <c r="D34" t="s">
        <v>45</v>
      </c>
      <c r="E34" t="s">
        <v>35</v>
      </c>
      <c r="F34" t="s">
        <v>16</v>
      </c>
      <c r="G34" t="s">
        <v>23</v>
      </c>
      <c r="H34">
        <v>31</v>
      </c>
      <c r="I34" s="1">
        <v>43394</v>
      </c>
      <c r="J34" s="2">
        <v>66721</v>
      </c>
      <c r="K34" s="3">
        <v>0</v>
      </c>
      <c r="L34" t="s">
        <v>32</v>
      </c>
      <c r="M34" t="s">
        <v>63</v>
      </c>
      <c r="N34" s="1" t="s">
        <v>20</v>
      </c>
      <c r="O34">
        <f>TBL_Employees[[#This Row],[Annual Salary]]*TBL_Employees[[#This Row],[Bonus %]]</f>
        <v>0</v>
      </c>
      <c r="P34" s="2">
        <f>TBL_Employees[[#This Row],[Annual Salary]]+TBL_Employees[[#This Row],[Bonus calculated]]</f>
        <v>66721</v>
      </c>
    </row>
    <row r="35" spans="1:16" hidden="1" x14ac:dyDescent="0.35">
      <c r="A35" t="s">
        <v>303</v>
      </c>
      <c r="B35" t="s">
        <v>1122</v>
      </c>
      <c r="C35" t="s">
        <v>13</v>
      </c>
      <c r="D35" t="s">
        <v>58</v>
      </c>
      <c r="E35" t="s">
        <v>1104</v>
      </c>
      <c r="F35" t="s">
        <v>27</v>
      </c>
      <c r="G35" t="s">
        <v>23</v>
      </c>
      <c r="H35">
        <v>48</v>
      </c>
      <c r="I35" s="1">
        <v>39050</v>
      </c>
      <c r="J35" s="2">
        <v>246400</v>
      </c>
      <c r="K35" s="3">
        <v>0.36</v>
      </c>
      <c r="L35" t="s">
        <v>32</v>
      </c>
      <c r="M35" t="s">
        <v>67</v>
      </c>
      <c r="N35" s="1" t="s">
        <v>20</v>
      </c>
      <c r="O35">
        <f>TBL_Employees[[#This Row],[Annual Salary]]*TBL_Employees[[#This Row],[Bonus %]]</f>
        <v>88704</v>
      </c>
      <c r="P35" s="2">
        <f>TBL_Employees[[#This Row],[Annual Salary]]+TBL_Employees[[#This Row],[Bonus calculated]]</f>
        <v>335104</v>
      </c>
    </row>
    <row r="36" spans="1:16" hidden="1" x14ac:dyDescent="0.35">
      <c r="A36" t="s">
        <v>304</v>
      </c>
      <c r="B36" t="s">
        <v>1123</v>
      </c>
      <c r="C36" t="s">
        <v>55</v>
      </c>
      <c r="D36" t="s">
        <v>45</v>
      </c>
      <c r="E36" t="s">
        <v>1104</v>
      </c>
      <c r="F36" t="s">
        <v>27</v>
      </c>
      <c r="G36" t="s">
        <v>17</v>
      </c>
      <c r="H36">
        <v>55</v>
      </c>
      <c r="I36" s="1">
        <v>35730</v>
      </c>
      <c r="J36" s="2">
        <v>113525</v>
      </c>
      <c r="K36" s="3">
        <v>0.06</v>
      </c>
      <c r="L36" t="s">
        <v>18</v>
      </c>
      <c r="M36" t="s">
        <v>42</v>
      </c>
      <c r="N36" s="1" t="s">
        <v>20</v>
      </c>
      <c r="O36">
        <f>TBL_Employees[[#This Row],[Annual Salary]]*TBL_Employees[[#This Row],[Bonus %]]</f>
        <v>6811.5</v>
      </c>
      <c r="P36" s="2">
        <f>TBL_Employees[[#This Row],[Annual Salary]]+TBL_Employees[[#This Row],[Bonus calculated]]</f>
        <v>120336.5</v>
      </c>
    </row>
    <row r="37" spans="1:16" hidden="1" x14ac:dyDescent="0.35">
      <c r="A37" t="s">
        <v>305</v>
      </c>
      <c r="B37" t="s">
        <v>1124</v>
      </c>
      <c r="C37" t="s">
        <v>38</v>
      </c>
      <c r="D37" t="s">
        <v>58</v>
      </c>
      <c r="E37" t="s">
        <v>35</v>
      </c>
      <c r="F37" t="s">
        <v>27</v>
      </c>
      <c r="G37" t="s">
        <v>23</v>
      </c>
      <c r="H37">
        <v>64</v>
      </c>
      <c r="I37" s="1">
        <v>38120</v>
      </c>
      <c r="J37" s="2">
        <v>184342</v>
      </c>
      <c r="K37" s="3">
        <v>0.22</v>
      </c>
      <c r="L37" t="s">
        <v>32</v>
      </c>
      <c r="M37" t="s">
        <v>54</v>
      </c>
      <c r="N37" s="1" t="s">
        <v>20</v>
      </c>
      <c r="O37">
        <f>TBL_Employees[[#This Row],[Annual Salary]]*TBL_Employees[[#This Row],[Bonus %]]</f>
        <v>40555.24</v>
      </c>
      <c r="P37" s="2">
        <f>TBL_Employees[[#This Row],[Annual Salary]]+TBL_Employees[[#This Row],[Bonus calculated]]</f>
        <v>224897.24</v>
      </c>
    </row>
    <row r="38" spans="1:16" hidden="1" x14ac:dyDescent="0.35">
      <c r="A38" t="s">
        <v>306</v>
      </c>
      <c r="B38" t="s">
        <v>1125</v>
      </c>
      <c r="C38" t="s">
        <v>38</v>
      </c>
      <c r="D38" t="s">
        <v>41</v>
      </c>
      <c r="E38" t="s">
        <v>1104</v>
      </c>
      <c r="F38" t="s">
        <v>27</v>
      </c>
      <c r="G38" t="s">
        <v>17</v>
      </c>
      <c r="H38">
        <v>58</v>
      </c>
      <c r="I38" s="1">
        <v>44159</v>
      </c>
      <c r="J38" s="2">
        <v>151341</v>
      </c>
      <c r="K38" s="3">
        <v>0.22</v>
      </c>
      <c r="L38" t="s">
        <v>18</v>
      </c>
      <c r="M38" t="s">
        <v>56</v>
      </c>
      <c r="N38" s="1" t="s">
        <v>20</v>
      </c>
      <c r="O38">
        <f>TBL_Employees[[#This Row],[Annual Salary]]*TBL_Employees[[#This Row],[Bonus %]]</f>
        <v>33295.019999999997</v>
      </c>
      <c r="P38" s="2">
        <f>TBL_Employees[[#This Row],[Annual Salary]]+TBL_Employees[[#This Row],[Bonus calculated]]</f>
        <v>184636.02</v>
      </c>
    </row>
    <row r="39" spans="1:16" hidden="1" x14ac:dyDescent="0.35">
      <c r="A39" t="s">
        <v>307</v>
      </c>
      <c r="B39" t="s">
        <v>1126</v>
      </c>
      <c r="C39" t="s">
        <v>55</v>
      </c>
      <c r="D39" t="s">
        <v>41</v>
      </c>
      <c r="E39" t="s">
        <v>35</v>
      </c>
      <c r="F39" t="s">
        <v>16</v>
      </c>
      <c r="G39" t="s">
        <v>17</v>
      </c>
      <c r="H39">
        <v>50</v>
      </c>
      <c r="I39" s="1">
        <v>38210</v>
      </c>
      <c r="J39" s="2">
        <v>118900</v>
      </c>
      <c r="K39" s="3">
        <v>0.05</v>
      </c>
      <c r="L39" t="s">
        <v>18</v>
      </c>
      <c r="M39" t="s">
        <v>56</v>
      </c>
      <c r="N39" s="1" t="s">
        <v>20</v>
      </c>
      <c r="O39">
        <f>TBL_Employees[[#This Row],[Annual Salary]]*TBL_Employees[[#This Row],[Bonus %]]</f>
        <v>5945</v>
      </c>
      <c r="P39" s="2">
        <f>TBL_Employees[[#This Row],[Annual Salary]]+TBL_Employees[[#This Row],[Bonus calculated]]</f>
        <v>124845</v>
      </c>
    </row>
    <row r="40" spans="1:16" hidden="1" x14ac:dyDescent="0.35">
      <c r="A40" t="s">
        <v>308</v>
      </c>
      <c r="B40" t="s">
        <v>1127</v>
      </c>
      <c r="C40" t="s">
        <v>1113</v>
      </c>
      <c r="D40" t="s">
        <v>41</v>
      </c>
      <c r="E40" t="s">
        <v>31</v>
      </c>
      <c r="F40" t="s">
        <v>16</v>
      </c>
      <c r="G40" t="s">
        <v>43</v>
      </c>
      <c r="H40">
        <v>41</v>
      </c>
      <c r="I40" s="1">
        <v>42868</v>
      </c>
      <c r="J40" s="2">
        <v>153370</v>
      </c>
      <c r="K40" s="3">
        <v>0.1</v>
      </c>
      <c r="L40" t="s">
        <v>18</v>
      </c>
      <c r="M40" t="s">
        <v>19</v>
      </c>
      <c r="N40" s="1" t="s">
        <v>20</v>
      </c>
      <c r="O40">
        <f>TBL_Employees[[#This Row],[Annual Salary]]*TBL_Employees[[#This Row],[Bonus %]]</f>
        <v>15337</v>
      </c>
      <c r="P40" s="2">
        <f>TBL_Employees[[#This Row],[Annual Salary]]+TBL_Employees[[#This Row],[Bonus calculated]]</f>
        <v>168707</v>
      </c>
    </row>
    <row r="41" spans="1:16" hidden="1" x14ac:dyDescent="0.35">
      <c r="A41" t="s">
        <v>168</v>
      </c>
      <c r="B41" t="s">
        <v>1128</v>
      </c>
      <c r="C41" t="s">
        <v>79</v>
      </c>
      <c r="D41" t="s">
        <v>26</v>
      </c>
      <c r="E41" t="s">
        <v>1104</v>
      </c>
      <c r="F41" t="s">
        <v>27</v>
      </c>
      <c r="G41" t="s">
        <v>23</v>
      </c>
      <c r="H41">
        <v>50</v>
      </c>
      <c r="I41" s="1">
        <v>37330</v>
      </c>
      <c r="J41" s="2">
        <v>72860</v>
      </c>
      <c r="K41" s="3">
        <v>0</v>
      </c>
      <c r="L41" t="s">
        <v>32</v>
      </c>
      <c r="M41" t="s">
        <v>63</v>
      </c>
      <c r="N41" s="1" t="s">
        <v>20</v>
      </c>
      <c r="O41">
        <f>TBL_Employees[[#This Row],[Annual Salary]]*TBL_Employees[[#This Row],[Bonus %]]</f>
        <v>0</v>
      </c>
      <c r="P41" s="2">
        <f>TBL_Employees[[#This Row],[Annual Salary]]+TBL_Employees[[#This Row],[Bonus calculated]]</f>
        <v>72860</v>
      </c>
    </row>
    <row r="42" spans="1:16" hidden="1" x14ac:dyDescent="0.35">
      <c r="A42" t="s">
        <v>309</v>
      </c>
      <c r="B42" t="s">
        <v>1129</v>
      </c>
      <c r="C42" t="s">
        <v>13</v>
      </c>
      <c r="D42" t="s">
        <v>14</v>
      </c>
      <c r="E42" t="s">
        <v>15</v>
      </c>
      <c r="F42" t="s">
        <v>16</v>
      </c>
      <c r="G42" t="s">
        <v>17</v>
      </c>
      <c r="H42">
        <v>59</v>
      </c>
      <c r="I42" s="1">
        <v>37116</v>
      </c>
      <c r="J42" s="2">
        <v>255610</v>
      </c>
      <c r="K42" s="3">
        <v>0.36</v>
      </c>
      <c r="L42" t="s">
        <v>18</v>
      </c>
      <c r="M42" t="s">
        <v>37</v>
      </c>
      <c r="N42" s="1" t="s">
        <v>20</v>
      </c>
      <c r="O42">
        <f>TBL_Employees[[#This Row],[Annual Salary]]*TBL_Employees[[#This Row],[Bonus %]]</f>
        <v>92019.599999999991</v>
      </c>
      <c r="P42" s="2">
        <f>TBL_Employees[[#This Row],[Annual Salary]]+TBL_Employees[[#This Row],[Bonus calculated]]</f>
        <v>347629.6</v>
      </c>
    </row>
    <row r="43" spans="1:16" hidden="1" x14ac:dyDescent="0.35">
      <c r="A43" t="s">
        <v>114</v>
      </c>
      <c r="B43" t="s">
        <v>1130</v>
      </c>
      <c r="C43" t="s">
        <v>40</v>
      </c>
      <c r="D43" t="s">
        <v>45</v>
      </c>
      <c r="E43" t="s">
        <v>31</v>
      </c>
      <c r="F43" t="s">
        <v>27</v>
      </c>
      <c r="G43" t="s">
        <v>23</v>
      </c>
      <c r="H43">
        <v>26</v>
      </c>
      <c r="I43" s="1">
        <v>44128</v>
      </c>
      <c r="J43" s="2">
        <v>84962</v>
      </c>
      <c r="K43" s="3">
        <v>0</v>
      </c>
      <c r="L43" t="s">
        <v>32</v>
      </c>
      <c r="M43" t="s">
        <v>33</v>
      </c>
      <c r="N43" s="1" t="s">
        <v>20</v>
      </c>
      <c r="O43">
        <f>TBL_Employees[[#This Row],[Annual Salary]]*TBL_Employees[[#This Row],[Bonus %]]</f>
        <v>0</v>
      </c>
      <c r="P43" s="2">
        <f>TBL_Employees[[#This Row],[Annual Salary]]+TBL_Employees[[#This Row],[Bonus calculated]]</f>
        <v>84962</v>
      </c>
    </row>
    <row r="44" spans="1:16" hidden="1" x14ac:dyDescent="0.35">
      <c r="A44" t="s">
        <v>310</v>
      </c>
      <c r="B44" t="s">
        <v>1131</v>
      </c>
      <c r="C44" t="s">
        <v>55</v>
      </c>
      <c r="D44" t="s">
        <v>22</v>
      </c>
      <c r="E44" t="s">
        <v>1104</v>
      </c>
      <c r="F44" t="s">
        <v>27</v>
      </c>
      <c r="G44" t="s">
        <v>46</v>
      </c>
      <c r="H44">
        <v>55</v>
      </c>
      <c r="I44" s="1">
        <v>43073</v>
      </c>
      <c r="J44" s="2">
        <v>103795</v>
      </c>
      <c r="K44" s="3">
        <v>7.0000000000000007E-2</v>
      </c>
      <c r="L44" t="s">
        <v>18</v>
      </c>
      <c r="M44" t="s">
        <v>56</v>
      </c>
      <c r="N44" s="1" t="s">
        <v>20</v>
      </c>
      <c r="O44">
        <f>TBL_Employees[[#This Row],[Annual Salary]]*TBL_Employees[[#This Row],[Bonus %]]</f>
        <v>7265.6500000000005</v>
      </c>
      <c r="P44" s="2">
        <f>TBL_Employees[[#This Row],[Annual Salary]]+TBL_Employees[[#This Row],[Bonus calculated]]</f>
        <v>111060.65</v>
      </c>
    </row>
    <row r="45" spans="1:16" hidden="1" x14ac:dyDescent="0.35">
      <c r="A45" t="s">
        <v>261</v>
      </c>
      <c r="B45" t="s">
        <v>1132</v>
      </c>
      <c r="C45" t="s">
        <v>69</v>
      </c>
      <c r="D45" t="s">
        <v>26</v>
      </c>
      <c r="E45" t="s">
        <v>31</v>
      </c>
      <c r="F45" t="s">
        <v>16</v>
      </c>
      <c r="G45" t="s">
        <v>23</v>
      </c>
      <c r="H45">
        <v>32</v>
      </c>
      <c r="I45" s="1">
        <v>43111</v>
      </c>
      <c r="J45" s="2">
        <v>97509</v>
      </c>
      <c r="K45" s="3">
        <v>0</v>
      </c>
      <c r="L45" t="s">
        <v>32</v>
      </c>
      <c r="M45" t="s">
        <v>63</v>
      </c>
      <c r="N45" s="1" t="s">
        <v>20</v>
      </c>
      <c r="O45">
        <f>TBL_Employees[[#This Row],[Annual Salary]]*TBL_Employees[[#This Row],[Bonus %]]</f>
        <v>0</v>
      </c>
      <c r="P45" s="2">
        <f>TBL_Employees[[#This Row],[Annual Salary]]+TBL_Employees[[#This Row],[Bonus calculated]]</f>
        <v>97509</v>
      </c>
    </row>
    <row r="46" spans="1:16" hidden="1" x14ac:dyDescent="0.35">
      <c r="A46" t="s">
        <v>311</v>
      </c>
      <c r="B46" t="s">
        <v>1133</v>
      </c>
      <c r="C46" t="s">
        <v>70</v>
      </c>
      <c r="D46" t="s">
        <v>22</v>
      </c>
      <c r="E46" t="s">
        <v>1104</v>
      </c>
      <c r="F46" t="s">
        <v>27</v>
      </c>
      <c r="G46" t="s">
        <v>17</v>
      </c>
      <c r="H46">
        <v>50</v>
      </c>
      <c r="I46" s="1">
        <v>44811</v>
      </c>
      <c r="J46" s="2">
        <v>54931</v>
      </c>
      <c r="K46" s="3">
        <v>0</v>
      </c>
      <c r="L46" t="s">
        <v>18</v>
      </c>
      <c r="M46" t="s">
        <v>24</v>
      </c>
      <c r="N46" s="1" t="s">
        <v>20</v>
      </c>
      <c r="O46">
        <f>TBL_Employees[[#This Row],[Annual Salary]]*TBL_Employees[[#This Row],[Bonus %]]</f>
        <v>0</v>
      </c>
      <c r="P46" s="2">
        <f>TBL_Employees[[#This Row],[Annual Salary]]+TBL_Employees[[#This Row],[Bonus calculated]]</f>
        <v>54931</v>
      </c>
    </row>
    <row r="47" spans="1:16" hidden="1" x14ac:dyDescent="0.35">
      <c r="A47" t="s">
        <v>312</v>
      </c>
      <c r="B47" t="s">
        <v>1134</v>
      </c>
      <c r="C47" t="s">
        <v>52</v>
      </c>
      <c r="D47" t="s">
        <v>30</v>
      </c>
      <c r="E47" t="s">
        <v>1104</v>
      </c>
      <c r="F47" t="s">
        <v>27</v>
      </c>
      <c r="G47" t="s">
        <v>46</v>
      </c>
      <c r="H47">
        <v>54</v>
      </c>
      <c r="I47" s="1">
        <v>40055</v>
      </c>
      <c r="J47" s="2">
        <v>88689</v>
      </c>
      <c r="K47" s="3">
        <v>0</v>
      </c>
      <c r="L47" t="s">
        <v>18</v>
      </c>
      <c r="M47" t="s">
        <v>37</v>
      </c>
      <c r="N47" s="1" t="s">
        <v>20</v>
      </c>
      <c r="O47">
        <f>TBL_Employees[[#This Row],[Annual Salary]]*TBL_Employees[[#This Row],[Bonus %]]</f>
        <v>0</v>
      </c>
      <c r="P47" s="2">
        <f>TBL_Employees[[#This Row],[Annual Salary]]+TBL_Employees[[#This Row],[Bonus calculated]]</f>
        <v>88689</v>
      </c>
    </row>
    <row r="48" spans="1:16" hidden="1" x14ac:dyDescent="0.35">
      <c r="A48" t="s">
        <v>182</v>
      </c>
      <c r="B48" t="s">
        <v>1135</v>
      </c>
      <c r="C48" t="s">
        <v>1113</v>
      </c>
      <c r="D48" t="s">
        <v>58</v>
      </c>
      <c r="E48" t="s">
        <v>31</v>
      </c>
      <c r="F48" t="s">
        <v>16</v>
      </c>
      <c r="G48" t="s">
        <v>46</v>
      </c>
      <c r="H48">
        <v>31</v>
      </c>
      <c r="I48" s="1">
        <v>42270</v>
      </c>
      <c r="J48" s="2">
        <v>158184</v>
      </c>
      <c r="K48" s="3">
        <v>0.15</v>
      </c>
      <c r="L48" t="s">
        <v>47</v>
      </c>
      <c r="M48" t="s">
        <v>1136</v>
      </c>
      <c r="N48" s="1">
        <v>43308</v>
      </c>
      <c r="O48">
        <f>TBL_Employees[[#This Row],[Annual Salary]]*TBL_Employees[[#This Row],[Bonus %]]</f>
        <v>23727.599999999999</v>
      </c>
      <c r="P48" s="2">
        <f>TBL_Employees[[#This Row],[Annual Salary]]+TBL_Employees[[#This Row],[Bonus calculated]]</f>
        <v>181911.6</v>
      </c>
    </row>
    <row r="49" spans="1:16" hidden="1" x14ac:dyDescent="0.35">
      <c r="A49" t="s">
        <v>313</v>
      </c>
      <c r="B49" t="s">
        <v>1137</v>
      </c>
      <c r="C49" t="s">
        <v>59</v>
      </c>
      <c r="D49" t="s">
        <v>41</v>
      </c>
      <c r="E49" t="s">
        <v>15</v>
      </c>
      <c r="F49" t="s">
        <v>27</v>
      </c>
      <c r="G49" t="s">
        <v>17</v>
      </c>
      <c r="H49">
        <v>47</v>
      </c>
      <c r="I49" s="1">
        <v>42410</v>
      </c>
      <c r="J49" s="2">
        <v>48523</v>
      </c>
      <c r="K49" s="3">
        <v>0</v>
      </c>
      <c r="L49" t="s">
        <v>18</v>
      </c>
      <c r="M49" t="s">
        <v>24</v>
      </c>
      <c r="N49" s="1" t="s">
        <v>20</v>
      </c>
      <c r="O49">
        <f>TBL_Employees[[#This Row],[Annual Salary]]*TBL_Employees[[#This Row],[Bonus %]]</f>
        <v>0</v>
      </c>
      <c r="P49" s="2">
        <f>TBL_Employees[[#This Row],[Annual Salary]]+TBL_Employees[[#This Row],[Bonus calculated]]</f>
        <v>48523</v>
      </c>
    </row>
    <row r="50" spans="1:16" hidden="1" x14ac:dyDescent="0.35">
      <c r="A50" t="s">
        <v>314</v>
      </c>
      <c r="B50" t="s">
        <v>1138</v>
      </c>
      <c r="C50" t="s">
        <v>40</v>
      </c>
      <c r="D50" t="s">
        <v>41</v>
      </c>
      <c r="E50" t="s">
        <v>1104</v>
      </c>
      <c r="F50" t="s">
        <v>27</v>
      </c>
      <c r="G50" t="s">
        <v>23</v>
      </c>
      <c r="H50">
        <v>26</v>
      </c>
      <c r="I50" s="1">
        <v>44597</v>
      </c>
      <c r="J50" s="2">
        <v>70946</v>
      </c>
      <c r="K50" s="3">
        <v>0</v>
      </c>
      <c r="L50" t="s">
        <v>32</v>
      </c>
      <c r="M50" t="s">
        <v>63</v>
      </c>
      <c r="N50" s="1" t="s">
        <v>20</v>
      </c>
      <c r="O50">
        <f>TBL_Employees[[#This Row],[Annual Salary]]*TBL_Employees[[#This Row],[Bonus %]]</f>
        <v>0</v>
      </c>
      <c r="P50" s="2">
        <f>TBL_Employees[[#This Row],[Annual Salary]]+TBL_Employees[[#This Row],[Bonus calculated]]</f>
        <v>70946</v>
      </c>
    </row>
    <row r="51" spans="1:16" hidden="1" x14ac:dyDescent="0.35">
      <c r="A51" t="s">
        <v>315</v>
      </c>
      <c r="B51" t="s">
        <v>1139</v>
      </c>
      <c r="C51" t="s">
        <v>1113</v>
      </c>
      <c r="D51" t="s">
        <v>14</v>
      </c>
      <c r="E51" t="s">
        <v>1104</v>
      </c>
      <c r="F51" t="s">
        <v>16</v>
      </c>
      <c r="G51" t="s">
        <v>23</v>
      </c>
      <c r="H51">
        <v>62</v>
      </c>
      <c r="I51" s="1">
        <v>44513</v>
      </c>
      <c r="J51" s="2">
        <v>134487</v>
      </c>
      <c r="K51" s="3">
        <v>0.1</v>
      </c>
      <c r="L51" t="s">
        <v>18</v>
      </c>
      <c r="M51" t="s">
        <v>56</v>
      </c>
      <c r="N51" s="1" t="s">
        <v>20</v>
      </c>
      <c r="O51">
        <f>TBL_Employees[[#This Row],[Annual Salary]]*TBL_Employees[[#This Row],[Bonus %]]</f>
        <v>13448.7</v>
      </c>
      <c r="P51" s="2">
        <f>TBL_Employees[[#This Row],[Annual Salary]]+TBL_Employees[[#This Row],[Bonus calculated]]</f>
        <v>147935.70000000001</v>
      </c>
    </row>
    <row r="52" spans="1:16" hidden="1" x14ac:dyDescent="0.35">
      <c r="A52" t="s">
        <v>316</v>
      </c>
      <c r="B52" t="s">
        <v>1140</v>
      </c>
      <c r="C52" t="s">
        <v>40</v>
      </c>
      <c r="D52" t="s">
        <v>14</v>
      </c>
      <c r="E52" t="s">
        <v>15</v>
      </c>
      <c r="F52" t="s">
        <v>16</v>
      </c>
      <c r="G52" t="s">
        <v>46</v>
      </c>
      <c r="H52">
        <v>35</v>
      </c>
      <c r="I52" s="1">
        <v>41005</v>
      </c>
      <c r="J52" s="2">
        <v>76111</v>
      </c>
      <c r="K52" s="3">
        <v>0</v>
      </c>
      <c r="L52" t="s">
        <v>18</v>
      </c>
      <c r="M52" t="s">
        <v>19</v>
      </c>
      <c r="N52" s="1" t="s">
        <v>20</v>
      </c>
      <c r="O52">
        <f>TBL_Employees[[#This Row],[Annual Salary]]*TBL_Employees[[#This Row],[Bonus %]]</f>
        <v>0</v>
      </c>
      <c r="P52" s="2">
        <f>TBL_Employees[[#This Row],[Annual Salary]]+TBL_Employees[[#This Row],[Bonus calculated]]</f>
        <v>76111</v>
      </c>
    </row>
    <row r="53" spans="1:16" hidden="1" x14ac:dyDescent="0.35">
      <c r="A53" t="s">
        <v>317</v>
      </c>
      <c r="B53" t="s">
        <v>1141</v>
      </c>
      <c r="C53" t="s">
        <v>55</v>
      </c>
      <c r="D53" t="s">
        <v>58</v>
      </c>
      <c r="E53" t="s">
        <v>15</v>
      </c>
      <c r="F53" t="s">
        <v>16</v>
      </c>
      <c r="G53" t="s">
        <v>17</v>
      </c>
      <c r="H53">
        <v>48</v>
      </c>
      <c r="I53" s="1">
        <v>36064</v>
      </c>
      <c r="J53" s="2">
        <v>119220</v>
      </c>
      <c r="K53" s="3">
        <v>0.09</v>
      </c>
      <c r="L53" t="s">
        <v>18</v>
      </c>
      <c r="M53" t="s">
        <v>28</v>
      </c>
      <c r="N53" s="1">
        <v>42676</v>
      </c>
      <c r="O53">
        <f>TBL_Employees[[#This Row],[Annual Salary]]*TBL_Employees[[#This Row],[Bonus %]]</f>
        <v>10729.8</v>
      </c>
      <c r="P53" s="2">
        <f>TBL_Employees[[#This Row],[Annual Salary]]+TBL_Employees[[#This Row],[Bonus calculated]]</f>
        <v>129949.8</v>
      </c>
    </row>
    <row r="54" spans="1:16" hidden="1" x14ac:dyDescent="0.35">
      <c r="A54" t="s">
        <v>77</v>
      </c>
      <c r="B54" t="s">
        <v>1142</v>
      </c>
      <c r="C54" t="s">
        <v>13</v>
      </c>
      <c r="D54" t="s">
        <v>58</v>
      </c>
      <c r="E54" t="s">
        <v>35</v>
      </c>
      <c r="F54" t="s">
        <v>27</v>
      </c>
      <c r="G54" t="s">
        <v>23</v>
      </c>
      <c r="H54">
        <v>35</v>
      </c>
      <c r="I54" s="1">
        <v>44297</v>
      </c>
      <c r="J54" s="2">
        <v>180858</v>
      </c>
      <c r="K54" s="3">
        <v>0.32</v>
      </c>
      <c r="L54" t="s">
        <v>32</v>
      </c>
      <c r="M54" t="s">
        <v>67</v>
      </c>
      <c r="N54" s="1" t="s">
        <v>20</v>
      </c>
      <c r="O54">
        <f>TBL_Employees[[#This Row],[Annual Salary]]*TBL_Employees[[#This Row],[Bonus %]]</f>
        <v>57874.559999999998</v>
      </c>
      <c r="P54" s="2">
        <f>TBL_Employees[[#This Row],[Annual Salary]]+TBL_Employees[[#This Row],[Bonus calculated]]</f>
        <v>238732.56</v>
      </c>
    </row>
    <row r="55" spans="1:16" hidden="1" x14ac:dyDescent="0.35">
      <c r="A55" t="s">
        <v>318</v>
      </c>
      <c r="B55" t="s">
        <v>1143</v>
      </c>
      <c r="C55" t="s">
        <v>55</v>
      </c>
      <c r="D55" t="s">
        <v>58</v>
      </c>
      <c r="E55" t="s">
        <v>1104</v>
      </c>
      <c r="F55" t="s">
        <v>16</v>
      </c>
      <c r="G55" t="s">
        <v>23</v>
      </c>
      <c r="H55">
        <v>45</v>
      </c>
      <c r="I55" s="1">
        <v>38666</v>
      </c>
      <c r="J55" s="2">
        <v>114072</v>
      </c>
      <c r="K55" s="3">
        <v>0.08</v>
      </c>
      <c r="L55" t="s">
        <v>18</v>
      </c>
      <c r="M55" t="s">
        <v>37</v>
      </c>
      <c r="N55" s="1" t="s">
        <v>20</v>
      </c>
      <c r="O55">
        <f>TBL_Employees[[#This Row],[Annual Salary]]*TBL_Employees[[#This Row],[Bonus %]]</f>
        <v>9125.76</v>
      </c>
      <c r="P55" s="2">
        <f>TBL_Employees[[#This Row],[Annual Salary]]+TBL_Employees[[#This Row],[Bonus calculated]]</f>
        <v>123197.75999999999</v>
      </c>
    </row>
    <row r="56" spans="1:16" x14ac:dyDescent="0.35">
      <c r="A56" t="s">
        <v>319</v>
      </c>
      <c r="B56" t="s">
        <v>1144</v>
      </c>
      <c r="C56" t="s">
        <v>52</v>
      </c>
      <c r="D56" t="s">
        <v>30</v>
      </c>
      <c r="E56" t="s">
        <v>15</v>
      </c>
      <c r="F56" t="s">
        <v>16</v>
      </c>
      <c r="G56" t="s">
        <v>23</v>
      </c>
      <c r="H56">
        <v>26</v>
      </c>
      <c r="I56" s="1">
        <v>44373</v>
      </c>
      <c r="J56" s="2">
        <v>91672</v>
      </c>
      <c r="K56" s="3">
        <v>0</v>
      </c>
      <c r="L56" t="s">
        <v>32</v>
      </c>
      <c r="M56" t="s">
        <v>54</v>
      </c>
      <c r="N56" s="1" t="s">
        <v>20</v>
      </c>
      <c r="O56">
        <f>TBL_Employees[[#This Row],[Annual Salary]]*TBL_Employees[[#This Row],[Bonus %]]</f>
        <v>0</v>
      </c>
      <c r="P56" s="2">
        <f>TBL_Employees[[#This Row],[Annual Salary]]+TBL_Employees[[#This Row],[Bonus calculated]]</f>
        <v>91672</v>
      </c>
    </row>
    <row r="57" spans="1:16" hidden="1" x14ac:dyDescent="0.35">
      <c r="A57" t="s">
        <v>92</v>
      </c>
      <c r="B57" t="s">
        <v>1145</v>
      </c>
      <c r="C57" t="s">
        <v>57</v>
      </c>
      <c r="D57" t="s">
        <v>41</v>
      </c>
      <c r="E57" t="s">
        <v>31</v>
      </c>
      <c r="F57" t="s">
        <v>16</v>
      </c>
      <c r="G57" t="s">
        <v>46</v>
      </c>
      <c r="H57">
        <v>48</v>
      </c>
      <c r="I57" s="1">
        <v>38378</v>
      </c>
      <c r="J57" s="2">
        <v>71542</v>
      </c>
      <c r="K57" s="3">
        <v>0</v>
      </c>
      <c r="L57" t="s">
        <v>18</v>
      </c>
      <c r="M57" t="s">
        <v>19</v>
      </c>
      <c r="N57" s="1" t="s">
        <v>20</v>
      </c>
      <c r="O57">
        <f>TBL_Employees[[#This Row],[Annual Salary]]*TBL_Employees[[#This Row],[Bonus %]]</f>
        <v>0</v>
      </c>
      <c r="P57" s="2">
        <f>TBL_Employees[[#This Row],[Annual Salary]]+TBL_Employees[[#This Row],[Bonus calculated]]</f>
        <v>71542</v>
      </c>
    </row>
    <row r="58" spans="1:16" hidden="1" x14ac:dyDescent="0.35">
      <c r="A58" t="s">
        <v>320</v>
      </c>
      <c r="B58" t="s">
        <v>1146</v>
      </c>
      <c r="C58" t="s">
        <v>62</v>
      </c>
      <c r="D58" t="s">
        <v>26</v>
      </c>
      <c r="E58" t="s">
        <v>1104</v>
      </c>
      <c r="F58" t="s">
        <v>27</v>
      </c>
      <c r="G58" t="s">
        <v>17</v>
      </c>
      <c r="H58">
        <v>33</v>
      </c>
      <c r="I58" s="1">
        <v>42722</v>
      </c>
      <c r="J58" s="2">
        <v>54700</v>
      </c>
      <c r="K58" s="3">
        <v>0</v>
      </c>
      <c r="L58" t="s">
        <v>18</v>
      </c>
      <c r="M58" t="s">
        <v>42</v>
      </c>
      <c r="N58" s="1" t="s">
        <v>20</v>
      </c>
      <c r="O58">
        <f>TBL_Employees[[#This Row],[Annual Salary]]*TBL_Employees[[#This Row],[Bonus %]]</f>
        <v>0</v>
      </c>
      <c r="P58" s="2">
        <f>TBL_Employees[[#This Row],[Annual Salary]]+TBL_Employees[[#This Row],[Bonus calculated]]</f>
        <v>54700</v>
      </c>
    </row>
    <row r="59" spans="1:16" hidden="1" x14ac:dyDescent="0.35">
      <c r="A59" t="s">
        <v>321</v>
      </c>
      <c r="B59" t="s">
        <v>1147</v>
      </c>
      <c r="C59" t="s">
        <v>57</v>
      </c>
      <c r="D59" t="s">
        <v>45</v>
      </c>
      <c r="E59" t="s">
        <v>31</v>
      </c>
      <c r="F59" t="s">
        <v>27</v>
      </c>
      <c r="G59" t="s">
        <v>23</v>
      </c>
      <c r="H59">
        <v>55</v>
      </c>
      <c r="I59" s="1">
        <v>40671</v>
      </c>
      <c r="J59" s="2">
        <v>65022</v>
      </c>
      <c r="K59" s="3">
        <v>0</v>
      </c>
      <c r="L59" t="s">
        <v>32</v>
      </c>
      <c r="M59" t="s">
        <v>67</v>
      </c>
      <c r="N59" s="1" t="s">
        <v>20</v>
      </c>
      <c r="O59">
        <f>TBL_Employees[[#This Row],[Annual Salary]]*TBL_Employees[[#This Row],[Bonus %]]</f>
        <v>0</v>
      </c>
      <c r="P59" s="2">
        <f>TBL_Employees[[#This Row],[Annual Salary]]+TBL_Employees[[#This Row],[Bonus calculated]]</f>
        <v>65022</v>
      </c>
    </row>
    <row r="60" spans="1:16" hidden="1" x14ac:dyDescent="0.35">
      <c r="A60" t="s">
        <v>322</v>
      </c>
      <c r="B60" t="s">
        <v>1148</v>
      </c>
      <c r="C60" t="s">
        <v>36</v>
      </c>
      <c r="D60" t="s">
        <v>26</v>
      </c>
      <c r="E60" t="s">
        <v>15</v>
      </c>
      <c r="F60" t="s">
        <v>27</v>
      </c>
      <c r="G60" t="s">
        <v>23</v>
      </c>
      <c r="H60">
        <v>38</v>
      </c>
      <c r="I60" s="1">
        <v>40645</v>
      </c>
      <c r="J60" s="2">
        <v>65109</v>
      </c>
      <c r="K60" s="3">
        <v>0</v>
      </c>
      <c r="L60" t="s">
        <v>18</v>
      </c>
      <c r="M60" t="s">
        <v>37</v>
      </c>
      <c r="N60" s="1" t="s">
        <v>20</v>
      </c>
      <c r="O60">
        <f>TBL_Employees[[#This Row],[Annual Salary]]*TBL_Employees[[#This Row],[Bonus %]]</f>
        <v>0</v>
      </c>
      <c r="P60" s="2">
        <f>TBL_Employees[[#This Row],[Annual Salary]]+TBL_Employees[[#This Row],[Bonus calculated]]</f>
        <v>65109</v>
      </c>
    </row>
    <row r="61" spans="1:16" hidden="1" x14ac:dyDescent="0.35">
      <c r="A61" t="s">
        <v>323</v>
      </c>
      <c r="B61" t="s">
        <v>1149</v>
      </c>
      <c r="C61" t="s">
        <v>55</v>
      </c>
      <c r="D61" t="s">
        <v>58</v>
      </c>
      <c r="E61" t="s">
        <v>1104</v>
      </c>
      <c r="F61" t="s">
        <v>16</v>
      </c>
      <c r="G61" t="s">
        <v>23</v>
      </c>
      <c r="H61">
        <v>49</v>
      </c>
      <c r="I61" s="1">
        <v>44562</v>
      </c>
      <c r="J61" s="2">
        <v>126598</v>
      </c>
      <c r="K61" s="3">
        <v>0.09</v>
      </c>
      <c r="L61" t="s">
        <v>18</v>
      </c>
      <c r="M61" t="s">
        <v>42</v>
      </c>
      <c r="N61" s="1" t="s">
        <v>20</v>
      </c>
      <c r="O61">
        <f>TBL_Employees[[#This Row],[Annual Salary]]*TBL_Employees[[#This Row],[Bonus %]]</f>
        <v>11393.82</v>
      </c>
      <c r="P61" s="2">
        <f>TBL_Employees[[#This Row],[Annual Salary]]+TBL_Employees[[#This Row],[Bonus calculated]]</f>
        <v>137991.82</v>
      </c>
    </row>
    <row r="62" spans="1:16" hidden="1" x14ac:dyDescent="0.35">
      <c r="A62" t="s">
        <v>324</v>
      </c>
      <c r="B62" t="s">
        <v>1150</v>
      </c>
      <c r="C62" t="s">
        <v>36</v>
      </c>
      <c r="D62" t="s">
        <v>26</v>
      </c>
      <c r="E62" t="s">
        <v>31</v>
      </c>
      <c r="F62" t="s">
        <v>16</v>
      </c>
      <c r="G62" t="s">
        <v>46</v>
      </c>
      <c r="H62">
        <v>52</v>
      </c>
      <c r="I62" s="1">
        <v>43258</v>
      </c>
      <c r="J62" s="2">
        <v>72388</v>
      </c>
      <c r="K62" s="3">
        <v>0</v>
      </c>
      <c r="L62" t="s">
        <v>18</v>
      </c>
      <c r="M62" t="s">
        <v>42</v>
      </c>
      <c r="N62" s="1" t="s">
        <v>20</v>
      </c>
      <c r="O62">
        <f>TBL_Employees[[#This Row],[Annual Salary]]*TBL_Employees[[#This Row],[Bonus %]]</f>
        <v>0</v>
      </c>
      <c r="P62" s="2">
        <f>TBL_Employees[[#This Row],[Annual Salary]]+TBL_Employees[[#This Row],[Bonus calculated]]</f>
        <v>72388</v>
      </c>
    </row>
    <row r="63" spans="1:16" hidden="1" x14ac:dyDescent="0.35">
      <c r="A63" t="s">
        <v>325</v>
      </c>
      <c r="B63" t="s">
        <v>1151</v>
      </c>
      <c r="C63" t="s">
        <v>13</v>
      </c>
      <c r="D63" t="s">
        <v>14</v>
      </c>
      <c r="E63" t="s">
        <v>31</v>
      </c>
      <c r="F63" t="s">
        <v>27</v>
      </c>
      <c r="G63" t="s">
        <v>23</v>
      </c>
      <c r="H63">
        <v>27</v>
      </c>
      <c r="I63" s="1">
        <v>44334</v>
      </c>
      <c r="J63" s="2">
        <v>205216</v>
      </c>
      <c r="K63" s="3">
        <v>0.36</v>
      </c>
      <c r="L63" t="s">
        <v>18</v>
      </c>
      <c r="M63" t="s">
        <v>19</v>
      </c>
      <c r="N63" s="1" t="s">
        <v>20</v>
      </c>
      <c r="O63">
        <f>TBL_Employees[[#This Row],[Annual Salary]]*TBL_Employees[[#This Row],[Bonus %]]</f>
        <v>73877.759999999995</v>
      </c>
      <c r="P63" s="2">
        <f>TBL_Employees[[#This Row],[Annual Salary]]+TBL_Employees[[#This Row],[Bonus calculated]]</f>
        <v>279093.76000000001</v>
      </c>
    </row>
    <row r="64" spans="1:16" hidden="1" x14ac:dyDescent="0.35">
      <c r="A64" t="s">
        <v>326</v>
      </c>
      <c r="B64" t="s">
        <v>1152</v>
      </c>
      <c r="C64" t="s">
        <v>25</v>
      </c>
      <c r="D64" t="s">
        <v>26</v>
      </c>
      <c r="E64" t="s">
        <v>1104</v>
      </c>
      <c r="F64" t="s">
        <v>27</v>
      </c>
      <c r="G64" t="s">
        <v>17</v>
      </c>
      <c r="H64">
        <v>34</v>
      </c>
      <c r="I64" s="1">
        <v>41256</v>
      </c>
      <c r="J64" s="2">
        <v>74004</v>
      </c>
      <c r="K64" s="3">
        <v>0</v>
      </c>
      <c r="L64" t="s">
        <v>18</v>
      </c>
      <c r="M64" t="s">
        <v>28</v>
      </c>
      <c r="N64" s="1" t="s">
        <v>20</v>
      </c>
      <c r="O64">
        <f>TBL_Employees[[#This Row],[Annual Salary]]*TBL_Employees[[#This Row],[Bonus %]]</f>
        <v>0</v>
      </c>
      <c r="P64" s="2">
        <f>TBL_Employees[[#This Row],[Annual Salary]]+TBL_Employees[[#This Row],[Bonus calculated]]</f>
        <v>74004</v>
      </c>
    </row>
    <row r="65" spans="1:16" hidden="1" x14ac:dyDescent="0.35">
      <c r="A65" t="s">
        <v>327</v>
      </c>
      <c r="B65" t="s">
        <v>1153</v>
      </c>
      <c r="C65" t="s">
        <v>13</v>
      </c>
      <c r="D65" t="s">
        <v>30</v>
      </c>
      <c r="E65" t="s">
        <v>31</v>
      </c>
      <c r="F65" t="s">
        <v>16</v>
      </c>
      <c r="G65" t="s">
        <v>17</v>
      </c>
      <c r="H65">
        <v>65</v>
      </c>
      <c r="I65" s="1">
        <v>37098</v>
      </c>
      <c r="J65" s="2">
        <v>203030</v>
      </c>
      <c r="K65" s="3">
        <v>0.31</v>
      </c>
      <c r="L65" t="s">
        <v>18</v>
      </c>
      <c r="M65" t="s">
        <v>19</v>
      </c>
      <c r="N65" s="1" t="s">
        <v>20</v>
      </c>
      <c r="O65">
        <f>TBL_Employees[[#This Row],[Annual Salary]]*TBL_Employees[[#This Row],[Bonus %]]</f>
        <v>62939.3</v>
      </c>
      <c r="P65" s="2">
        <f>TBL_Employees[[#This Row],[Annual Salary]]+TBL_Employees[[#This Row],[Bonus calculated]]</f>
        <v>265969.3</v>
      </c>
    </row>
    <row r="66" spans="1:16" hidden="1" x14ac:dyDescent="0.35">
      <c r="A66" t="s">
        <v>328</v>
      </c>
      <c r="B66" t="s">
        <v>1154</v>
      </c>
      <c r="C66" t="s">
        <v>38</v>
      </c>
      <c r="D66" t="s">
        <v>45</v>
      </c>
      <c r="E66" t="s">
        <v>1104</v>
      </c>
      <c r="F66" t="s">
        <v>16</v>
      </c>
      <c r="G66" t="s">
        <v>46</v>
      </c>
      <c r="H66">
        <v>38</v>
      </c>
      <c r="I66" s="1">
        <v>42500</v>
      </c>
      <c r="J66" s="2">
        <v>194864</v>
      </c>
      <c r="K66" s="3">
        <v>0.24</v>
      </c>
      <c r="L66" t="s">
        <v>18</v>
      </c>
      <c r="M66" t="s">
        <v>24</v>
      </c>
      <c r="N66" s="1" t="s">
        <v>20</v>
      </c>
      <c r="O66">
        <f>TBL_Employees[[#This Row],[Annual Salary]]*TBL_Employees[[#This Row],[Bonus %]]</f>
        <v>46767.360000000001</v>
      </c>
      <c r="P66" s="2">
        <f>TBL_Employees[[#This Row],[Annual Salary]]+TBL_Employees[[#This Row],[Bonus calculated]]</f>
        <v>241631.35999999999</v>
      </c>
    </row>
    <row r="67" spans="1:16" hidden="1" x14ac:dyDescent="0.35">
      <c r="A67" t="s">
        <v>329</v>
      </c>
      <c r="B67" t="s">
        <v>1155</v>
      </c>
      <c r="C67" t="s">
        <v>50</v>
      </c>
      <c r="D67" t="s">
        <v>26</v>
      </c>
      <c r="E67" t="s">
        <v>35</v>
      </c>
      <c r="F67" t="s">
        <v>16</v>
      </c>
      <c r="G67" t="s">
        <v>23</v>
      </c>
      <c r="H67">
        <v>63</v>
      </c>
      <c r="I67" s="1">
        <v>37283</v>
      </c>
      <c r="J67" s="2">
        <v>76659</v>
      </c>
      <c r="K67" s="3">
        <v>0.05</v>
      </c>
      <c r="L67" t="s">
        <v>18</v>
      </c>
      <c r="M67" t="s">
        <v>37</v>
      </c>
      <c r="N67" s="1" t="s">
        <v>20</v>
      </c>
      <c r="O67">
        <f>TBL_Employees[[#This Row],[Annual Salary]]*TBL_Employees[[#This Row],[Bonus %]]</f>
        <v>3832.9500000000003</v>
      </c>
      <c r="P67" s="2">
        <f>TBL_Employees[[#This Row],[Annual Salary]]+TBL_Employees[[#This Row],[Bonus calculated]]</f>
        <v>80491.95</v>
      </c>
    </row>
    <row r="68" spans="1:16" hidden="1" x14ac:dyDescent="0.35">
      <c r="A68" t="s">
        <v>330</v>
      </c>
      <c r="B68" t="s">
        <v>1156</v>
      </c>
      <c r="C68" t="s">
        <v>55</v>
      </c>
      <c r="D68" t="s">
        <v>45</v>
      </c>
      <c r="E68" t="s">
        <v>31</v>
      </c>
      <c r="F68" t="s">
        <v>27</v>
      </c>
      <c r="G68" t="s">
        <v>46</v>
      </c>
      <c r="H68">
        <v>42</v>
      </c>
      <c r="I68" s="1">
        <v>38513</v>
      </c>
      <c r="J68" s="2">
        <v>101630</v>
      </c>
      <c r="K68" s="3">
        <v>0.08</v>
      </c>
      <c r="L68" t="s">
        <v>47</v>
      </c>
      <c r="M68" t="s">
        <v>48</v>
      </c>
      <c r="N68" s="1" t="s">
        <v>20</v>
      </c>
      <c r="O68">
        <f>TBL_Employees[[#This Row],[Annual Salary]]*TBL_Employees[[#This Row],[Bonus %]]</f>
        <v>8130.4000000000005</v>
      </c>
      <c r="P68" s="2">
        <f>TBL_Employees[[#This Row],[Annual Salary]]+TBL_Employees[[#This Row],[Bonus calculated]]</f>
        <v>109760.4</v>
      </c>
    </row>
    <row r="69" spans="1:16" hidden="1" x14ac:dyDescent="0.35">
      <c r="A69" t="s">
        <v>269</v>
      </c>
      <c r="B69" t="s">
        <v>1157</v>
      </c>
      <c r="C69" t="s">
        <v>1113</v>
      </c>
      <c r="D69" t="s">
        <v>45</v>
      </c>
      <c r="E69" t="s">
        <v>15</v>
      </c>
      <c r="F69" t="s">
        <v>16</v>
      </c>
      <c r="G69" t="s">
        <v>46</v>
      </c>
      <c r="H69">
        <v>60</v>
      </c>
      <c r="I69" s="1">
        <v>34297</v>
      </c>
      <c r="J69" s="2">
        <v>126929</v>
      </c>
      <c r="K69" s="3">
        <v>0.12</v>
      </c>
      <c r="L69" t="s">
        <v>47</v>
      </c>
      <c r="M69" t="s">
        <v>48</v>
      </c>
      <c r="N69" s="1" t="s">
        <v>20</v>
      </c>
      <c r="O69">
        <f>TBL_Employees[[#This Row],[Annual Salary]]*TBL_Employees[[#This Row],[Bonus %]]</f>
        <v>15231.48</v>
      </c>
      <c r="P69" s="2">
        <f>TBL_Employees[[#This Row],[Annual Salary]]+TBL_Employees[[#This Row],[Bonus calculated]]</f>
        <v>142160.48000000001</v>
      </c>
    </row>
    <row r="70" spans="1:16" hidden="1" x14ac:dyDescent="0.35">
      <c r="A70" t="s">
        <v>331</v>
      </c>
      <c r="B70" t="s">
        <v>217</v>
      </c>
      <c r="C70" t="s">
        <v>38</v>
      </c>
      <c r="D70" t="s">
        <v>45</v>
      </c>
      <c r="E70" t="s">
        <v>35</v>
      </c>
      <c r="F70" t="s">
        <v>27</v>
      </c>
      <c r="G70" t="s">
        <v>23</v>
      </c>
      <c r="H70">
        <v>47</v>
      </c>
      <c r="I70" s="1">
        <v>36490</v>
      </c>
      <c r="J70" s="2">
        <v>155890</v>
      </c>
      <c r="K70" s="3">
        <v>0.17</v>
      </c>
      <c r="L70" t="s">
        <v>18</v>
      </c>
      <c r="M70" t="s">
        <v>28</v>
      </c>
      <c r="N70" s="1">
        <v>37952</v>
      </c>
      <c r="O70">
        <f>TBL_Employees[[#This Row],[Annual Salary]]*TBL_Employees[[#This Row],[Bonus %]]</f>
        <v>26501.300000000003</v>
      </c>
      <c r="P70" s="2">
        <f>TBL_Employees[[#This Row],[Annual Salary]]+TBL_Employees[[#This Row],[Bonus calculated]]</f>
        <v>182391.3</v>
      </c>
    </row>
    <row r="71" spans="1:16" hidden="1" x14ac:dyDescent="0.35">
      <c r="A71" t="s">
        <v>332</v>
      </c>
      <c r="B71" t="s">
        <v>1158</v>
      </c>
      <c r="C71" t="s">
        <v>38</v>
      </c>
      <c r="D71" t="s">
        <v>14</v>
      </c>
      <c r="E71" t="s">
        <v>31</v>
      </c>
      <c r="F71" t="s">
        <v>27</v>
      </c>
      <c r="G71" t="s">
        <v>23</v>
      </c>
      <c r="H71">
        <v>50</v>
      </c>
      <c r="I71" s="1">
        <v>43740</v>
      </c>
      <c r="J71" s="2">
        <v>150631</v>
      </c>
      <c r="K71" s="3">
        <v>0.17</v>
      </c>
      <c r="L71" t="s">
        <v>18</v>
      </c>
      <c r="M71" t="s">
        <v>37</v>
      </c>
      <c r="N71" s="1" t="s">
        <v>20</v>
      </c>
      <c r="O71">
        <f>TBL_Employees[[#This Row],[Annual Salary]]*TBL_Employees[[#This Row],[Bonus %]]</f>
        <v>25607.27</v>
      </c>
      <c r="P71" s="2">
        <f>TBL_Employees[[#This Row],[Annual Salary]]+TBL_Employees[[#This Row],[Bonus calculated]]</f>
        <v>176238.27</v>
      </c>
    </row>
    <row r="72" spans="1:16" hidden="1" x14ac:dyDescent="0.35">
      <c r="A72" t="s">
        <v>177</v>
      </c>
      <c r="B72" t="s">
        <v>1159</v>
      </c>
      <c r="C72" t="s">
        <v>40</v>
      </c>
      <c r="D72" t="s">
        <v>45</v>
      </c>
      <c r="E72" t="s">
        <v>1104</v>
      </c>
      <c r="F72" t="s">
        <v>16</v>
      </c>
      <c r="G72" t="s">
        <v>23</v>
      </c>
      <c r="H72">
        <v>39</v>
      </c>
      <c r="I72" s="1">
        <v>41096</v>
      </c>
      <c r="J72" s="2">
        <v>72850</v>
      </c>
      <c r="K72" s="3">
        <v>0</v>
      </c>
      <c r="L72" t="s">
        <v>18</v>
      </c>
      <c r="M72" t="s">
        <v>42</v>
      </c>
      <c r="N72" s="1" t="s">
        <v>20</v>
      </c>
      <c r="O72">
        <f>TBL_Employees[[#This Row],[Annual Salary]]*TBL_Employees[[#This Row],[Bonus %]]</f>
        <v>0</v>
      </c>
      <c r="P72" s="2">
        <f>TBL_Employees[[#This Row],[Annual Salary]]+TBL_Employees[[#This Row],[Bonus calculated]]</f>
        <v>72850</v>
      </c>
    </row>
    <row r="73" spans="1:16" hidden="1" x14ac:dyDescent="0.35">
      <c r="A73" t="s">
        <v>221</v>
      </c>
      <c r="B73" t="s">
        <v>1160</v>
      </c>
      <c r="C73" t="s">
        <v>76</v>
      </c>
      <c r="D73" t="s">
        <v>45</v>
      </c>
      <c r="E73" t="s">
        <v>31</v>
      </c>
      <c r="F73" t="s">
        <v>27</v>
      </c>
      <c r="G73" t="s">
        <v>46</v>
      </c>
      <c r="H73">
        <v>46</v>
      </c>
      <c r="I73" s="1">
        <v>40408</v>
      </c>
      <c r="J73" s="2">
        <v>57951</v>
      </c>
      <c r="K73" s="3">
        <v>0</v>
      </c>
      <c r="L73" t="s">
        <v>18</v>
      </c>
      <c r="M73" t="s">
        <v>37</v>
      </c>
      <c r="N73" s="1" t="s">
        <v>20</v>
      </c>
      <c r="O73">
        <f>TBL_Employees[[#This Row],[Annual Salary]]*TBL_Employees[[#This Row],[Bonus %]]</f>
        <v>0</v>
      </c>
      <c r="P73" s="2">
        <f>TBL_Employees[[#This Row],[Annual Salary]]+TBL_Employees[[#This Row],[Bonus calculated]]</f>
        <v>57951</v>
      </c>
    </row>
    <row r="74" spans="1:16" hidden="1" x14ac:dyDescent="0.35">
      <c r="A74" t="s">
        <v>333</v>
      </c>
      <c r="B74" t="s">
        <v>1161</v>
      </c>
      <c r="C74" t="s">
        <v>57</v>
      </c>
      <c r="D74" t="s">
        <v>45</v>
      </c>
      <c r="E74" t="s">
        <v>35</v>
      </c>
      <c r="F74" t="s">
        <v>27</v>
      </c>
      <c r="G74" t="s">
        <v>17</v>
      </c>
      <c r="H74">
        <v>50</v>
      </c>
      <c r="I74" s="1">
        <v>40388</v>
      </c>
      <c r="J74" s="2">
        <v>70340</v>
      </c>
      <c r="K74" s="3">
        <v>0</v>
      </c>
      <c r="L74" t="s">
        <v>18</v>
      </c>
      <c r="M74" t="s">
        <v>42</v>
      </c>
      <c r="N74" s="1" t="s">
        <v>20</v>
      </c>
      <c r="O74">
        <f>TBL_Employees[[#This Row],[Annual Salary]]*TBL_Employees[[#This Row],[Bonus %]]</f>
        <v>0</v>
      </c>
      <c r="P74" s="2">
        <f>TBL_Employees[[#This Row],[Annual Salary]]+TBL_Employees[[#This Row],[Bonus calculated]]</f>
        <v>70340</v>
      </c>
    </row>
    <row r="75" spans="1:16" x14ac:dyDescent="0.35">
      <c r="A75" t="s">
        <v>334</v>
      </c>
      <c r="B75" t="s">
        <v>1162</v>
      </c>
      <c r="C75" t="s">
        <v>53</v>
      </c>
      <c r="D75" t="s">
        <v>30</v>
      </c>
      <c r="E75" t="s">
        <v>35</v>
      </c>
      <c r="F75" t="s">
        <v>16</v>
      </c>
      <c r="G75" t="s">
        <v>23</v>
      </c>
      <c r="H75">
        <v>55</v>
      </c>
      <c r="I75" s="1">
        <v>39685</v>
      </c>
      <c r="J75" s="2">
        <v>98221</v>
      </c>
      <c r="K75" s="3">
        <v>0</v>
      </c>
      <c r="L75" t="s">
        <v>32</v>
      </c>
      <c r="M75" t="s">
        <v>63</v>
      </c>
      <c r="N75" s="1" t="s">
        <v>20</v>
      </c>
      <c r="O75">
        <f>TBL_Employees[[#This Row],[Annual Salary]]*TBL_Employees[[#This Row],[Bonus %]]</f>
        <v>0</v>
      </c>
      <c r="P75" s="2">
        <f>TBL_Employees[[#This Row],[Annual Salary]]+TBL_Employees[[#This Row],[Bonus calculated]]</f>
        <v>98221</v>
      </c>
    </row>
    <row r="76" spans="1:16" hidden="1" x14ac:dyDescent="0.35">
      <c r="A76" t="s">
        <v>241</v>
      </c>
      <c r="B76" t="s">
        <v>1163</v>
      </c>
      <c r="C76" t="s">
        <v>1113</v>
      </c>
      <c r="D76" t="s">
        <v>45</v>
      </c>
      <c r="E76" t="s">
        <v>1104</v>
      </c>
      <c r="F76" t="s">
        <v>27</v>
      </c>
      <c r="G76" t="s">
        <v>23</v>
      </c>
      <c r="H76">
        <v>43</v>
      </c>
      <c r="I76" s="1">
        <v>37888</v>
      </c>
      <c r="J76" s="2">
        <v>127175</v>
      </c>
      <c r="K76" s="3">
        <v>0.12</v>
      </c>
      <c r="L76" t="s">
        <v>18</v>
      </c>
      <c r="M76" t="s">
        <v>56</v>
      </c>
      <c r="N76" s="1" t="s">
        <v>20</v>
      </c>
      <c r="O76">
        <f>TBL_Employees[[#This Row],[Annual Salary]]*TBL_Employees[[#This Row],[Bonus %]]</f>
        <v>15261</v>
      </c>
      <c r="P76" s="2">
        <f>TBL_Employees[[#This Row],[Annual Salary]]+TBL_Employees[[#This Row],[Bonus calculated]]</f>
        <v>142436</v>
      </c>
    </row>
    <row r="77" spans="1:16" hidden="1" x14ac:dyDescent="0.35">
      <c r="A77" t="s">
        <v>335</v>
      </c>
      <c r="B77" t="s">
        <v>1164</v>
      </c>
      <c r="C77" t="s">
        <v>40</v>
      </c>
      <c r="D77" t="s">
        <v>14</v>
      </c>
      <c r="E77" t="s">
        <v>35</v>
      </c>
      <c r="F77" t="s">
        <v>16</v>
      </c>
      <c r="G77" t="s">
        <v>43</v>
      </c>
      <c r="H77">
        <v>26</v>
      </c>
      <c r="I77" s="1">
        <v>44332</v>
      </c>
      <c r="J77" s="2">
        <v>97542</v>
      </c>
      <c r="K77" s="3">
        <v>0</v>
      </c>
      <c r="L77" t="s">
        <v>18</v>
      </c>
      <c r="M77" t="s">
        <v>37</v>
      </c>
      <c r="N77" s="1" t="s">
        <v>20</v>
      </c>
      <c r="O77">
        <f>TBL_Employees[[#This Row],[Annual Salary]]*TBL_Employees[[#This Row],[Bonus %]]</f>
        <v>0</v>
      </c>
      <c r="P77" s="2">
        <f>TBL_Employees[[#This Row],[Annual Salary]]+TBL_Employees[[#This Row],[Bonus calculated]]</f>
        <v>97542</v>
      </c>
    </row>
    <row r="78" spans="1:16" hidden="1" x14ac:dyDescent="0.35">
      <c r="A78" t="s">
        <v>336</v>
      </c>
      <c r="B78" t="s">
        <v>1165</v>
      </c>
      <c r="C78" t="s">
        <v>40</v>
      </c>
      <c r="D78" t="s">
        <v>41</v>
      </c>
      <c r="E78" t="s">
        <v>15</v>
      </c>
      <c r="F78" t="s">
        <v>27</v>
      </c>
      <c r="G78" t="s">
        <v>46</v>
      </c>
      <c r="H78">
        <v>34</v>
      </c>
      <c r="I78" s="1">
        <v>43600</v>
      </c>
      <c r="J78" s="2">
        <v>81646</v>
      </c>
      <c r="K78" s="3">
        <v>0</v>
      </c>
      <c r="L78" t="s">
        <v>18</v>
      </c>
      <c r="M78" t="s">
        <v>37</v>
      </c>
      <c r="N78" s="1" t="s">
        <v>20</v>
      </c>
      <c r="O78">
        <f>TBL_Employees[[#This Row],[Annual Salary]]*TBL_Employees[[#This Row],[Bonus %]]</f>
        <v>0</v>
      </c>
      <c r="P78" s="2">
        <f>TBL_Employees[[#This Row],[Annual Salary]]+TBL_Employees[[#This Row],[Bonus calculated]]</f>
        <v>81646</v>
      </c>
    </row>
    <row r="79" spans="1:16" hidden="1" x14ac:dyDescent="0.35">
      <c r="A79" t="s">
        <v>337</v>
      </c>
      <c r="B79" t="s">
        <v>1166</v>
      </c>
      <c r="C79" t="s">
        <v>38</v>
      </c>
      <c r="D79" t="s">
        <v>45</v>
      </c>
      <c r="E79" t="s">
        <v>1104</v>
      </c>
      <c r="F79" t="s">
        <v>27</v>
      </c>
      <c r="G79" t="s">
        <v>46</v>
      </c>
      <c r="H79">
        <v>38</v>
      </c>
      <c r="I79" s="1">
        <v>39999</v>
      </c>
      <c r="J79" s="2">
        <v>182055</v>
      </c>
      <c r="K79" s="3">
        <v>0.27</v>
      </c>
      <c r="L79" t="s">
        <v>47</v>
      </c>
      <c r="M79" t="s">
        <v>1136</v>
      </c>
      <c r="N79" s="1" t="s">
        <v>20</v>
      </c>
      <c r="O79">
        <f>TBL_Employees[[#This Row],[Annual Salary]]*TBL_Employees[[#This Row],[Bonus %]]</f>
        <v>49154.850000000006</v>
      </c>
      <c r="P79" s="2">
        <f>TBL_Employees[[#This Row],[Annual Salary]]+TBL_Employees[[#This Row],[Bonus calculated]]</f>
        <v>231209.85</v>
      </c>
    </row>
    <row r="80" spans="1:16" hidden="1" x14ac:dyDescent="0.35">
      <c r="A80" t="s">
        <v>338</v>
      </c>
      <c r="B80" t="s">
        <v>1167</v>
      </c>
      <c r="C80" t="s">
        <v>40</v>
      </c>
      <c r="D80" t="s">
        <v>41</v>
      </c>
      <c r="E80" t="s">
        <v>1104</v>
      </c>
      <c r="F80" t="s">
        <v>27</v>
      </c>
      <c r="G80" t="s">
        <v>23</v>
      </c>
      <c r="H80">
        <v>35</v>
      </c>
      <c r="I80" s="1">
        <v>44584</v>
      </c>
      <c r="J80" s="2">
        <v>86777</v>
      </c>
      <c r="K80" s="3">
        <v>0</v>
      </c>
      <c r="L80" t="s">
        <v>32</v>
      </c>
      <c r="M80" t="s">
        <v>33</v>
      </c>
      <c r="N80" s="1" t="s">
        <v>20</v>
      </c>
      <c r="O80">
        <f>TBL_Employees[[#This Row],[Annual Salary]]*TBL_Employees[[#This Row],[Bonus %]]</f>
        <v>0</v>
      </c>
      <c r="P80" s="2">
        <f>TBL_Employees[[#This Row],[Annual Salary]]+TBL_Employees[[#This Row],[Bonus calculated]]</f>
        <v>86777</v>
      </c>
    </row>
    <row r="81" spans="1:16" hidden="1" x14ac:dyDescent="0.35">
      <c r="A81" t="s">
        <v>106</v>
      </c>
      <c r="B81" t="s">
        <v>1168</v>
      </c>
      <c r="C81" t="s">
        <v>55</v>
      </c>
      <c r="D81" t="s">
        <v>41</v>
      </c>
      <c r="E81" t="s">
        <v>31</v>
      </c>
      <c r="F81" t="s">
        <v>27</v>
      </c>
      <c r="G81" t="s">
        <v>23</v>
      </c>
      <c r="H81">
        <v>39</v>
      </c>
      <c r="I81" s="1">
        <v>42172</v>
      </c>
      <c r="J81" s="2">
        <v>129949</v>
      </c>
      <c r="K81" s="3">
        <v>0.09</v>
      </c>
      <c r="L81" t="s">
        <v>32</v>
      </c>
      <c r="M81" t="s">
        <v>54</v>
      </c>
      <c r="N81" s="1" t="s">
        <v>20</v>
      </c>
      <c r="O81">
        <f>TBL_Employees[[#This Row],[Annual Salary]]*TBL_Employees[[#This Row],[Bonus %]]</f>
        <v>11695.41</v>
      </c>
      <c r="P81" s="2">
        <f>TBL_Employees[[#This Row],[Annual Salary]]+TBL_Employees[[#This Row],[Bonus calculated]]</f>
        <v>141644.41</v>
      </c>
    </row>
    <row r="82" spans="1:16" hidden="1" x14ac:dyDescent="0.35">
      <c r="A82" t="s">
        <v>174</v>
      </c>
      <c r="B82" t="s">
        <v>1169</v>
      </c>
      <c r="C82" t="s">
        <v>55</v>
      </c>
      <c r="D82" t="s">
        <v>45</v>
      </c>
      <c r="E82" t="s">
        <v>1104</v>
      </c>
      <c r="F82" t="s">
        <v>16</v>
      </c>
      <c r="G82" t="s">
        <v>23</v>
      </c>
      <c r="H82">
        <v>26</v>
      </c>
      <c r="I82" s="1">
        <v>44062</v>
      </c>
      <c r="J82" s="2">
        <v>124535</v>
      </c>
      <c r="K82" s="3">
        <v>0.06</v>
      </c>
      <c r="L82" t="s">
        <v>18</v>
      </c>
      <c r="M82" t="s">
        <v>19</v>
      </c>
      <c r="N82" s="1" t="s">
        <v>20</v>
      </c>
      <c r="O82">
        <f>TBL_Employees[[#This Row],[Annual Salary]]*TBL_Employees[[#This Row],[Bonus %]]</f>
        <v>7472.0999999999995</v>
      </c>
      <c r="P82" s="2">
        <f>TBL_Employees[[#This Row],[Annual Salary]]+TBL_Employees[[#This Row],[Bonus calculated]]</f>
        <v>132007.1</v>
      </c>
    </row>
    <row r="83" spans="1:16" hidden="1" x14ac:dyDescent="0.35">
      <c r="A83" t="s">
        <v>339</v>
      </c>
      <c r="B83" t="s">
        <v>1170</v>
      </c>
      <c r="C83" t="s">
        <v>79</v>
      </c>
      <c r="D83" t="s">
        <v>26</v>
      </c>
      <c r="E83" t="s">
        <v>15</v>
      </c>
      <c r="F83" t="s">
        <v>16</v>
      </c>
      <c r="G83" t="s">
        <v>23</v>
      </c>
      <c r="H83">
        <v>60</v>
      </c>
      <c r="I83" s="1">
        <v>34167</v>
      </c>
      <c r="J83" s="2">
        <v>81083</v>
      </c>
      <c r="K83" s="3">
        <v>0</v>
      </c>
      <c r="L83" t="s">
        <v>18</v>
      </c>
      <c r="M83" t="s">
        <v>28</v>
      </c>
      <c r="N83" s="1" t="s">
        <v>20</v>
      </c>
      <c r="O83">
        <f>TBL_Employees[[#This Row],[Annual Salary]]*TBL_Employees[[#This Row],[Bonus %]]</f>
        <v>0</v>
      </c>
      <c r="P83" s="2">
        <f>TBL_Employees[[#This Row],[Annual Salary]]+TBL_Employees[[#This Row],[Bonus calculated]]</f>
        <v>81083</v>
      </c>
    </row>
    <row r="84" spans="1:16" hidden="1" x14ac:dyDescent="0.35">
      <c r="A84" t="s">
        <v>105</v>
      </c>
      <c r="B84" t="s">
        <v>1171</v>
      </c>
      <c r="C84" t="s">
        <v>59</v>
      </c>
      <c r="D84" t="s">
        <v>41</v>
      </c>
      <c r="E84" t="s">
        <v>31</v>
      </c>
      <c r="F84" t="s">
        <v>27</v>
      </c>
      <c r="G84" t="s">
        <v>23</v>
      </c>
      <c r="H84">
        <v>32</v>
      </c>
      <c r="I84" s="1">
        <v>43626</v>
      </c>
      <c r="J84" s="2">
        <v>57727</v>
      </c>
      <c r="K84" s="3">
        <v>0</v>
      </c>
      <c r="L84" t="s">
        <v>32</v>
      </c>
      <c r="M84" t="s">
        <v>33</v>
      </c>
      <c r="N84" s="1" t="s">
        <v>20</v>
      </c>
      <c r="O84">
        <f>TBL_Employees[[#This Row],[Annual Salary]]*TBL_Employees[[#This Row],[Bonus %]]</f>
        <v>0</v>
      </c>
      <c r="P84" s="2">
        <f>TBL_Employees[[#This Row],[Annual Salary]]+TBL_Employees[[#This Row],[Bonus calculated]]</f>
        <v>57727</v>
      </c>
    </row>
    <row r="85" spans="1:16" hidden="1" x14ac:dyDescent="0.35">
      <c r="A85" t="s">
        <v>340</v>
      </c>
      <c r="B85" t="s">
        <v>1172</v>
      </c>
      <c r="C85" t="s">
        <v>57</v>
      </c>
      <c r="D85" t="s">
        <v>14</v>
      </c>
      <c r="E85" t="s">
        <v>35</v>
      </c>
      <c r="F85" t="s">
        <v>16</v>
      </c>
      <c r="G85" t="s">
        <v>17</v>
      </c>
      <c r="H85">
        <v>65</v>
      </c>
      <c r="I85" s="1">
        <v>44023</v>
      </c>
      <c r="J85" s="2">
        <v>59344</v>
      </c>
      <c r="K85" s="3">
        <v>0</v>
      </c>
      <c r="L85" t="s">
        <v>18</v>
      </c>
      <c r="M85" t="s">
        <v>28</v>
      </c>
      <c r="N85" s="1" t="s">
        <v>20</v>
      </c>
      <c r="O85">
        <f>TBL_Employees[[#This Row],[Annual Salary]]*TBL_Employees[[#This Row],[Bonus %]]</f>
        <v>0</v>
      </c>
      <c r="P85" s="2">
        <f>TBL_Employees[[#This Row],[Annual Salary]]+TBL_Employees[[#This Row],[Bonus calculated]]</f>
        <v>59344</v>
      </c>
    </row>
    <row r="86" spans="1:16" hidden="1" x14ac:dyDescent="0.35">
      <c r="A86" t="s">
        <v>341</v>
      </c>
      <c r="B86" t="s">
        <v>1173</v>
      </c>
      <c r="C86" t="s">
        <v>40</v>
      </c>
      <c r="D86" t="s">
        <v>45</v>
      </c>
      <c r="E86" t="s">
        <v>15</v>
      </c>
      <c r="F86" t="s">
        <v>27</v>
      </c>
      <c r="G86" t="s">
        <v>23</v>
      </c>
      <c r="H86">
        <v>27</v>
      </c>
      <c r="I86" s="1">
        <v>44817</v>
      </c>
      <c r="J86" s="2">
        <v>73203</v>
      </c>
      <c r="K86" s="3">
        <v>0</v>
      </c>
      <c r="L86" t="s">
        <v>18</v>
      </c>
      <c r="M86" t="s">
        <v>42</v>
      </c>
      <c r="N86" s="1" t="s">
        <v>20</v>
      </c>
      <c r="O86">
        <f>TBL_Employees[[#This Row],[Annual Salary]]*TBL_Employees[[#This Row],[Bonus %]]</f>
        <v>0</v>
      </c>
      <c r="P86" s="2">
        <f>TBL_Employees[[#This Row],[Annual Salary]]+TBL_Employees[[#This Row],[Bonus calculated]]</f>
        <v>73203</v>
      </c>
    </row>
    <row r="87" spans="1:16" hidden="1" x14ac:dyDescent="0.35">
      <c r="A87" t="s">
        <v>342</v>
      </c>
      <c r="B87" t="s">
        <v>1174</v>
      </c>
      <c r="C87" t="s">
        <v>75</v>
      </c>
      <c r="D87" t="s">
        <v>26</v>
      </c>
      <c r="E87" t="s">
        <v>1104</v>
      </c>
      <c r="F87" t="s">
        <v>16</v>
      </c>
      <c r="G87" t="s">
        <v>46</v>
      </c>
      <c r="H87">
        <v>63</v>
      </c>
      <c r="I87" s="1">
        <v>38003</v>
      </c>
      <c r="J87" s="2">
        <v>83070</v>
      </c>
      <c r="K87" s="3">
        <v>0</v>
      </c>
      <c r="L87" t="s">
        <v>47</v>
      </c>
      <c r="M87" t="s">
        <v>48</v>
      </c>
      <c r="N87" s="1" t="s">
        <v>20</v>
      </c>
      <c r="O87">
        <f>TBL_Employees[[#This Row],[Annual Salary]]*TBL_Employees[[#This Row],[Bonus %]]</f>
        <v>0</v>
      </c>
      <c r="P87" s="2">
        <f>TBL_Employees[[#This Row],[Annual Salary]]+TBL_Employees[[#This Row],[Bonus calculated]]</f>
        <v>83070</v>
      </c>
    </row>
    <row r="88" spans="1:16" hidden="1" x14ac:dyDescent="0.35">
      <c r="A88" t="s">
        <v>343</v>
      </c>
      <c r="B88" t="s">
        <v>1175</v>
      </c>
      <c r="C88" t="s">
        <v>55</v>
      </c>
      <c r="D88" t="s">
        <v>22</v>
      </c>
      <c r="E88" t="s">
        <v>15</v>
      </c>
      <c r="F88" t="s">
        <v>16</v>
      </c>
      <c r="G88" t="s">
        <v>23</v>
      </c>
      <c r="H88">
        <v>51</v>
      </c>
      <c r="I88" s="1">
        <v>44034</v>
      </c>
      <c r="J88" s="2">
        <v>104008</v>
      </c>
      <c r="K88" s="3">
        <v>0.1</v>
      </c>
      <c r="L88" t="s">
        <v>32</v>
      </c>
      <c r="M88" t="s">
        <v>54</v>
      </c>
      <c r="N88" s="1" t="s">
        <v>20</v>
      </c>
      <c r="O88">
        <f>TBL_Employees[[#This Row],[Annual Salary]]*TBL_Employees[[#This Row],[Bonus %]]</f>
        <v>10400.800000000001</v>
      </c>
      <c r="P88" s="2">
        <f>TBL_Employees[[#This Row],[Annual Salary]]+TBL_Employees[[#This Row],[Bonus calculated]]</f>
        <v>114408.8</v>
      </c>
    </row>
    <row r="89" spans="1:16" hidden="1" x14ac:dyDescent="0.35">
      <c r="A89" t="s">
        <v>344</v>
      </c>
      <c r="B89" t="s">
        <v>1176</v>
      </c>
      <c r="C89" t="s">
        <v>73</v>
      </c>
      <c r="D89" t="s">
        <v>26</v>
      </c>
      <c r="E89" t="s">
        <v>31</v>
      </c>
      <c r="F89" t="s">
        <v>16</v>
      </c>
      <c r="G89" t="s">
        <v>17</v>
      </c>
      <c r="H89">
        <v>43</v>
      </c>
      <c r="I89" s="1">
        <v>39129</v>
      </c>
      <c r="J89" s="2">
        <v>70923</v>
      </c>
      <c r="K89" s="3">
        <v>0</v>
      </c>
      <c r="L89" t="s">
        <v>18</v>
      </c>
      <c r="M89" t="s">
        <v>28</v>
      </c>
      <c r="N89" s="1" t="s">
        <v>20</v>
      </c>
      <c r="O89">
        <f>TBL_Employees[[#This Row],[Annual Salary]]*TBL_Employees[[#This Row],[Bonus %]]</f>
        <v>0</v>
      </c>
      <c r="P89" s="2">
        <f>TBL_Employees[[#This Row],[Annual Salary]]+TBL_Employees[[#This Row],[Bonus calculated]]</f>
        <v>70923</v>
      </c>
    </row>
    <row r="90" spans="1:16" hidden="1" x14ac:dyDescent="0.35">
      <c r="A90" t="s">
        <v>345</v>
      </c>
      <c r="B90" t="s">
        <v>242</v>
      </c>
      <c r="C90" t="s">
        <v>1113</v>
      </c>
      <c r="D90" t="s">
        <v>41</v>
      </c>
      <c r="E90" t="s">
        <v>1104</v>
      </c>
      <c r="F90" t="s">
        <v>27</v>
      </c>
      <c r="G90" t="s">
        <v>43</v>
      </c>
      <c r="H90">
        <v>31</v>
      </c>
      <c r="I90" s="1">
        <v>43198</v>
      </c>
      <c r="J90" s="2">
        <v>159121</v>
      </c>
      <c r="K90" s="3">
        <v>0.14000000000000001</v>
      </c>
      <c r="L90" t="s">
        <v>18</v>
      </c>
      <c r="M90" t="s">
        <v>37</v>
      </c>
      <c r="N90" s="1" t="s">
        <v>20</v>
      </c>
      <c r="O90">
        <f>TBL_Employees[[#This Row],[Annual Salary]]*TBL_Employees[[#This Row],[Bonus %]]</f>
        <v>22276.940000000002</v>
      </c>
      <c r="P90" s="2">
        <f>TBL_Employees[[#This Row],[Annual Salary]]+TBL_Employees[[#This Row],[Bonus calculated]]</f>
        <v>181397.94</v>
      </c>
    </row>
    <row r="91" spans="1:16" hidden="1" x14ac:dyDescent="0.35">
      <c r="A91" t="s">
        <v>346</v>
      </c>
      <c r="B91" t="s">
        <v>1177</v>
      </c>
      <c r="C91" t="s">
        <v>65</v>
      </c>
      <c r="D91" t="s">
        <v>22</v>
      </c>
      <c r="E91" t="s">
        <v>15</v>
      </c>
      <c r="F91" t="s">
        <v>16</v>
      </c>
      <c r="G91" t="s">
        <v>17</v>
      </c>
      <c r="H91">
        <v>26</v>
      </c>
      <c r="I91" s="1">
        <v>44167</v>
      </c>
      <c r="J91" s="2">
        <v>88921</v>
      </c>
      <c r="K91" s="3">
        <v>0</v>
      </c>
      <c r="L91" t="s">
        <v>18</v>
      </c>
      <c r="M91" t="s">
        <v>19</v>
      </c>
      <c r="N91" s="1" t="s">
        <v>20</v>
      </c>
      <c r="O91">
        <f>TBL_Employees[[#This Row],[Annual Salary]]*TBL_Employees[[#This Row],[Bonus %]]</f>
        <v>0</v>
      </c>
      <c r="P91" s="2">
        <f>TBL_Employees[[#This Row],[Annual Salary]]+TBL_Employees[[#This Row],[Bonus calculated]]</f>
        <v>88921</v>
      </c>
    </row>
    <row r="92" spans="1:16" hidden="1" x14ac:dyDescent="0.35">
      <c r="A92" t="s">
        <v>347</v>
      </c>
      <c r="B92" t="s">
        <v>1178</v>
      </c>
      <c r="C92" t="s">
        <v>1113</v>
      </c>
      <c r="D92" t="s">
        <v>45</v>
      </c>
      <c r="E92" t="s">
        <v>1104</v>
      </c>
      <c r="F92" t="s">
        <v>27</v>
      </c>
      <c r="G92" t="s">
        <v>23</v>
      </c>
      <c r="H92">
        <v>46</v>
      </c>
      <c r="I92" s="1">
        <v>42246</v>
      </c>
      <c r="J92" s="2">
        <v>126704</v>
      </c>
      <c r="K92" s="3">
        <v>0.14000000000000001</v>
      </c>
      <c r="L92" t="s">
        <v>18</v>
      </c>
      <c r="M92" t="s">
        <v>37</v>
      </c>
      <c r="N92" s="1" t="s">
        <v>20</v>
      </c>
      <c r="O92">
        <f>TBL_Employees[[#This Row],[Annual Salary]]*TBL_Employees[[#This Row],[Bonus %]]</f>
        <v>17738.560000000001</v>
      </c>
      <c r="P92" s="2">
        <f>TBL_Employees[[#This Row],[Annual Salary]]+TBL_Employees[[#This Row],[Bonus calculated]]</f>
        <v>144442.56</v>
      </c>
    </row>
    <row r="93" spans="1:16" hidden="1" x14ac:dyDescent="0.35">
      <c r="A93" t="s">
        <v>348</v>
      </c>
      <c r="B93" t="s">
        <v>1179</v>
      </c>
      <c r="C93" t="s">
        <v>57</v>
      </c>
      <c r="D93" t="s">
        <v>58</v>
      </c>
      <c r="E93" t="s">
        <v>35</v>
      </c>
      <c r="F93" t="s">
        <v>16</v>
      </c>
      <c r="G93" t="s">
        <v>23</v>
      </c>
      <c r="H93">
        <v>59</v>
      </c>
      <c r="I93" s="1">
        <v>41049</v>
      </c>
      <c r="J93" s="2">
        <v>57704</v>
      </c>
      <c r="K93" s="3">
        <v>0</v>
      </c>
      <c r="L93" t="s">
        <v>32</v>
      </c>
      <c r="M93" t="s">
        <v>63</v>
      </c>
      <c r="N93" s="1">
        <v>43790</v>
      </c>
      <c r="O93">
        <f>TBL_Employees[[#This Row],[Annual Salary]]*TBL_Employees[[#This Row],[Bonus %]]</f>
        <v>0</v>
      </c>
      <c r="P93" s="2">
        <f>TBL_Employees[[#This Row],[Annual Salary]]+TBL_Employees[[#This Row],[Bonus calculated]]</f>
        <v>57704</v>
      </c>
    </row>
    <row r="94" spans="1:16" hidden="1" x14ac:dyDescent="0.35">
      <c r="A94" t="s">
        <v>349</v>
      </c>
      <c r="B94" t="s">
        <v>1180</v>
      </c>
      <c r="C94" t="s">
        <v>38</v>
      </c>
      <c r="D94" t="s">
        <v>45</v>
      </c>
      <c r="E94" t="s">
        <v>15</v>
      </c>
      <c r="F94" t="s">
        <v>16</v>
      </c>
      <c r="G94" t="s">
        <v>46</v>
      </c>
      <c r="H94">
        <v>52</v>
      </c>
      <c r="I94" s="1">
        <v>35275</v>
      </c>
      <c r="J94" s="2">
        <v>191455</v>
      </c>
      <c r="K94" s="3">
        <v>0.24</v>
      </c>
      <c r="L94" t="s">
        <v>47</v>
      </c>
      <c r="M94" t="s">
        <v>48</v>
      </c>
      <c r="N94" s="1" t="s">
        <v>20</v>
      </c>
      <c r="O94">
        <f>TBL_Employees[[#This Row],[Annual Salary]]*TBL_Employees[[#This Row],[Bonus %]]</f>
        <v>45949.2</v>
      </c>
      <c r="P94" s="2">
        <f>TBL_Employees[[#This Row],[Annual Salary]]+TBL_Employees[[#This Row],[Bonus calculated]]</f>
        <v>237404.2</v>
      </c>
    </row>
    <row r="95" spans="1:16" hidden="1" x14ac:dyDescent="0.35">
      <c r="A95" t="s">
        <v>350</v>
      </c>
      <c r="B95" t="s">
        <v>1181</v>
      </c>
      <c r="C95" t="s">
        <v>73</v>
      </c>
      <c r="D95" t="s">
        <v>26</v>
      </c>
      <c r="E95" t="s">
        <v>35</v>
      </c>
      <c r="F95" t="s">
        <v>27</v>
      </c>
      <c r="G95" t="s">
        <v>17</v>
      </c>
      <c r="H95">
        <v>31</v>
      </c>
      <c r="I95" s="1">
        <v>44350</v>
      </c>
      <c r="J95" s="2">
        <v>99937</v>
      </c>
      <c r="K95" s="3">
        <v>0</v>
      </c>
      <c r="L95" t="s">
        <v>18</v>
      </c>
      <c r="M95" t="s">
        <v>37</v>
      </c>
      <c r="N95" s="1" t="s">
        <v>20</v>
      </c>
      <c r="O95">
        <f>TBL_Employees[[#This Row],[Annual Salary]]*TBL_Employees[[#This Row],[Bonus %]]</f>
        <v>0</v>
      </c>
      <c r="P95" s="2">
        <f>TBL_Employees[[#This Row],[Annual Salary]]+TBL_Employees[[#This Row],[Bonus calculated]]</f>
        <v>99937</v>
      </c>
    </row>
    <row r="96" spans="1:16" hidden="1" x14ac:dyDescent="0.35">
      <c r="A96" t="s">
        <v>351</v>
      </c>
      <c r="B96" t="s">
        <v>1182</v>
      </c>
      <c r="C96" t="s">
        <v>59</v>
      </c>
      <c r="D96" t="s">
        <v>41</v>
      </c>
      <c r="E96" t="s">
        <v>1104</v>
      </c>
      <c r="F96" t="s">
        <v>27</v>
      </c>
      <c r="G96" t="s">
        <v>23</v>
      </c>
      <c r="H96">
        <v>42</v>
      </c>
      <c r="I96" s="1">
        <v>39519</v>
      </c>
      <c r="J96" s="2">
        <v>40778</v>
      </c>
      <c r="K96" s="3">
        <v>0</v>
      </c>
      <c r="L96" t="s">
        <v>32</v>
      </c>
      <c r="M96" t="s">
        <v>33</v>
      </c>
      <c r="N96" s="1" t="s">
        <v>20</v>
      </c>
      <c r="O96">
        <f>TBL_Employees[[#This Row],[Annual Salary]]*TBL_Employees[[#This Row],[Bonus %]]</f>
        <v>0</v>
      </c>
      <c r="P96" s="2">
        <f>TBL_Employees[[#This Row],[Annual Salary]]+TBL_Employees[[#This Row],[Bonus calculated]]</f>
        <v>40778</v>
      </c>
    </row>
    <row r="97" spans="1:16" hidden="1" x14ac:dyDescent="0.35">
      <c r="A97" t="s">
        <v>352</v>
      </c>
      <c r="B97" t="s">
        <v>1183</v>
      </c>
      <c r="C97" t="s">
        <v>38</v>
      </c>
      <c r="D97" t="s">
        <v>41</v>
      </c>
      <c r="E97" t="s">
        <v>1104</v>
      </c>
      <c r="F97" t="s">
        <v>27</v>
      </c>
      <c r="G97" t="s">
        <v>23</v>
      </c>
      <c r="H97">
        <v>53</v>
      </c>
      <c r="I97" s="1">
        <v>44516</v>
      </c>
      <c r="J97" s="2">
        <v>187740</v>
      </c>
      <c r="K97" s="3">
        <v>0.16</v>
      </c>
      <c r="L97" t="s">
        <v>18</v>
      </c>
      <c r="M97" t="s">
        <v>28</v>
      </c>
      <c r="N97" s="1" t="s">
        <v>20</v>
      </c>
      <c r="O97">
        <f>TBL_Employees[[#This Row],[Annual Salary]]*TBL_Employees[[#This Row],[Bonus %]]</f>
        <v>30038.400000000001</v>
      </c>
      <c r="P97" s="2">
        <f>TBL_Employees[[#This Row],[Annual Salary]]+TBL_Employees[[#This Row],[Bonus calculated]]</f>
        <v>217778.4</v>
      </c>
    </row>
    <row r="98" spans="1:16" hidden="1" x14ac:dyDescent="0.35">
      <c r="A98" t="s">
        <v>135</v>
      </c>
      <c r="B98" t="s">
        <v>1184</v>
      </c>
      <c r="C98" t="s">
        <v>21</v>
      </c>
      <c r="D98" t="s">
        <v>22</v>
      </c>
      <c r="E98" t="s">
        <v>15</v>
      </c>
      <c r="F98" t="s">
        <v>27</v>
      </c>
      <c r="G98" t="s">
        <v>46</v>
      </c>
      <c r="H98">
        <v>47</v>
      </c>
      <c r="I98" s="1">
        <v>39701</v>
      </c>
      <c r="J98" s="2">
        <v>72384</v>
      </c>
      <c r="K98" s="3">
        <v>0</v>
      </c>
      <c r="L98" t="s">
        <v>47</v>
      </c>
      <c r="M98" t="s">
        <v>1136</v>
      </c>
      <c r="N98" s="1" t="s">
        <v>20</v>
      </c>
      <c r="O98">
        <f>TBL_Employees[[#This Row],[Annual Salary]]*TBL_Employees[[#This Row],[Bonus %]]</f>
        <v>0</v>
      </c>
      <c r="P98" s="2">
        <f>TBL_Employees[[#This Row],[Annual Salary]]+TBL_Employees[[#This Row],[Bonus calculated]]</f>
        <v>72384</v>
      </c>
    </row>
    <row r="99" spans="1:16" hidden="1" x14ac:dyDescent="0.35">
      <c r="A99" t="s">
        <v>353</v>
      </c>
      <c r="B99" t="s">
        <v>1185</v>
      </c>
      <c r="C99" t="s">
        <v>1113</v>
      </c>
      <c r="D99" t="s">
        <v>41</v>
      </c>
      <c r="E99" t="s">
        <v>31</v>
      </c>
      <c r="F99" t="s">
        <v>16</v>
      </c>
      <c r="G99" t="s">
        <v>23</v>
      </c>
      <c r="H99">
        <v>45</v>
      </c>
      <c r="I99" s="1">
        <v>42587</v>
      </c>
      <c r="J99" s="2">
        <v>143318</v>
      </c>
      <c r="K99" s="3">
        <v>0.12</v>
      </c>
      <c r="L99" t="s">
        <v>32</v>
      </c>
      <c r="M99" t="s">
        <v>33</v>
      </c>
      <c r="N99" s="1" t="s">
        <v>20</v>
      </c>
      <c r="O99">
        <f>TBL_Employees[[#This Row],[Annual Salary]]*TBL_Employees[[#This Row],[Bonus %]]</f>
        <v>17198.16</v>
      </c>
      <c r="P99" s="2">
        <f>TBL_Employees[[#This Row],[Annual Salary]]+TBL_Employees[[#This Row],[Bonus calculated]]</f>
        <v>160516.16</v>
      </c>
    </row>
    <row r="100" spans="1:16" hidden="1" x14ac:dyDescent="0.35">
      <c r="A100" t="s">
        <v>354</v>
      </c>
      <c r="B100" t="s">
        <v>1186</v>
      </c>
      <c r="C100" t="s">
        <v>38</v>
      </c>
      <c r="D100" t="s">
        <v>22</v>
      </c>
      <c r="E100" t="s">
        <v>1104</v>
      </c>
      <c r="F100" t="s">
        <v>16</v>
      </c>
      <c r="G100" t="s">
        <v>46</v>
      </c>
      <c r="H100">
        <v>45</v>
      </c>
      <c r="I100" s="1">
        <v>39617</v>
      </c>
      <c r="J100" s="2">
        <v>191304</v>
      </c>
      <c r="K100" s="3">
        <v>0.17</v>
      </c>
      <c r="L100" t="s">
        <v>18</v>
      </c>
      <c r="M100" t="s">
        <v>37</v>
      </c>
      <c r="N100" s="1" t="s">
        <v>20</v>
      </c>
      <c r="O100">
        <f>TBL_Employees[[#This Row],[Annual Salary]]*TBL_Employees[[#This Row],[Bonus %]]</f>
        <v>32521.680000000004</v>
      </c>
      <c r="P100" s="2">
        <f>TBL_Employees[[#This Row],[Annual Salary]]+TBL_Employees[[#This Row],[Bonus calculated]]</f>
        <v>223825.68</v>
      </c>
    </row>
    <row r="101" spans="1:16" hidden="1" x14ac:dyDescent="0.35">
      <c r="A101" t="s">
        <v>355</v>
      </c>
      <c r="B101" t="s">
        <v>1187</v>
      </c>
      <c r="C101" t="s">
        <v>38</v>
      </c>
      <c r="D101" t="s">
        <v>22</v>
      </c>
      <c r="E101" t="s">
        <v>1104</v>
      </c>
      <c r="F101" t="s">
        <v>16</v>
      </c>
      <c r="G101" t="s">
        <v>43</v>
      </c>
      <c r="H101">
        <v>33</v>
      </c>
      <c r="I101" s="1">
        <v>42079</v>
      </c>
      <c r="J101" s="2">
        <v>175875</v>
      </c>
      <c r="K101" s="3">
        <v>0.21</v>
      </c>
      <c r="L101" t="s">
        <v>18</v>
      </c>
      <c r="M101" t="s">
        <v>28</v>
      </c>
      <c r="N101" s="1">
        <v>44697</v>
      </c>
      <c r="O101">
        <f>TBL_Employees[[#This Row],[Annual Salary]]*TBL_Employees[[#This Row],[Bonus %]]</f>
        <v>36933.75</v>
      </c>
      <c r="P101" s="2">
        <f>TBL_Employees[[#This Row],[Annual Salary]]+TBL_Employees[[#This Row],[Bonus calculated]]</f>
        <v>212808.75</v>
      </c>
    </row>
    <row r="102" spans="1:16" hidden="1" x14ac:dyDescent="0.35">
      <c r="A102" t="s">
        <v>356</v>
      </c>
      <c r="B102" t="s">
        <v>1188</v>
      </c>
      <c r="C102" t="s">
        <v>55</v>
      </c>
      <c r="D102" t="s">
        <v>45</v>
      </c>
      <c r="E102" t="s">
        <v>15</v>
      </c>
      <c r="F102" t="s">
        <v>16</v>
      </c>
      <c r="G102" t="s">
        <v>43</v>
      </c>
      <c r="H102">
        <v>42</v>
      </c>
      <c r="I102" s="1">
        <v>41742</v>
      </c>
      <c r="J102" s="2">
        <v>106726</v>
      </c>
      <c r="K102" s="3">
        <v>0.09</v>
      </c>
      <c r="L102" t="s">
        <v>18</v>
      </c>
      <c r="M102" t="s">
        <v>56</v>
      </c>
      <c r="N102" s="1" t="s">
        <v>20</v>
      </c>
      <c r="O102">
        <f>TBL_Employees[[#This Row],[Annual Salary]]*TBL_Employees[[#This Row],[Bonus %]]</f>
        <v>9605.34</v>
      </c>
      <c r="P102" s="2">
        <f>TBL_Employees[[#This Row],[Annual Salary]]+TBL_Employees[[#This Row],[Bonus calculated]]</f>
        <v>116331.34</v>
      </c>
    </row>
    <row r="103" spans="1:16" hidden="1" x14ac:dyDescent="0.35">
      <c r="A103" t="s">
        <v>357</v>
      </c>
      <c r="B103" t="s">
        <v>1189</v>
      </c>
      <c r="C103" t="s">
        <v>36</v>
      </c>
      <c r="D103" t="s">
        <v>26</v>
      </c>
      <c r="E103" t="s">
        <v>35</v>
      </c>
      <c r="F103" t="s">
        <v>16</v>
      </c>
      <c r="G103" t="s">
        <v>43</v>
      </c>
      <c r="H103">
        <v>37</v>
      </c>
      <c r="I103" s="1">
        <v>40846</v>
      </c>
      <c r="J103" s="2">
        <v>72637</v>
      </c>
      <c r="K103" s="3">
        <v>0</v>
      </c>
      <c r="L103" t="s">
        <v>18</v>
      </c>
      <c r="M103" t="s">
        <v>28</v>
      </c>
      <c r="N103" s="1" t="s">
        <v>20</v>
      </c>
      <c r="O103">
        <f>TBL_Employees[[#This Row],[Annual Salary]]*TBL_Employees[[#This Row],[Bonus %]]</f>
        <v>0</v>
      </c>
      <c r="P103" s="2">
        <f>TBL_Employees[[#This Row],[Annual Salary]]+TBL_Employees[[#This Row],[Bonus calculated]]</f>
        <v>72637</v>
      </c>
    </row>
    <row r="104" spans="1:16" hidden="1" x14ac:dyDescent="0.35">
      <c r="A104" t="s">
        <v>119</v>
      </c>
      <c r="B104" t="s">
        <v>1190</v>
      </c>
      <c r="C104" t="s">
        <v>55</v>
      </c>
      <c r="D104" t="s">
        <v>41</v>
      </c>
      <c r="E104" t="s">
        <v>31</v>
      </c>
      <c r="F104" t="s">
        <v>16</v>
      </c>
      <c r="G104" t="s">
        <v>23</v>
      </c>
      <c r="H104">
        <v>27</v>
      </c>
      <c r="I104" s="1">
        <v>44900</v>
      </c>
      <c r="J104" s="2">
        <v>118304</v>
      </c>
      <c r="K104" s="3">
        <v>7.0000000000000007E-2</v>
      </c>
      <c r="L104" t="s">
        <v>32</v>
      </c>
      <c r="M104" t="s">
        <v>63</v>
      </c>
      <c r="N104" s="1" t="s">
        <v>20</v>
      </c>
      <c r="O104">
        <f>TBL_Employees[[#This Row],[Annual Salary]]*TBL_Employees[[#This Row],[Bonus %]]</f>
        <v>8281.2800000000007</v>
      </c>
      <c r="P104" s="2">
        <f>TBL_Employees[[#This Row],[Annual Salary]]+TBL_Employees[[#This Row],[Bonus calculated]]</f>
        <v>126585.28</v>
      </c>
    </row>
    <row r="105" spans="1:16" hidden="1" x14ac:dyDescent="0.35">
      <c r="A105" t="s">
        <v>358</v>
      </c>
      <c r="B105" t="s">
        <v>1191</v>
      </c>
      <c r="C105" t="s">
        <v>50</v>
      </c>
      <c r="D105" t="s">
        <v>26</v>
      </c>
      <c r="E105" t="s">
        <v>35</v>
      </c>
      <c r="F105" t="s">
        <v>27</v>
      </c>
      <c r="G105" t="s">
        <v>46</v>
      </c>
      <c r="H105">
        <v>55</v>
      </c>
      <c r="I105" s="1">
        <v>37789</v>
      </c>
      <c r="J105" s="2">
        <v>68592</v>
      </c>
      <c r="K105" s="3">
        <v>0.08</v>
      </c>
      <c r="L105" t="s">
        <v>47</v>
      </c>
      <c r="M105" t="s">
        <v>48</v>
      </c>
      <c r="N105" s="1" t="s">
        <v>20</v>
      </c>
      <c r="O105">
        <f>TBL_Employees[[#This Row],[Annual Salary]]*TBL_Employees[[#This Row],[Bonus %]]</f>
        <v>5487.36</v>
      </c>
      <c r="P105" s="2">
        <f>TBL_Employees[[#This Row],[Annual Salary]]+TBL_Employees[[#This Row],[Bonus calculated]]</f>
        <v>74079.360000000001</v>
      </c>
    </row>
    <row r="106" spans="1:16" hidden="1" x14ac:dyDescent="0.35">
      <c r="A106" t="s">
        <v>359</v>
      </c>
      <c r="B106" t="s">
        <v>1192</v>
      </c>
      <c r="C106" t="s">
        <v>59</v>
      </c>
      <c r="D106" t="s">
        <v>58</v>
      </c>
      <c r="E106" t="s">
        <v>15</v>
      </c>
      <c r="F106" t="s">
        <v>16</v>
      </c>
      <c r="G106" t="s">
        <v>23</v>
      </c>
      <c r="H106">
        <v>46</v>
      </c>
      <c r="I106" s="1">
        <v>38808</v>
      </c>
      <c r="J106" s="2">
        <v>42532</v>
      </c>
      <c r="K106" s="3">
        <v>0</v>
      </c>
      <c r="L106" t="s">
        <v>32</v>
      </c>
      <c r="M106" t="s">
        <v>67</v>
      </c>
      <c r="N106" s="1" t="s">
        <v>20</v>
      </c>
      <c r="O106">
        <f>TBL_Employees[[#This Row],[Annual Salary]]*TBL_Employees[[#This Row],[Bonus %]]</f>
        <v>0</v>
      </c>
      <c r="P106" s="2">
        <f>TBL_Employees[[#This Row],[Annual Salary]]+TBL_Employees[[#This Row],[Bonus calculated]]</f>
        <v>42532</v>
      </c>
    </row>
    <row r="107" spans="1:16" hidden="1" x14ac:dyDescent="0.35">
      <c r="A107" t="s">
        <v>360</v>
      </c>
      <c r="B107" t="s">
        <v>1193</v>
      </c>
      <c r="C107" t="s">
        <v>49</v>
      </c>
      <c r="D107" t="s">
        <v>26</v>
      </c>
      <c r="E107" t="s">
        <v>15</v>
      </c>
      <c r="F107" t="s">
        <v>27</v>
      </c>
      <c r="G107" t="s">
        <v>23</v>
      </c>
      <c r="H107">
        <v>37</v>
      </c>
      <c r="I107" s="1">
        <v>42236</v>
      </c>
      <c r="J107" s="2">
        <v>65073</v>
      </c>
      <c r="K107" s="3">
        <v>0</v>
      </c>
      <c r="L107" t="s">
        <v>32</v>
      </c>
      <c r="M107" t="s">
        <v>63</v>
      </c>
      <c r="N107" s="1" t="s">
        <v>20</v>
      </c>
      <c r="O107">
        <f>TBL_Employees[[#This Row],[Annual Salary]]*TBL_Employees[[#This Row],[Bonus %]]</f>
        <v>0</v>
      </c>
      <c r="P107" s="2">
        <f>TBL_Employees[[#This Row],[Annual Salary]]+TBL_Employees[[#This Row],[Bonus calculated]]</f>
        <v>65073</v>
      </c>
    </row>
    <row r="108" spans="1:16" hidden="1" x14ac:dyDescent="0.35">
      <c r="A108" t="s">
        <v>361</v>
      </c>
      <c r="B108" t="s">
        <v>1194</v>
      </c>
      <c r="C108" t="s">
        <v>78</v>
      </c>
      <c r="D108" t="s">
        <v>30</v>
      </c>
      <c r="E108" t="s">
        <v>31</v>
      </c>
      <c r="F108" t="s">
        <v>27</v>
      </c>
      <c r="G108" t="s">
        <v>23</v>
      </c>
      <c r="H108">
        <v>32</v>
      </c>
      <c r="I108" s="1">
        <v>43730</v>
      </c>
      <c r="J108" s="2">
        <v>111035</v>
      </c>
      <c r="K108" s="3">
        <v>0.12</v>
      </c>
      <c r="L108" t="s">
        <v>18</v>
      </c>
      <c r="M108" t="s">
        <v>19</v>
      </c>
      <c r="N108" s="1" t="s">
        <v>20</v>
      </c>
      <c r="O108">
        <f>TBL_Employees[[#This Row],[Annual Salary]]*TBL_Employees[[#This Row],[Bonus %]]</f>
        <v>13324.199999999999</v>
      </c>
      <c r="P108" s="2">
        <f>TBL_Employees[[#This Row],[Annual Salary]]+TBL_Employees[[#This Row],[Bonus calculated]]</f>
        <v>124359.2</v>
      </c>
    </row>
    <row r="109" spans="1:16" hidden="1" x14ac:dyDescent="0.35">
      <c r="A109" t="s">
        <v>362</v>
      </c>
      <c r="B109" t="s">
        <v>1195</v>
      </c>
      <c r="C109" t="s">
        <v>57</v>
      </c>
      <c r="D109" t="s">
        <v>14</v>
      </c>
      <c r="E109" t="s">
        <v>1104</v>
      </c>
      <c r="F109" t="s">
        <v>16</v>
      </c>
      <c r="G109" t="s">
        <v>17</v>
      </c>
      <c r="H109">
        <v>28</v>
      </c>
      <c r="I109" s="1">
        <v>43868</v>
      </c>
      <c r="J109" s="2">
        <v>63066</v>
      </c>
      <c r="K109" s="3">
        <v>0</v>
      </c>
      <c r="L109" t="s">
        <v>18</v>
      </c>
      <c r="M109" t="s">
        <v>56</v>
      </c>
      <c r="N109" s="1" t="s">
        <v>20</v>
      </c>
      <c r="O109">
        <f>TBL_Employees[[#This Row],[Annual Salary]]*TBL_Employees[[#This Row],[Bonus %]]</f>
        <v>0</v>
      </c>
      <c r="P109" s="2">
        <f>TBL_Employees[[#This Row],[Annual Salary]]+TBL_Employees[[#This Row],[Bonus calculated]]</f>
        <v>63066</v>
      </c>
    </row>
    <row r="110" spans="1:16" hidden="1" x14ac:dyDescent="0.35">
      <c r="A110" t="s">
        <v>363</v>
      </c>
      <c r="B110" t="s">
        <v>1196</v>
      </c>
      <c r="C110" t="s">
        <v>38</v>
      </c>
      <c r="D110" t="s">
        <v>30</v>
      </c>
      <c r="E110" t="s">
        <v>31</v>
      </c>
      <c r="F110" t="s">
        <v>27</v>
      </c>
      <c r="G110" t="s">
        <v>46</v>
      </c>
      <c r="H110">
        <v>49</v>
      </c>
      <c r="I110" s="1">
        <v>39168</v>
      </c>
      <c r="J110" s="2">
        <v>186192</v>
      </c>
      <c r="K110" s="3">
        <v>0.27</v>
      </c>
      <c r="L110" t="s">
        <v>47</v>
      </c>
      <c r="M110" t="s">
        <v>48</v>
      </c>
      <c r="N110" s="1" t="s">
        <v>20</v>
      </c>
      <c r="O110">
        <f>TBL_Employees[[#This Row],[Annual Salary]]*TBL_Employees[[#This Row],[Bonus %]]</f>
        <v>50271.840000000004</v>
      </c>
      <c r="P110" s="2">
        <f>TBL_Employees[[#This Row],[Annual Salary]]+TBL_Employees[[#This Row],[Bonus calculated]]</f>
        <v>236463.84</v>
      </c>
    </row>
    <row r="111" spans="1:16" x14ac:dyDescent="0.35">
      <c r="A111" t="s">
        <v>364</v>
      </c>
      <c r="B111" t="s">
        <v>1197</v>
      </c>
      <c r="C111" t="s">
        <v>38</v>
      </c>
      <c r="D111" t="s">
        <v>30</v>
      </c>
      <c r="E111" t="s">
        <v>31</v>
      </c>
      <c r="F111" t="s">
        <v>16</v>
      </c>
      <c r="G111" t="s">
        <v>23</v>
      </c>
      <c r="H111">
        <v>52</v>
      </c>
      <c r="I111" s="1">
        <v>42539</v>
      </c>
      <c r="J111" s="2">
        <v>182938</v>
      </c>
      <c r="K111" s="3">
        <v>0.23</v>
      </c>
      <c r="L111" t="s">
        <v>32</v>
      </c>
      <c r="M111" t="s">
        <v>33</v>
      </c>
      <c r="N111" s="1" t="s">
        <v>20</v>
      </c>
      <c r="O111">
        <f>TBL_Employees[[#This Row],[Annual Salary]]*TBL_Employees[[#This Row],[Bonus %]]</f>
        <v>42075.740000000005</v>
      </c>
      <c r="P111" s="2">
        <f>TBL_Employees[[#This Row],[Annual Salary]]+TBL_Employees[[#This Row],[Bonus calculated]]</f>
        <v>225013.74</v>
      </c>
    </row>
    <row r="112" spans="1:16" hidden="1" x14ac:dyDescent="0.35">
      <c r="A112" t="s">
        <v>365</v>
      </c>
      <c r="B112" t="s">
        <v>1198</v>
      </c>
      <c r="C112" t="s">
        <v>59</v>
      </c>
      <c r="D112" t="s">
        <v>58</v>
      </c>
      <c r="E112" t="s">
        <v>35</v>
      </c>
      <c r="F112" t="s">
        <v>16</v>
      </c>
      <c r="G112" t="s">
        <v>23</v>
      </c>
      <c r="H112">
        <v>61</v>
      </c>
      <c r="I112" s="1">
        <v>43081</v>
      </c>
      <c r="J112" s="2">
        <v>53931</v>
      </c>
      <c r="K112" s="3">
        <v>0</v>
      </c>
      <c r="L112" t="s">
        <v>32</v>
      </c>
      <c r="M112" t="s">
        <v>63</v>
      </c>
      <c r="N112" s="1" t="s">
        <v>20</v>
      </c>
      <c r="O112">
        <f>TBL_Employees[[#This Row],[Annual Salary]]*TBL_Employees[[#This Row],[Bonus %]]</f>
        <v>0</v>
      </c>
      <c r="P112" s="2">
        <f>TBL_Employees[[#This Row],[Annual Salary]]+TBL_Employees[[#This Row],[Bonus calculated]]</f>
        <v>53931</v>
      </c>
    </row>
    <row r="113" spans="1:16" hidden="1" x14ac:dyDescent="0.35">
      <c r="A113" t="s">
        <v>125</v>
      </c>
      <c r="B113" t="s">
        <v>1199</v>
      </c>
      <c r="C113" t="s">
        <v>13</v>
      </c>
      <c r="D113" t="s">
        <v>45</v>
      </c>
      <c r="E113" t="s">
        <v>1104</v>
      </c>
      <c r="F113" t="s">
        <v>27</v>
      </c>
      <c r="G113" t="s">
        <v>23</v>
      </c>
      <c r="H113">
        <v>53</v>
      </c>
      <c r="I113" s="1">
        <v>41042</v>
      </c>
      <c r="J113" s="2">
        <v>252140</v>
      </c>
      <c r="K113" s="3">
        <v>0.38</v>
      </c>
      <c r="L113" t="s">
        <v>32</v>
      </c>
      <c r="M113" t="s">
        <v>54</v>
      </c>
      <c r="N113" s="1" t="s">
        <v>20</v>
      </c>
      <c r="O113">
        <f>TBL_Employees[[#This Row],[Annual Salary]]*TBL_Employees[[#This Row],[Bonus %]]</f>
        <v>95813.2</v>
      </c>
      <c r="P113" s="2">
        <f>TBL_Employees[[#This Row],[Annual Salary]]+TBL_Employees[[#This Row],[Bonus calculated]]</f>
        <v>347953.2</v>
      </c>
    </row>
    <row r="114" spans="1:16" hidden="1" x14ac:dyDescent="0.35">
      <c r="A114" t="s">
        <v>366</v>
      </c>
      <c r="B114" t="s">
        <v>1200</v>
      </c>
      <c r="C114" t="s">
        <v>65</v>
      </c>
      <c r="D114" t="s">
        <v>22</v>
      </c>
      <c r="E114" t="s">
        <v>31</v>
      </c>
      <c r="F114" t="s">
        <v>27</v>
      </c>
      <c r="G114" t="s">
        <v>23</v>
      </c>
      <c r="H114">
        <v>40</v>
      </c>
      <c r="I114" s="1">
        <v>43330</v>
      </c>
      <c r="J114" s="2">
        <v>73041</v>
      </c>
      <c r="K114" s="3">
        <v>0</v>
      </c>
      <c r="L114" t="s">
        <v>32</v>
      </c>
      <c r="M114" t="s">
        <v>63</v>
      </c>
      <c r="N114" s="1" t="s">
        <v>20</v>
      </c>
      <c r="O114">
        <f>TBL_Employees[[#This Row],[Annual Salary]]*TBL_Employees[[#This Row],[Bonus %]]</f>
        <v>0</v>
      </c>
      <c r="P114" s="2">
        <f>TBL_Employees[[#This Row],[Annual Salary]]+TBL_Employees[[#This Row],[Bonus calculated]]</f>
        <v>73041</v>
      </c>
    </row>
    <row r="115" spans="1:16" hidden="1" x14ac:dyDescent="0.35">
      <c r="A115" t="s">
        <v>367</v>
      </c>
      <c r="B115" t="s">
        <v>1201</v>
      </c>
      <c r="C115" t="s">
        <v>55</v>
      </c>
      <c r="D115" t="s">
        <v>14</v>
      </c>
      <c r="E115" t="s">
        <v>31</v>
      </c>
      <c r="F115" t="s">
        <v>27</v>
      </c>
      <c r="G115" t="s">
        <v>17</v>
      </c>
      <c r="H115">
        <v>27</v>
      </c>
      <c r="I115" s="1">
        <v>44634</v>
      </c>
      <c r="J115" s="2">
        <v>120315</v>
      </c>
      <c r="K115" s="3">
        <v>0.08</v>
      </c>
      <c r="L115" t="s">
        <v>18</v>
      </c>
      <c r="M115" t="s">
        <v>42</v>
      </c>
      <c r="N115" s="1">
        <v>44759</v>
      </c>
      <c r="O115">
        <f>TBL_Employees[[#This Row],[Annual Salary]]*TBL_Employees[[#This Row],[Bonus %]]</f>
        <v>9625.2000000000007</v>
      </c>
      <c r="P115" s="2">
        <f>TBL_Employees[[#This Row],[Annual Salary]]+TBL_Employees[[#This Row],[Bonus calculated]]</f>
        <v>129940.2</v>
      </c>
    </row>
    <row r="116" spans="1:16" hidden="1" x14ac:dyDescent="0.35">
      <c r="A116" t="s">
        <v>368</v>
      </c>
      <c r="B116" t="s">
        <v>1202</v>
      </c>
      <c r="C116" t="s">
        <v>55</v>
      </c>
      <c r="D116" t="s">
        <v>41</v>
      </c>
      <c r="E116" t="s">
        <v>1104</v>
      </c>
      <c r="F116" t="s">
        <v>16</v>
      </c>
      <c r="G116" t="s">
        <v>17</v>
      </c>
      <c r="H116">
        <v>26</v>
      </c>
      <c r="I116" s="1">
        <v>44158</v>
      </c>
      <c r="J116" s="2">
        <v>112264</v>
      </c>
      <c r="K116" s="3">
        <v>0.05</v>
      </c>
      <c r="L116" t="s">
        <v>18</v>
      </c>
      <c r="M116" t="s">
        <v>19</v>
      </c>
      <c r="N116" s="1" t="s">
        <v>20</v>
      </c>
      <c r="O116">
        <f>TBL_Employees[[#This Row],[Annual Salary]]*TBL_Employees[[#This Row],[Bonus %]]</f>
        <v>5613.2000000000007</v>
      </c>
      <c r="P116" s="2">
        <f>TBL_Employees[[#This Row],[Annual Salary]]+TBL_Employees[[#This Row],[Bonus calculated]]</f>
        <v>117877.2</v>
      </c>
    </row>
    <row r="117" spans="1:16" hidden="1" x14ac:dyDescent="0.35">
      <c r="A117" t="s">
        <v>369</v>
      </c>
      <c r="B117" t="s">
        <v>1203</v>
      </c>
      <c r="C117" t="s">
        <v>64</v>
      </c>
      <c r="D117" t="s">
        <v>26</v>
      </c>
      <c r="E117" t="s">
        <v>1104</v>
      </c>
      <c r="F117" t="s">
        <v>27</v>
      </c>
      <c r="G117" t="s">
        <v>17</v>
      </c>
      <c r="H117">
        <v>53</v>
      </c>
      <c r="I117" s="1">
        <v>36546</v>
      </c>
      <c r="J117" s="2">
        <v>55039</v>
      </c>
      <c r="K117" s="3">
        <v>0</v>
      </c>
      <c r="L117" t="s">
        <v>18</v>
      </c>
      <c r="M117" t="s">
        <v>56</v>
      </c>
      <c r="N117" s="1" t="s">
        <v>20</v>
      </c>
      <c r="O117">
        <f>TBL_Employees[[#This Row],[Annual Salary]]*TBL_Employees[[#This Row],[Bonus %]]</f>
        <v>0</v>
      </c>
      <c r="P117" s="2">
        <f>TBL_Employees[[#This Row],[Annual Salary]]+TBL_Employees[[#This Row],[Bonus calculated]]</f>
        <v>55039</v>
      </c>
    </row>
    <row r="118" spans="1:16" hidden="1" x14ac:dyDescent="0.35">
      <c r="A118" t="s">
        <v>193</v>
      </c>
      <c r="B118" t="s">
        <v>1204</v>
      </c>
      <c r="C118" t="s">
        <v>1113</v>
      </c>
      <c r="D118" t="s">
        <v>58</v>
      </c>
      <c r="E118" t="s">
        <v>1104</v>
      </c>
      <c r="F118" t="s">
        <v>27</v>
      </c>
      <c r="G118" t="s">
        <v>46</v>
      </c>
      <c r="H118">
        <v>33</v>
      </c>
      <c r="I118" s="1">
        <v>41484</v>
      </c>
      <c r="J118" s="2">
        <v>134782</v>
      </c>
      <c r="K118" s="3">
        <v>0.15</v>
      </c>
      <c r="L118" t="s">
        <v>47</v>
      </c>
      <c r="M118" t="s">
        <v>68</v>
      </c>
      <c r="N118" s="1" t="s">
        <v>20</v>
      </c>
      <c r="O118">
        <f>TBL_Employees[[#This Row],[Annual Salary]]*TBL_Employees[[#This Row],[Bonus %]]</f>
        <v>20217.3</v>
      </c>
      <c r="P118" s="2">
        <f>TBL_Employees[[#This Row],[Annual Salary]]+TBL_Employees[[#This Row],[Bonus calculated]]</f>
        <v>154999.29999999999</v>
      </c>
    </row>
    <row r="119" spans="1:16" x14ac:dyDescent="0.35">
      <c r="A119" t="s">
        <v>370</v>
      </c>
      <c r="B119" t="s">
        <v>1205</v>
      </c>
      <c r="C119" t="s">
        <v>85</v>
      </c>
      <c r="D119" t="s">
        <v>30</v>
      </c>
      <c r="E119" t="s">
        <v>35</v>
      </c>
      <c r="F119" t="s">
        <v>16</v>
      </c>
      <c r="G119" t="s">
        <v>23</v>
      </c>
      <c r="H119">
        <v>27</v>
      </c>
      <c r="I119" s="1">
        <v>44907</v>
      </c>
      <c r="J119" s="2">
        <v>92806</v>
      </c>
      <c r="K119" s="3">
        <v>0</v>
      </c>
      <c r="L119" t="s">
        <v>32</v>
      </c>
      <c r="M119" t="s">
        <v>33</v>
      </c>
      <c r="N119" s="1" t="s">
        <v>20</v>
      </c>
      <c r="O119">
        <f>TBL_Employees[[#This Row],[Annual Salary]]*TBL_Employees[[#This Row],[Bonus %]]</f>
        <v>0</v>
      </c>
      <c r="P119" s="2">
        <f>TBL_Employees[[#This Row],[Annual Salary]]+TBL_Employees[[#This Row],[Bonus calculated]]</f>
        <v>92806</v>
      </c>
    </row>
    <row r="120" spans="1:16" hidden="1" x14ac:dyDescent="0.35">
      <c r="A120" t="s">
        <v>371</v>
      </c>
      <c r="B120" t="s">
        <v>1206</v>
      </c>
      <c r="C120" t="s">
        <v>13</v>
      </c>
      <c r="D120" t="s">
        <v>41</v>
      </c>
      <c r="E120" t="s">
        <v>31</v>
      </c>
      <c r="F120" t="s">
        <v>16</v>
      </c>
      <c r="G120" t="s">
        <v>46</v>
      </c>
      <c r="H120">
        <v>56</v>
      </c>
      <c r="I120" s="1">
        <v>42553</v>
      </c>
      <c r="J120" s="2">
        <v>181028</v>
      </c>
      <c r="K120" s="3">
        <v>0.38</v>
      </c>
      <c r="L120" t="s">
        <v>18</v>
      </c>
      <c r="M120" t="s">
        <v>37</v>
      </c>
      <c r="N120" s="1" t="s">
        <v>20</v>
      </c>
      <c r="O120">
        <f>TBL_Employees[[#This Row],[Annual Salary]]*TBL_Employees[[#This Row],[Bonus %]]</f>
        <v>68790.64</v>
      </c>
      <c r="P120" s="2">
        <f>TBL_Employees[[#This Row],[Annual Salary]]+TBL_Employees[[#This Row],[Bonus calculated]]</f>
        <v>249818.64</v>
      </c>
    </row>
    <row r="121" spans="1:16" hidden="1" x14ac:dyDescent="0.35">
      <c r="A121" t="s">
        <v>372</v>
      </c>
      <c r="B121" t="s">
        <v>1207</v>
      </c>
      <c r="C121" t="s">
        <v>59</v>
      </c>
      <c r="D121" t="s">
        <v>45</v>
      </c>
      <c r="E121" t="s">
        <v>31</v>
      </c>
      <c r="F121" t="s">
        <v>16</v>
      </c>
      <c r="G121" t="s">
        <v>46</v>
      </c>
      <c r="H121">
        <v>36</v>
      </c>
      <c r="I121" s="1">
        <v>41550</v>
      </c>
      <c r="J121" s="2">
        <v>48117</v>
      </c>
      <c r="K121" s="3">
        <v>0</v>
      </c>
      <c r="L121" t="s">
        <v>47</v>
      </c>
      <c r="M121" t="s">
        <v>48</v>
      </c>
      <c r="N121" s="1" t="s">
        <v>20</v>
      </c>
      <c r="O121">
        <f>TBL_Employees[[#This Row],[Annual Salary]]*TBL_Employees[[#This Row],[Bonus %]]</f>
        <v>0</v>
      </c>
      <c r="P121" s="2">
        <f>TBL_Employees[[#This Row],[Annual Salary]]+TBL_Employees[[#This Row],[Bonus calculated]]</f>
        <v>48117</v>
      </c>
    </row>
    <row r="122" spans="1:16" hidden="1" x14ac:dyDescent="0.35">
      <c r="A122" t="s">
        <v>123</v>
      </c>
      <c r="B122" t="s">
        <v>1208</v>
      </c>
      <c r="C122" t="s">
        <v>38</v>
      </c>
      <c r="D122" t="s">
        <v>41</v>
      </c>
      <c r="E122" t="s">
        <v>31</v>
      </c>
      <c r="F122" t="s">
        <v>16</v>
      </c>
      <c r="G122" t="s">
        <v>23</v>
      </c>
      <c r="H122">
        <v>47</v>
      </c>
      <c r="I122" s="1">
        <v>38358</v>
      </c>
      <c r="J122" s="2">
        <v>192753</v>
      </c>
      <c r="K122" s="3">
        <v>0.17</v>
      </c>
      <c r="L122" t="s">
        <v>32</v>
      </c>
      <c r="M122" t="s">
        <v>67</v>
      </c>
      <c r="N122" s="1" t="s">
        <v>20</v>
      </c>
      <c r="O122">
        <f>TBL_Employees[[#This Row],[Annual Salary]]*TBL_Employees[[#This Row],[Bonus %]]</f>
        <v>32768.01</v>
      </c>
      <c r="P122" s="2">
        <f>TBL_Employees[[#This Row],[Annual Salary]]+TBL_Employees[[#This Row],[Bonus calculated]]</f>
        <v>225521.01</v>
      </c>
    </row>
    <row r="123" spans="1:16" hidden="1" x14ac:dyDescent="0.35">
      <c r="A123" t="s">
        <v>373</v>
      </c>
      <c r="B123" t="s">
        <v>1209</v>
      </c>
      <c r="C123" t="s">
        <v>40</v>
      </c>
      <c r="D123" t="s">
        <v>45</v>
      </c>
      <c r="E123" t="s">
        <v>35</v>
      </c>
      <c r="F123" t="s">
        <v>27</v>
      </c>
      <c r="G123" t="s">
        <v>23</v>
      </c>
      <c r="H123">
        <v>28</v>
      </c>
      <c r="I123" s="1">
        <v>44259</v>
      </c>
      <c r="J123" s="2">
        <v>85206</v>
      </c>
      <c r="K123" s="3">
        <v>0</v>
      </c>
      <c r="L123" t="s">
        <v>32</v>
      </c>
      <c r="M123" t="s">
        <v>67</v>
      </c>
      <c r="N123" s="1">
        <v>44750</v>
      </c>
      <c r="O123">
        <f>TBL_Employees[[#This Row],[Annual Salary]]*TBL_Employees[[#This Row],[Bonus %]]</f>
        <v>0</v>
      </c>
      <c r="P123" s="2">
        <f>TBL_Employees[[#This Row],[Annual Salary]]+TBL_Employees[[#This Row],[Bonus calculated]]</f>
        <v>85206</v>
      </c>
    </row>
    <row r="124" spans="1:16" hidden="1" x14ac:dyDescent="0.35">
      <c r="A124" t="s">
        <v>374</v>
      </c>
      <c r="B124" t="s">
        <v>1210</v>
      </c>
      <c r="C124" t="s">
        <v>76</v>
      </c>
      <c r="D124" t="s">
        <v>45</v>
      </c>
      <c r="E124" t="s">
        <v>35</v>
      </c>
      <c r="F124" t="s">
        <v>27</v>
      </c>
      <c r="G124" t="s">
        <v>46</v>
      </c>
      <c r="H124">
        <v>30</v>
      </c>
      <c r="I124" s="1">
        <v>43107</v>
      </c>
      <c r="J124" s="2">
        <v>58290</v>
      </c>
      <c r="K124" s="3">
        <v>0</v>
      </c>
      <c r="L124" t="s">
        <v>18</v>
      </c>
      <c r="M124" t="s">
        <v>19</v>
      </c>
      <c r="N124" s="1" t="s">
        <v>20</v>
      </c>
      <c r="O124">
        <f>TBL_Employees[[#This Row],[Annual Salary]]*TBL_Employees[[#This Row],[Bonus %]]</f>
        <v>0</v>
      </c>
      <c r="P124" s="2">
        <f>TBL_Employees[[#This Row],[Annual Salary]]+TBL_Employees[[#This Row],[Bonus calculated]]</f>
        <v>58290</v>
      </c>
    </row>
    <row r="125" spans="1:16" hidden="1" x14ac:dyDescent="0.35">
      <c r="A125" t="s">
        <v>375</v>
      </c>
      <c r="B125" t="s">
        <v>1211</v>
      </c>
      <c r="C125" t="s">
        <v>64</v>
      </c>
      <c r="D125" t="s">
        <v>26</v>
      </c>
      <c r="E125" t="s">
        <v>15</v>
      </c>
      <c r="F125" t="s">
        <v>16</v>
      </c>
      <c r="G125" t="s">
        <v>23</v>
      </c>
      <c r="H125">
        <v>58</v>
      </c>
      <c r="I125" s="1">
        <v>37861</v>
      </c>
      <c r="J125" s="2">
        <v>41946</v>
      </c>
      <c r="K125" s="3">
        <v>0</v>
      </c>
      <c r="L125" t="s">
        <v>18</v>
      </c>
      <c r="M125" t="s">
        <v>37</v>
      </c>
      <c r="N125" s="1" t="s">
        <v>20</v>
      </c>
      <c r="O125">
        <f>TBL_Employees[[#This Row],[Annual Salary]]*TBL_Employees[[#This Row],[Bonus %]]</f>
        <v>0</v>
      </c>
      <c r="P125" s="2">
        <f>TBL_Employees[[#This Row],[Annual Salary]]+TBL_Employees[[#This Row],[Bonus calculated]]</f>
        <v>41946</v>
      </c>
    </row>
    <row r="126" spans="1:16" hidden="1" x14ac:dyDescent="0.35">
      <c r="A126" t="s">
        <v>376</v>
      </c>
      <c r="B126" t="s">
        <v>1212</v>
      </c>
      <c r="C126" t="s">
        <v>69</v>
      </c>
      <c r="D126" t="s">
        <v>26</v>
      </c>
      <c r="E126" t="s">
        <v>31</v>
      </c>
      <c r="F126" t="s">
        <v>16</v>
      </c>
      <c r="G126" t="s">
        <v>23</v>
      </c>
      <c r="H126">
        <v>56</v>
      </c>
      <c r="I126" s="1">
        <v>44270</v>
      </c>
      <c r="J126" s="2">
        <v>79388</v>
      </c>
      <c r="K126" s="3">
        <v>0</v>
      </c>
      <c r="L126" t="s">
        <v>32</v>
      </c>
      <c r="M126" t="s">
        <v>54</v>
      </c>
      <c r="N126" s="1" t="s">
        <v>20</v>
      </c>
      <c r="O126">
        <f>TBL_Employees[[#This Row],[Annual Salary]]*TBL_Employees[[#This Row],[Bonus %]]</f>
        <v>0</v>
      </c>
      <c r="P126" s="2">
        <f>TBL_Employees[[#This Row],[Annual Salary]]+TBL_Employees[[#This Row],[Bonus calculated]]</f>
        <v>79388</v>
      </c>
    </row>
    <row r="127" spans="1:16" hidden="1" x14ac:dyDescent="0.35">
      <c r="A127" t="s">
        <v>377</v>
      </c>
      <c r="B127" t="s">
        <v>1213</v>
      </c>
      <c r="C127" t="s">
        <v>74</v>
      </c>
      <c r="D127" t="s">
        <v>26</v>
      </c>
      <c r="E127" t="s">
        <v>31</v>
      </c>
      <c r="F127" t="s">
        <v>16</v>
      </c>
      <c r="G127" t="s">
        <v>23</v>
      </c>
      <c r="H127">
        <v>65</v>
      </c>
      <c r="I127" s="1">
        <v>37312</v>
      </c>
      <c r="J127" s="2">
        <v>83854</v>
      </c>
      <c r="K127" s="3">
        <v>0</v>
      </c>
      <c r="L127" t="s">
        <v>18</v>
      </c>
      <c r="M127" t="s">
        <v>56</v>
      </c>
      <c r="N127" s="1" t="s">
        <v>20</v>
      </c>
      <c r="O127">
        <f>TBL_Employees[[#This Row],[Annual Salary]]*TBL_Employees[[#This Row],[Bonus %]]</f>
        <v>0</v>
      </c>
      <c r="P127" s="2">
        <f>TBL_Employees[[#This Row],[Annual Salary]]+TBL_Employees[[#This Row],[Bonus calculated]]</f>
        <v>83854</v>
      </c>
    </row>
    <row r="128" spans="1:16" hidden="1" x14ac:dyDescent="0.35">
      <c r="A128" t="s">
        <v>378</v>
      </c>
      <c r="B128" t="s">
        <v>1214</v>
      </c>
      <c r="C128" t="s">
        <v>1113</v>
      </c>
      <c r="D128" t="s">
        <v>26</v>
      </c>
      <c r="E128" t="s">
        <v>1104</v>
      </c>
      <c r="F128" t="s">
        <v>16</v>
      </c>
      <c r="G128" t="s">
        <v>17</v>
      </c>
      <c r="H128">
        <v>29</v>
      </c>
      <c r="I128" s="1">
        <v>43214</v>
      </c>
      <c r="J128" s="2">
        <v>126550</v>
      </c>
      <c r="K128" s="3">
        <v>0.15</v>
      </c>
      <c r="L128" t="s">
        <v>18</v>
      </c>
      <c r="M128" t="s">
        <v>42</v>
      </c>
      <c r="N128" s="1" t="s">
        <v>20</v>
      </c>
      <c r="O128">
        <f>TBL_Employees[[#This Row],[Annual Salary]]*TBL_Employees[[#This Row],[Bonus %]]</f>
        <v>18982.5</v>
      </c>
      <c r="P128" s="2">
        <f>TBL_Employees[[#This Row],[Annual Salary]]+TBL_Employees[[#This Row],[Bonus calculated]]</f>
        <v>145532.5</v>
      </c>
    </row>
    <row r="129" spans="1:16" hidden="1" x14ac:dyDescent="0.35">
      <c r="A129" t="s">
        <v>379</v>
      </c>
      <c r="B129" t="s">
        <v>1215</v>
      </c>
      <c r="C129" t="s">
        <v>38</v>
      </c>
      <c r="D129" t="s">
        <v>22</v>
      </c>
      <c r="E129" t="s">
        <v>15</v>
      </c>
      <c r="F129" t="s">
        <v>16</v>
      </c>
      <c r="G129" t="s">
        <v>46</v>
      </c>
      <c r="H129">
        <v>60</v>
      </c>
      <c r="I129" s="1">
        <v>34243</v>
      </c>
      <c r="J129" s="2">
        <v>199705</v>
      </c>
      <c r="K129" s="3">
        <v>0.26</v>
      </c>
      <c r="L129" t="s">
        <v>47</v>
      </c>
      <c r="M129" t="s">
        <v>1136</v>
      </c>
      <c r="N129" s="1" t="s">
        <v>20</v>
      </c>
      <c r="O129">
        <f>TBL_Employees[[#This Row],[Annual Salary]]*TBL_Employees[[#This Row],[Bonus %]]</f>
        <v>51923.3</v>
      </c>
      <c r="P129" s="2">
        <f>TBL_Employees[[#This Row],[Annual Salary]]+TBL_Employees[[#This Row],[Bonus calculated]]</f>
        <v>251628.3</v>
      </c>
    </row>
    <row r="130" spans="1:16" hidden="1" x14ac:dyDescent="0.35">
      <c r="A130" t="s">
        <v>380</v>
      </c>
      <c r="B130" t="s">
        <v>266</v>
      </c>
      <c r="C130" t="s">
        <v>13</v>
      </c>
      <c r="D130" t="s">
        <v>45</v>
      </c>
      <c r="E130" t="s">
        <v>1104</v>
      </c>
      <c r="F130" t="s">
        <v>16</v>
      </c>
      <c r="G130" t="s">
        <v>23</v>
      </c>
      <c r="H130">
        <v>31</v>
      </c>
      <c r="I130" s="1">
        <v>43564</v>
      </c>
      <c r="J130" s="2">
        <v>201235</v>
      </c>
      <c r="K130" s="3">
        <v>0.32</v>
      </c>
      <c r="L130" t="s">
        <v>18</v>
      </c>
      <c r="M130" t="s">
        <v>24</v>
      </c>
      <c r="N130" s="1" t="s">
        <v>20</v>
      </c>
      <c r="O130">
        <f>TBL_Employees[[#This Row],[Annual Salary]]*TBL_Employees[[#This Row],[Bonus %]]</f>
        <v>64395.200000000004</v>
      </c>
      <c r="P130" s="2">
        <f>TBL_Employees[[#This Row],[Annual Salary]]+TBL_Employees[[#This Row],[Bonus calculated]]</f>
        <v>265630.2</v>
      </c>
    </row>
    <row r="131" spans="1:16" hidden="1" x14ac:dyDescent="0.35">
      <c r="A131" t="s">
        <v>166</v>
      </c>
      <c r="B131" t="s">
        <v>1216</v>
      </c>
      <c r="C131" t="s">
        <v>38</v>
      </c>
      <c r="D131" t="s">
        <v>30</v>
      </c>
      <c r="E131" t="s">
        <v>1104</v>
      </c>
      <c r="F131" t="s">
        <v>16</v>
      </c>
      <c r="G131" t="s">
        <v>23</v>
      </c>
      <c r="H131">
        <v>45</v>
      </c>
      <c r="I131" s="1">
        <v>44636</v>
      </c>
      <c r="J131" s="2">
        <v>182717</v>
      </c>
      <c r="K131" s="3">
        <v>0.26</v>
      </c>
      <c r="L131" t="s">
        <v>18</v>
      </c>
      <c r="M131" t="s">
        <v>28</v>
      </c>
      <c r="N131" s="1" t="s">
        <v>20</v>
      </c>
      <c r="O131">
        <f>TBL_Employees[[#This Row],[Annual Salary]]*TBL_Employees[[#This Row],[Bonus %]]</f>
        <v>47506.42</v>
      </c>
      <c r="P131" s="2">
        <f>TBL_Employees[[#This Row],[Annual Salary]]+TBL_Employees[[#This Row],[Bonus calculated]]</f>
        <v>230223.41999999998</v>
      </c>
    </row>
    <row r="132" spans="1:16" hidden="1" x14ac:dyDescent="0.35">
      <c r="A132" t="s">
        <v>381</v>
      </c>
      <c r="B132" t="s">
        <v>1217</v>
      </c>
      <c r="C132" t="s">
        <v>25</v>
      </c>
      <c r="D132" t="s">
        <v>26</v>
      </c>
      <c r="E132" t="s">
        <v>15</v>
      </c>
      <c r="F132" t="s">
        <v>27</v>
      </c>
      <c r="G132" t="s">
        <v>43</v>
      </c>
      <c r="H132">
        <v>30</v>
      </c>
      <c r="I132" s="1">
        <v>42989</v>
      </c>
      <c r="J132" s="2">
        <v>79975</v>
      </c>
      <c r="K132" s="3">
        <v>0</v>
      </c>
      <c r="L132" t="s">
        <v>18</v>
      </c>
      <c r="M132" t="s">
        <v>19</v>
      </c>
      <c r="N132" s="1" t="s">
        <v>20</v>
      </c>
      <c r="O132">
        <f>TBL_Employees[[#This Row],[Annual Salary]]*TBL_Employees[[#This Row],[Bonus %]]</f>
        <v>0</v>
      </c>
      <c r="P132" s="2">
        <f>TBL_Employees[[#This Row],[Annual Salary]]+TBL_Employees[[#This Row],[Bonus calculated]]</f>
        <v>79975</v>
      </c>
    </row>
    <row r="133" spans="1:16" hidden="1" x14ac:dyDescent="0.35">
      <c r="A133" t="s">
        <v>382</v>
      </c>
      <c r="B133" t="s">
        <v>1218</v>
      </c>
      <c r="C133" t="s">
        <v>38</v>
      </c>
      <c r="D133" t="s">
        <v>22</v>
      </c>
      <c r="E133" t="s">
        <v>1104</v>
      </c>
      <c r="F133" t="s">
        <v>27</v>
      </c>
      <c r="G133" t="s">
        <v>46</v>
      </c>
      <c r="H133">
        <v>36</v>
      </c>
      <c r="I133" s="1">
        <v>40748</v>
      </c>
      <c r="J133" s="2">
        <v>196554</v>
      </c>
      <c r="K133" s="3">
        <v>0.2</v>
      </c>
      <c r="L133" t="s">
        <v>47</v>
      </c>
      <c r="M133" t="s">
        <v>1136</v>
      </c>
      <c r="N133" s="1" t="s">
        <v>20</v>
      </c>
      <c r="O133">
        <f>TBL_Employees[[#This Row],[Annual Salary]]*TBL_Employees[[#This Row],[Bonus %]]</f>
        <v>39310.800000000003</v>
      </c>
      <c r="P133" s="2">
        <f>TBL_Employees[[#This Row],[Annual Salary]]+TBL_Employees[[#This Row],[Bonus calculated]]</f>
        <v>235864.8</v>
      </c>
    </row>
    <row r="134" spans="1:16" hidden="1" x14ac:dyDescent="0.35">
      <c r="A134" t="s">
        <v>383</v>
      </c>
      <c r="B134" t="s">
        <v>1219</v>
      </c>
      <c r="C134" t="s">
        <v>13</v>
      </c>
      <c r="D134" t="s">
        <v>26</v>
      </c>
      <c r="E134" t="s">
        <v>31</v>
      </c>
      <c r="F134" t="s">
        <v>27</v>
      </c>
      <c r="G134" t="s">
        <v>43</v>
      </c>
      <c r="H134">
        <v>39</v>
      </c>
      <c r="I134" s="1">
        <v>40406</v>
      </c>
      <c r="J134" s="2">
        <v>239395</v>
      </c>
      <c r="K134" s="3">
        <v>0.33</v>
      </c>
      <c r="L134" t="s">
        <v>18</v>
      </c>
      <c r="M134" t="s">
        <v>56</v>
      </c>
      <c r="N134" s="1" t="s">
        <v>20</v>
      </c>
      <c r="O134">
        <f>TBL_Employees[[#This Row],[Annual Salary]]*TBL_Employees[[#This Row],[Bonus %]]</f>
        <v>79000.350000000006</v>
      </c>
      <c r="P134" s="2">
        <f>TBL_Employees[[#This Row],[Annual Salary]]+TBL_Employees[[#This Row],[Bonus calculated]]</f>
        <v>318395.34999999998</v>
      </c>
    </row>
    <row r="135" spans="1:16" hidden="1" x14ac:dyDescent="0.35">
      <c r="A135" t="s">
        <v>384</v>
      </c>
      <c r="B135" t="s">
        <v>1220</v>
      </c>
      <c r="C135" t="s">
        <v>57</v>
      </c>
      <c r="D135" t="s">
        <v>45</v>
      </c>
      <c r="E135" t="s">
        <v>1104</v>
      </c>
      <c r="F135" t="s">
        <v>27</v>
      </c>
      <c r="G135" t="s">
        <v>23</v>
      </c>
      <c r="H135">
        <v>44</v>
      </c>
      <c r="I135" s="1">
        <v>41480</v>
      </c>
      <c r="J135" s="2">
        <v>53703</v>
      </c>
      <c r="K135" s="3">
        <v>0</v>
      </c>
      <c r="L135" t="s">
        <v>32</v>
      </c>
      <c r="M135" t="s">
        <v>54</v>
      </c>
      <c r="N135" s="1" t="s">
        <v>20</v>
      </c>
      <c r="O135">
        <f>TBL_Employees[[#This Row],[Annual Salary]]*TBL_Employees[[#This Row],[Bonus %]]</f>
        <v>0</v>
      </c>
      <c r="P135" s="2">
        <f>TBL_Employees[[#This Row],[Annual Salary]]+TBL_Employees[[#This Row],[Bonus calculated]]</f>
        <v>53703</v>
      </c>
    </row>
    <row r="136" spans="1:16" hidden="1" x14ac:dyDescent="0.35">
      <c r="A136" t="s">
        <v>385</v>
      </c>
      <c r="B136" t="s">
        <v>1221</v>
      </c>
      <c r="C136" t="s">
        <v>55</v>
      </c>
      <c r="D136" t="s">
        <v>26</v>
      </c>
      <c r="E136" t="s">
        <v>35</v>
      </c>
      <c r="F136" t="s">
        <v>27</v>
      </c>
      <c r="G136" t="s">
        <v>23</v>
      </c>
      <c r="H136">
        <v>53</v>
      </c>
      <c r="I136" s="1">
        <v>40616</v>
      </c>
      <c r="J136" s="2">
        <v>123480</v>
      </c>
      <c r="K136" s="3">
        <v>0.08</v>
      </c>
      <c r="L136" t="s">
        <v>32</v>
      </c>
      <c r="M136" t="s">
        <v>54</v>
      </c>
      <c r="N136" s="1" t="s">
        <v>20</v>
      </c>
      <c r="O136">
        <f>TBL_Employees[[#This Row],[Annual Salary]]*TBL_Employees[[#This Row],[Bonus %]]</f>
        <v>9878.4</v>
      </c>
      <c r="P136" s="2">
        <f>TBL_Employees[[#This Row],[Annual Salary]]+TBL_Employees[[#This Row],[Bonus calculated]]</f>
        <v>133358.39999999999</v>
      </c>
    </row>
    <row r="137" spans="1:16" hidden="1" x14ac:dyDescent="0.35">
      <c r="A137" t="s">
        <v>386</v>
      </c>
      <c r="B137" t="s">
        <v>1222</v>
      </c>
      <c r="C137" t="s">
        <v>62</v>
      </c>
      <c r="D137" t="s">
        <v>26</v>
      </c>
      <c r="E137" t="s">
        <v>1104</v>
      </c>
      <c r="F137" t="s">
        <v>16</v>
      </c>
      <c r="G137" t="s">
        <v>23</v>
      </c>
      <c r="H137">
        <v>46</v>
      </c>
      <c r="I137" s="1">
        <v>44205</v>
      </c>
      <c r="J137" s="2">
        <v>41197</v>
      </c>
      <c r="K137" s="3">
        <v>0</v>
      </c>
      <c r="L137" t="s">
        <v>32</v>
      </c>
      <c r="M137" t="s">
        <v>54</v>
      </c>
      <c r="N137" s="1" t="s">
        <v>20</v>
      </c>
      <c r="O137">
        <f>TBL_Employees[[#This Row],[Annual Salary]]*TBL_Employees[[#This Row],[Bonus %]]</f>
        <v>0</v>
      </c>
      <c r="P137" s="2">
        <f>TBL_Employees[[#This Row],[Annual Salary]]+TBL_Employees[[#This Row],[Bonus calculated]]</f>
        <v>41197</v>
      </c>
    </row>
    <row r="138" spans="1:16" hidden="1" x14ac:dyDescent="0.35">
      <c r="A138" t="s">
        <v>387</v>
      </c>
      <c r="B138" t="s">
        <v>1223</v>
      </c>
      <c r="C138" t="s">
        <v>76</v>
      </c>
      <c r="D138" t="s">
        <v>45</v>
      </c>
      <c r="E138" t="s">
        <v>31</v>
      </c>
      <c r="F138" t="s">
        <v>27</v>
      </c>
      <c r="G138" t="s">
        <v>46</v>
      </c>
      <c r="H138">
        <v>30</v>
      </c>
      <c r="I138" s="1">
        <v>43309</v>
      </c>
      <c r="J138" s="2">
        <v>72463</v>
      </c>
      <c r="K138" s="3">
        <v>0</v>
      </c>
      <c r="L138" t="s">
        <v>47</v>
      </c>
      <c r="M138" t="s">
        <v>68</v>
      </c>
      <c r="N138" s="1" t="s">
        <v>20</v>
      </c>
      <c r="O138">
        <f>TBL_Employees[[#This Row],[Annual Salary]]*TBL_Employees[[#This Row],[Bonus %]]</f>
        <v>0</v>
      </c>
      <c r="P138" s="2">
        <f>TBL_Employees[[#This Row],[Annual Salary]]+TBL_Employees[[#This Row],[Bonus calculated]]</f>
        <v>72463</v>
      </c>
    </row>
    <row r="139" spans="1:16" x14ac:dyDescent="0.35">
      <c r="A139" t="s">
        <v>388</v>
      </c>
      <c r="B139" t="s">
        <v>1224</v>
      </c>
      <c r="C139" t="s">
        <v>85</v>
      </c>
      <c r="D139" t="s">
        <v>30</v>
      </c>
      <c r="E139" t="s">
        <v>31</v>
      </c>
      <c r="F139" t="s">
        <v>16</v>
      </c>
      <c r="G139" t="s">
        <v>23</v>
      </c>
      <c r="H139">
        <v>28</v>
      </c>
      <c r="I139" s="1">
        <v>43681</v>
      </c>
      <c r="J139" s="2">
        <v>87675</v>
      </c>
      <c r="K139" s="3">
        <v>0</v>
      </c>
      <c r="L139" t="s">
        <v>32</v>
      </c>
      <c r="M139" t="s">
        <v>54</v>
      </c>
      <c r="N139" s="1" t="s">
        <v>20</v>
      </c>
      <c r="O139">
        <f>TBL_Employees[[#This Row],[Annual Salary]]*TBL_Employees[[#This Row],[Bonus %]]</f>
        <v>0</v>
      </c>
      <c r="P139" s="2">
        <f>TBL_Employees[[#This Row],[Annual Salary]]+TBL_Employees[[#This Row],[Bonus calculated]]</f>
        <v>87675</v>
      </c>
    </row>
    <row r="140" spans="1:16" hidden="1" x14ac:dyDescent="0.35">
      <c r="A140" t="s">
        <v>389</v>
      </c>
      <c r="B140" t="s">
        <v>1225</v>
      </c>
      <c r="C140" t="s">
        <v>59</v>
      </c>
      <c r="D140" t="s">
        <v>58</v>
      </c>
      <c r="E140" t="s">
        <v>1104</v>
      </c>
      <c r="F140" t="s">
        <v>16</v>
      </c>
      <c r="G140" t="s">
        <v>23</v>
      </c>
      <c r="H140">
        <v>35</v>
      </c>
      <c r="I140" s="1">
        <v>44180</v>
      </c>
      <c r="J140" s="2">
        <v>55833</v>
      </c>
      <c r="K140" s="3">
        <v>0</v>
      </c>
      <c r="L140" t="s">
        <v>32</v>
      </c>
      <c r="M140" t="s">
        <v>33</v>
      </c>
      <c r="N140" s="1" t="s">
        <v>20</v>
      </c>
      <c r="O140">
        <f>TBL_Employees[[#This Row],[Annual Salary]]*TBL_Employees[[#This Row],[Bonus %]]</f>
        <v>0</v>
      </c>
      <c r="P140" s="2">
        <f>TBL_Employees[[#This Row],[Annual Salary]]+TBL_Employees[[#This Row],[Bonus calculated]]</f>
        <v>55833</v>
      </c>
    </row>
    <row r="141" spans="1:16" hidden="1" x14ac:dyDescent="0.35">
      <c r="A141" t="s">
        <v>390</v>
      </c>
      <c r="B141" t="s">
        <v>1226</v>
      </c>
      <c r="C141" t="s">
        <v>57</v>
      </c>
      <c r="D141" t="s">
        <v>14</v>
      </c>
      <c r="E141" t="s">
        <v>15</v>
      </c>
      <c r="F141" t="s">
        <v>16</v>
      </c>
      <c r="G141" t="s">
        <v>23</v>
      </c>
      <c r="H141">
        <v>58</v>
      </c>
      <c r="I141" s="1">
        <v>35297</v>
      </c>
      <c r="J141" s="2">
        <v>58208</v>
      </c>
      <c r="K141" s="3">
        <v>0</v>
      </c>
      <c r="L141" t="s">
        <v>32</v>
      </c>
      <c r="M141" t="s">
        <v>33</v>
      </c>
      <c r="N141" s="1" t="s">
        <v>20</v>
      </c>
      <c r="O141">
        <f>TBL_Employees[[#This Row],[Annual Salary]]*TBL_Employees[[#This Row],[Bonus %]]</f>
        <v>0</v>
      </c>
      <c r="P141" s="2">
        <f>TBL_Employees[[#This Row],[Annual Salary]]+TBL_Employees[[#This Row],[Bonus calculated]]</f>
        <v>58208</v>
      </c>
    </row>
    <row r="142" spans="1:16" hidden="1" x14ac:dyDescent="0.35">
      <c r="A142" t="s">
        <v>391</v>
      </c>
      <c r="B142" t="s">
        <v>1227</v>
      </c>
      <c r="C142" t="s">
        <v>40</v>
      </c>
      <c r="D142" t="s">
        <v>45</v>
      </c>
      <c r="E142" t="s">
        <v>1104</v>
      </c>
      <c r="F142" t="s">
        <v>27</v>
      </c>
      <c r="G142" t="s">
        <v>46</v>
      </c>
      <c r="H142">
        <v>47</v>
      </c>
      <c r="I142" s="1">
        <v>37400</v>
      </c>
      <c r="J142" s="2">
        <v>75633</v>
      </c>
      <c r="K142" s="3">
        <v>0</v>
      </c>
      <c r="L142" t="s">
        <v>18</v>
      </c>
      <c r="M142" t="s">
        <v>19</v>
      </c>
      <c r="N142" s="1" t="s">
        <v>20</v>
      </c>
      <c r="O142">
        <f>TBL_Employees[[#This Row],[Annual Salary]]*TBL_Employees[[#This Row],[Bonus %]]</f>
        <v>0</v>
      </c>
      <c r="P142" s="2">
        <f>TBL_Employees[[#This Row],[Annual Salary]]+TBL_Employees[[#This Row],[Bonus calculated]]</f>
        <v>75633</v>
      </c>
    </row>
    <row r="143" spans="1:16" hidden="1" x14ac:dyDescent="0.35">
      <c r="A143" t="s">
        <v>392</v>
      </c>
      <c r="B143" t="s">
        <v>1228</v>
      </c>
      <c r="C143" t="s">
        <v>40</v>
      </c>
      <c r="D143" t="s">
        <v>41</v>
      </c>
      <c r="E143" t="s">
        <v>1104</v>
      </c>
      <c r="F143" t="s">
        <v>27</v>
      </c>
      <c r="G143" t="s">
        <v>23</v>
      </c>
      <c r="H143">
        <v>43</v>
      </c>
      <c r="I143" s="1">
        <v>39110</v>
      </c>
      <c r="J143" s="2">
        <v>79090</v>
      </c>
      <c r="K143" s="3">
        <v>0</v>
      </c>
      <c r="L143" t="s">
        <v>32</v>
      </c>
      <c r="M143" t="s">
        <v>33</v>
      </c>
      <c r="N143" s="1" t="s">
        <v>20</v>
      </c>
      <c r="O143">
        <f>TBL_Employees[[#This Row],[Annual Salary]]*TBL_Employees[[#This Row],[Bonus %]]</f>
        <v>0</v>
      </c>
      <c r="P143" s="2">
        <f>TBL_Employees[[#This Row],[Annual Salary]]+TBL_Employees[[#This Row],[Bonus calculated]]</f>
        <v>79090</v>
      </c>
    </row>
    <row r="144" spans="1:16" hidden="1" x14ac:dyDescent="0.35">
      <c r="A144" t="s">
        <v>393</v>
      </c>
      <c r="B144" t="s">
        <v>1229</v>
      </c>
      <c r="C144" t="s">
        <v>57</v>
      </c>
      <c r="D144" t="s">
        <v>14</v>
      </c>
      <c r="E144" t="s">
        <v>35</v>
      </c>
      <c r="F144" t="s">
        <v>27</v>
      </c>
      <c r="G144" t="s">
        <v>43</v>
      </c>
      <c r="H144">
        <v>47</v>
      </c>
      <c r="I144" s="1">
        <v>42212</v>
      </c>
      <c r="J144" s="2">
        <v>66138</v>
      </c>
      <c r="K144" s="3">
        <v>0</v>
      </c>
      <c r="L144" t="s">
        <v>18</v>
      </c>
      <c r="M144" t="s">
        <v>37</v>
      </c>
      <c r="N144" s="1" t="s">
        <v>20</v>
      </c>
      <c r="O144">
        <f>TBL_Employees[[#This Row],[Annual Salary]]*TBL_Employees[[#This Row],[Bonus %]]</f>
        <v>0</v>
      </c>
      <c r="P144" s="2">
        <f>TBL_Employees[[#This Row],[Annual Salary]]+TBL_Employees[[#This Row],[Bonus calculated]]</f>
        <v>66138</v>
      </c>
    </row>
    <row r="145" spans="1:16" hidden="1" x14ac:dyDescent="0.35">
      <c r="A145" t="s">
        <v>262</v>
      </c>
      <c r="B145" t="s">
        <v>1230</v>
      </c>
      <c r="C145" t="s">
        <v>36</v>
      </c>
      <c r="D145" t="s">
        <v>26</v>
      </c>
      <c r="E145" t="s">
        <v>15</v>
      </c>
      <c r="F145" t="s">
        <v>16</v>
      </c>
      <c r="G145" t="s">
        <v>46</v>
      </c>
      <c r="H145">
        <v>57</v>
      </c>
      <c r="I145" s="1">
        <v>41514</v>
      </c>
      <c r="J145" s="2">
        <v>80728</v>
      </c>
      <c r="K145" s="3">
        <v>0</v>
      </c>
      <c r="L145" t="s">
        <v>47</v>
      </c>
      <c r="M145" t="s">
        <v>1136</v>
      </c>
      <c r="N145" s="1" t="s">
        <v>20</v>
      </c>
      <c r="O145">
        <f>TBL_Employees[[#This Row],[Annual Salary]]*TBL_Employees[[#This Row],[Bonus %]]</f>
        <v>0</v>
      </c>
      <c r="P145" s="2">
        <f>TBL_Employees[[#This Row],[Annual Salary]]+TBL_Employees[[#This Row],[Bonus calculated]]</f>
        <v>80728</v>
      </c>
    </row>
    <row r="146" spans="1:16" hidden="1" x14ac:dyDescent="0.35">
      <c r="A146" t="s">
        <v>394</v>
      </c>
      <c r="B146" t="s">
        <v>1231</v>
      </c>
      <c r="C146" t="s">
        <v>64</v>
      </c>
      <c r="D146" t="s">
        <v>26</v>
      </c>
      <c r="E146" t="s">
        <v>31</v>
      </c>
      <c r="F146" t="s">
        <v>27</v>
      </c>
      <c r="G146" t="s">
        <v>43</v>
      </c>
      <c r="H146">
        <v>47</v>
      </c>
      <c r="I146" s="1">
        <v>38384</v>
      </c>
      <c r="J146" s="2">
        <v>46202</v>
      </c>
      <c r="K146" s="3">
        <v>0</v>
      </c>
      <c r="L146" t="s">
        <v>18</v>
      </c>
      <c r="M146" t="s">
        <v>37</v>
      </c>
      <c r="N146" s="1" t="s">
        <v>20</v>
      </c>
      <c r="O146">
        <f>TBL_Employees[[#This Row],[Annual Salary]]*TBL_Employees[[#This Row],[Bonus %]]</f>
        <v>0</v>
      </c>
      <c r="P146" s="2">
        <f>TBL_Employees[[#This Row],[Annual Salary]]+TBL_Employees[[#This Row],[Bonus calculated]]</f>
        <v>46202</v>
      </c>
    </row>
    <row r="147" spans="1:16" hidden="1" x14ac:dyDescent="0.35">
      <c r="A147" t="s">
        <v>395</v>
      </c>
      <c r="B147" t="s">
        <v>1232</v>
      </c>
      <c r="C147" t="s">
        <v>55</v>
      </c>
      <c r="D147" t="s">
        <v>45</v>
      </c>
      <c r="E147" t="s">
        <v>15</v>
      </c>
      <c r="F147" t="s">
        <v>16</v>
      </c>
      <c r="G147" t="s">
        <v>23</v>
      </c>
      <c r="H147">
        <v>50</v>
      </c>
      <c r="I147" s="1">
        <v>39507</v>
      </c>
      <c r="J147" s="2">
        <v>123096</v>
      </c>
      <c r="K147" s="3">
        <v>0.1</v>
      </c>
      <c r="L147" t="s">
        <v>32</v>
      </c>
      <c r="M147" t="s">
        <v>63</v>
      </c>
      <c r="N147" s="1" t="s">
        <v>20</v>
      </c>
      <c r="O147">
        <f>TBL_Employees[[#This Row],[Annual Salary]]*TBL_Employees[[#This Row],[Bonus %]]</f>
        <v>12309.6</v>
      </c>
      <c r="P147" s="2">
        <f>TBL_Employees[[#This Row],[Annual Salary]]+TBL_Employees[[#This Row],[Bonus calculated]]</f>
        <v>135405.6</v>
      </c>
    </row>
    <row r="148" spans="1:16" hidden="1" x14ac:dyDescent="0.35">
      <c r="A148" t="s">
        <v>396</v>
      </c>
      <c r="B148" t="s">
        <v>1233</v>
      </c>
      <c r="C148" t="s">
        <v>59</v>
      </c>
      <c r="D148" t="s">
        <v>41</v>
      </c>
      <c r="E148" t="s">
        <v>15</v>
      </c>
      <c r="F148" t="s">
        <v>16</v>
      </c>
      <c r="G148" t="s">
        <v>23</v>
      </c>
      <c r="H148">
        <v>27</v>
      </c>
      <c r="I148" s="1">
        <v>43908</v>
      </c>
      <c r="J148" s="2">
        <v>45989</v>
      </c>
      <c r="K148" s="3">
        <v>0</v>
      </c>
      <c r="L148" t="s">
        <v>18</v>
      </c>
      <c r="M148" t="s">
        <v>19</v>
      </c>
      <c r="N148" s="1" t="s">
        <v>20</v>
      </c>
      <c r="O148">
        <f>TBL_Employees[[#This Row],[Annual Salary]]*TBL_Employees[[#This Row],[Bonus %]]</f>
        <v>0</v>
      </c>
      <c r="P148" s="2">
        <f>TBL_Employees[[#This Row],[Annual Salary]]+TBL_Employees[[#This Row],[Bonus calculated]]</f>
        <v>45989</v>
      </c>
    </row>
    <row r="149" spans="1:16" hidden="1" x14ac:dyDescent="0.35">
      <c r="A149" t="s">
        <v>134</v>
      </c>
      <c r="B149" t="s">
        <v>1234</v>
      </c>
      <c r="C149" t="s">
        <v>1113</v>
      </c>
      <c r="D149" t="s">
        <v>58</v>
      </c>
      <c r="E149" t="s">
        <v>31</v>
      </c>
      <c r="F149" t="s">
        <v>16</v>
      </c>
      <c r="G149" t="s">
        <v>46</v>
      </c>
      <c r="H149">
        <v>26</v>
      </c>
      <c r="I149" s="1">
        <v>44421</v>
      </c>
      <c r="J149" s="2">
        <v>140756</v>
      </c>
      <c r="K149" s="3">
        <v>0.13</v>
      </c>
      <c r="L149" t="s">
        <v>47</v>
      </c>
      <c r="M149" t="s">
        <v>48</v>
      </c>
      <c r="N149" s="1" t="s">
        <v>20</v>
      </c>
      <c r="O149">
        <f>TBL_Employees[[#This Row],[Annual Salary]]*TBL_Employees[[#This Row],[Bonus %]]</f>
        <v>18298.28</v>
      </c>
      <c r="P149" s="2">
        <f>TBL_Employees[[#This Row],[Annual Salary]]+TBL_Employees[[#This Row],[Bonus calculated]]</f>
        <v>159054.28</v>
      </c>
    </row>
    <row r="150" spans="1:16" hidden="1" x14ac:dyDescent="0.35">
      <c r="A150" t="s">
        <v>209</v>
      </c>
      <c r="B150" t="s">
        <v>1235</v>
      </c>
      <c r="C150" t="s">
        <v>34</v>
      </c>
      <c r="D150" t="s">
        <v>26</v>
      </c>
      <c r="E150" t="s">
        <v>31</v>
      </c>
      <c r="F150" t="s">
        <v>27</v>
      </c>
      <c r="G150" t="s">
        <v>23</v>
      </c>
      <c r="H150">
        <v>43</v>
      </c>
      <c r="I150" s="1">
        <v>39881</v>
      </c>
      <c r="J150" s="2">
        <v>85261</v>
      </c>
      <c r="K150" s="3">
        <v>0</v>
      </c>
      <c r="L150" t="s">
        <v>32</v>
      </c>
      <c r="M150" t="s">
        <v>33</v>
      </c>
      <c r="N150" s="1" t="s">
        <v>20</v>
      </c>
      <c r="O150">
        <f>TBL_Employees[[#This Row],[Annual Salary]]*TBL_Employees[[#This Row],[Bonus %]]</f>
        <v>0</v>
      </c>
      <c r="P150" s="2">
        <f>TBL_Employees[[#This Row],[Annual Salary]]+TBL_Employees[[#This Row],[Bonus calculated]]</f>
        <v>85261</v>
      </c>
    </row>
    <row r="151" spans="1:16" hidden="1" x14ac:dyDescent="0.35">
      <c r="A151" t="s">
        <v>397</v>
      </c>
      <c r="B151" t="s">
        <v>1236</v>
      </c>
      <c r="C151" t="s">
        <v>13</v>
      </c>
      <c r="D151" t="s">
        <v>58</v>
      </c>
      <c r="E151" t="s">
        <v>31</v>
      </c>
      <c r="F151" t="s">
        <v>16</v>
      </c>
      <c r="G151" t="s">
        <v>46</v>
      </c>
      <c r="H151">
        <v>49</v>
      </c>
      <c r="I151" s="1">
        <v>36063</v>
      </c>
      <c r="J151" s="2">
        <v>198222</v>
      </c>
      <c r="K151" s="3">
        <v>0.34</v>
      </c>
      <c r="L151" t="s">
        <v>47</v>
      </c>
      <c r="M151" t="s">
        <v>48</v>
      </c>
      <c r="N151" s="1" t="s">
        <v>20</v>
      </c>
      <c r="O151">
        <f>TBL_Employees[[#This Row],[Annual Salary]]*TBL_Employees[[#This Row],[Bonus %]]</f>
        <v>67395.48000000001</v>
      </c>
      <c r="P151" s="2">
        <f>TBL_Employees[[#This Row],[Annual Salary]]+TBL_Employees[[#This Row],[Bonus calculated]]</f>
        <v>265617.48</v>
      </c>
    </row>
    <row r="152" spans="1:16" hidden="1" x14ac:dyDescent="0.35">
      <c r="A152" t="s">
        <v>398</v>
      </c>
      <c r="B152" t="s">
        <v>1237</v>
      </c>
      <c r="C152" t="s">
        <v>1113</v>
      </c>
      <c r="D152" t="s">
        <v>45</v>
      </c>
      <c r="E152" t="s">
        <v>15</v>
      </c>
      <c r="F152" t="s">
        <v>16</v>
      </c>
      <c r="G152" t="s">
        <v>17</v>
      </c>
      <c r="H152">
        <v>36</v>
      </c>
      <c r="I152" s="1">
        <v>42888</v>
      </c>
      <c r="J152" s="2">
        <v>150825</v>
      </c>
      <c r="K152" s="3">
        <v>0.1</v>
      </c>
      <c r="L152" t="s">
        <v>18</v>
      </c>
      <c r="M152" t="s">
        <v>28</v>
      </c>
      <c r="N152" s="1" t="s">
        <v>20</v>
      </c>
      <c r="O152">
        <f>TBL_Employees[[#This Row],[Annual Salary]]*TBL_Employees[[#This Row],[Bonus %]]</f>
        <v>15082.5</v>
      </c>
      <c r="P152" s="2">
        <f>TBL_Employees[[#This Row],[Annual Salary]]+TBL_Employees[[#This Row],[Bonus calculated]]</f>
        <v>165907.5</v>
      </c>
    </row>
    <row r="153" spans="1:16" hidden="1" x14ac:dyDescent="0.35">
      <c r="A153" t="s">
        <v>399</v>
      </c>
      <c r="B153" t="s">
        <v>1238</v>
      </c>
      <c r="C153" t="s">
        <v>59</v>
      </c>
      <c r="D153" t="s">
        <v>58</v>
      </c>
      <c r="E153" t="s">
        <v>31</v>
      </c>
      <c r="F153" t="s">
        <v>16</v>
      </c>
      <c r="G153" t="s">
        <v>46</v>
      </c>
      <c r="H153">
        <v>51</v>
      </c>
      <c r="I153" s="1">
        <v>35003</v>
      </c>
      <c r="J153" s="2">
        <v>59311</v>
      </c>
      <c r="K153" s="3">
        <v>0</v>
      </c>
      <c r="L153" t="s">
        <v>47</v>
      </c>
      <c r="M153" t="s">
        <v>48</v>
      </c>
      <c r="N153" s="1" t="s">
        <v>20</v>
      </c>
      <c r="O153">
        <f>TBL_Employees[[#This Row],[Annual Salary]]*TBL_Employees[[#This Row],[Bonus %]]</f>
        <v>0</v>
      </c>
      <c r="P153" s="2">
        <f>TBL_Employees[[#This Row],[Annual Salary]]+TBL_Employees[[#This Row],[Bonus calculated]]</f>
        <v>59311</v>
      </c>
    </row>
    <row r="154" spans="1:16" hidden="1" x14ac:dyDescent="0.35">
      <c r="A154" t="s">
        <v>400</v>
      </c>
      <c r="B154" t="s">
        <v>1239</v>
      </c>
      <c r="C154" t="s">
        <v>59</v>
      </c>
      <c r="D154" t="s">
        <v>58</v>
      </c>
      <c r="E154" t="s">
        <v>31</v>
      </c>
      <c r="F154" t="s">
        <v>16</v>
      </c>
      <c r="G154" t="s">
        <v>46</v>
      </c>
      <c r="H154">
        <v>46</v>
      </c>
      <c r="I154" s="1">
        <v>37511</v>
      </c>
      <c r="J154" s="2">
        <v>44411</v>
      </c>
      <c r="K154" s="3">
        <v>0</v>
      </c>
      <c r="L154" t="s">
        <v>47</v>
      </c>
      <c r="M154" t="s">
        <v>68</v>
      </c>
      <c r="N154" s="1" t="s">
        <v>20</v>
      </c>
      <c r="O154">
        <f>TBL_Employees[[#This Row],[Annual Salary]]*TBL_Employees[[#This Row],[Bonus %]]</f>
        <v>0</v>
      </c>
      <c r="P154" s="2">
        <f>TBL_Employees[[#This Row],[Annual Salary]]+TBL_Employees[[#This Row],[Bonus calculated]]</f>
        <v>44411</v>
      </c>
    </row>
    <row r="155" spans="1:16" hidden="1" x14ac:dyDescent="0.35">
      <c r="A155" t="s">
        <v>401</v>
      </c>
      <c r="B155" t="s">
        <v>1240</v>
      </c>
      <c r="C155" t="s">
        <v>57</v>
      </c>
      <c r="D155" t="s">
        <v>14</v>
      </c>
      <c r="E155" t="s">
        <v>35</v>
      </c>
      <c r="F155" t="s">
        <v>27</v>
      </c>
      <c r="G155" t="s">
        <v>46</v>
      </c>
      <c r="H155">
        <v>37</v>
      </c>
      <c r="I155" s="1">
        <v>43783</v>
      </c>
      <c r="J155" s="2">
        <v>69408</v>
      </c>
      <c r="K155" s="3">
        <v>0</v>
      </c>
      <c r="L155" t="s">
        <v>18</v>
      </c>
      <c r="M155" t="s">
        <v>19</v>
      </c>
      <c r="N155" s="1" t="s">
        <v>20</v>
      </c>
      <c r="O155">
        <f>TBL_Employees[[#This Row],[Annual Salary]]*TBL_Employees[[#This Row],[Bonus %]]</f>
        <v>0</v>
      </c>
      <c r="P155" s="2">
        <f>TBL_Employees[[#This Row],[Annual Salary]]+TBL_Employees[[#This Row],[Bonus calculated]]</f>
        <v>69408</v>
      </c>
    </row>
    <row r="156" spans="1:16" hidden="1" x14ac:dyDescent="0.35">
      <c r="A156" t="s">
        <v>402</v>
      </c>
      <c r="B156" t="s">
        <v>1241</v>
      </c>
      <c r="C156" t="s">
        <v>40</v>
      </c>
      <c r="D156" t="s">
        <v>14</v>
      </c>
      <c r="E156" t="s">
        <v>35</v>
      </c>
      <c r="F156" t="s">
        <v>27</v>
      </c>
      <c r="G156" t="s">
        <v>46</v>
      </c>
      <c r="H156">
        <v>43</v>
      </c>
      <c r="I156" s="1">
        <v>43268</v>
      </c>
      <c r="J156" s="2">
        <v>96759</v>
      </c>
      <c r="K156" s="3">
        <v>0</v>
      </c>
      <c r="L156" t="s">
        <v>47</v>
      </c>
      <c r="M156" t="s">
        <v>68</v>
      </c>
      <c r="N156" s="1" t="s">
        <v>20</v>
      </c>
      <c r="O156">
        <f>TBL_Employees[[#This Row],[Annual Salary]]*TBL_Employees[[#This Row],[Bonus %]]</f>
        <v>0</v>
      </c>
      <c r="P156" s="2">
        <f>TBL_Employees[[#This Row],[Annual Salary]]+TBL_Employees[[#This Row],[Bonus calculated]]</f>
        <v>96759</v>
      </c>
    </row>
    <row r="157" spans="1:16" hidden="1" x14ac:dyDescent="0.35">
      <c r="A157" t="s">
        <v>130</v>
      </c>
      <c r="B157" t="s">
        <v>1242</v>
      </c>
      <c r="C157" t="s">
        <v>38</v>
      </c>
      <c r="D157" t="s">
        <v>41</v>
      </c>
      <c r="E157" t="s">
        <v>1104</v>
      </c>
      <c r="F157" t="s">
        <v>16</v>
      </c>
      <c r="G157" t="s">
        <v>43</v>
      </c>
      <c r="H157">
        <v>53</v>
      </c>
      <c r="I157" s="1">
        <v>41496</v>
      </c>
      <c r="J157" s="2">
        <v>163480</v>
      </c>
      <c r="K157" s="3">
        <v>0.15</v>
      </c>
      <c r="L157" t="s">
        <v>18</v>
      </c>
      <c r="M157" t="s">
        <v>28</v>
      </c>
      <c r="N157" s="1" t="s">
        <v>20</v>
      </c>
      <c r="O157">
        <f>TBL_Employees[[#This Row],[Annual Salary]]*TBL_Employees[[#This Row],[Bonus %]]</f>
        <v>24522</v>
      </c>
      <c r="P157" s="2">
        <f>TBL_Employees[[#This Row],[Annual Salary]]+TBL_Employees[[#This Row],[Bonus calculated]]</f>
        <v>188002</v>
      </c>
    </row>
    <row r="158" spans="1:16" hidden="1" x14ac:dyDescent="0.35">
      <c r="A158" t="s">
        <v>179</v>
      </c>
      <c r="B158" t="s">
        <v>1243</v>
      </c>
      <c r="C158" t="s">
        <v>79</v>
      </c>
      <c r="D158" t="s">
        <v>26</v>
      </c>
      <c r="E158" t="s">
        <v>15</v>
      </c>
      <c r="F158" t="s">
        <v>16</v>
      </c>
      <c r="G158" t="s">
        <v>23</v>
      </c>
      <c r="H158">
        <v>58</v>
      </c>
      <c r="I158" s="1">
        <v>41744</v>
      </c>
      <c r="J158" s="2">
        <v>91132</v>
      </c>
      <c r="K158" s="3">
        <v>0</v>
      </c>
      <c r="L158" t="s">
        <v>32</v>
      </c>
      <c r="M158" t="s">
        <v>54</v>
      </c>
      <c r="N158" s="1" t="s">
        <v>20</v>
      </c>
      <c r="O158">
        <f>TBL_Employees[[#This Row],[Annual Salary]]*TBL_Employees[[#This Row],[Bonus %]]</f>
        <v>0</v>
      </c>
      <c r="P158" s="2">
        <f>TBL_Employees[[#This Row],[Annual Salary]]+TBL_Employees[[#This Row],[Bonus calculated]]</f>
        <v>91132</v>
      </c>
    </row>
    <row r="159" spans="1:16" hidden="1" x14ac:dyDescent="0.35">
      <c r="A159" t="s">
        <v>403</v>
      </c>
      <c r="B159" t="s">
        <v>1244</v>
      </c>
      <c r="C159" t="s">
        <v>55</v>
      </c>
      <c r="D159" t="s">
        <v>41</v>
      </c>
      <c r="E159" t="s">
        <v>31</v>
      </c>
      <c r="F159" t="s">
        <v>27</v>
      </c>
      <c r="G159" t="s">
        <v>17</v>
      </c>
      <c r="H159">
        <v>57</v>
      </c>
      <c r="I159" s="1">
        <v>35256</v>
      </c>
      <c r="J159" s="2">
        <v>122825</v>
      </c>
      <c r="K159" s="3">
        <v>0.08</v>
      </c>
      <c r="L159" t="s">
        <v>18</v>
      </c>
      <c r="M159" t="s">
        <v>42</v>
      </c>
      <c r="N159" s="1" t="s">
        <v>20</v>
      </c>
      <c r="O159">
        <f>TBL_Employees[[#This Row],[Annual Salary]]*TBL_Employees[[#This Row],[Bonus %]]</f>
        <v>9826</v>
      </c>
      <c r="P159" s="2">
        <f>TBL_Employees[[#This Row],[Annual Salary]]+TBL_Employees[[#This Row],[Bonus calculated]]</f>
        <v>132651</v>
      </c>
    </row>
    <row r="160" spans="1:16" hidden="1" x14ac:dyDescent="0.35">
      <c r="A160" t="s">
        <v>404</v>
      </c>
      <c r="B160" t="s">
        <v>1245</v>
      </c>
      <c r="C160" t="s">
        <v>69</v>
      </c>
      <c r="D160" t="s">
        <v>26</v>
      </c>
      <c r="E160" t="s">
        <v>35</v>
      </c>
      <c r="F160" t="s">
        <v>16</v>
      </c>
      <c r="G160" t="s">
        <v>46</v>
      </c>
      <c r="H160">
        <v>31</v>
      </c>
      <c r="I160" s="1">
        <v>42301</v>
      </c>
      <c r="J160" s="2">
        <v>73612</v>
      </c>
      <c r="K160" s="3">
        <v>0</v>
      </c>
      <c r="L160" t="s">
        <v>47</v>
      </c>
      <c r="M160" t="s">
        <v>1136</v>
      </c>
      <c r="N160" s="1" t="s">
        <v>20</v>
      </c>
      <c r="O160">
        <f>TBL_Employees[[#This Row],[Annual Salary]]*TBL_Employees[[#This Row],[Bonus %]]</f>
        <v>0</v>
      </c>
      <c r="P160" s="2">
        <f>TBL_Employees[[#This Row],[Annual Salary]]+TBL_Employees[[#This Row],[Bonus calculated]]</f>
        <v>73612</v>
      </c>
    </row>
    <row r="161" spans="1:16" hidden="1" x14ac:dyDescent="0.35">
      <c r="A161" t="s">
        <v>405</v>
      </c>
      <c r="B161" t="s">
        <v>1246</v>
      </c>
      <c r="C161" t="s">
        <v>76</v>
      </c>
      <c r="D161" t="s">
        <v>45</v>
      </c>
      <c r="E161" t="s">
        <v>35</v>
      </c>
      <c r="F161" t="s">
        <v>27</v>
      </c>
      <c r="G161" t="s">
        <v>23</v>
      </c>
      <c r="H161">
        <v>40</v>
      </c>
      <c r="I161" s="1">
        <v>39255</v>
      </c>
      <c r="J161" s="2">
        <v>70561</v>
      </c>
      <c r="K161" s="3">
        <v>0</v>
      </c>
      <c r="L161" t="s">
        <v>32</v>
      </c>
      <c r="M161" t="s">
        <v>67</v>
      </c>
      <c r="N161" s="1" t="s">
        <v>20</v>
      </c>
      <c r="O161">
        <f>TBL_Employees[[#This Row],[Annual Salary]]*TBL_Employees[[#This Row],[Bonus %]]</f>
        <v>0</v>
      </c>
      <c r="P161" s="2">
        <f>TBL_Employees[[#This Row],[Annual Salary]]+TBL_Employees[[#This Row],[Bonus calculated]]</f>
        <v>70561</v>
      </c>
    </row>
    <row r="162" spans="1:16" hidden="1" x14ac:dyDescent="0.35">
      <c r="A162" t="s">
        <v>406</v>
      </c>
      <c r="B162" t="s">
        <v>1247</v>
      </c>
      <c r="C162" t="s">
        <v>61</v>
      </c>
      <c r="D162" t="s">
        <v>26</v>
      </c>
      <c r="E162" t="s">
        <v>15</v>
      </c>
      <c r="F162" t="s">
        <v>27</v>
      </c>
      <c r="G162" t="s">
        <v>43</v>
      </c>
      <c r="H162">
        <v>47</v>
      </c>
      <c r="I162" s="1">
        <v>39593</v>
      </c>
      <c r="J162" s="2">
        <v>60331</v>
      </c>
      <c r="K162" s="3">
        <v>0</v>
      </c>
      <c r="L162" t="s">
        <v>18</v>
      </c>
      <c r="M162" t="s">
        <v>42</v>
      </c>
      <c r="N162" s="1" t="s">
        <v>20</v>
      </c>
      <c r="O162">
        <f>TBL_Employees[[#This Row],[Annual Salary]]*TBL_Employees[[#This Row],[Bonus %]]</f>
        <v>0</v>
      </c>
      <c r="P162" s="2">
        <f>TBL_Employees[[#This Row],[Annual Salary]]+TBL_Employees[[#This Row],[Bonus calculated]]</f>
        <v>60331</v>
      </c>
    </row>
    <row r="163" spans="1:16" hidden="1" x14ac:dyDescent="0.35">
      <c r="A163" t="s">
        <v>265</v>
      </c>
      <c r="B163" t="s">
        <v>1248</v>
      </c>
      <c r="C163" t="s">
        <v>64</v>
      </c>
      <c r="D163" t="s">
        <v>26</v>
      </c>
      <c r="E163" t="s">
        <v>35</v>
      </c>
      <c r="F163" t="s">
        <v>16</v>
      </c>
      <c r="G163" t="s">
        <v>46</v>
      </c>
      <c r="H163">
        <v>51</v>
      </c>
      <c r="I163" s="1">
        <v>39207</v>
      </c>
      <c r="J163" s="2">
        <v>48772</v>
      </c>
      <c r="K163" s="3">
        <v>0</v>
      </c>
      <c r="L163" t="s">
        <v>47</v>
      </c>
      <c r="M163" t="s">
        <v>1136</v>
      </c>
      <c r="N163" s="1" t="s">
        <v>20</v>
      </c>
      <c r="O163">
        <f>TBL_Employees[[#This Row],[Annual Salary]]*TBL_Employees[[#This Row],[Bonus %]]</f>
        <v>0</v>
      </c>
      <c r="P163" s="2">
        <f>TBL_Employees[[#This Row],[Annual Salary]]+TBL_Employees[[#This Row],[Bonus calculated]]</f>
        <v>48772</v>
      </c>
    </row>
    <row r="164" spans="1:16" hidden="1" x14ac:dyDescent="0.35">
      <c r="A164" t="s">
        <v>407</v>
      </c>
      <c r="B164" t="s">
        <v>1249</v>
      </c>
      <c r="C164" t="s">
        <v>74</v>
      </c>
      <c r="D164" t="s">
        <v>26</v>
      </c>
      <c r="E164" t="s">
        <v>15</v>
      </c>
      <c r="F164" t="s">
        <v>27</v>
      </c>
      <c r="G164" t="s">
        <v>23</v>
      </c>
      <c r="H164">
        <v>57</v>
      </c>
      <c r="I164" s="1">
        <v>44106</v>
      </c>
      <c r="J164" s="2">
        <v>90599</v>
      </c>
      <c r="K164" s="3">
        <v>0</v>
      </c>
      <c r="L164" t="s">
        <v>32</v>
      </c>
      <c r="M164" t="s">
        <v>67</v>
      </c>
      <c r="N164" s="1" t="s">
        <v>20</v>
      </c>
      <c r="O164">
        <f>TBL_Employees[[#This Row],[Annual Salary]]*TBL_Employees[[#This Row],[Bonus %]]</f>
        <v>0</v>
      </c>
      <c r="P164" s="2">
        <f>TBL_Employees[[#This Row],[Annual Salary]]+TBL_Employees[[#This Row],[Bonus calculated]]</f>
        <v>90599</v>
      </c>
    </row>
    <row r="165" spans="1:16" hidden="1" x14ac:dyDescent="0.35">
      <c r="A165" t="s">
        <v>408</v>
      </c>
      <c r="B165" t="s">
        <v>1250</v>
      </c>
      <c r="C165" t="s">
        <v>62</v>
      </c>
      <c r="D165" t="s">
        <v>26</v>
      </c>
      <c r="E165" t="s">
        <v>31</v>
      </c>
      <c r="F165" t="s">
        <v>27</v>
      </c>
      <c r="G165" t="s">
        <v>17</v>
      </c>
      <c r="H165">
        <v>46</v>
      </c>
      <c r="I165" s="1">
        <v>44522</v>
      </c>
      <c r="J165" s="2">
        <v>55643</v>
      </c>
      <c r="K165" s="3">
        <v>0</v>
      </c>
      <c r="L165" t="s">
        <v>18</v>
      </c>
      <c r="M165" t="s">
        <v>28</v>
      </c>
      <c r="N165" s="1" t="s">
        <v>20</v>
      </c>
      <c r="O165">
        <f>TBL_Employees[[#This Row],[Annual Salary]]*TBL_Employees[[#This Row],[Bonus %]]</f>
        <v>0</v>
      </c>
      <c r="P165" s="2">
        <f>TBL_Employees[[#This Row],[Annual Salary]]+TBL_Employees[[#This Row],[Bonus calculated]]</f>
        <v>55643</v>
      </c>
    </row>
    <row r="166" spans="1:16" hidden="1" x14ac:dyDescent="0.35">
      <c r="A166" t="s">
        <v>409</v>
      </c>
      <c r="B166" t="s">
        <v>1251</v>
      </c>
      <c r="C166" t="s">
        <v>85</v>
      </c>
      <c r="D166" t="s">
        <v>30</v>
      </c>
      <c r="E166" t="s">
        <v>31</v>
      </c>
      <c r="F166" t="s">
        <v>27</v>
      </c>
      <c r="G166" t="s">
        <v>46</v>
      </c>
      <c r="H166">
        <v>40</v>
      </c>
      <c r="I166" s="1">
        <v>44807</v>
      </c>
      <c r="J166" s="2">
        <v>97938</v>
      </c>
      <c r="K166" s="3">
        <v>0</v>
      </c>
      <c r="L166" t="s">
        <v>18</v>
      </c>
      <c r="M166" t="s">
        <v>19</v>
      </c>
      <c r="N166" s="1" t="s">
        <v>20</v>
      </c>
      <c r="O166">
        <f>TBL_Employees[[#This Row],[Annual Salary]]*TBL_Employees[[#This Row],[Bonus %]]</f>
        <v>0</v>
      </c>
      <c r="P166" s="2">
        <f>TBL_Employees[[#This Row],[Annual Salary]]+TBL_Employees[[#This Row],[Bonus calculated]]</f>
        <v>97938</v>
      </c>
    </row>
    <row r="167" spans="1:16" hidden="1" x14ac:dyDescent="0.35">
      <c r="A167" t="s">
        <v>410</v>
      </c>
      <c r="B167" t="s">
        <v>1252</v>
      </c>
      <c r="C167" t="s">
        <v>59</v>
      </c>
      <c r="D167" t="s">
        <v>58</v>
      </c>
      <c r="E167" t="s">
        <v>15</v>
      </c>
      <c r="F167" t="s">
        <v>27</v>
      </c>
      <c r="G167" t="s">
        <v>23</v>
      </c>
      <c r="H167">
        <v>43</v>
      </c>
      <c r="I167" s="1">
        <v>38004</v>
      </c>
      <c r="J167" s="2">
        <v>49627</v>
      </c>
      <c r="K167" s="3">
        <v>0</v>
      </c>
      <c r="L167" t="s">
        <v>32</v>
      </c>
      <c r="M167" t="s">
        <v>54</v>
      </c>
      <c r="N167" s="1" t="s">
        <v>20</v>
      </c>
      <c r="O167">
        <f>TBL_Employees[[#This Row],[Annual Salary]]*TBL_Employees[[#This Row],[Bonus %]]</f>
        <v>0</v>
      </c>
      <c r="P167" s="2">
        <f>TBL_Employees[[#This Row],[Annual Salary]]+TBL_Employees[[#This Row],[Bonus calculated]]</f>
        <v>49627</v>
      </c>
    </row>
    <row r="168" spans="1:16" hidden="1" x14ac:dyDescent="0.35">
      <c r="A168" t="s">
        <v>411</v>
      </c>
      <c r="B168" t="s">
        <v>1253</v>
      </c>
      <c r="C168" t="s">
        <v>62</v>
      </c>
      <c r="D168" t="s">
        <v>26</v>
      </c>
      <c r="E168" t="s">
        <v>15</v>
      </c>
      <c r="F168" t="s">
        <v>27</v>
      </c>
      <c r="G168" t="s">
        <v>17</v>
      </c>
      <c r="H168">
        <v>54</v>
      </c>
      <c r="I168" s="1">
        <v>44303</v>
      </c>
      <c r="J168" s="2">
        <v>58137</v>
      </c>
      <c r="K168" s="3">
        <v>0</v>
      </c>
      <c r="L168" t="s">
        <v>18</v>
      </c>
      <c r="M168" t="s">
        <v>28</v>
      </c>
      <c r="N168" s="1" t="s">
        <v>20</v>
      </c>
      <c r="O168">
        <f>TBL_Employees[[#This Row],[Annual Salary]]*TBL_Employees[[#This Row],[Bonus %]]</f>
        <v>0</v>
      </c>
      <c r="P168" s="2">
        <f>TBL_Employees[[#This Row],[Annual Salary]]+TBL_Employees[[#This Row],[Bonus calculated]]</f>
        <v>58137</v>
      </c>
    </row>
    <row r="169" spans="1:16" hidden="1" x14ac:dyDescent="0.35">
      <c r="A169" t="s">
        <v>412</v>
      </c>
      <c r="B169" t="s">
        <v>1254</v>
      </c>
      <c r="C169" t="s">
        <v>1113</v>
      </c>
      <c r="D169" t="s">
        <v>45</v>
      </c>
      <c r="E169" t="s">
        <v>15</v>
      </c>
      <c r="F169" t="s">
        <v>16</v>
      </c>
      <c r="G169" t="s">
        <v>43</v>
      </c>
      <c r="H169">
        <v>27</v>
      </c>
      <c r="I169" s="1">
        <v>44198</v>
      </c>
      <c r="J169" s="2">
        <v>120586</v>
      </c>
      <c r="K169" s="3">
        <v>0.15</v>
      </c>
      <c r="L169" t="s">
        <v>18</v>
      </c>
      <c r="M169" t="s">
        <v>56</v>
      </c>
      <c r="N169" s="1" t="s">
        <v>20</v>
      </c>
      <c r="O169">
        <f>TBL_Employees[[#This Row],[Annual Salary]]*TBL_Employees[[#This Row],[Bonus %]]</f>
        <v>18087.899999999998</v>
      </c>
      <c r="P169" s="2">
        <f>TBL_Employees[[#This Row],[Annual Salary]]+TBL_Employees[[#This Row],[Bonus calculated]]</f>
        <v>138673.9</v>
      </c>
    </row>
    <row r="170" spans="1:16" hidden="1" x14ac:dyDescent="0.35">
      <c r="A170" t="s">
        <v>413</v>
      </c>
      <c r="B170" t="s">
        <v>1255</v>
      </c>
      <c r="C170" t="s">
        <v>57</v>
      </c>
      <c r="D170" t="s">
        <v>58</v>
      </c>
      <c r="E170" t="s">
        <v>35</v>
      </c>
      <c r="F170" t="s">
        <v>16</v>
      </c>
      <c r="G170" t="s">
        <v>23</v>
      </c>
      <c r="H170">
        <v>56</v>
      </c>
      <c r="I170" s="1">
        <v>36387</v>
      </c>
      <c r="J170" s="2">
        <v>72925</v>
      </c>
      <c r="K170" s="3">
        <v>0</v>
      </c>
      <c r="L170" t="s">
        <v>18</v>
      </c>
      <c r="M170" t="s">
        <v>56</v>
      </c>
      <c r="N170" s="1" t="s">
        <v>20</v>
      </c>
      <c r="O170">
        <f>TBL_Employees[[#This Row],[Annual Salary]]*TBL_Employees[[#This Row],[Bonus %]]</f>
        <v>0</v>
      </c>
      <c r="P170" s="2">
        <f>TBL_Employees[[#This Row],[Annual Salary]]+TBL_Employees[[#This Row],[Bonus calculated]]</f>
        <v>72925</v>
      </c>
    </row>
    <row r="171" spans="1:16" hidden="1" x14ac:dyDescent="0.35">
      <c r="A171" t="s">
        <v>414</v>
      </c>
      <c r="B171" t="s">
        <v>1256</v>
      </c>
      <c r="C171" t="s">
        <v>74</v>
      </c>
      <c r="D171" t="s">
        <v>26</v>
      </c>
      <c r="E171" t="s">
        <v>1104</v>
      </c>
      <c r="F171" t="s">
        <v>16</v>
      </c>
      <c r="G171" t="s">
        <v>46</v>
      </c>
      <c r="H171">
        <v>36</v>
      </c>
      <c r="I171" s="1">
        <v>44785</v>
      </c>
      <c r="J171" s="2">
        <v>83548</v>
      </c>
      <c r="K171" s="3">
        <v>0</v>
      </c>
      <c r="L171" t="s">
        <v>18</v>
      </c>
      <c r="M171" t="s">
        <v>42</v>
      </c>
      <c r="N171" s="1" t="s">
        <v>20</v>
      </c>
      <c r="O171">
        <f>TBL_Employees[[#This Row],[Annual Salary]]*TBL_Employees[[#This Row],[Bonus %]]</f>
        <v>0</v>
      </c>
      <c r="P171" s="2">
        <f>TBL_Employees[[#This Row],[Annual Salary]]+TBL_Employees[[#This Row],[Bonus calculated]]</f>
        <v>83548</v>
      </c>
    </row>
    <row r="172" spans="1:16" hidden="1" x14ac:dyDescent="0.35">
      <c r="A172" t="s">
        <v>415</v>
      </c>
      <c r="B172" t="s">
        <v>1257</v>
      </c>
      <c r="C172" t="s">
        <v>55</v>
      </c>
      <c r="D172" t="s">
        <v>14</v>
      </c>
      <c r="E172" t="s">
        <v>35</v>
      </c>
      <c r="F172" t="s">
        <v>27</v>
      </c>
      <c r="G172" t="s">
        <v>23</v>
      </c>
      <c r="H172">
        <v>53</v>
      </c>
      <c r="I172" s="1">
        <v>38531</v>
      </c>
      <c r="J172" s="2">
        <v>128226</v>
      </c>
      <c r="K172" s="3">
        <v>0.08</v>
      </c>
      <c r="L172" t="s">
        <v>32</v>
      </c>
      <c r="M172" t="s">
        <v>63</v>
      </c>
      <c r="N172" s="1" t="s">
        <v>20</v>
      </c>
      <c r="O172">
        <f>TBL_Employees[[#This Row],[Annual Salary]]*TBL_Employees[[#This Row],[Bonus %]]</f>
        <v>10258.08</v>
      </c>
      <c r="P172" s="2">
        <f>TBL_Employees[[#This Row],[Annual Salary]]+TBL_Employees[[#This Row],[Bonus calculated]]</f>
        <v>138484.07999999999</v>
      </c>
    </row>
    <row r="173" spans="1:16" hidden="1" x14ac:dyDescent="0.35">
      <c r="A173" t="s">
        <v>416</v>
      </c>
      <c r="B173" t="s">
        <v>1258</v>
      </c>
      <c r="C173" t="s">
        <v>38</v>
      </c>
      <c r="D173" t="s">
        <v>30</v>
      </c>
      <c r="E173" t="s">
        <v>15</v>
      </c>
      <c r="F173" t="s">
        <v>16</v>
      </c>
      <c r="G173" t="s">
        <v>17</v>
      </c>
      <c r="H173">
        <v>31</v>
      </c>
      <c r="I173" s="1">
        <v>43165</v>
      </c>
      <c r="J173" s="2">
        <v>150653</v>
      </c>
      <c r="K173" s="3">
        <v>0.24</v>
      </c>
      <c r="L173" t="s">
        <v>18</v>
      </c>
      <c r="M173" t="s">
        <v>24</v>
      </c>
      <c r="N173" s="1">
        <v>43709</v>
      </c>
      <c r="O173">
        <f>TBL_Employees[[#This Row],[Annual Salary]]*TBL_Employees[[#This Row],[Bonus %]]</f>
        <v>36156.720000000001</v>
      </c>
      <c r="P173" s="2">
        <f>TBL_Employees[[#This Row],[Annual Salary]]+TBL_Employees[[#This Row],[Bonus calculated]]</f>
        <v>186809.72</v>
      </c>
    </row>
    <row r="174" spans="1:16" hidden="1" x14ac:dyDescent="0.35">
      <c r="A174" t="s">
        <v>417</v>
      </c>
      <c r="B174" t="s">
        <v>1259</v>
      </c>
      <c r="C174" t="s">
        <v>44</v>
      </c>
      <c r="D174" t="s">
        <v>45</v>
      </c>
      <c r="E174" t="s">
        <v>1104</v>
      </c>
      <c r="F174" t="s">
        <v>27</v>
      </c>
      <c r="G174" t="s">
        <v>17</v>
      </c>
      <c r="H174">
        <v>45</v>
      </c>
      <c r="I174" s="1">
        <v>42494</v>
      </c>
      <c r="J174" s="2">
        <v>80989</v>
      </c>
      <c r="K174" s="3">
        <v>0</v>
      </c>
      <c r="L174" t="s">
        <v>18</v>
      </c>
      <c r="M174" t="s">
        <v>28</v>
      </c>
      <c r="N174" s="1" t="s">
        <v>20</v>
      </c>
      <c r="O174">
        <f>TBL_Employees[[#This Row],[Annual Salary]]*TBL_Employees[[#This Row],[Bonus %]]</f>
        <v>0</v>
      </c>
      <c r="P174" s="2">
        <f>TBL_Employees[[#This Row],[Annual Salary]]+TBL_Employees[[#This Row],[Bonus calculated]]</f>
        <v>80989</v>
      </c>
    </row>
    <row r="175" spans="1:16" hidden="1" x14ac:dyDescent="0.35">
      <c r="A175" t="s">
        <v>418</v>
      </c>
      <c r="B175" t="s">
        <v>1260</v>
      </c>
      <c r="C175" t="s">
        <v>72</v>
      </c>
      <c r="D175" t="s">
        <v>30</v>
      </c>
      <c r="E175" t="s">
        <v>31</v>
      </c>
      <c r="F175" t="s">
        <v>27</v>
      </c>
      <c r="G175" t="s">
        <v>17</v>
      </c>
      <c r="H175">
        <v>29</v>
      </c>
      <c r="I175" s="1">
        <v>44619</v>
      </c>
      <c r="J175" s="2">
        <v>74901</v>
      </c>
      <c r="K175" s="3">
        <v>0</v>
      </c>
      <c r="L175" t="s">
        <v>18</v>
      </c>
      <c r="M175" t="s">
        <v>24</v>
      </c>
      <c r="N175" s="1" t="s">
        <v>20</v>
      </c>
      <c r="O175">
        <f>TBL_Employees[[#This Row],[Annual Salary]]*TBL_Employees[[#This Row],[Bonus %]]</f>
        <v>0</v>
      </c>
      <c r="P175" s="2">
        <f>TBL_Employees[[#This Row],[Annual Salary]]+TBL_Employees[[#This Row],[Bonus calculated]]</f>
        <v>74901</v>
      </c>
    </row>
    <row r="176" spans="1:16" hidden="1" x14ac:dyDescent="0.35">
      <c r="A176" t="s">
        <v>147</v>
      </c>
      <c r="B176" t="s">
        <v>1261</v>
      </c>
      <c r="C176" t="s">
        <v>36</v>
      </c>
      <c r="D176" t="s">
        <v>26</v>
      </c>
      <c r="E176" t="s">
        <v>15</v>
      </c>
      <c r="F176" t="s">
        <v>16</v>
      </c>
      <c r="G176" t="s">
        <v>23</v>
      </c>
      <c r="H176">
        <v>27</v>
      </c>
      <c r="I176" s="1">
        <v>44071</v>
      </c>
      <c r="J176" s="2">
        <v>68712</v>
      </c>
      <c r="K176" s="3">
        <v>0</v>
      </c>
      <c r="L176" t="s">
        <v>18</v>
      </c>
      <c r="M176" t="s">
        <v>28</v>
      </c>
      <c r="N176" s="1" t="s">
        <v>20</v>
      </c>
      <c r="O176">
        <f>TBL_Employees[[#This Row],[Annual Salary]]*TBL_Employees[[#This Row],[Bonus %]]</f>
        <v>0</v>
      </c>
      <c r="P176" s="2">
        <f>TBL_Employees[[#This Row],[Annual Salary]]+TBL_Employees[[#This Row],[Bonus calculated]]</f>
        <v>68712</v>
      </c>
    </row>
    <row r="177" spans="1:16" hidden="1" x14ac:dyDescent="0.35">
      <c r="A177" t="s">
        <v>419</v>
      </c>
      <c r="B177" t="s">
        <v>1262</v>
      </c>
      <c r="C177" t="s">
        <v>29</v>
      </c>
      <c r="D177" t="s">
        <v>30</v>
      </c>
      <c r="E177" t="s">
        <v>15</v>
      </c>
      <c r="F177" t="s">
        <v>27</v>
      </c>
      <c r="G177" t="s">
        <v>17</v>
      </c>
      <c r="H177">
        <v>26</v>
      </c>
      <c r="I177" s="1">
        <v>44669</v>
      </c>
      <c r="J177" s="2">
        <v>82963</v>
      </c>
      <c r="K177" s="3">
        <v>0</v>
      </c>
      <c r="L177" t="s">
        <v>18</v>
      </c>
      <c r="M177" t="s">
        <v>24</v>
      </c>
      <c r="N177" s="1">
        <v>44735</v>
      </c>
      <c r="O177">
        <f>TBL_Employees[[#This Row],[Annual Salary]]*TBL_Employees[[#This Row],[Bonus %]]</f>
        <v>0</v>
      </c>
      <c r="P177" s="2">
        <f>TBL_Employees[[#This Row],[Annual Salary]]+TBL_Employees[[#This Row],[Bonus calculated]]</f>
        <v>82963</v>
      </c>
    </row>
    <row r="178" spans="1:16" hidden="1" x14ac:dyDescent="0.35">
      <c r="A178" t="s">
        <v>420</v>
      </c>
      <c r="B178" t="s">
        <v>1263</v>
      </c>
      <c r="C178" t="s">
        <v>78</v>
      </c>
      <c r="D178" t="s">
        <v>30</v>
      </c>
      <c r="E178" t="s">
        <v>15</v>
      </c>
      <c r="F178" t="s">
        <v>16</v>
      </c>
      <c r="G178" t="s">
        <v>46</v>
      </c>
      <c r="H178">
        <v>53</v>
      </c>
      <c r="I178" s="1">
        <v>39978</v>
      </c>
      <c r="J178" s="2">
        <v>123203</v>
      </c>
      <c r="K178" s="3">
        <v>0.1</v>
      </c>
      <c r="L178" t="s">
        <v>18</v>
      </c>
      <c r="M178" t="s">
        <v>24</v>
      </c>
      <c r="N178" s="1" t="s">
        <v>20</v>
      </c>
      <c r="O178">
        <f>TBL_Employees[[#This Row],[Annual Salary]]*TBL_Employees[[#This Row],[Bonus %]]</f>
        <v>12320.300000000001</v>
      </c>
      <c r="P178" s="2">
        <f>TBL_Employees[[#This Row],[Annual Salary]]+TBL_Employees[[#This Row],[Bonus calculated]]</f>
        <v>135523.29999999999</v>
      </c>
    </row>
    <row r="179" spans="1:16" hidden="1" x14ac:dyDescent="0.35">
      <c r="A179" t="s">
        <v>421</v>
      </c>
      <c r="B179" t="s">
        <v>1264</v>
      </c>
      <c r="C179" t="s">
        <v>38</v>
      </c>
      <c r="D179" t="s">
        <v>58</v>
      </c>
      <c r="E179" t="s">
        <v>31</v>
      </c>
      <c r="F179" t="s">
        <v>16</v>
      </c>
      <c r="G179" t="s">
        <v>23</v>
      </c>
      <c r="H179">
        <v>64</v>
      </c>
      <c r="I179" s="1">
        <v>41157</v>
      </c>
      <c r="J179" s="2">
        <v>195416</v>
      </c>
      <c r="K179" s="3">
        <v>0.22</v>
      </c>
      <c r="L179" t="s">
        <v>32</v>
      </c>
      <c r="M179" t="s">
        <v>33</v>
      </c>
      <c r="N179" s="1" t="s">
        <v>20</v>
      </c>
      <c r="O179">
        <f>TBL_Employees[[#This Row],[Annual Salary]]*TBL_Employees[[#This Row],[Bonus %]]</f>
        <v>42991.519999999997</v>
      </c>
      <c r="P179" s="2">
        <f>TBL_Employees[[#This Row],[Annual Salary]]+TBL_Employees[[#This Row],[Bonus calculated]]</f>
        <v>238407.52</v>
      </c>
    </row>
    <row r="180" spans="1:16" hidden="1" x14ac:dyDescent="0.35">
      <c r="A180" t="s">
        <v>422</v>
      </c>
      <c r="B180" t="s">
        <v>1265</v>
      </c>
      <c r="C180" t="s">
        <v>38</v>
      </c>
      <c r="D180" t="s">
        <v>41</v>
      </c>
      <c r="E180" t="s">
        <v>35</v>
      </c>
      <c r="F180" t="s">
        <v>27</v>
      </c>
      <c r="G180" t="s">
        <v>43</v>
      </c>
      <c r="H180">
        <v>32</v>
      </c>
      <c r="I180" s="1">
        <v>43258</v>
      </c>
      <c r="J180" s="2">
        <v>156418</v>
      </c>
      <c r="K180" s="3">
        <v>0.23</v>
      </c>
      <c r="L180" t="s">
        <v>18</v>
      </c>
      <c r="M180" t="s">
        <v>28</v>
      </c>
      <c r="N180" s="1" t="s">
        <v>20</v>
      </c>
      <c r="O180">
        <f>TBL_Employees[[#This Row],[Annual Salary]]*TBL_Employees[[#This Row],[Bonus %]]</f>
        <v>35976.14</v>
      </c>
      <c r="P180" s="2">
        <f>TBL_Employees[[#This Row],[Annual Salary]]+TBL_Employees[[#This Row],[Bonus calculated]]</f>
        <v>192394.14</v>
      </c>
    </row>
    <row r="181" spans="1:16" hidden="1" x14ac:dyDescent="0.35">
      <c r="A181" t="s">
        <v>423</v>
      </c>
      <c r="B181" t="s">
        <v>1266</v>
      </c>
      <c r="C181" t="s">
        <v>13</v>
      </c>
      <c r="D181" t="s">
        <v>58</v>
      </c>
      <c r="E181" t="s">
        <v>35</v>
      </c>
      <c r="F181" t="s">
        <v>16</v>
      </c>
      <c r="G181" t="s">
        <v>23</v>
      </c>
      <c r="H181">
        <v>42</v>
      </c>
      <c r="I181" s="1">
        <v>42174</v>
      </c>
      <c r="J181" s="2">
        <v>255892</v>
      </c>
      <c r="K181" s="3">
        <v>0.38</v>
      </c>
      <c r="L181" t="s">
        <v>18</v>
      </c>
      <c r="M181" t="s">
        <v>42</v>
      </c>
      <c r="N181" s="1" t="s">
        <v>20</v>
      </c>
      <c r="O181">
        <f>TBL_Employees[[#This Row],[Annual Salary]]*TBL_Employees[[#This Row],[Bonus %]]</f>
        <v>97238.96</v>
      </c>
      <c r="P181" s="2">
        <f>TBL_Employees[[#This Row],[Annual Salary]]+TBL_Employees[[#This Row],[Bonus calculated]]</f>
        <v>353130.96</v>
      </c>
    </row>
    <row r="182" spans="1:16" hidden="1" x14ac:dyDescent="0.35">
      <c r="A182" t="s">
        <v>424</v>
      </c>
      <c r="B182" t="s">
        <v>1267</v>
      </c>
      <c r="C182" t="s">
        <v>49</v>
      </c>
      <c r="D182" t="s">
        <v>26</v>
      </c>
      <c r="E182" t="s">
        <v>31</v>
      </c>
      <c r="F182" t="s">
        <v>16</v>
      </c>
      <c r="G182" t="s">
        <v>17</v>
      </c>
      <c r="H182">
        <v>31</v>
      </c>
      <c r="I182" s="1">
        <v>43317</v>
      </c>
      <c r="J182" s="2">
        <v>96195</v>
      </c>
      <c r="K182" s="3">
        <v>0</v>
      </c>
      <c r="L182" t="s">
        <v>18</v>
      </c>
      <c r="M182" t="s">
        <v>37</v>
      </c>
      <c r="N182" s="1" t="s">
        <v>20</v>
      </c>
      <c r="O182">
        <f>TBL_Employees[[#This Row],[Annual Salary]]*TBL_Employees[[#This Row],[Bonus %]]</f>
        <v>0</v>
      </c>
      <c r="P182" s="2">
        <f>TBL_Employees[[#This Row],[Annual Salary]]+TBL_Employees[[#This Row],[Bonus calculated]]</f>
        <v>96195</v>
      </c>
    </row>
    <row r="183" spans="1:16" hidden="1" x14ac:dyDescent="0.35">
      <c r="A183" t="s">
        <v>425</v>
      </c>
      <c r="B183" t="s">
        <v>1268</v>
      </c>
      <c r="C183" t="s">
        <v>74</v>
      </c>
      <c r="D183" t="s">
        <v>26</v>
      </c>
      <c r="E183" t="s">
        <v>15</v>
      </c>
      <c r="F183" t="s">
        <v>16</v>
      </c>
      <c r="G183" t="s">
        <v>23</v>
      </c>
      <c r="H183">
        <v>40</v>
      </c>
      <c r="I183" s="1">
        <v>39352</v>
      </c>
      <c r="J183" s="2">
        <v>77637</v>
      </c>
      <c r="K183" s="3">
        <v>0</v>
      </c>
      <c r="L183" t="s">
        <v>32</v>
      </c>
      <c r="M183" t="s">
        <v>67</v>
      </c>
      <c r="N183" s="1">
        <v>42770</v>
      </c>
      <c r="O183">
        <f>TBL_Employees[[#This Row],[Annual Salary]]*TBL_Employees[[#This Row],[Bonus %]]</f>
        <v>0</v>
      </c>
      <c r="P183" s="2">
        <f>TBL_Employees[[#This Row],[Annual Salary]]+TBL_Employees[[#This Row],[Bonus calculated]]</f>
        <v>77637</v>
      </c>
    </row>
    <row r="184" spans="1:16" hidden="1" x14ac:dyDescent="0.35">
      <c r="A184" t="s">
        <v>426</v>
      </c>
      <c r="B184" t="s">
        <v>1269</v>
      </c>
      <c r="C184" t="s">
        <v>52</v>
      </c>
      <c r="D184" t="s">
        <v>30</v>
      </c>
      <c r="E184" t="s">
        <v>15</v>
      </c>
      <c r="F184" t="s">
        <v>27</v>
      </c>
      <c r="G184" t="s">
        <v>23</v>
      </c>
      <c r="H184">
        <v>46</v>
      </c>
      <c r="I184" s="1">
        <v>37768</v>
      </c>
      <c r="J184" s="2">
        <v>79294</v>
      </c>
      <c r="K184" s="3">
        <v>0</v>
      </c>
      <c r="L184" t="s">
        <v>32</v>
      </c>
      <c r="M184" t="s">
        <v>33</v>
      </c>
      <c r="N184" s="1" t="s">
        <v>20</v>
      </c>
      <c r="O184">
        <f>TBL_Employees[[#This Row],[Annual Salary]]*TBL_Employees[[#This Row],[Bonus %]]</f>
        <v>0</v>
      </c>
      <c r="P184" s="2">
        <f>TBL_Employees[[#This Row],[Annual Salary]]+TBL_Employees[[#This Row],[Bonus calculated]]</f>
        <v>79294</v>
      </c>
    </row>
    <row r="185" spans="1:16" hidden="1" x14ac:dyDescent="0.35">
      <c r="A185" t="s">
        <v>427</v>
      </c>
      <c r="B185" t="s">
        <v>1270</v>
      </c>
      <c r="C185" t="s">
        <v>13</v>
      </c>
      <c r="D185" t="s">
        <v>14</v>
      </c>
      <c r="E185" t="s">
        <v>1104</v>
      </c>
      <c r="F185" t="s">
        <v>27</v>
      </c>
      <c r="G185" t="s">
        <v>17</v>
      </c>
      <c r="H185">
        <v>35</v>
      </c>
      <c r="I185" s="1">
        <v>42562</v>
      </c>
      <c r="J185" s="2">
        <v>254287</v>
      </c>
      <c r="K185" s="3">
        <v>0.31</v>
      </c>
      <c r="L185" t="s">
        <v>18</v>
      </c>
      <c r="M185" t="s">
        <v>24</v>
      </c>
      <c r="N185" s="1">
        <v>44851</v>
      </c>
      <c r="O185">
        <f>TBL_Employees[[#This Row],[Annual Salary]]*TBL_Employees[[#This Row],[Bonus %]]</f>
        <v>78828.97</v>
      </c>
      <c r="P185" s="2">
        <f>TBL_Employees[[#This Row],[Annual Salary]]+TBL_Employees[[#This Row],[Bonus calculated]]</f>
        <v>333115.96999999997</v>
      </c>
    </row>
    <row r="186" spans="1:16" hidden="1" x14ac:dyDescent="0.35">
      <c r="A186" t="s">
        <v>428</v>
      </c>
      <c r="B186" t="s">
        <v>1271</v>
      </c>
      <c r="C186" t="s">
        <v>25</v>
      </c>
      <c r="D186" t="s">
        <v>26</v>
      </c>
      <c r="E186" t="s">
        <v>1104</v>
      </c>
      <c r="F186" t="s">
        <v>27</v>
      </c>
      <c r="G186" t="s">
        <v>23</v>
      </c>
      <c r="H186">
        <v>64</v>
      </c>
      <c r="I186" s="1">
        <v>34512</v>
      </c>
      <c r="J186" s="2">
        <v>70516</v>
      </c>
      <c r="K186" s="3">
        <v>0</v>
      </c>
      <c r="L186" t="s">
        <v>32</v>
      </c>
      <c r="M186" t="s">
        <v>33</v>
      </c>
      <c r="N186" s="1" t="s">
        <v>20</v>
      </c>
      <c r="O186">
        <f>TBL_Employees[[#This Row],[Annual Salary]]*TBL_Employees[[#This Row],[Bonus %]]</f>
        <v>0</v>
      </c>
      <c r="P186" s="2">
        <f>TBL_Employees[[#This Row],[Annual Salary]]+TBL_Employees[[#This Row],[Bonus calculated]]</f>
        <v>70516</v>
      </c>
    </row>
    <row r="187" spans="1:16" hidden="1" x14ac:dyDescent="0.35">
      <c r="A187" t="s">
        <v>429</v>
      </c>
      <c r="B187" t="s">
        <v>1272</v>
      </c>
      <c r="C187" t="s">
        <v>40</v>
      </c>
      <c r="D187" t="s">
        <v>58</v>
      </c>
      <c r="E187" t="s">
        <v>15</v>
      </c>
      <c r="F187" t="s">
        <v>16</v>
      </c>
      <c r="G187" t="s">
        <v>46</v>
      </c>
      <c r="H187">
        <v>58</v>
      </c>
      <c r="I187" s="1">
        <v>41797</v>
      </c>
      <c r="J187" s="2">
        <v>98296</v>
      </c>
      <c r="K187" s="3">
        <v>0</v>
      </c>
      <c r="L187" t="s">
        <v>47</v>
      </c>
      <c r="M187" t="s">
        <v>68</v>
      </c>
      <c r="N187" s="1" t="s">
        <v>20</v>
      </c>
      <c r="O187">
        <f>TBL_Employees[[#This Row],[Annual Salary]]*TBL_Employees[[#This Row],[Bonus %]]</f>
        <v>0</v>
      </c>
      <c r="P187" s="2">
        <f>TBL_Employees[[#This Row],[Annual Salary]]+TBL_Employees[[#This Row],[Bonus calculated]]</f>
        <v>98296</v>
      </c>
    </row>
    <row r="188" spans="1:16" hidden="1" x14ac:dyDescent="0.35">
      <c r="A188" t="s">
        <v>430</v>
      </c>
      <c r="B188" t="s">
        <v>1273</v>
      </c>
      <c r="C188" t="s">
        <v>60</v>
      </c>
      <c r="D188" t="s">
        <v>30</v>
      </c>
      <c r="E188" t="s">
        <v>35</v>
      </c>
      <c r="F188" t="s">
        <v>27</v>
      </c>
      <c r="G188" t="s">
        <v>17</v>
      </c>
      <c r="H188">
        <v>61</v>
      </c>
      <c r="I188" s="1">
        <v>42368</v>
      </c>
      <c r="J188" s="2">
        <v>98565</v>
      </c>
      <c r="K188" s="3">
        <v>0</v>
      </c>
      <c r="L188" t="s">
        <v>18</v>
      </c>
      <c r="M188" t="s">
        <v>37</v>
      </c>
      <c r="N188" s="1" t="s">
        <v>20</v>
      </c>
      <c r="O188">
        <f>TBL_Employees[[#This Row],[Annual Salary]]*TBL_Employees[[#This Row],[Bonus %]]</f>
        <v>0</v>
      </c>
      <c r="P188" s="2">
        <f>TBL_Employees[[#This Row],[Annual Salary]]+TBL_Employees[[#This Row],[Bonus calculated]]</f>
        <v>98565</v>
      </c>
    </row>
    <row r="189" spans="1:16" hidden="1" x14ac:dyDescent="0.35">
      <c r="A189" t="s">
        <v>214</v>
      </c>
      <c r="B189" t="s">
        <v>1274</v>
      </c>
      <c r="C189" t="s">
        <v>57</v>
      </c>
      <c r="D189" t="s">
        <v>14</v>
      </c>
      <c r="E189" t="s">
        <v>35</v>
      </c>
      <c r="F189" t="s">
        <v>27</v>
      </c>
      <c r="G189" t="s">
        <v>46</v>
      </c>
      <c r="H189">
        <v>41</v>
      </c>
      <c r="I189" s="1">
        <v>44151</v>
      </c>
      <c r="J189" s="2">
        <v>59149</v>
      </c>
      <c r="K189" s="3">
        <v>0</v>
      </c>
      <c r="L189" t="s">
        <v>47</v>
      </c>
      <c r="M189" t="s">
        <v>1136</v>
      </c>
      <c r="N189" s="1" t="s">
        <v>20</v>
      </c>
      <c r="O189">
        <f>TBL_Employees[[#This Row],[Annual Salary]]*TBL_Employees[[#This Row],[Bonus %]]</f>
        <v>0</v>
      </c>
      <c r="P189" s="2">
        <f>TBL_Employees[[#This Row],[Annual Salary]]+TBL_Employees[[#This Row],[Bonus calculated]]</f>
        <v>59149</v>
      </c>
    </row>
    <row r="190" spans="1:16" hidden="1" x14ac:dyDescent="0.35">
      <c r="A190" t="s">
        <v>431</v>
      </c>
      <c r="B190" t="s">
        <v>1275</v>
      </c>
      <c r="C190" t="s">
        <v>57</v>
      </c>
      <c r="D190" t="s">
        <v>41</v>
      </c>
      <c r="E190" t="s">
        <v>1104</v>
      </c>
      <c r="F190" t="s">
        <v>16</v>
      </c>
      <c r="G190" t="s">
        <v>46</v>
      </c>
      <c r="H190">
        <v>25</v>
      </c>
      <c r="I190" s="1">
        <v>44207</v>
      </c>
      <c r="J190" s="2">
        <v>70126</v>
      </c>
      <c r="K190" s="3">
        <v>0</v>
      </c>
      <c r="L190" t="s">
        <v>47</v>
      </c>
      <c r="M190" t="s">
        <v>48</v>
      </c>
      <c r="N190" s="1" t="s">
        <v>20</v>
      </c>
      <c r="O190">
        <f>TBL_Employees[[#This Row],[Annual Salary]]*TBL_Employees[[#This Row],[Bonus %]]</f>
        <v>0</v>
      </c>
      <c r="P190" s="2">
        <f>TBL_Employees[[#This Row],[Annual Salary]]+TBL_Employees[[#This Row],[Bonus calculated]]</f>
        <v>70126</v>
      </c>
    </row>
    <row r="191" spans="1:16" hidden="1" x14ac:dyDescent="0.35">
      <c r="A191" t="s">
        <v>432</v>
      </c>
      <c r="B191" t="s">
        <v>1276</v>
      </c>
      <c r="C191" t="s">
        <v>13</v>
      </c>
      <c r="D191" t="s">
        <v>22</v>
      </c>
      <c r="E191" t="s">
        <v>35</v>
      </c>
      <c r="F191" t="s">
        <v>16</v>
      </c>
      <c r="G191" t="s">
        <v>23</v>
      </c>
      <c r="H191">
        <v>50</v>
      </c>
      <c r="I191" s="1">
        <v>40752</v>
      </c>
      <c r="J191" s="2">
        <v>216787</v>
      </c>
      <c r="K191" s="3">
        <v>0.33</v>
      </c>
      <c r="L191" t="s">
        <v>32</v>
      </c>
      <c r="M191" t="s">
        <v>54</v>
      </c>
      <c r="N191" s="1" t="s">
        <v>20</v>
      </c>
      <c r="O191">
        <f>TBL_Employees[[#This Row],[Annual Salary]]*TBL_Employees[[#This Row],[Bonus %]]</f>
        <v>71539.710000000006</v>
      </c>
      <c r="P191" s="2">
        <f>TBL_Employees[[#This Row],[Annual Salary]]+TBL_Employees[[#This Row],[Bonus calculated]]</f>
        <v>288326.71000000002</v>
      </c>
    </row>
    <row r="192" spans="1:16" hidden="1" x14ac:dyDescent="0.35">
      <c r="A192" t="s">
        <v>433</v>
      </c>
      <c r="B192" t="s">
        <v>1277</v>
      </c>
      <c r="C192" t="s">
        <v>1113</v>
      </c>
      <c r="D192" t="s">
        <v>58</v>
      </c>
      <c r="E192" t="s">
        <v>15</v>
      </c>
      <c r="F192" t="s">
        <v>27</v>
      </c>
      <c r="G192" t="s">
        <v>46</v>
      </c>
      <c r="H192">
        <v>61</v>
      </c>
      <c r="I192" s="1">
        <v>39012</v>
      </c>
      <c r="J192" s="2">
        <v>156512</v>
      </c>
      <c r="K192" s="3">
        <v>0.13</v>
      </c>
      <c r="L192" t="s">
        <v>47</v>
      </c>
      <c r="M192" t="s">
        <v>1136</v>
      </c>
      <c r="N192" s="1" t="s">
        <v>20</v>
      </c>
      <c r="O192">
        <f>TBL_Employees[[#This Row],[Annual Salary]]*TBL_Employees[[#This Row],[Bonus %]]</f>
        <v>20346.560000000001</v>
      </c>
      <c r="P192" s="2">
        <f>TBL_Employees[[#This Row],[Annual Salary]]+TBL_Employees[[#This Row],[Bonus calculated]]</f>
        <v>176858.56</v>
      </c>
    </row>
    <row r="193" spans="1:16" hidden="1" x14ac:dyDescent="0.35">
      <c r="A193" t="s">
        <v>96</v>
      </c>
      <c r="B193" t="s">
        <v>1278</v>
      </c>
      <c r="C193" t="s">
        <v>59</v>
      </c>
      <c r="D193" t="s">
        <v>14</v>
      </c>
      <c r="E193" t="s">
        <v>15</v>
      </c>
      <c r="F193" t="s">
        <v>16</v>
      </c>
      <c r="G193" t="s">
        <v>23</v>
      </c>
      <c r="H193">
        <v>63</v>
      </c>
      <c r="I193" s="1">
        <v>40689</v>
      </c>
      <c r="J193" s="2">
        <v>44444</v>
      </c>
      <c r="K193" s="3">
        <v>0</v>
      </c>
      <c r="L193" t="s">
        <v>18</v>
      </c>
      <c r="M193" t="s">
        <v>42</v>
      </c>
      <c r="N193" s="1">
        <v>42197</v>
      </c>
      <c r="O193">
        <f>TBL_Employees[[#This Row],[Annual Salary]]*TBL_Employees[[#This Row],[Bonus %]]</f>
        <v>0</v>
      </c>
      <c r="P193" s="2">
        <f>TBL_Employees[[#This Row],[Annual Salary]]+TBL_Employees[[#This Row],[Bonus calculated]]</f>
        <v>44444</v>
      </c>
    </row>
    <row r="194" spans="1:16" hidden="1" x14ac:dyDescent="0.35">
      <c r="A194" t="s">
        <v>434</v>
      </c>
      <c r="B194" t="s">
        <v>1279</v>
      </c>
      <c r="C194" t="s">
        <v>13</v>
      </c>
      <c r="D194" t="s">
        <v>45</v>
      </c>
      <c r="E194" t="s">
        <v>15</v>
      </c>
      <c r="F194" t="s">
        <v>16</v>
      </c>
      <c r="G194" t="s">
        <v>23</v>
      </c>
      <c r="H194">
        <v>45</v>
      </c>
      <c r="I194" s="1">
        <v>41663</v>
      </c>
      <c r="J194" s="2">
        <v>257725</v>
      </c>
      <c r="K194" s="3">
        <v>0.34</v>
      </c>
      <c r="L194" t="s">
        <v>18</v>
      </c>
      <c r="M194" t="s">
        <v>56</v>
      </c>
      <c r="N194" s="1">
        <v>44741</v>
      </c>
      <c r="O194">
        <f>TBL_Employees[[#This Row],[Annual Salary]]*TBL_Employees[[#This Row],[Bonus %]]</f>
        <v>87626.5</v>
      </c>
      <c r="P194" s="2">
        <f>TBL_Employees[[#This Row],[Annual Salary]]+TBL_Employees[[#This Row],[Bonus calculated]]</f>
        <v>345351.5</v>
      </c>
    </row>
    <row r="195" spans="1:16" hidden="1" x14ac:dyDescent="0.35">
      <c r="A195" t="s">
        <v>143</v>
      </c>
      <c r="B195" t="s">
        <v>1280</v>
      </c>
      <c r="C195" t="s">
        <v>1113</v>
      </c>
      <c r="D195" t="s">
        <v>58</v>
      </c>
      <c r="E195" t="s">
        <v>1104</v>
      </c>
      <c r="F195" t="s">
        <v>27</v>
      </c>
      <c r="G195" t="s">
        <v>46</v>
      </c>
      <c r="H195">
        <v>33</v>
      </c>
      <c r="I195" s="1">
        <v>41531</v>
      </c>
      <c r="J195" s="2">
        <v>122408</v>
      </c>
      <c r="K195" s="3">
        <v>0.11</v>
      </c>
      <c r="L195" t="s">
        <v>47</v>
      </c>
      <c r="M195" t="s">
        <v>1136</v>
      </c>
      <c r="N195" s="1" t="s">
        <v>20</v>
      </c>
      <c r="O195">
        <f>TBL_Employees[[#This Row],[Annual Salary]]*TBL_Employees[[#This Row],[Bonus %]]</f>
        <v>13464.88</v>
      </c>
      <c r="P195" s="2">
        <f>TBL_Employees[[#This Row],[Annual Salary]]+TBL_Employees[[#This Row],[Bonus calculated]]</f>
        <v>135872.88</v>
      </c>
    </row>
    <row r="196" spans="1:16" hidden="1" x14ac:dyDescent="0.35">
      <c r="A196" t="s">
        <v>435</v>
      </c>
      <c r="B196" t="s">
        <v>1281</v>
      </c>
      <c r="C196" t="s">
        <v>29</v>
      </c>
      <c r="D196" t="s">
        <v>30</v>
      </c>
      <c r="E196" t="s">
        <v>31</v>
      </c>
      <c r="F196" t="s">
        <v>27</v>
      </c>
      <c r="G196" t="s">
        <v>46</v>
      </c>
      <c r="H196">
        <v>62</v>
      </c>
      <c r="I196" s="1">
        <v>34799</v>
      </c>
      <c r="J196" s="2">
        <v>78251</v>
      </c>
      <c r="K196" s="3">
        <v>0</v>
      </c>
      <c r="L196" t="s">
        <v>47</v>
      </c>
      <c r="M196" t="s">
        <v>48</v>
      </c>
      <c r="N196" s="1">
        <v>43909</v>
      </c>
      <c r="O196">
        <f>TBL_Employees[[#This Row],[Annual Salary]]*TBL_Employees[[#This Row],[Bonus %]]</f>
        <v>0</v>
      </c>
      <c r="P196" s="2">
        <f>TBL_Employees[[#This Row],[Annual Salary]]+TBL_Employees[[#This Row],[Bonus calculated]]</f>
        <v>78251</v>
      </c>
    </row>
    <row r="197" spans="1:16" hidden="1" x14ac:dyDescent="0.35">
      <c r="A197" t="s">
        <v>436</v>
      </c>
      <c r="B197" t="s">
        <v>1282</v>
      </c>
      <c r="C197" t="s">
        <v>13</v>
      </c>
      <c r="D197" t="s">
        <v>45</v>
      </c>
      <c r="E197" t="s">
        <v>31</v>
      </c>
      <c r="F197" t="s">
        <v>16</v>
      </c>
      <c r="G197" t="s">
        <v>23</v>
      </c>
      <c r="H197">
        <v>43</v>
      </c>
      <c r="I197" s="1">
        <v>38109</v>
      </c>
      <c r="J197" s="2">
        <v>252938</v>
      </c>
      <c r="K197" s="3">
        <v>0.35</v>
      </c>
      <c r="L197" t="s">
        <v>18</v>
      </c>
      <c r="M197" t="s">
        <v>24</v>
      </c>
      <c r="N197" s="1" t="s">
        <v>20</v>
      </c>
      <c r="O197">
        <f>TBL_Employees[[#This Row],[Annual Salary]]*TBL_Employees[[#This Row],[Bonus %]]</f>
        <v>88528.299999999988</v>
      </c>
      <c r="P197" s="2">
        <f>TBL_Employees[[#This Row],[Annual Salary]]+TBL_Employees[[#This Row],[Bonus calculated]]</f>
        <v>341466.3</v>
      </c>
    </row>
    <row r="198" spans="1:16" hidden="1" x14ac:dyDescent="0.35">
      <c r="A198" t="s">
        <v>437</v>
      </c>
      <c r="B198" t="s">
        <v>1283</v>
      </c>
      <c r="C198" t="s">
        <v>40</v>
      </c>
      <c r="D198" t="s">
        <v>45</v>
      </c>
      <c r="E198" t="s">
        <v>35</v>
      </c>
      <c r="F198" t="s">
        <v>27</v>
      </c>
      <c r="G198" t="s">
        <v>43</v>
      </c>
      <c r="H198">
        <v>48</v>
      </c>
      <c r="I198" s="1">
        <v>43766</v>
      </c>
      <c r="J198" s="2">
        <v>90296</v>
      </c>
      <c r="K198" s="3">
        <v>0</v>
      </c>
      <c r="L198" t="s">
        <v>18</v>
      </c>
      <c r="M198" t="s">
        <v>24</v>
      </c>
      <c r="N198" s="1" t="s">
        <v>20</v>
      </c>
      <c r="O198">
        <f>TBL_Employees[[#This Row],[Annual Salary]]*TBL_Employees[[#This Row],[Bonus %]]</f>
        <v>0</v>
      </c>
      <c r="P198" s="2">
        <f>TBL_Employees[[#This Row],[Annual Salary]]+TBL_Employees[[#This Row],[Bonus calculated]]</f>
        <v>90296</v>
      </c>
    </row>
    <row r="199" spans="1:16" hidden="1" x14ac:dyDescent="0.35">
      <c r="A199" t="s">
        <v>132</v>
      </c>
      <c r="B199" t="s">
        <v>1284</v>
      </c>
      <c r="C199" t="s">
        <v>40</v>
      </c>
      <c r="D199" t="s">
        <v>14</v>
      </c>
      <c r="E199" t="s">
        <v>31</v>
      </c>
      <c r="F199" t="s">
        <v>27</v>
      </c>
      <c r="G199" t="s">
        <v>23</v>
      </c>
      <c r="H199">
        <v>42</v>
      </c>
      <c r="I199" s="1">
        <v>41387</v>
      </c>
      <c r="J199" s="2">
        <v>91689</v>
      </c>
      <c r="K199" s="3">
        <v>0</v>
      </c>
      <c r="L199" t="s">
        <v>32</v>
      </c>
      <c r="M199" t="s">
        <v>67</v>
      </c>
      <c r="N199" s="1" t="s">
        <v>20</v>
      </c>
      <c r="O199">
        <f>TBL_Employees[[#This Row],[Annual Salary]]*TBL_Employees[[#This Row],[Bonus %]]</f>
        <v>0</v>
      </c>
      <c r="P199" s="2">
        <f>TBL_Employees[[#This Row],[Annual Salary]]+TBL_Employees[[#This Row],[Bonus calculated]]</f>
        <v>91689</v>
      </c>
    </row>
    <row r="200" spans="1:16" hidden="1" x14ac:dyDescent="0.35">
      <c r="A200" t="s">
        <v>88</v>
      </c>
      <c r="B200" t="s">
        <v>1285</v>
      </c>
      <c r="C200" t="s">
        <v>1113</v>
      </c>
      <c r="D200" t="s">
        <v>14</v>
      </c>
      <c r="E200" t="s">
        <v>31</v>
      </c>
      <c r="F200" t="s">
        <v>27</v>
      </c>
      <c r="G200" t="s">
        <v>23</v>
      </c>
      <c r="H200">
        <v>49</v>
      </c>
      <c r="I200" s="1">
        <v>36516</v>
      </c>
      <c r="J200" s="2">
        <v>158028</v>
      </c>
      <c r="K200" s="3">
        <v>0.12</v>
      </c>
      <c r="L200" t="s">
        <v>32</v>
      </c>
      <c r="M200" t="s">
        <v>33</v>
      </c>
      <c r="N200" s="1" t="s">
        <v>20</v>
      </c>
      <c r="O200">
        <f>TBL_Employees[[#This Row],[Annual Salary]]*TBL_Employees[[#This Row],[Bonus %]]</f>
        <v>18963.36</v>
      </c>
      <c r="P200" s="2">
        <f>TBL_Employees[[#This Row],[Annual Salary]]+TBL_Employees[[#This Row],[Bonus calculated]]</f>
        <v>176991.35999999999</v>
      </c>
    </row>
    <row r="201" spans="1:16" hidden="1" x14ac:dyDescent="0.35">
      <c r="A201" t="s">
        <v>283</v>
      </c>
      <c r="B201" t="s">
        <v>1286</v>
      </c>
      <c r="C201" t="s">
        <v>44</v>
      </c>
      <c r="D201" t="s">
        <v>45</v>
      </c>
      <c r="E201" t="s">
        <v>31</v>
      </c>
      <c r="F201" t="s">
        <v>27</v>
      </c>
      <c r="G201" t="s">
        <v>23</v>
      </c>
      <c r="H201">
        <v>33</v>
      </c>
      <c r="I201" s="1">
        <v>44769</v>
      </c>
      <c r="J201" s="2">
        <v>89759</v>
      </c>
      <c r="K201" s="3">
        <v>0</v>
      </c>
      <c r="L201" t="s">
        <v>32</v>
      </c>
      <c r="M201" t="s">
        <v>67</v>
      </c>
      <c r="N201" s="1" t="s">
        <v>20</v>
      </c>
      <c r="O201">
        <f>TBL_Employees[[#This Row],[Annual Salary]]*TBL_Employees[[#This Row],[Bonus %]]</f>
        <v>0</v>
      </c>
      <c r="P201" s="2">
        <f>TBL_Employees[[#This Row],[Annual Salary]]+TBL_Employees[[#This Row],[Bonus calculated]]</f>
        <v>89759</v>
      </c>
    </row>
    <row r="202" spans="1:16" hidden="1" x14ac:dyDescent="0.35">
      <c r="A202" t="s">
        <v>239</v>
      </c>
      <c r="B202" t="s">
        <v>1287</v>
      </c>
      <c r="C202" t="s">
        <v>49</v>
      </c>
      <c r="D202" t="s">
        <v>26</v>
      </c>
      <c r="E202" t="s">
        <v>15</v>
      </c>
      <c r="F202" t="s">
        <v>16</v>
      </c>
      <c r="G202" t="s">
        <v>23</v>
      </c>
      <c r="H202">
        <v>39</v>
      </c>
      <c r="I202" s="1">
        <v>42260</v>
      </c>
      <c r="J202" s="2">
        <v>78640</v>
      </c>
      <c r="K202" s="3">
        <v>0</v>
      </c>
      <c r="L202" t="s">
        <v>32</v>
      </c>
      <c r="M202" t="s">
        <v>67</v>
      </c>
      <c r="N202" s="1" t="s">
        <v>20</v>
      </c>
      <c r="O202">
        <f>TBL_Employees[[#This Row],[Annual Salary]]*TBL_Employees[[#This Row],[Bonus %]]</f>
        <v>0</v>
      </c>
      <c r="P202" s="2">
        <f>TBL_Employees[[#This Row],[Annual Salary]]+TBL_Employees[[#This Row],[Bonus calculated]]</f>
        <v>78640</v>
      </c>
    </row>
    <row r="203" spans="1:16" hidden="1" x14ac:dyDescent="0.35">
      <c r="A203" t="s">
        <v>267</v>
      </c>
      <c r="B203" t="s">
        <v>1288</v>
      </c>
      <c r="C203" t="s">
        <v>59</v>
      </c>
      <c r="D203" t="s">
        <v>14</v>
      </c>
      <c r="E203" t="s">
        <v>1104</v>
      </c>
      <c r="F203" t="s">
        <v>16</v>
      </c>
      <c r="G203" t="s">
        <v>23</v>
      </c>
      <c r="H203">
        <v>51</v>
      </c>
      <c r="I203" s="1">
        <v>38363</v>
      </c>
      <c r="J203" s="2">
        <v>55368</v>
      </c>
      <c r="K203" s="3">
        <v>0</v>
      </c>
      <c r="L203" t="s">
        <v>18</v>
      </c>
      <c r="M203" t="s">
        <v>19</v>
      </c>
      <c r="N203" s="1" t="s">
        <v>20</v>
      </c>
      <c r="O203">
        <f>TBL_Employees[[#This Row],[Annual Salary]]*TBL_Employees[[#This Row],[Bonus %]]</f>
        <v>0</v>
      </c>
      <c r="P203" s="2">
        <f>TBL_Employees[[#This Row],[Annual Salary]]+TBL_Employees[[#This Row],[Bonus calculated]]</f>
        <v>55368</v>
      </c>
    </row>
    <row r="204" spans="1:16" hidden="1" x14ac:dyDescent="0.35">
      <c r="A204" t="s">
        <v>438</v>
      </c>
      <c r="B204" t="s">
        <v>1289</v>
      </c>
      <c r="C204" t="s">
        <v>74</v>
      </c>
      <c r="D204" t="s">
        <v>26</v>
      </c>
      <c r="E204" t="s">
        <v>1104</v>
      </c>
      <c r="F204" t="s">
        <v>16</v>
      </c>
      <c r="G204" t="s">
        <v>17</v>
      </c>
      <c r="H204">
        <v>49</v>
      </c>
      <c r="I204" s="1">
        <v>44339</v>
      </c>
      <c r="J204" s="2">
        <v>78164</v>
      </c>
      <c r="K204" s="3">
        <v>0</v>
      </c>
      <c r="L204" t="s">
        <v>18</v>
      </c>
      <c r="M204" t="s">
        <v>56</v>
      </c>
      <c r="N204" s="1" t="s">
        <v>20</v>
      </c>
      <c r="O204">
        <f>TBL_Employees[[#This Row],[Annual Salary]]*TBL_Employees[[#This Row],[Bonus %]]</f>
        <v>0</v>
      </c>
      <c r="P204" s="2">
        <f>TBL_Employees[[#This Row],[Annual Salary]]+TBL_Employees[[#This Row],[Bonus calculated]]</f>
        <v>78164</v>
      </c>
    </row>
    <row r="205" spans="1:16" hidden="1" x14ac:dyDescent="0.35">
      <c r="A205" t="s">
        <v>439</v>
      </c>
      <c r="B205" t="s">
        <v>1290</v>
      </c>
      <c r="C205" t="s">
        <v>40</v>
      </c>
      <c r="D205" t="s">
        <v>41</v>
      </c>
      <c r="E205" t="s">
        <v>15</v>
      </c>
      <c r="F205" t="s">
        <v>27</v>
      </c>
      <c r="G205" t="s">
        <v>23</v>
      </c>
      <c r="H205">
        <v>30</v>
      </c>
      <c r="I205" s="1">
        <v>43965</v>
      </c>
      <c r="J205" s="2">
        <v>76014</v>
      </c>
      <c r="K205" s="3">
        <v>0</v>
      </c>
      <c r="L205" t="s">
        <v>32</v>
      </c>
      <c r="M205" t="s">
        <v>33</v>
      </c>
      <c r="N205" s="1" t="s">
        <v>20</v>
      </c>
      <c r="O205">
        <f>TBL_Employees[[#This Row],[Annual Salary]]*TBL_Employees[[#This Row],[Bonus %]]</f>
        <v>0</v>
      </c>
      <c r="P205" s="2">
        <f>TBL_Employees[[#This Row],[Annual Salary]]+TBL_Employees[[#This Row],[Bonus calculated]]</f>
        <v>76014</v>
      </c>
    </row>
    <row r="206" spans="1:16" hidden="1" x14ac:dyDescent="0.35">
      <c r="A206" t="s">
        <v>440</v>
      </c>
      <c r="B206" t="s">
        <v>1291</v>
      </c>
      <c r="C206" t="s">
        <v>76</v>
      </c>
      <c r="D206" t="s">
        <v>45</v>
      </c>
      <c r="E206" t="s">
        <v>35</v>
      </c>
      <c r="F206" t="s">
        <v>16</v>
      </c>
      <c r="G206" t="s">
        <v>46</v>
      </c>
      <c r="H206">
        <v>41</v>
      </c>
      <c r="I206" s="1">
        <v>42321</v>
      </c>
      <c r="J206" s="2">
        <v>61403</v>
      </c>
      <c r="K206" s="3">
        <v>0</v>
      </c>
      <c r="L206" t="s">
        <v>18</v>
      </c>
      <c r="M206" t="s">
        <v>42</v>
      </c>
      <c r="N206" s="1" t="s">
        <v>20</v>
      </c>
      <c r="O206">
        <f>TBL_Employees[[#This Row],[Annual Salary]]*TBL_Employees[[#This Row],[Bonus %]]</f>
        <v>0</v>
      </c>
      <c r="P206" s="2">
        <f>TBL_Employees[[#This Row],[Annual Salary]]+TBL_Employees[[#This Row],[Bonus calculated]]</f>
        <v>61403</v>
      </c>
    </row>
    <row r="207" spans="1:16" hidden="1" x14ac:dyDescent="0.35">
      <c r="A207" t="s">
        <v>441</v>
      </c>
      <c r="B207" t="s">
        <v>1292</v>
      </c>
      <c r="C207" t="s">
        <v>49</v>
      </c>
      <c r="D207" t="s">
        <v>26</v>
      </c>
      <c r="E207" t="s">
        <v>15</v>
      </c>
      <c r="F207" t="s">
        <v>27</v>
      </c>
      <c r="G207" t="s">
        <v>43</v>
      </c>
      <c r="H207">
        <v>58</v>
      </c>
      <c r="I207" s="1">
        <v>40529</v>
      </c>
      <c r="J207" s="2">
        <v>80720</v>
      </c>
      <c r="K207" s="3">
        <v>0</v>
      </c>
      <c r="L207" t="s">
        <v>18</v>
      </c>
      <c r="M207" t="s">
        <v>28</v>
      </c>
      <c r="N207" s="1" t="s">
        <v>20</v>
      </c>
      <c r="O207">
        <f>TBL_Employees[[#This Row],[Annual Salary]]*TBL_Employees[[#This Row],[Bonus %]]</f>
        <v>0</v>
      </c>
      <c r="P207" s="2">
        <f>TBL_Employees[[#This Row],[Annual Salary]]+TBL_Employees[[#This Row],[Bonus calculated]]</f>
        <v>80720</v>
      </c>
    </row>
    <row r="208" spans="1:16" hidden="1" x14ac:dyDescent="0.35">
      <c r="A208" t="s">
        <v>442</v>
      </c>
      <c r="B208" t="s">
        <v>1293</v>
      </c>
      <c r="C208" t="s">
        <v>79</v>
      </c>
      <c r="D208" t="s">
        <v>26</v>
      </c>
      <c r="E208" t="s">
        <v>1104</v>
      </c>
      <c r="F208" t="s">
        <v>27</v>
      </c>
      <c r="G208" t="s">
        <v>23</v>
      </c>
      <c r="H208">
        <v>55</v>
      </c>
      <c r="I208" s="1">
        <v>39809</v>
      </c>
      <c r="J208" s="2">
        <v>94026</v>
      </c>
      <c r="K208" s="3">
        <v>0</v>
      </c>
      <c r="L208" t="s">
        <v>32</v>
      </c>
      <c r="M208" t="s">
        <v>63</v>
      </c>
      <c r="N208" s="1" t="s">
        <v>20</v>
      </c>
      <c r="O208">
        <f>TBL_Employees[[#This Row],[Annual Salary]]*TBL_Employees[[#This Row],[Bonus %]]</f>
        <v>0</v>
      </c>
      <c r="P208" s="2">
        <f>TBL_Employees[[#This Row],[Annual Salary]]+TBL_Employees[[#This Row],[Bonus calculated]]</f>
        <v>94026</v>
      </c>
    </row>
    <row r="209" spans="1:16" hidden="1" x14ac:dyDescent="0.35">
      <c r="A209" t="s">
        <v>443</v>
      </c>
      <c r="B209" t="s">
        <v>1294</v>
      </c>
      <c r="C209" t="s">
        <v>59</v>
      </c>
      <c r="D209" t="s">
        <v>41</v>
      </c>
      <c r="E209" t="s">
        <v>15</v>
      </c>
      <c r="F209" t="s">
        <v>16</v>
      </c>
      <c r="G209" t="s">
        <v>23</v>
      </c>
      <c r="H209">
        <v>40</v>
      </c>
      <c r="I209" s="1">
        <v>42435</v>
      </c>
      <c r="J209" s="2">
        <v>56963</v>
      </c>
      <c r="K209" s="3">
        <v>0</v>
      </c>
      <c r="L209" t="s">
        <v>18</v>
      </c>
      <c r="M209" t="s">
        <v>19</v>
      </c>
      <c r="N209" s="1" t="s">
        <v>20</v>
      </c>
      <c r="O209">
        <f>TBL_Employees[[#This Row],[Annual Salary]]*TBL_Employees[[#This Row],[Bonus %]]</f>
        <v>0</v>
      </c>
      <c r="P209" s="2">
        <f>TBL_Employees[[#This Row],[Annual Salary]]+TBL_Employees[[#This Row],[Bonus calculated]]</f>
        <v>56963</v>
      </c>
    </row>
    <row r="210" spans="1:16" hidden="1" x14ac:dyDescent="0.35">
      <c r="A210" t="s">
        <v>444</v>
      </c>
      <c r="B210" t="s">
        <v>1295</v>
      </c>
      <c r="C210" t="s">
        <v>55</v>
      </c>
      <c r="D210" t="s">
        <v>14</v>
      </c>
      <c r="E210" t="s">
        <v>1104</v>
      </c>
      <c r="F210" t="s">
        <v>27</v>
      </c>
      <c r="G210" t="s">
        <v>46</v>
      </c>
      <c r="H210">
        <v>41</v>
      </c>
      <c r="I210" s="1">
        <v>41647</v>
      </c>
      <c r="J210" s="2">
        <v>113246</v>
      </c>
      <c r="K210" s="3">
        <v>0.06</v>
      </c>
      <c r="L210" t="s">
        <v>18</v>
      </c>
      <c r="M210" t="s">
        <v>19</v>
      </c>
      <c r="N210" s="1" t="s">
        <v>20</v>
      </c>
      <c r="O210">
        <f>TBL_Employees[[#This Row],[Annual Salary]]*TBL_Employees[[#This Row],[Bonus %]]</f>
        <v>6794.7599999999993</v>
      </c>
      <c r="P210" s="2">
        <f>TBL_Employees[[#This Row],[Annual Salary]]+TBL_Employees[[#This Row],[Bonus calculated]]</f>
        <v>120040.76</v>
      </c>
    </row>
    <row r="211" spans="1:16" hidden="1" x14ac:dyDescent="0.35">
      <c r="A211" t="s">
        <v>445</v>
      </c>
      <c r="B211" t="s">
        <v>1296</v>
      </c>
      <c r="C211" t="s">
        <v>85</v>
      </c>
      <c r="D211" t="s">
        <v>30</v>
      </c>
      <c r="E211" t="s">
        <v>15</v>
      </c>
      <c r="F211" t="s">
        <v>27</v>
      </c>
      <c r="G211" t="s">
        <v>17</v>
      </c>
      <c r="H211">
        <v>45</v>
      </c>
      <c r="I211" s="1">
        <v>38573</v>
      </c>
      <c r="J211" s="2">
        <v>76416</v>
      </c>
      <c r="K211" s="3">
        <v>0</v>
      </c>
      <c r="L211" t="s">
        <v>18</v>
      </c>
      <c r="M211" t="s">
        <v>37</v>
      </c>
      <c r="N211" s="1" t="s">
        <v>20</v>
      </c>
      <c r="O211">
        <f>TBL_Employees[[#This Row],[Annual Salary]]*TBL_Employees[[#This Row],[Bonus %]]</f>
        <v>0</v>
      </c>
      <c r="P211" s="2">
        <f>TBL_Employees[[#This Row],[Annual Salary]]+TBL_Employees[[#This Row],[Bonus calculated]]</f>
        <v>76416</v>
      </c>
    </row>
    <row r="212" spans="1:16" hidden="1" x14ac:dyDescent="0.35">
      <c r="A212" t="s">
        <v>271</v>
      </c>
      <c r="B212" t="s">
        <v>1297</v>
      </c>
      <c r="C212" t="s">
        <v>40</v>
      </c>
      <c r="D212" t="s">
        <v>58</v>
      </c>
      <c r="E212" t="s">
        <v>31</v>
      </c>
      <c r="F212" t="s">
        <v>27</v>
      </c>
      <c r="G212" t="s">
        <v>46</v>
      </c>
      <c r="H212">
        <v>57</v>
      </c>
      <c r="I212" s="1">
        <v>40272</v>
      </c>
      <c r="J212" s="2">
        <v>74597</v>
      </c>
      <c r="K212" s="3">
        <v>0</v>
      </c>
      <c r="L212" t="s">
        <v>18</v>
      </c>
      <c r="M212" t="s">
        <v>24</v>
      </c>
      <c r="N212" s="1">
        <v>42399</v>
      </c>
      <c r="O212">
        <f>TBL_Employees[[#This Row],[Annual Salary]]*TBL_Employees[[#This Row],[Bonus %]]</f>
        <v>0</v>
      </c>
      <c r="P212" s="2">
        <f>TBL_Employees[[#This Row],[Annual Salary]]+TBL_Employees[[#This Row],[Bonus calculated]]</f>
        <v>74597</v>
      </c>
    </row>
    <row r="213" spans="1:16" hidden="1" x14ac:dyDescent="0.35">
      <c r="A213" t="s">
        <v>446</v>
      </c>
      <c r="B213" t="s">
        <v>1298</v>
      </c>
      <c r="C213" t="s">
        <v>38</v>
      </c>
      <c r="D213" t="s">
        <v>26</v>
      </c>
      <c r="E213" t="s">
        <v>35</v>
      </c>
      <c r="F213" t="s">
        <v>16</v>
      </c>
      <c r="G213" t="s">
        <v>17</v>
      </c>
      <c r="H213">
        <v>65</v>
      </c>
      <c r="I213" s="1">
        <v>35308</v>
      </c>
      <c r="J213" s="2">
        <v>164102</v>
      </c>
      <c r="K213" s="3">
        <v>0.3</v>
      </c>
      <c r="L213" t="s">
        <v>18</v>
      </c>
      <c r="M213" t="s">
        <v>28</v>
      </c>
      <c r="N213" s="1" t="s">
        <v>20</v>
      </c>
      <c r="O213">
        <f>TBL_Employees[[#This Row],[Annual Salary]]*TBL_Employees[[#This Row],[Bonus %]]</f>
        <v>49230.6</v>
      </c>
      <c r="P213" s="2">
        <f>TBL_Employees[[#This Row],[Annual Salary]]+TBL_Employees[[#This Row],[Bonus calculated]]</f>
        <v>213332.6</v>
      </c>
    </row>
    <row r="214" spans="1:16" hidden="1" x14ac:dyDescent="0.35">
      <c r="A214" t="s">
        <v>447</v>
      </c>
      <c r="B214" t="s">
        <v>1299</v>
      </c>
      <c r="C214" t="s">
        <v>79</v>
      </c>
      <c r="D214" t="s">
        <v>26</v>
      </c>
      <c r="E214" t="s">
        <v>15</v>
      </c>
      <c r="F214" t="s">
        <v>16</v>
      </c>
      <c r="G214" t="s">
        <v>17</v>
      </c>
      <c r="H214">
        <v>44</v>
      </c>
      <c r="I214" s="1">
        <v>37668</v>
      </c>
      <c r="J214" s="2">
        <v>74431</v>
      </c>
      <c r="K214" s="3">
        <v>0</v>
      </c>
      <c r="L214" t="s">
        <v>18</v>
      </c>
      <c r="M214" t="s">
        <v>37</v>
      </c>
      <c r="N214" s="1" t="s">
        <v>20</v>
      </c>
      <c r="O214">
        <f>TBL_Employees[[#This Row],[Annual Salary]]*TBL_Employees[[#This Row],[Bonus %]]</f>
        <v>0</v>
      </c>
      <c r="P214" s="2">
        <f>TBL_Employees[[#This Row],[Annual Salary]]+TBL_Employees[[#This Row],[Bonus calculated]]</f>
        <v>74431</v>
      </c>
    </row>
    <row r="215" spans="1:16" hidden="1" x14ac:dyDescent="0.35">
      <c r="A215" t="s">
        <v>448</v>
      </c>
      <c r="B215" t="s">
        <v>1300</v>
      </c>
      <c r="C215" t="s">
        <v>59</v>
      </c>
      <c r="D215" t="s">
        <v>14</v>
      </c>
      <c r="E215" t="s">
        <v>1104</v>
      </c>
      <c r="F215" t="s">
        <v>16</v>
      </c>
      <c r="G215" t="s">
        <v>46</v>
      </c>
      <c r="H215">
        <v>52</v>
      </c>
      <c r="I215" s="1">
        <v>41835</v>
      </c>
      <c r="J215" s="2">
        <v>43378</v>
      </c>
      <c r="K215" s="3">
        <v>0</v>
      </c>
      <c r="L215" t="s">
        <v>18</v>
      </c>
      <c r="M215" t="s">
        <v>42</v>
      </c>
      <c r="N215" s="1" t="s">
        <v>20</v>
      </c>
      <c r="O215">
        <f>TBL_Employees[[#This Row],[Annual Salary]]*TBL_Employees[[#This Row],[Bonus %]]</f>
        <v>0</v>
      </c>
      <c r="P215" s="2">
        <f>TBL_Employees[[#This Row],[Annual Salary]]+TBL_Employees[[#This Row],[Bonus calculated]]</f>
        <v>43378</v>
      </c>
    </row>
    <row r="216" spans="1:16" hidden="1" x14ac:dyDescent="0.35">
      <c r="A216" t="s">
        <v>140</v>
      </c>
      <c r="B216" t="s">
        <v>1301</v>
      </c>
      <c r="C216" t="s">
        <v>59</v>
      </c>
      <c r="D216" t="s">
        <v>14</v>
      </c>
      <c r="E216" t="s">
        <v>31</v>
      </c>
      <c r="F216" t="s">
        <v>27</v>
      </c>
      <c r="G216" t="s">
        <v>23</v>
      </c>
      <c r="H216">
        <v>52</v>
      </c>
      <c r="I216" s="1">
        <v>37000</v>
      </c>
      <c r="J216" s="2">
        <v>47587</v>
      </c>
      <c r="K216" s="3">
        <v>0</v>
      </c>
      <c r="L216" t="s">
        <v>18</v>
      </c>
      <c r="M216" t="s">
        <v>19</v>
      </c>
      <c r="N216" s="1" t="s">
        <v>20</v>
      </c>
      <c r="O216">
        <f>TBL_Employees[[#This Row],[Annual Salary]]*TBL_Employees[[#This Row],[Bonus %]]</f>
        <v>0</v>
      </c>
      <c r="P216" s="2">
        <f>TBL_Employees[[#This Row],[Annual Salary]]+TBL_Employees[[#This Row],[Bonus calculated]]</f>
        <v>47587</v>
      </c>
    </row>
    <row r="217" spans="1:16" hidden="1" x14ac:dyDescent="0.35">
      <c r="A217" t="s">
        <v>449</v>
      </c>
      <c r="B217" t="s">
        <v>1302</v>
      </c>
      <c r="C217" t="s">
        <v>38</v>
      </c>
      <c r="D217" t="s">
        <v>22</v>
      </c>
      <c r="E217" t="s">
        <v>1104</v>
      </c>
      <c r="F217" t="s">
        <v>27</v>
      </c>
      <c r="G217" t="s">
        <v>46</v>
      </c>
      <c r="H217">
        <v>53</v>
      </c>
      <c r="I217" s="1">
        <v>37224</v>
      </c>
      <c r="J217" s="2">
        <v>179983</v>
      </c>
      <c r="K217" s="3">
        <v>0.16</v>
      </c>
      <c r="L217" t="s">
        <v>18</v>
      </c>
      <c r="M217" t="s">
        <v>37</v>
      </c>
      <c r="N217" s="1" t="s">
        <v>20</v>
      </c>
      <c r="O217">
        <f>TBL_Employees[[#This Row],[Annual Salary]]*TBL_Employees[[#This Row],[Bonus %]]</f>
        <v>28797.279999999999</v>
      </c>
      <c r="P217" s="2">
        <f>TBL_Employees[[#This Row],[Annual Salary]]+TBL_Employees[[#This Row],[Bonus calculated]]</f>
        <v>208780.28</v>
      </c>
    </row>
    <row r="218" spans="1:16" hidden="1" x14ac:dyDescent="0.35">
      <c r="A218" t="s">
        <v>450</v>
      </c>
      <c r="B218" t="s">
        <v>1303</v>
      </c>
      <c r="C218" t="s">
        <v>55</v>
      </c>
      <c r="D218" t="s">
        <v>41</v>
      </c>
      <c r="E218" t="s">
        <v>15</v>
      </c>
      <c r="F218" t="s">
        <v>27</v>
      </c>
      <c r="G218" t="s">
        <v>23</v>
      </c>
      <c r="H218">
        <v>31</v>
      </c>
      <c r="I218" s="1">
        <v>44528</v>
      </c>
      <c r="J218" s="2">
        <v>115565</v>
      </c>
      <c r="K218" s="3">
        <v>0.06</v>
      </c>
      <c r="L218" t="s">
        <v>18</v>
      </c>
      <c r="M218" t="s">
        <v>37</v>
      </c>
      <c r="N218" s="1" t="s">
        <v>20</v>
      </c>
      <c r="O218">
        <f>TBL_Employees[[#This Row],[Annual Salary]]*TBL_Employees[[#This Row],[Bonus %]]</f>
        <v>6933.9</v>
      </c>
      <c r="P218" s="2">
        <f>TBL_Employees[[#This Row],[Annual Salary]]+TBL_Employees[[#This Row],[Bonus calculated]]</f>
        <v>122498.9</v>
      </c>
    </row>
    <row r="219" spans="1:16" hidden="1" x14ac:dyDescent="0.35">
      <c r="A219" t="s">
        <v>451</v>
      </c>
      <c r="B219" t="s">
        <v>1304</v>
      </c>
      <c r="C219" t="s">
        <v>55</v>
      </c>
      <c r="D219" t="s">
        <v>14</v>
      </c>
      <c r="E219" t="s">
        <v>35</v>
      </c>
      <c r="F219" t="s">
        <v>16</v>
      </c>
      <c r="G219" t="s">
        <v>46</v>
      </c>
      <c r="H219">
        <v>63</v>
      </c>
      <c r="I219" s="1">
        <v>42988</v>
      </c>
      <c r="J219" s="2">
        <v>126064</v>
      </c>
      <c r="K219" s="3">
        <v>0.05</v>
      </c>
      <c r="L219" t="s">
        <v>18</v>
      </c>
      <c r="M219" t="s">
        <v>42</v>
      </c>
      <c r="N219" s="1" t="s">
        <v>20</v>
      </c>
      <c r="O219">
        <f>TBL_Employees[[#This Row],[Annual Salary]]*TBL_Employees[[#This Row],[Bonus %]]</f>
        <v>6303.2000000000007</v>
      </c>
      <c r="P219" s="2">
        <f>TBL_Employees[[#This Row],[Annual Salary]]+TBL_Employees[[#This Row],[Bonus calculated]]</f>
        <v>132367.20000000001</v>
      </c>
    </row>
    <row r="220" spans="1:16" hidden="1" x14ac:dyDescent="0.35">
      <c r="A220" t="s">
        <v>452</v>
      </c>
      <c r="B220" t="s">
        <v>1305</v>
      </c>
      <c r="C220" t="s">
        <v>1113</v>
      </c>
      <c r="D220" t="s">
        <v>22</v>
      </c>
      <c r="E220" t="s">
        <v>1104</v>
      </c>
      <c r="F220" t="s">
        <v>16</v>
      </c>
      <c r="G220" t="s">
        <v>43</v>
      </c>
      <c r="H220">
        <v>39</v>
      </c>
      <c r="I220" s="1">
        <v>41292</v>
      </c>
      <c r="J220" s="2">
        <v>151666</v>
      </c>
      <c r="K220" s="3">
        <v>0.13</v>
      </c>
      <c r="L220" t="s">
        <v>18</v>
      </c>
      <c r="M220" t="s">
        <v>19</v>
      </c>
      <c r="N220" s="1">
        <v>43281</v>
      </c>
      <c r="O220">
        <f>TBL_Employees[[#This Row],[Annual Salary]]*TBL_Employees[[#This Row],[Bonus %]]</f>
        <v>19716.580000000002</v>
      </c>
      <c r="P220" s="2">
        <f>TBL_Employees[[#This Row],[Annual Salary]]+TBL_Employees[[#This Row],[Bonus calculated]]</f>
        <v>171382.58000000002</v>
      </c>
    </row>
    <row r="221" spans="1:16" hidden="1" x14ac:dyDescent="0.35">
      <c r="A221" t="s">
        <v>453</v>
      </c>
      <c r="B221" t="s">
        <v>1306</v>
      </c>
      <c r="C221" t="s">
        <v>69</v>
      </c>
      <c r="D221" t="s">
        <v>26</v>
      </c>
      <c r="E221" t="s">
        <v>1104</v>
      </c>
      <c r="F221" t="s">
        <v>27</v>
      </c>
      <c r="G221" t="s">
        <v>17</v>
      </c>
      <c r="H221">
        <v>63</v>
      </c>
      <c r="I221" s="1">
        <v>36627</v>
      </c>
      <c r="J221" s="2">
        <v>99215</v>
      </c>
      <c r="K221" s="3">
        <v>0</v>
      </c>
      <c r="L221" t="s">
        <v>18</v>
      </c>
      <c r="M221" t="s">
        <v>56</v>
      </c>
      <c r="N221" s="1" t="s">
        <v>20</v>
      </c>
      <c r="O221">
        <f>TBL_Employees[[#This Row],[Annual Salary]]*TBL_Employees[[#This Row],[Bonus %]]</f>
        <v>0</v>
      </c>
      <c r="P221" s="2">
        <f>TBL_Employees[[#This Row],[Annual Salary]]+TBL_Employees[[#This Row],[Bonus calculated]]</f>
        <v>99215</v>
      </c>
    </row>
    <row r="222" spans="1:16" hidden="1" x14ac:dyDescent="0.35">
      <c r="A222" t="s">
        <v>454</v>
      </c>
      <c r="B222" t="s">
        <v>1307</v>
      </c>
      <c r="C222" t="s">
        <v>36</v>
      </c>
      <c r="D222" t="s">
        <v>26</v>
      </c>
      <c r="E222" t="s">
        <v>35</v>
      </c>
      <c r="F222" t="s">
        <v>27</v>
      </c>
      <c r="G222" t="s">
        <v>23</v>
      </c>
      <c r="H222">
        <v>27</v>
      </c>
      <c r="I222" s="1">
        <v>44066</v>
      </c>
      <c r="J222" s="2">
        <v>71502</v>
      </c>
      <c r="K222" s="3">
        <v>0</v>
      </c>
      <c r="L222" t="s">
        <v>32</v>
      </c>
      <c r="M222" t="s">
        <v>67</v>
      </c>
      <c r="N222" s="1" t="s">
        <v>20</v>
      </c>
      <c r="O222">
        <f>TBL_Employees[[#This Row],[Annual Salary]]*TBL_Employees[[#This Row],[Bonus %]]</f>
        <v>0</v>
      </c>
      <c r="P222" s="2">
        <f>TBL_Employees[[#This Row],[Annual Salary]]+TBL_Employees[[#This Row],[Bonus calculated]]</f>
        <v>71502</v>
      </c>
    </row>
    <row r="223" spans="1:16" hidden="1" x14ac:dyDescent="0.35">
      <c r="A223" t="s">
        <v>455</v>
      </c>
      <c r="B223" t="s">
        <v>1308</v>
      </c>
      <c r="C223" t="s">
        <v>38</v>
      </c>
      <c r="D223" t="s">
        <v>45</v>
      </c>
      <c r="E223" t="s">
        <v>31</v>
      </c>
      <c r="F223" t="s">
        <v>16</v>
      </c>
      <c r="G223" t="s">
        <v>46</v>
      </c>
      <c r="H223">
        <v>30</v>
      </c>
      <c r="I223" s="1">
        <v>44883</v>
      </c>
      <c r="J223" s="2">
        <v>168050</v>
      </c>
      <c r="K223" s="3">
        <v>0.24</v>
      </c>
      <c r="L223" t="s">
        <v>47</v>
      </c>
      <c r="M223" t="s">
        <v>68</v>
      </c>
      <c r="N223" s="1" t="s">
        <v>20</v>
      </c>
      <c r="O223">
        <f>TBL_Employees[[#This Row],[Annual Salary]]*TBL_Employees[[#This Row],[Bonus %]]</f>
        <v>40332</v>
      </c>
      <c r="P223" s="2">
        <f>TBL_Employees[[#This Row],[Annual Salary]]+TBL_Employees[[#This Row],[Bonus calculated]]</f>
        <v>208382</v>
      </c>
    </row>
    <row r="224" spans="1:16" hidden="1" x14ac:dyDescent="0.35">
      <c r="A224" t="s">
        <v>456</v>
      </c>
      <c r="B224" t="s">
        <v>1309</v>
      </c>
      <c r="C224" t="s">
        <v>1113</v>
      </c>
      <c r="D224" t="s">
        <v>45</v>
      </c>
      <c r="E224" t="s">
        <v>1104</v>
      </c>
      <c r="F224" t="s">
        <v>16</v>
      </c>
      <c r="G224" t="s">
        <v>17</v>
      </c>
      <c r="H224">
        <v>51</v>
      </c>
      <c r="I224" s="1">
        <v>37932</v>
      </c>
      <c r="J224" s="2">
        <v>130862</v>
      </c>
      <c r="K224" s="3">
        <v>0.12</v>
      </c>
      <c r="L224" t="s">
        <v>18</v>
      </c>
      <c r="M224" t="s">
        <v>56</v>
      </c>
      <c r="N224" s="1" t="s">
        <v>20</v>
      </c>
      <c r="O224">
        <f>TBL_Employees[[#This Row],[Annual Salary]]*TBL_Employees[[#This Row],[Bonus %]]</f>
        <v>15703.439999999999</v>
      </c>
      <c r="P224" s="2">
        <f>TBL_Employees[[#This Row],[Annual Salary]]+TBL_Employees[[#This Row],[Bonus calculated]]</f>
        <v>146565.44</v>
      </c>
    </row>
    <row r="225" spans="1:16" hidden="1" x14ac:dyDescent="0.35">
      <c r="A225" t="s">
        <v>457</v>
      </c>
      <c r="B225" t="s">
        <v>1310</v>
      </c>
      <c r="C225" t="s">
        <v>25</v>
      </c>
      <c r="D225" t="s">
        <v>26</v>
      </c>
      <c r="E225" t="s">
        <v>15</v>
      </c>
      <c r="F225" t="s">
        <v>27</v>
      </c>
      <c r="G225" t="s">
        <v>23</v>
      </c>
      <c r="H225">
        <v>58</v>
      </c>
      <c r="I225" s="1">
        <v>44458</v>
      </c>
      <c r="J225" s="2">
        <v>85716</v>
      </c>
      <c r="K225" s="3">
        <v>0</v>
      </c>
      <c r="L225" t="s">
        <v>32</v>
      </c>
      <c r="M225" t="s">
        <v>67</v>
      </c>
      <c r="N225" s="1" t="s">
        <v>20</v>
      </c>
      <c r="O225">
        <f>TBL_Employees[[#This Row],[Annual Salary]]*TBL_Employees[[#This Row],[Bonus %]]</f>
        <v>0</v>
      </c>
      <c r="P225" s="2">
        <f>TBL_Employees[[#This Row],[Annual Salary]]+TBL_Employees[[#This Row],[Bonus calculated]]</f>
        <v>85716</v>
      </c>
    </row>
    <row r="226" spans="1:16" hidden="1" x14ac:dyDescent="0.35">
      <c r="A226" t="s">
        <v>159</v>
      </c>
      <c r="B226" t="s">
        <v>1311</v>
      </c>
      <c r="C226" t="s">
        <v>38</v>
      </c>
      <c r="D226" t="s">
        <v>14</v>
      </c>
      <c r="E226" t="s">
        <v>31</v>
      </c>
      <c r="F226" t="s">
        <v>16</v>
      </c>
      <c r="G226" t="s">
        <v>46</v>
      </c>
      <c r="H226">
        <v>62</v>
      </c>
      <c r="I226" s="1">
        <v>40754</v>
      </c>
      <c r="J226" s="2">
        <v>185026</v>
      </c>
      <c r="K226" s="3">
        <v>0.24</v>
      </c>
      <c r="L226" t="s">
        <v>47</v>
      </c>
      <c r="M226" t="s">
        <v>68</v>
      </c>
      <c r="N226" s="1" t="s">
        <v>20</v>
      </c>
      <c r="O226">
        <f>TBL_Employees[[#This Row],[Annual Salary]]*TBL_Employees[[#This Row],[Bonus %]]</f>
        <v>44406.239999999998</v>
      </c>
      <c r="P226" s="2">
        <f>TBL_Employees[[#This Row],[Annual Salary]]+TBL_Employees[[#This Row],[Bonus calculated]]</f>
        <v>229432.24</v>
      </c>
    </row>
    <row r="227" spans="1:16" hidden="1" x14ac:dyDescent="0.35">
      <c r="A227" t="s">
        <v>128</v>
      </c>
      <c r="B227" t="s">
        <v>1312</v>
      </c>
      <c r="C227" t="s">
        <v>13</v>
      </c>
      <c r="D227" t="s">
        <v>45</v>
      </c>
      <c r="E227" t="s">
        <v>35</v>
      </c>
      <c r="F227" t="s">
        <v>16</v>
      </c>
      <c r="G227" t="s">
        <v>46</v>
      </c>
      <c r="H227">
        <v>27</v>
      </c>
      <c r="I227" s="1">
        <v>44539</v>
      </c>
      <c r="J227" s="2">
        <v>182403</v>
      </c>
      <c r="K227" s="3">
        <v>0.3</v>
      </c>
      <c r="L227" t="s">
        <v>47</v>
      </c>
      <c r="M227" t="s">
        <v>48</v>
      </c>
      <c r="N227" s="1" t="s">
        <v>20</v>
      </c>
      <c r="O227">
        <f>TBL_Employees[[#This Row],[Annual Salary]]*TBL_Employees[[#This Row],[Bonus %]]</f>
        <v>54720.9</v>
      </c>
      <c r="P227" s="2">
        <f>TBL_Employees[[#This Row],[Annual Salary]]+TBL_Employees[[#This Row],[Bonus calculated]]</f>
        <v>237123.9</v>
      </c>
    </row>
    <row r="228" spans="1:16" hidden="1" x14ac:dyDescent="0.35">
      <c r="A228" t="s">
        <v>458</v>
      </c>
      <c r="B228" t="s">
        <v>1313</v>
      </c>
      <c r="C228" t="s">
        <v>13</v>
      </c>
      <c r="D228" t="s">
        <v>58</v>
      </c>
      <c r="E228" t="s">
        <v>31</v>
      </c>
      <c r="F228" t="s">
        <v>16</v>
      </c>
      <c r="G228" t="s">
        <v>23</v>
      </c>
      <c r="H228">
        <v>63</v>
      </c>
      <c r="I228" s="1">
        <v>38211</v>
      </c>
      <c r="J228" s="2">
        <v>193531</v>
      </c>
      <c r="K228" s="3">
        <v>0.4</v>
      </c>
      <c r="L228" t="s">
        <v>32</v>
      </c>
      <c r="M228" t="s">
        <v>63</v>
      </c>
      <c r="N228" s="1" t="s">
        <v>20</v>
      </c>
      <c r="O228">
        <f>TBL_Employees[[#This Row],[Annual Salary]]*TBL_Employees[[#This Row],[Bonus %]]</f>
        <v>77412.400000000009</v>
      </c>
      <c r="P228" s="2">
        <f>TBL_Employees[[#This Row],[Annual Salary]]+TBL_Employees[[#This Row],[Bonus calculated]]</f>
        <v>270943.40000000002</v>
      </c>
    </row>
    <row r="229" spans="1:16" hidden="1" x14ac:dyDescent="0.35">
      <c r="A229" t="s">
        <v>459</v>
      </c>
      <c r="B229" t="s">
        <v>1314</v>
      </c>
      <c r="C229" t="s">
        <v>55</v>
      </c>
      <c r="D229" t="s">
        <v>26</v>
      </c>
      <c r="E229" t="s">
        <v>15</v>
      </c>
      <c r="F229" t="s">
        <v>16</v>
      </c>
      <c r="G229" t="s">
        <v>23</v>
      </c>
      <c r="H229">
        <v>52</v>
      </c>
      <c r="I229" s="1">
        <v>41345</v>
      </c>
      <c r="J229" s="2">
        <v>128301</v>
      </c>
      <c r="K229" s="3">
        <v>0.06</v>
      </c>
      <c r="L229" t="s">
        <v>32</v>
      </c>
      <c r="M229" t="s">
        <v>54</v>
      </c>
      <c r="N229" s="1">
        <v>44456</v>
      </c>
      <c r="O229">
        <f>TBL_Employees[[#This Row],[Annual Salary]]*TBL_Employees[[#This Row],[Bonus %]]</f>
        <v>7698.0599999999995</v>
      </c>
      <c r="P229" s="2">
        <f>TBL_Employees[[#This Row],[Annual Salary]]+TBL_Employees[[#This Row],[Bonus calculated]]</f>
        <v>135999.06</v>
      </c>
    </row>
    <row r="230" spans="1:16" hidden="1" x14ac:dyDescent="0.35">
      <c r="A230" t="s">
        <v>460</v>
      </c>
      <c r="B230" t="s">
        <v>1315</v>
      </c>
      <c r="C230" t="s">
        <v>59</v>
      </c>
      <c r="D230" t="s">
        <v>14</v>
      </c>
      <c r="E230" t="s">
        <v>35</v>
      </c>
      <c r="F230" t="s">
        <v>27</v>
      </c>
      <c r="G230" t="s">
        <v>46</v>
      </c>
      <c r="H230">
        <v>36</v>
      </c>
      <c r="I230" s="1">
        <v>43747</v>
      </c>
      <c r="J230" s="2">
        <v>51669</v>
      </c>
      <c r="K230" s="3">
        <v>0</v>
      </c>
      <c r="L230" t="s">
        <v>47</v>
      </c>
      <c r="M230" t="s">
        <v>1136</v>
      </c>
      <c r="N230" s="1">
        <v>44833</v>
      </c>
      <c r="O230">
        <f>TBL_Employees[[#This Row],[Annual Salary]]*TBL_Employees[[#This Row],[Bonus %]]</f>
        <v>0</v>
      </c>
      <c r="P230" s="2">
        <f>TBL_Employees[[#This Row],[Annual Salary]]+TBL_Employees[[#This Row],[Bonus calculated]]</f>
        <v>51669</v>
      </c>
    </row>
    <row r="231" spans="1:16" hidden="1" x14ac:dyDescent="0.35">
      <c r="A231" t="s">
        <v>278</v>
      </c>
      <c r="B231" t="s">
        <v>1316</v>
      </c>
      <c r="C231" t="s">
        <v>53</v>
      </c>
      <c r="D231" t="s">
        <v>30</v>
      </c>
      <c r="E231" t="s">
        <v>15</v>
      </c>
      <c r="F231" t="s">
        <v>16</v>
      </c>
      <c r="G231" t="s">
        <v>23</v>
      </c>
      <c r="H231">
        <v>47</v>
      </c>
      <c r="I231" s="1">
        <v>36917</v>
      </c>
      <c r="J231" s="2">
        <v>104289</v>
      </c>
      <c r="K231" s="3">
        <v>0</v>
      </c>
      <c r="L231" t="s">
        <v>18</v>
      </c>
      <c r="M231" t="s">
        <v>56</v>
      </c>
      <c r="N231" s="1" t="s">
        <v>20</v>
      </c>
      <c r="O231">
        <f>TBL_Employees[[#This Row],[Annual Salary]]*TBL_Employees[[#This Row],[Bonus %]]</f>
        <v>0</v>
      </c>
      <c r="P231" s="2">
        <f>TBL_Employees[[#This Row],[Annual Salary]]+TBL_Employees[[#This Row],[Bonus calculated]]</f>
        <v>104289</v>
      </c>
    </row>
    <row r="232" spans="1:16" hidden="1" x14ac:dyDescent="0.35">
      <c r="A232" t="s">
        <v>461</v>
      </c>
      <c r="B232" t="s">
        <v>1317</v>
      </c>
      <c r="C232" t="s">
        <v>36</v>
      </c>
      <c r="D232" t="s">
        <v>26</v>
      </c>
      <c r="E232" t="s">
        <v>1104</v>
      </c>
      <c r="F232" t="s">
        <v>27</v>
      </c>
      <c r="G232" t="s">
        <v>17</v>
      </c>
      <c r="H232">
        <v>27</v>
      </c>
      <c r="I232" s="1">
        <v>44276</v>
      </c>
      <c r="J232" s="2">
        <v>70181</v>
      </c>
      <c r="K232" s="3">
        <v>0</v>
      </c>
      <c r="L232" t="s">
        <v>18</v>
      </c>
      <c r="M232" t="s">
        <v>37</v>
      </c>
      <c r="N232" s="1" t="s">
        <v>20</v>
      </c>
      <c r="O232">
        <f>TBL_Employees[[#This Row],[Annual Salary]]*TBL_Employees[[#This Row],[Bonus %]]</f>
        <v>0</v>
      </c>
      <c r="P232" s="2">
        <f>TBL_Employees[[#This Row],[Annual Salary]]+TBL_Employees[[#This Row],[Bonus calculated]]</f>
        <v>70181</v>
      </c>
    </row>
    <row r="233" spans="1:16" hidden="1" x14ac:dyDescent="0.35">
      <c r="A233" t="s">
        <v>462</v>
      </c>
      <c r="B233" t="s">
        <v>1318</v>
      </c>
      <c r="C233" t="s">
        <v>50</v>
      </c>
      <c r="D233" t="s">
        <v>26</v>
      </c>
      <c r="E233" t="s">
        <v>31</v>
      </c>
      <c r="F233" t="s">
        <v>16</v>
      </c>
      <c r="G233" t="s">
        <v>17</v>
      </c>
      <c r="H233">
        <v>45</v>
      </c>
      <c r="I233" s="1">
        <v>44278</v>
      </c>
      <c r="J233" s="2">
        <v>92317</v>
      </c>
      <c r="K233" s="3">
        <v>0.06</v>
      </c>
      <c r="L233" t="s">
        <v>18</v>
      </c>
      <c r="M233" t="s">
        <v>24</v>
      </c>
      <c r="N233" s="1" t="s">
        <v>20</v>
      </c>
      <c r="O233">
        <f>TBL_Employees[[#This Row],[Annual Salary]]*TBL_Employees[[#This Row],[Bonus %]]</f>
        <v>5539.0199999999995</v>
      </c>
      <c r="P233" s="2">
        <f>TBL_Employees[[#This Row],[Annual Salary]]+TBL_Employees[[#This Row],[Bonus calculated]]</f>
        <v>97856.02</v>
      </c>
    </row>
    <row r="234" spans="1:16" hidden="1" x14ac:dyDescent="0.35">
      <c r="A234" t="s">
        <v>463</v>
      </c>
      <c r="B234" t="s">
        <v>1319</v>
      </c>
      <c r="C234" t="s">
        <v>40</v>
      </c>
      <c r="D234" t="s">
        <v>41</v>
      </c>
      <c r="E234" t="s">
        <v>31</v>
      </c>
      <c r="F234" t="s">
        <v>27</v>
      </c>
      <c r="G234" t="s">
        <v>43</v>
      </c>
      <c r="H234">
        <v>47</v>
      </c>
      <c r="I234" s="1">
        <v>44902</v>
      </c>
      <c r="J234" s="2">
        <v>99382</v>
      </c>
      <c r="K234" s="3">
        <v>0</v>
      </c>
      <c r="L234" t="s">
        <v>18</v>
      </c>
      <c r="M234" t="s">
        <v>19</v>
      </c>
      <c r="N234" s="1" t="s">
        <v>20</v>
      </c>
      <c r="O234">
        <f>TBL_Employees[[#This Row],[Annual Salary]]*TBL_Employees[[#This Row],[Bonus %]]</f>
        <v>0</v>
      </c>
      <c r="P234" s="2">
        <f>TBL_Employees[[#This Row],[Annual Salary]]+TBL_Employees[[#This Row],[Bonus calculated]]</f>
        <v>99382</v>
      </c>
    </row>
    <row r="235" spans="1:16" hidden="1" x14ac:dyDescent="0.35">
      <c r="A235" t="s">
        <v>464</v>
      </c>
      <c r="B235" t="s">
        <v>1320</v>
      </c>
      <c r="C235" t="s">
        <v>34</v>
      </c>
      <c r="D235" t="s">
        <v>26</v>
      </c>
      <c r="E235" t="s">
        <v>1104</v>
      </c>
      <c r="F235" t="s">
        <v>16</v>
      </c>
      <c r="G235" t="s">
        <v>17</v>
      </c>
      <c r="H235">
        <v>26</v>
      </c>
      <c r="I235" s="1">
        <v>43942</v>
      </c>
      <c r="J235" s="2">
        <v>67702</v>
      </c>
      <c r="K235" s="3">
        <v>0</v>
      </c>
      <c r="L235" t="s">
        <v>18</v>
      </c>
      <c r="M235" t="s">
        <v>56</v>
      </c>
      <c r="N235" s="1" t="s">
        <v>20</v>
      </c>
      <c r="O235">
        <f>TBL_Employees[[#This Row],[Annual Salary]]*TBL_Employees[[#This Row],[Bonus %]]</f>
        <v>0</v>
      </c>
      <c r="P235" s="2">
        <f>TBL_Employees[[#This Row],[Annual Salary]]+TBL_Employees[[#This Row],[Bonus calculated]]</f>
        <v>67702</v>
      </c>
    </row>
    <row r="236" spans="1:16" hidden="1" x14ac:dyDescent="0.35">
      <c r="A236" t="s">
        <v>465</v>
      </c>
      <c r="B236" t="s">
        <v>1321</v>
      </c>
      <c r="C236" t="s">
        <v>57</v>
      </c>
      <c r="D236" t="s">
        <v>14</v>
      </c>
      <c r="E236" t="s">
        <v>15</v>
      </c>
      <c r="F236" t="s">
        <v>27</v>
      </c>
      <c r="G236" t="s">
        <v>23</v>
      </c>
      <c r="H236">
        <v>58</v>
      </c>
      <c r="I236" s="1">
        <v>39077</v>
      </c>
      <c r="J236" s="2">
        <v>53133</v>
      </c>
      <c r="K236" s="3">
        <v>0</v>
      </c>
      <c r="L236" t="s">
        <v>32</v>
      </c>
      <c r="M236" t="s">
        <v>33</v>
      </c>
      <c r="N236" s="1" t="s">
        <v>20</v>
      </c>
      <c r="O236">
        <f>TBL_Employees[[#This Row],[Annual Salary]]*TBL_Employees[[#This Row],[Bonus %]]</f>
        <v>0</v>
      </c>
      <c r="P236" s="2">
        <f>TBL_Employees[[#This Row],[Annual Salary]]+TBL_Employees[[#This Row],[Bonus calculated]]</f>
        <v>53133</v>
      </c>
    </row>
    <row r="237" spans="1:16" hidden="1" x14ac:dyDescent="0.35">
      <c r="A237" t="s">
        <v>167</v>
      </c>
      <c r="B237" t="s">
        <v>1322</v>
      </c>
      <c r="C237" t="s">
        <v>60</v>
      </c>
      <c r="D237" t="s">
        <v>30</v>
      </c>
      <c r="E237" t="s">
        <v>31</v>
      </c>
      <c r="F237" t="s">
        <v>16</v>
      </c>
      <c r="G237" t="s">
        <v>46</v>
      </c>
      <c r="H237">
        <v>60</v>
      </c>
      <c r="I237" s="1">
        <v>35898</v>
      </c>
      <c r="J237" s="2">
        <v>110554</v>
      </c>
      <c r="K237" s="3">
        <v>0</v>
      </c>
      <c r="L237" t="s">
        <v>47</v>
      </c>
      <c r="M237" t="s">
        <v>48</v>
      </c>
      <c r="N237" s="1" t="s">
        <v>20</v>
      </c>
      <c r="O237">
        <f>TBL_Employees[[#This Row],[Annual Salary]]*TBL_Employees[[#This Row],[Bonus %]]</f>
        <v>0</v>
      </c>
      <c r="P237" s="2">
        <f>TBL_Employees[[#This Row],[Annual Salary]]+TBL_Employees[[#This Row],[Bonus calculated]]</f>
        <v>110554</v>
      </c>
    </row>
    <row r="238" spans="1:16" hidden="1" x14ac:dyDescent="0.35">
      <c r="A238" t="s">
        <v>466</v>
      </c>
      <c r="B238" t="s">
        <v>1323</v>
      </c>
      <c r="C238" t="s">
        <v>55</v>
      </c>
      <c r="D238" t="s">
        <v>14</v>
      </c>
      <c r="E238" t="s">
        <v>31</v>
      </c>
      <c r="F238" t="s">
        <v>27</v>
      </c>
      <c r="G238" t="s">
        <v>23</v>
      </c>
      <c r="H238">
        <v>45</v>
      </c>
      <c r="I238" s="1">
        <v>40368</v>
      </c>
      <c r="J238" s="2">
        <v>109221</v>
      </c>
      <c r="K238" s="3">
        <v>0.09</v>
      </c>
      <c r="L238" t="s">
        <v>18</v>
      </c>
      <c r="M238" t="s">
        <v>24</v>
      </c>
      <c r="N238" s="1" t="s">
        <v>20</v>
      </c>
      <c r="O238">
        <f>TBL_Employees[[#This Row],[Annual Salary]]*TBL_Employees[[#This Row],[Bonus %]]</f>
        <v>9829.89</v>
      </c>
      <c r="P238" s="2">
        <f>TBL_Employees[[#This Row],[Annual Salary]]+TBL_Employees[[#This Row],[Bonus calculated]]</f>
        <v>119050.89</v>
      </c>
    </row>
    <row r="239" spans="1:16" hidden="1" x14ac:dyDescent="0.35">
      <c r="A239" t="s">
        <v>467</v>
      </c>
      <c r="B239" t="s">
        <v>1324</v>
      </c>
      <c r="C239" t="s">
        <v>75</v>
      </c>
      <c r="D239" t="s">
        <v>26</v>
      </c>
      <c r="E239" t="s">
        <v>1104</v>
      </c>
      <c r="F239" t="s">
        <v>16</v>
      </c>
      <c r="G239" t="s">
        <v>46</v>
      </c>
      <c r="H239">
        <v>45</v>
      </c>
      <c r="I239" s="1">
        <v>39114</v>
      </c>
      <c r="J239" s="2">
        <v>88933</v>
      </c>
      <c r="K239" s="3">
        <v>0</v>
      </c>
      <c r="L239" t="s">
        <v>18</v>
      </c>
      <c r="M239" t="s">
        <v>28</v>
      </c>
      <c r="N239" s="1" t="s">
        <v>20</v>
      </c>
      <c r="O239">
        <f>TBL_Employees[[#This Row],[Annual Salary]]*TBL_Employees[[#This Row],[Bonus %]]</f>
        <v>0</v>
      </c>
      <c r="P239" s="2">
        <f>TBL_Employees[[#This Row],[Annual Salary]]+TBL_Employees[[#This Row],[Bonus calculated]]</f>
        <v>88933</v>
      </c>
    </row>
    <row r="240" spans="1:16" hidden="1" x14ac:dyDescent="0.35">
      <c r="A240" t="s">
        <v>468</v>
      </c>
      <c r="B240" t="s">
        <v>1325</v>
      </c>
      <c r="C240" t="s">
        <v>70</v>
      </c>
      <c r="D240" t="s">
        <v>22</v>
      </c>
      <c r="E240" t="s">
        <v>35</v>
      </c>
      <c r="F240" t="s">
        <v>27</v>
      </c>
      <c r="G240" t="s">
        <v>17</v>
      </c>
      <c r="H240">
        <v>40</v>
      </c>
      <c r="I240" s="1">
        <v>41951</v>
      </c>
      <c r="J240" s="2">
        <v>49342</v>
      </c>
      <c r="K240" s="3">
        <v>0</v>
      </c>
      <c r="L240" t="s">
        <v>18</v>
      </c>
      <c r="M240" t="s">
        <v>56</v>
      </c>
      <c r="N240" s="1">
        <v>43704</v>
      </c>
      <c r="O240">
        <f>TBL_Employees[[#This Row],[Annual Salary]]*TBL_Employees[[#This Row],[Bonus %]]</f>
        <v>0</v>
      </c>
      <c r="P240" s="2">
        <f>TBL_Employees[[#This Row],[Annual Salary]]+TBL_Employees[[#This Row],[Bonus calculated]]</f>
        <v>49342</v>
      </c>
    </row>
    <row r="241" spans="1:16" hidden="1" x14ac:dyDescent="0.35">
      <c r="A241" t="s">
        <v>469</v>
      </c>
      <c r="B241" t="s">
        <v>1326</v>
      </c>
      <c r="C241" t="s">
        <v>36</v>
      </c>
      <c r="D241" t="s">
        <v>26</v>
      </c>
      <c r="E241" t="s">
        <v>35</v>
      </c>
      <c r="F241" t="s">
        <v>27</v>
      </c>
      <c r="G241" t="s">
        <v>17</v>
      </c>
      <c r="H241">
        <v>27</v>
      </c>
      <c r="I241" s="1">
        <v>44751</v>
      </c>
      <c r="J241" s="2">
        <v>74587</v>
      </c>
      <c r="K241" s="3">
        <v>0</v>
      </c>
      <c r="L241" t="s">
        <v>18</v>
      </c>
      <c r="M241" t="s">
        <v>24</v>
      </c>
      <c r="N241" s="1" t="s">
        <v>20</v>
      </c>
      <c r="O241">
        <f>TBL_Employees[[#This Row],[Annual Salary]]*TBL_Employees[[#This Row],[Bonus %]]</f>
        <v>0</v>
      </c>
      <c r="P241" s="2">
        <f>TBL_Employees[[#This Row],[Annual Salary]]+TBL_Employees[[#This Row],[Bonus calculated]]</f>
        <v>74587</v>
      </c>
    </row>
    <row r="242" spans="1:16" hidden="1" x14ac:dyDescent="0.35">
      <c r="A242" t="s">
        <v>470</v>
      </c>
      <c r="B242" t="s">
        <v>1327</v>
      </c>
      <c r="C242" t="s">
        <v>40</v>
      </c>
      <c r="D242" t="s">
        <v>58</v>
      </c>
      <c r="E242" t="s">
        <v>35</v>
      </c>
      <c r="F242" t="s">
        <v>27</v>
      </c>
      <c r="G242" t="s">
        <v>23</v>
      </c>
      <c r="H242">
        <v>36</v>
      </c>
      <c r="I242" s="1">
        <v>43903</v>
      </c>
      <c r="J242" s="2">
        <v>80757</v>
      </c>
      <c r="K242" s="3">
        <v>0</v>
      </c>
      <c r="L242" t="s">
        <v>32</v>
      </c>
      <c r="M242" t="s">
        <v>67</v>
      </c>
      <c r="N242" s="1" t="s">
        <v>20</v>
      </c>
      <c r="O242">
        <f>TBL_Employees[[#This Row],[Annual Salary]]*TBL_Employees[[#This Row],[Bonus %]]</f>
        <v>0</v>
      </c>
      <c r="P242" s="2">
        <f>TBL_Employees[[#This Row],[Annual Salary]]+TBL_Employees[[#This Row],[Bonus calculated]]</f>
        <v>80757</v>
      </c>
    </row>
    <row r="243" spans="1:16" hidden="1" x14ac:dyDescent="0.35">
      <c r="A243" t="s">
        <v>471</v>
      </c>
      <c r="B243" t="s">
        <v>1328</v>
      </c>
      <c r="C243" t="s">
        <v>38</v>
      </c>
      <c r="D243" t="s">
        <v>14</v>
      </c>
      <c r="E243" t="s">
        <v>31</v>
      </c>
      <c r="F243" t="s">
        <v>27</v>
      </c>
      <c r="G243" t="s">
        <v>23</v>
      </c>
      <c r="H243">
        <v>28</v>
      </c>
      <c r="I243" s="1">
        <v>44846</v>
      </c>
      <c r="J243" s="2">
        <v>198662</v>
      </c>
      <c r="K243" s="3">
        <v>0.25</v>
      </c>
      <c r="L243" t="s">
        <v>32</v>
      </c>
      <c r="M243" t="s">
        <v>54</v>
      </c>
      <c r="N243" s="1" t="s">
        <v>20</v>
      </c>
      <c r="O243">
        <f>TBL_Employees[[#This Row],[Annual Salary]]*TBL_Employees[[#This Row],[Bonus %]]</f>
        <v>49665.5</v>
      </c>
      <c r="P243" s="2">
        <f>TBL_Employees[[#This Row],[Annual Salary]]+TBL_Employees[[#This Row],[Bonus calculated]]</f>
        <v>248327.5</v>
      </c>
    </row>
    <row r="244" spans="1:16" hidden="1" x14ac:dyDescent="0.35">
      <c r="A244" t="s">
        <v>472</v>
      </c>
      <c r="B244" t="s">
        <v>1329</v>
      </c>
      <c r="C244" t="s">
        <v>1113</v>
      </c>
      <c r="D244" t="s">
        <v>41</v>
      </c>
      <c r="E244" t="s">
        <v>35</v>
      </c>
      <c r="F244" t="s">
        <v>16</v>
      </c>
      <c r="G244" t="s">
        <v>43</v>
      </c>
      <c r="H244">
        <v>57</v>
      </c>
      <c r="I244" s="1">
        <v>44420</v>
      </c>
      <c r="J244" s="2">
        <v>142506</v>
      </c>
      <c r="K244" s="3">
        <v>0.11</v>
      </c>
      <c r="L244" t="s">
        <v>18</v>
      </c>
      <c r="M244" t="s">
        <v>24</v>
      </c>
      <c r="N244" s="1" t="s">
        <v>20</v>
      </c>
      <c r="O244">
        <f>TBL_Employees[[#This Row],[Annual Salary]]*TBL_Employees[[#This Row],[Bonus %]]</f>
        <v>15675.66</v>
      </c>
      <c r="P244" s="2">
        <f>TBL_Employees[[#This Row],[Annual Salary]]+TBL_Employees[[#This Row],[Bonus calculated]]</f>
        <v>158181.66</v>
      </c>
    </row>
    <row r="245" spans="1:16" hidden="1" x14ac:dyDescent="0.35">
      <c r="A245" t="s">
        <v>83</v>
      </c>
      <c r="B245" t="s">
        <v>1330</v>
      </c>
      <c r="C245" t="s">
        <v>61</v>
      </c>
      <c r="D245" t="s">
        <v>26</v>
      </c>
      <c r="E245" t="s">
        <v>35</v>
      </c>
      <c r="F245" t="s">
        <v>27</v>
      </c>
      <c r="G245" t="s">
        <v>43</v>
      </c>
      <c r="H245">
        <v>57</v>
      </c>
      <c r="I245" s="1">
        <v>44757</v>
      </c>
      <c r="J245" s="2">
        <v>77028</v>
      </c>
      <c r="K245" s="3">
        <v>0</v>
      </c>
      <c r="L245" t="s">
        <v>18</v>
      </c>
      <c r="M245" t="s">
        <v>56</v>
      </c>
      <c r="N245" s="1" t="s">
        <v>20</v>
      </c>
      <c r="O245">
        <f>TBL_Employees[[#This Row],[Annual Salary]]*TBL_Employees[[#This Row],[Bonus %]]</f>
        <v>0</v>
      </c>
      <c r="P245" s="2">
        <f>TBL_Employees[[#This Row],[Annual Salary]]+TBL_Employees[[#This Row],[Bonus calculated]]</f>
        <v>77028</v>
      </c>
    </row>
    <row r="246" spans="1:16" hidden="1" x14ac:dyDescent="0.35">
      <c r="A246" t="s">
        <v>473</v>
      </c>
      <c r="B246" t="s">
        <v>1331</v>
      </c>
      <c r="C246" t="s">
        <v>36</v>
      </c>
      <c r="D246" t="s">
        <v>26</v>
      </c>
      <c r="E246" t="s">
        <v>15</v>
      </c>
      <c r="F246" t="s">
        <v>27</v>
      </c>
      <c r="G246" t="s">
        <v>46</v>
      </c>
      <c r="H246">
        <v>30</v>
      </c>
      <c r="I246" s="1">
        <v>42744</v>
      </c>
      <c r="J246" s="2">
        <v>80389</v>
      </c>
      <c r="K246" s="3">
        <v>0</v>
      </c>
      <c r="L246" t="s">
        <v>47</v>
      </c>
      <c r="M246" t="s">
        <v>68</v>
      </c>
      <c r="N246" s="1">
        <v>42988</v>
      </c>
      <c r="O246">
        <f>TBL_Employees[[#This Row],[Annual Salary]]*TBL_Employees[[#This Row],[Bonus %]]</f>
        <v>0</v>
      </c>
      <c r="P246" s="2">
        <f>TBL_Employees[[#This Row],[Annual Salary]]+TBL_Employees[[#This Row],[Bonus calculated]]</f>
        <v>80389</v>
      </c>
    </row>
    <row r="247" spans="1:16" hidden="1" x14ac:dyDescent="0.35">
      <c r="A247" t="s">
        <v>474</v>
      </c>
      <c r="B247" t="s">
        <v>1332</v>
      </c>
      <c r="C247" t="s">
        <v>13</v>
      </c>
      <c r="D247" t="s">
        <v>30</v>
      </c>
      <c r="E247" t="s">
        <v>1104</v>
      </c>
      <c r="F247" t="s">
        <v>16</v>
      </c>
      <c r="G247" t="s">
        <v>17</v>
      </c>
      <c r="H247">
        <v>26</v>
      </c>
      <c r="I247" s="1">
        <v>44584</v>
      </c>
      <c r="J247" s="2">
        <v>249062</v>
      </c>
      <c r="K247" s="3">
        <v>0.39</v>
      </c>
      <c r="L247" t="s">
        <v>18</v>
      </c>
      <c r="M247" t="s">
        <v>42</v>
      </c>
      <c r="N247" s="1" t="s">
        <v>20</v>
      </c>
      <c r="O247">
        <f>TBL_Employees[[#This Row],[Annual Salary]]*TBL_Employees[[#This Row],[Bonus %]]</f>
        <v>97134.180000000008</v>
      </c>
      <c r="P247" s="2">
        <f>TBL_Employees[[#This Row],[Annual Salary]]+TBL_Employees[[#This Row],[Bonus calculated]]</f>
        <v>346196.18</v>
      </c>
    </row>
    <row r="248" spans="1:16" hidden="1" x14ac:dyDescent="0.35">
      <c r="A248" t="s">
        <v>475</v>
      </c>
      <c r="B248" t="s">
        <v>1333</v>
      </c>
      <c r="C248" t="s">
        <v>62</v>
      </c>
      <c r="D248" t="s">
        <v>26</v>
      </c>
      <c r="E248" t="s">
        <v>31</v>
      </c>
      <c r="F248" t="s">
        <v>16</v>
      </c>
      <c r="G248" t="s">
        <v>46</v>
      </c>
      <c r="H248">
        <v>53</v>
      </c>
      <c r="I248" s="1">
        <v>41282</v>
      </c>
      <c r="J248" s="2">
        <v>52675</v>
      </c>
      <c r="K248" s="3">
        <v>0</v>
      </c>
      <c r="L248" t="s">
        <v>47</v>
      </c>
      <c r="M248" t="s">
        <v>68</v>
      </c>
      <c r="N248" s="1" t="s">
        <v>20</v>
      </c>
      <c r="O248">
        <f>TBL_Employees[[#This Row],[Annual Salary]]*TBL_Employees[[#This Row],[Bonus %]]</f>
        <v>0</v>
      </c>
      <c r="P248" s="2">
        <f>TBL_Employees[[#This Row],[Annual Salary]]+TBL_Employees[[#This Row],[Bonus calculated]]</f>
        <v>52675</v>
      </c>
    </row>
    <row r="249" spans="1:16" hidden="1" x14ac:dyDescent="0.35">
      <c r="A249" t="s">
        <v>476</v>
      </c>
      <c r="B249" t="s">
        <v>1334</v>
      </c>
      <c r="C249" t="s">
        <v>44</v>
      </c>
      <c r="D249" t="s">
        <v>45</v>
      </c>
      <c r="E249" t="s">
        <v>35</v>
      </c>
      <c r="F249" t="s">
        <v>27</v>
      </c>
      <c r="G249" t="s">
        <v>23</v>
      </c>
      <c r="H249">
        <v>59</v>
      </c>
      <c r="I249" s="1">
        <v>41770</v>
      </c>
      <c r="J249" s="2">
        <v>83365</v>
      </c>
      <c r="K249" s="3">
        <v>0</v>
      </c>
      <c r="L249" t="s">
        <v>32</v>
      </c>
      <c r="M249" t="s">
        <v>67</v>
      </c>
      <c r="N249" s="1" t="s">
        <v>20</v>
      </c>
      <c r="O249">
        <f>TBL_Employees[[#This Row],[Annual Salary]]*TBL_Employees[[#This Row],[Bonus %]]</f>
        <v>0</v>
      </c>
      <c r="P249" s="2">
        <f>TBL_Employees[[#This Row],[Annual Salary]]+TBL_Employees[[#This Row],[Bonus calculated]]</f>
        <v>83365</v>
      </c>
    </row>
    <row r="250" spans="1:16" hidden="1" x14ac:dyDescent="0.35">
      <c r="A250" t="s">
        <v>477</v>
      </c>
      <c r="B250" t="s">
        <v>1335</v>
      </c>
      <c r="C250" t="s">
        <v>73</v>
      </c>
      <c r="D250" t="s">
        <v>26</v>
      </c>
      <c r="E250" t="s">
        <v>1104</v>
      </c>
      <c r="F250" t="s">
        <v>27</v>
      </c>
      <c r="G250" t="s">
        <v>23</v>
      </c>
      <c r="H250">
        <v>56</v>
      </c>
      <c r="I250" s="1">
        <v>37850</v>
      </c>
      <c r="J250" s="2">
        <v>82758</v>
      </c>
      <c r="K250" s="3">
        <v>0</v>
      </c>
      <c r="L250" t="s">
        <v>18</v>
      </c>
      <c r="M250" t="s">
        <v>56</v>
      </c>
      <c r="N250" s="1" t="s">
        <v>20</v>
      </c>
      <c r="O250">
        <f>TBL_Employees[[#This Row],[Annual Salary]]*TBL_Employees[[#This Row],[Bonus %]]</f>
        <v>0</v>
      </c>
      <c r="P250" s="2">
        <f>TBL_Employees[[#This Row],[Annual Salary]]+TBL_Employees[[#This Row],[Bonus calculated]]</f>
        <v>82758</v>
      </c>
    </row>
    <row r="251" spans="1:16" hidden="1" x14ac:dyDescent="0.35">
      <c r="A251" t="s">
        <v>478</v>
      </c>
      <c r="B251" t="s">
        <v>1336</v>
      </c>
      <c r="C251" t="s">
        <v>55</v>
      </c>
      <c r="D251" t="s">
        <v>26</v>
      </c>
      <c r="E251" t="s">
        <v>31</v>
      </c>
      <c r="F251" t="s">
        <v>27</v>
      </c>
      <c r="G251" t="s">
        <v>17</v>
      </c>
      <c r="H251">
        <v>41</v>
      </c>
      <c r="I251" s="1">
        <v>41059</v>
      </c>
      <c r="J251" s="2">
        <v>126406</v>
      </c>
      <c r="K251" s="3">
        <v>0.1</v>
      </c>
      <c r="L251" t="s">
        <v>18</v>
      </c>
      <c r="M251" t="s">
        <v>19</v>
      </c>
      <c r="N251" s="1" t="s">
        <v>20</v>
      </c>
      <c r="O251">
        <f>TBL_Employees[[#This Row],[Annual Salary]]*TBL_Employees[[#This Row],[Bonus %]]</f>
        <v>12640.6</v>
      </c>
      <c r="P251" s="2">
        <f>TBL_Employees[[#This Row],[Annual Salary]]+TBL_Employees[[#This Row],[Bonus calculated]]</f>
        <v>139046.6</v>
      </c>
    </row>
    <row r="252" spans="1:16" hidden="1" x14ac:dyDescent="0.35">
      <c r="A252" t="s">
        <v>479</v>
      </c>
      <c r="B252" t="s">
        <v>1337</v>
      </c>
      <c r="C252" t="s">
        <v>55</v>
      </c>
      <c r="D252" t="s">
        <v>41</v>
      </c>
      <c r="E252" t="s">
        <v>31</v>
      </c>
      <c r="F252" t="s">
        <v>16</v>
      </c>
      <c r="G252" t="s">
        <v>23</v>
      </c>
      <c r="H252">
        <v>46</v>
      </c>
      <c r="I252" s="1">
        <v>42759</v>
      </c>
      <c r="J252" s="2">
        <v>103147</v>
      </c>
      <c r="K252" s="3">
        <v>0.06</v>
      </c>
      <c r="L252" t="s">
        <v>18</v>
      </c>
      <c r="M252" t="s">
        <v>42</v>
      </c>
      <c r="N252" s="1" t="s">
        <v>20</v>
      </c>
      <c r="O252">
        <f>TBL_Employees[[#This Row],[Annual Salary]]*TBL_Employees[[#This Row],[Bonus %]]</f>
        <v>6188.82</v>
      </c>
      <c r="P252" s="2">
        <f>TBL_Employees[[#This Row],[Annual Salary]]+TBL_Employees[[#This Row],[Bonus calculated]]</f>
        <v>109335.82</v>
      </c>
    </row>
    <row r="253" spans="1:16" hidden="1" x14ac:dyDescent="0.35">
      <c r="A253" t="s">
        <v>480</v>
      </c>
      <c r="B253" t="s">
        <v>1338</v>
      </c>
      <c r="C253" t="s">
        <v>75</v>
      </c>
      <c r="D253" t="s">
        <v>26</v>
      </c>
      <c r="E253" t="s">
        <v>35</v>
      </c>
      <c r="F253" t="s">
        <v>27</v>
      </c>
      <c r="G253" t="s">
        <v>46</v>
      </c>
      <c r="H253">
        <v>49</v>
      </c>
      <c r="I253" s="1">
        <v>44108</v>
      </c>
      <c r="J253" s="2">
        <v>81622</v>
      </c>
      <c r="K253" s="3">
        <v>0</v>
      </c>
      <c r="L253" t="s">
        <v>18</v>
      </c>
      <c r="M253" t="s">
        <v>19</v>
      </c>
      <c r="N253" s="1" t="s">
        <v>20</v>
      </c>
      <c r="O253">
        <f>TBL_Employees[[#This Row],[Annual Salary]]*TBL_Employees[[#This Row],[Bonus %]]</f>
        <v>0</v>
      </c>
      <c r="P253" s="2">
        <f>TBL_Employees[[#This Row],[Annual Salary]]+TBL_Employees[[#This Row],[Bonus calculated]]</f>
        <v>81622</v>
      </c>
    </row>
    <row r="254" spans="1:16" hidden="1" x14ac:dyDescent="0.35">
      <c r="A254" t="s">
        <v>481</v>
      </c>
      <c r="B254" t="s">
        <v>1339</v>
      </c>
      <c r="C254" t="s">
        <v>64</v>
      </c>
      <c r="D254" t="s">
        <v>26</v>
      </c>
      <c r="E254" t="s">
        <v>1104</v>
      </c>
      <c r="F254" t="s">
        <v>27</v>
      </c>
      <c r="G254" t="s">
        <v>17</v>
      </c>
      <c r="H254">
        <v>42</v>
      </c>
      <c r="I254" s="1">
        <v>44270</v>
      </c>
      <c r="J254" s="2">
        <v>44265</v>
      </c>
      <c r="K254" s="3">
        <v>0</v>
      </c>
      <c r="L254" t="s">
        <v>18</v>
      </c>
      <c r="M254" t="s">
        <v>24</v>
      </c>
      <c r="N254" s="1">
        <v>44739</v>
      </c>
      <c r="O254">
        <f>TBL_Employees[[#This Row],[Annual Salary]]*TBL_Employees[[#This Row],[Bonus %]]</f>
        <v>0</v>
      </c>
      <c r="P254" s="2">
        <f>TBL_Employees[[#This Row],[Annual Salary]]+TBL_Employees[[#This Row],[Bonus calculated]]</f>
        <v>44265</v>
      </c>
    </row>
    <row r="255" spans="1:16" hidden="1" x14ac:dyDescent="0.35">
      <c r="A255" t="s">
        <v>482</v>
      </c>
      <c r="B255" t="s">
        <v>1340</v>
      </c>
      <c r="C255" t="s">
        <v>13</v>
      </c>
      <c r="D255" t="s">
        <v>45</v>
      </c>
      <c r="E255" t="s">
        <v>1104</v>
      </c>
      <c r="F255" t="s">
        <v>16</v>
      </c>
      <c r="G255" t="s">
        <v>23</v>
      </c>
      <c r="H255">
        <v>55</v>
      </c>
      <c r="I255" s="1">
        <v>36222</v>
      </c>
      <c r="J255" s="2">
        <v>213998</v>
      </c>
      <c r="K255" s="3">
        <v>0.34</v>
      </c>
      <c r="L255" t="s">
        <v>18</v>
      </c>
      <c r="M255" t="s">
        <v>42</v>
      </c>
      <c r="N255" s="1" t="s">
        <v>20</v>
      </c>
      <c r="O255">
        <f>TBL_Employees[[#This Row],[Annual Salary]]*TBL_Employees[[#This Row],[Bonus %]]</f>
        <v>72759.320000000007</v>
      </c>
      <c r="P255" s="2">
        <f>TBL_Employees[[#This Row],[Annual Salary]]+TBL_Employees[[#This Row],[Bonus calculated]]</f>
        <v>286757.32</v>
      </c>
    </row>
    <row r="256" spans="1:16" hidden="1" x14ac:dyDescent="0.35">
      <c r="A256" t="s">
        <v>483</v>
      </c>
      <c r="B256" t="s">
        <v>1341</v>
      </c>
      <c r="C256" t="s">
        <v>38</v>
      </c>
      <c r="D256" t="s">
        <v>26</v>
      </c>
      <c r="E256" t="s">
        <v>15</v>
      </c>
      <c r="F256" t="s">
        <v>27</v>
      </c>
      <c r="G256" t="s">
        <v>46</v>
      </c>
      <c r="H256">
        <v>44</v>
      </c>
      <c r="I256" s="1">
        <v>41874</v>
      </c>
      <c r="J256" s="2">
        <v>171823</v>
      </c>
      <c r="K256" s="3">
        <v>0.27</v>
      </c>
      <c r="L256" t="s">
        <v>18</v>
      </c>
      <c r="M256" t="s">
        <v>28</v>
      </c>
      <c r="N256" s="1" t="s">
        <v>20</v>
      </c>
      <c r="O256">
        <f>TBL_Employees[[#This Row],[Annual Salary]]*TBL_Employees[[#This Row],[Bonus %]]</f>
        <v>46392.210000000006</v>
      </c>
      <c r="P256" s="2">
        <f>TBL_Employees[[#This Row],[Annual Salary]]+TBL_Employees[[#This Row],[Bonus calculated]]</f>
        <v>218215.21000000002</v>
      </c>
    </row>
    <row r="257" spans="1:16" hidden="1" x14ac:dyDescent="0.35">
      <c r="A257" t="s">
        <v>484</v>
      </c>
      <c r="B257" t="s">
        <v>1342</v>
      </c>
      <c r="C257" t="s">
        <v>13</v>
      </c>
      <c r="D257" t="s">
        <v>58</v>
      </c>
      <c r="E257" t="s">
        <v>35</v>
      </c>
      <c r="F257" t="s">
        <v>27</v>
      </c>
      <c r="G257" t="s">
        <v>23</v>
      </c>
      <c r="H257">
        <v>28</v>
      </c>
      <c r="I257" s="1">
        <v>43410</v>
      </c>
      <c r="J257" s="2">
        <v>201013</v>
      </c>
      <c r="K257" s="3">
        <v>0.31</v>
      </c>
      <c r="L257" t="s">
        <v>18</v>
      </c>
      <c r="M257" t="s">
        <v>37</v>
      </c>
      <c r="N257" s="1" t="s">
        <v>20</v>
      </c>
      <c r="O257">
        <f>TBL_Employees[[#This Row],[Annual Salary]]*TBL_Employees[[#This Row],[Bonus %]]</f>
        <v>62314.03</v>
      </c>
      <c r="P257" s="2">
        <f>TBL_Employees[[#This Row],[Annual Salary]]+TBL_Employees[[#This Row],[Bonus calculated]]</f>
        <v>263327.03000000003</v>
      </c>
    </row>
    <row r="258" spans="1:16" hidden="1" x14ac:dyDescent="0.35">
      <c r="A258" t="s">
        <v>485</v>
      </c>
      <c r="B258" t="s">
        <v>1343</v>
      </c>
      <c r="C258" t="s">
        <v>38</v>
      </c>
      <c r="D258" t="s">
        <v>26</v>
      </c>
      <c r="E258" t="s">
        <v>35</v>
      </c>
      <c r="F258" t="s">
        <v>27</v>
      </c>
      <c r="G258" t="s">
        <v>43</v>
      </c>
      <c r="H258">
        <v>41</v>
      </c>
      <c r="I258" s="1">
        <v>41537</v>
      </c>
      <c r="J258" s="2">
        <v>192944</v>
      </c>
      <c r="K258" s="3">
        <v>0.22</v>
      </c>
      <c r="L258" t="s">
        <v>18</v>
      </c>
      <c r="M258" t="s">
        <v>42</v>
      </c>
      <c r="N258" s="1" t="s">
        <v>20</v>
      </c>
      <c r="O258">
        <f>TBL_Employees[[#This Row],[Annual Salary]]*TBL_Employees[[#This Row],[Bonus %]]</f>
        <v>42447.68</v>
      </c>
      <c r="P258" s="2">
        <f>TBL_Employees[[#This Row],[Annual Salary]]+TBL_Employees[[#This Row],[Bonus calculated]]</f>
        <v>235391.68</v>
      </c>
    </row>
    <row r="259" spans="1:16" hidden="1" x14ac:dyDescent="0.35">
      <c r="A259" t="s">
        <v>234</v>
      </c>
      <c r="B259" t="s">
        <v>1344</v>
      </c>
      <c r="C259" t="s">
        <v>71</v>
      </c>
      <c r="D259" t="s">
        <v>30</v>
      </c>
      <c r="E259" t="s">
        <v>35</v>
      </c>
      <c r="F259" t="s">
        <v>27</v>
      </c>
      <c r="G259" t="s">
        <v>23</v>
      </c>
      <c r="H259">
        <v>60</v>
      </c>
      <c r="I259" s="1">
        <v>35321</v>
      </c>
      <c r="J259" s="2">
        <v>81699</v>
      </c>
      <c r="K259" s="3">
        <v>0</v>
      </c>
      <c r="L259" t="s">
        <v>32</v>
      </c>
      <c r="M259" t="s">
        <v>54</v>
      </c>
      <c r="N259" s="1" t="s">
        <v>20</v>
      </c>
      <c r="O259">
        <f>TBL_Employees[[#This Row],[Annual Salary]]*TBL_Employees[[#This Row],[Bonus %]]</f>
        <v>0</v>
      </c>
      <c r="P259" s="2">
        <f>TBL_Employees[[#This Row],[Annual Salary]]+TBL_Employees[[#This Row],[Bonus calculated]]</f>
        <v>81699</v>
      </c>
    </row>
    <row r="260" spans="1:16" hidden="1" x14ac:dyDescent="0.35">
      <c r="A260" t="s">
        <v>486</v>
      </c>
      <c r="B260" t="s">
        <v>1345</v>
      </c>
      <c r="C260" t="s">
        <v>55</v>
      </c>
      <c r="D260" t="s">
        <v>45</v>
      </c>
      <c r="E260" t="s">
        <v>35</v>
      </c>
      <c r="F260" t="s">
        <v>16</v>
      </c>
      <c r="G260" t="s">
        <v>23</v>
      </c>
      <c r="H260">
        <v>54</v>
      </c>
      <c r="I260" s="1">
        <v>40131</v>
      </c>
      <c r="J260" s="2">
        <v>128791</v>
      </c>
      <c r="K260" s="3">
        <v>0.06</v>
      </c>
      <c r="L260" t="s">
        <v>18</v>
      </c>
      <c r="M260" t="s">
        <v>42</v>
      </c>
      <c r="N260" s="1" t="s">
        <v>20</v>
      </c>
      <c r="O260">
        <f>TBL_Employees[[#This Row],[Annual Salary]]*TBL_Employees[[#This Row],[Bonus %]]</f>
        <v>7727.46</v>
      </c>
      <c r="P260" s="2">
        <f>TBL_Employees[[#This Row],[Annual Salary]]+TBL_Employees[[#This Row],[Bonus calculated]]</f>
        <v>136518.46</v>
      </c>
    </row>
    <row r="261" spans="1:16" hidden="1" x14ac:dyDescent="0.35">
      <c r="A261" t="s">
        <v>487</v>
      </c>
      <c r="B261" t="s">
        <v>1346</v>
      </c>
      <c r="C261" t="s">
        <v>55</v>
      </c>
      <c r="D261" t="s">
        <v>26</v>
      </c>
      <c r="E261" t="s">
        <v>15</v>
      </c>
      <c r="F261" t="s">
        <v>16</v>
      </c>
      <c r="G261" t="s">
        <v>46</v>
      </c>
      <c r="H261">
        <v>34</v>
      </c>
      <c r="I261" s="1">
        <v>42280</v>
      </c>
      <c r="J261" s="2">
        <v>126898</v>
      </c>
      <c r="K261" s="3">
        <v>0.1</v>
      </c>
      <c r="L261" t="s">
        <v>47</v>
      </c>
      <c r="M261" t="s">
        <v>68</v>
      </c>
      <c r="N261" s="1" t="s">
        <v>20</v>
      </c>
      <c r="O261">
        <f>TBL_Employees[[#This Row],[Annual Salary]]*TBL_Employees[[#This Row],[Bonus %]]</f>
        <v>12689.800000000001</v>
      </c>
      <c r="P261" s="2">
        <f>TBL_Employees[[#This Row],[Annual Salary]]+TBL_Employees[[#This Row],[Bonus calculated]]</f>
        <v>139587.79999999999</v>
      </c>
    </row>
    <row r="262" spans="1:16" hidden="1" x14ac:dyDescent="0.35">
      <c r="A262" t="s">
        <v>99</v>
      </c>
      <c r="B262" t="s">
        <v>1347</v>
      </c>
      <c r="C262" t="s">
        <v>34</v>
      </c>
      <c r="D262" t="s">
        <v>26</v>
      </c>
      <c r="E262" t="s">
        <v>1104</v>
      </c>
      <c r="F262" t="s">
        <v>16</v>
      </c>
      <c r="G262" t="s">
        <v>46</v>
      </c>
      <c r="H262">
        <v>53</v>
      </c>
      <c r="I262" s="1">
        <v>43934</v>
      </c>
      <c r="J262" s="2">
        <v>93053</v>
      </c>
      <c r="K262" s="3">
        <v>0</v>
      </c>
      <c r="L262" t="s">
        <v>47</v>
      </c>
      <c r="M262" t="s">
        <v>48</v>
      </c>
      <c r="N262" s="1" t="s">
        <v>20</v>
      </c>
      <c r="O262">
        <f>TBL_Employees[[#This Row],[Annual Salary]]*TBL_Employees[[#This Row],[Bonus %]]</f>
        <v>0</v>
      </c>
      <c r="P262" s="2">
        <f>TBL_Employees[[#This Row],[Annual Salary]]+TBL_Employees[[#This Row],[Bonus calculated]]</f>
        <v>93053</v>
      </c>
    </row>
    <row r="263" spans="1:16" hidden="1" x14ac:dyDescent="0.35">
      <c r="A263" t="s">
        <v>488</v>
      </c>
      <c r="B263" t="s">
        <v>1348</v>
      </c>
      <c r="C263" t="s">
        <v>64</v>
      </c>
      <c r="D263" t="s">
        <v>26</v>
      </c>
      <c r="E263" t="s">
        <v>31</v>
      </c>
      <c r="F263" t="s">
        <v>16</v>
      </c>
      <c r="G263" t="s">
        <v>23</v>
      </c>
      <c r="H263">
        <v>48</v>
      </c>
      <c r="I263" s="1">
        <v>40805</v>
      </c>
      <c r="J263" s="2">
        <v>50513</v>
      </c>
      <c r="K263" s="3">
        <v>0</v>
      </c>
      <c r="L263" t="s">
        <v>18</v>
      </c>
      <c r="M263" t="s">
        <v>56</v>
      </c>
      <c r="N263" s="1">
        <v>43768</v>
      </c>
      <c r="O263">
        <f>TBL_Employees[[#This Row],[Annual Salary]]*TBL_Employees[[#This Row],[Bonus %]]</f>
        <v>0</v>
      </c>
      <c r="P263" s="2">
        <f>TBL_Employees[[#This Row],[Annual Salary]]+TBL_Employees[[#This Row],[Bonus calculated]]</f>
        <v>50513</v>
      </c>
    </row>
    <row r="264" spans="1:16" hidden="1" x14ac:dyDescent="0.35">
      <c r="A264" t="s">
        <v>158</v>
      </c>
      <c r="B264" t="s">
        <v>1349</v>
      </c>
      <c r="C264" t="s">
        <v>44</v>
      </c>
      <c r="D264" t="s">
        <v>45</v>
      </c>
      <c r="E264" t="s">
        <v>31</v>
      </c>
      <c r="F264" t="s">
        <v>16</v>
      </c>
      <c r="G264" t="s">
        <v>46</v>
      </c>
      <c r="H264">
        <v>43</v>
      </c>
      <c r="I264" s="1">
        <v>42862</v>
      </c>
      <c r="J264" s="2">
        <v>86533</v>
      </c>
      <c r="K264" s="3">
        <v>0</v>
      </c>
      <c r="L264" t="s">
        <v>18</v>
      </c>
      <c r="M264" t="s">
        <v>28</v>
      </c>
      <c r="N264" s="1" t="s">
        <v>20</v>
      </c>
      <c r="O264">
        <f>TBL_Employees[[#This Row],[Annual Salary]]*TBL_Employees[[#This Row],[Bonus %]]</f>
        <v>0</v>
      </c>
      <c r="P264" s="2">
        <f>TBL_Employees[[#This Row],[Annual Salary]]+TBL_Employees[[#This Row],[Bonus calculated]]</f>
        <v>86533</v>
      </c>
    </row>
    <row r="265" spans="1:16" x14ac:dyDescent="0.35">
      <c r="A265" t="s">
        <v>489</v>
      </c>
      <c r="B265" t="s">
        <v>1350</v>
      </c>
      <c r="C265" t="s">
        <v>52</v>
      </c>
      <c r="D265" t="s">
        <v>30</v>
      </c>
      <c r="E265" t="s">
        <v>15</v>
      </c>
      <c r="F265" t="s">
        <v>16</v>
      </c>
      <c r="G265" t="s">
        <v>23</v>
      </c>
      <c r="H265">
        <v>60</v>
      </c>
      <c r="I265" s="1">
        <v>35719</v>
      </c>
      <c r="J265" s="2">
        <v>72806</v>
      </c>
      <c r="K265" s="3">
        <v>0</v>
      </c>
      <c r="L265" t="s">
        <v>32</v>
      </c>
      <c r="M265" t="s">
        <v>67</v>
      </c>
      <c r="N265" s="1" t="s">
        <v>20</v>
      </c>
      <c r="O265">
        <f>TBL_Employees[[#This Row],[Annual Salary]]*TBL_Employees[[#This Row],[Bonus %]]</f>
        <v>0</v>
      </c>
      <c r="P265" s="2">
        <f>TBL_Employees[[#This Row],[Annual Salary]]+TBL_Employees[[#This Row],[Bonus calculated]]</f>
        <v>72806</v>
      </c>
    </row>
    <row r="266" spans="1:16" hidden="1" x14ac:dyDescent="0.35">
      <c r="A266" t="s">
        <v>490</v>
      </c>
      <c r="B266" t="s">
        <v>1351</v>
      </c>
      <c r="C266" t="s">
        <v>13</v>
      </c>
      <c r="D266" t="s">
        <v>45</v>
      </c>
      <c r="E266" t="s">
        <v>1104</v>
      </c>
      <c r="F266" t="s">
        <v>16</v>
      </c>
      <c r="G266" t="s">
        <v>43</v>
      </c>
      <c r="H266">
        <v>42</v>
      </c>
      <c r="I266" s="1">
        <v>43508</v>
      </c>
      <c r="J266" s="2">
        <v>258115</v>
      </c>
      <c r="K266" s="3">
        <v>0.36</v>
      </c>
      <c r="L266" t="s">
        <v>18</v>
      </c>
      <c r="M266" t="s">
        <v>24</v>
      </c>
      <c r="N266" s="1" t="s">
        <v>20</v>
      </c>
      <c r="O266">
        <f>TBL_Employees[[#This Row],[Annual Salary]]*TBL_Employees[[#This Row],[Bonus %]]</f>
        <v>92921.4</v>
      </c>
      <c r="P266" s="2">
        <f>TBL_Employees[[#This Row],[Annual Salary]]+TBL_Employees[[#This Row],[Bonus calculated]]</f>
        <v>351036.4</v>
      </c>
    </row>
    <row r="267" spans="1:16" hidden="1" x14ac:dyDescent="0.35">
      <c r="A267" t="s">
        <v>491</v>
      </c>
      <c r="B267" t="s">
        <v>1352</v>
      </c>
      <c r="C267" t="s">
        <v>36</v>
      </c>
      <c r="D267" t="s">
        <v>26</v>
      </c>
      <c r="E267" t="s">
        <v>35</v>
      </c>
      <c r="F267" t="s">
        <v>27</v>
      </c>
      <c r="G267" t="s">
        <v>46</v>
      </c>
      <c r="H267">
        <v>52</v>
      </c>
      <c r="I267" s="1">
        <v>39569</v>
      </c>
      <c r="J267" s="2">
        <v>63444</v>
      </c>
      <c r="K267" s="3">
        <v>0</v>
      </c>
      <c r="L267" t="s">
        <v>18</v>
      </c>
      <c r="M267" t="s">
        <v>42</v>
      </c>
      <c r="N267" s="1" t="s">
        <v>20</v>
      </c>
      <c r="O267">
        <f>TBL_Employees[[#This Row],[Annual Salary]]*TBL_Employees[[#This Row],[Bonus %]]</f>
        <v>0</v>
      </c>
      <c r="P267" s="2">
        <f>TBL_Employees[[#This Row],[Annual Salary]]+TBL_Employees[[#This Row],[Bonus calculated]]</f>
        <v>63444</v>
      </c>
    </row>
    <row r="268" spans="1:16" hidden="1" x14ac:dyDescent="0.35">
      <c r="A268" t="s">
        <v>112</v>
      </c>
      <c r="B268" t="s">
        <v>1353</v>
      </c>
      <c r="C268" t="s">
        <v>78</v>
      </c>
      <c r="D268" t="s">
        <v>30</v>
      </c>
      <c r="E268" t="s">
        <v>1104</v>
      </c>
      <c r="F268" t="s">
        <v>27</v>
      </c>
      <c r="G268" t="s">
        <v>17</v>
      </c>
      <c r="H268">
        <v>50</v>
      </c>
      <c r="I268" s="1">
        <v>36212</v>
      </c>
      <c r="J268" s="2">
        <v>96099</v>
      </c>
      <c r="K268" s="3">
        <v>0.11</v>
      </c>
      <c r="L268" t="s">
        <v>18</v>
      </c>
      <c r="M268" t="s">
        <v>19</v>
      </c>
      <c r="N268" s="1" t="s">
        <v>20</v>
      </c>
      <c r="O268">
        <f>TBL_Employees[[#This Row],[Annual Salary]]*TBL_Employees[[#This Row],[Bonus %]]</f>
        <v>10570.89</v>
      </c>
      <c r="P268" s="2">
        <f>TBL_Employees[[#This Row],[Annual Salary]]+TBL_Employees[[#This Row],[Bonus calculated]]</f>
        <v>106669.89</v>
      </c>
    </row>
    <row r="269" spans="1:16" hidden="1" x14ac:dyDescent="0.35">
      <c r="A269" t="s">
        <v>258</v>
      </c>
      <c r="B269" t="s">
        <v>1354</v>
      </c>
      <c r="C269" t="s">
        <v>75</v>
      </c>
      <c r="D269" t="s">
        <v>26</v>
      </c>
      <c r="E269" t="s">
        <v>35</v>
      </c>
      <c r="F269" t="s">
        <v>16</v>
      </c>
      <c r="G269" t="s">
        <v>46</v>
      </c>
      <c r="H269">
        <v>37</v>
      </c>
      <c r="I269" s="1">
        <v>39873</v>
      </c>
      <c r="J269" s="2">
        <v>92849</v>
      </c>
      <c r="K269" s="3">
        <v>0</v>
      </c>
      <c r="L269" t="s">
        <v>18</v>
      </c>
      <c r="M269" t="s">
        <v>19</v>
      </c>
      <c r="N269" s="1" t="s">
        <v>20</v>
      </c>
      <c r="O269">
        <f>TBL_Employees[[#This Row],[Annual Salary]]*TBL_Employees[[#This Row],[Bonus %]]</f>
        <v>0</v>
      </c>
      <c r="P269" s="2">
        <f>TBL_Employees[[#This Row],[Annual Salary]]+TBL_Employees[[#This Row],[Bonus calculated]]</f>
        <v>92849</v>
      </c>
    </row>
    <row r="270" spans="1:16" hidden="1" x14ac:dyDescent="0.35">
      <c r="A270" t="s">
        <v>492</v>
      </c>
      <c r="B270" t="s">
        <v>1355</v>
      </c>
      <c r="C270" t="s">
        <v>44</v>
      </c>
      <c r="D270" t="s">
        <v>45</v>
      </c>
      <c r="E270" t="s">
        <v>35</v>
      </c>
      <c r="F270" t="s">
        <v>27</v>
      </c>
      <c r="G270" t="s">
        <v>23</v>
      </c>
      <c r="H270">
        <v>58</v>
      </c>
      <c r="I270" s="1">
        <v>41940</v>
      </c>
      <c r="J270" s="2">
        <v>85094</v>
      </c>
      <c r="K270" s="3">
        <v>0</v>
      </c>
      <c r="L270" t="s">
        <v>32</v>
      </c>
      <c r="M270" t="s">
        <v>33</v>
      </c>
      <c r="N270" s="1" t="s">
        <v>20</v>
      </c>
      <c r="O270">
        <f>TBL_Employees[[#This Row],[Annual Salary]]*TBL_Employees[[#This Row],[Bonus %]]</f>
        <v>0</v>
      </c>
      <c r="P270" s="2">
        <f>TBL_Employees[[#This Row],[Annual Salary]]+TBL_Employees[[#This Row],[Bonus calculated]]</f>
        <v>85094</v>
      </c>
    </row>
    <row r="271" spans="1:16" hidden="1" x14ac:dyDescent="0.35">
      <c r="A271" t="s">
        <v>493</v>
      </c>
      <c r="B271" t="s">
        <v>1356</v>
      </c>
      <c r="C271" t="s">
        <v>1113</v>
      </c>
      <c r="D271" t="s">
        <v>41</v>
      </c>
      <c r="E271" t="s">
        <v>31</v>
      </c>
      <c r="F271" t="s">
        <v>16</v>
      </c>
      <c r="G271" t="s">
        <v>46</v>
      </c>
      <c r="H271">
        <v>39</v>
      </c>
      <c r="I271" s="1">
        <v>42901</v>
      </c>
      <c r="J271" s="2">
        <v>156224</v>
      </c>
      <c r="K271" s="3">
        <v>0.14000000000000001</v>
      </c>
      <c r="L271" t="s">
        <v>47</v>
      </c>
      <c r="M271" t="s">
        <v>68</v>
      </c>
      <c r="N271" s="1" t="s">
        <v>20</v>
      </c>
      <c r="O271">
        <f>TBL_Employees[[#This Row],[Annual Salary]]*TBL_Employees[[#This Row],[Bonus %]]</f>
        <v>21871.360000000001</v>
      </c>
      <c r="P271" s="2">
        <f>TBL_Employees[[#This Row],[Annual Salary]]+TBL_Employees[[#This Row],[Bonus calculated]]</f>
        <v>178095.35999999999</v>
      </c>
    </row>
    <row r="272" spans="1:16" hidden="1" x14ac:dyDescent="0.35">
      <c r="A272" t="s">
        <v>494</v>
      </c>
      <c r="B272" t="s">
        <v>1357</v>
      </c>
      <c r="C272" t="s">
        <v>13</v>
      </c>
      <c r="D272" t="s">
        <v>58</v>
      </c>
      <c r="E272" t="s">
        <v>31</v>
      </c>
      <c r="F272" t="s">
        <v>27</v>
      </c>
      <c r="G272" t="s">
        <v>23</v>
      </c>
      <c r="H272">
        <v>50</v>
      </c>
      <c r="I272" s="1">
        <v>35170</v>
      </c>
      <c r="J272" s="2">
        <v>245920</v>
      </c>
      <c r="K272" s="3">
        <v>0.36</v>
      </c>
      <c r="L272" t="s">
        <v>18</v>
      </c>
      <c r="M272" t="s">
        <v>28</v>
      </c>
      <c r="N272" s="1">
        <v>35201</v>
      </c>
      <c r="O272">
        <f>TBL_Employees[[#This Row],[Annual Salary]]*TBL_Employees[[#This Row],[Bonus %]]</f>
        <v>88531.199999999997</v>
      </c>
      <c r="P272" s="2">
        <f>TBL_Employees[[#This Row],[Annual Salary]]+TBL_Employees[[#This Row],[Bonus calculated]]</f>
        <v>334451.20000000001</v>
      </c>
    </row>
    <row r="273" spans="1:16" hidden="1" x14ac:dyDescent="0.35">
      <c r="A273" t="s">
        <v>495</v>
      </c>
      <c r="B273" t="s">
        <v>1114</v>
      </c>
      <c r="C273" t="s">
        <v>57</v>
      </c>
      <c r="D273" t="s">
        <v>41</v>
      </c>
      <c r="E273" t="s">
        <v>15</v>
      </c>
      <c r="F273" t="s">
        <v>16</v>
      </c>
      <c r="G273" t="s">
        <v>23</v>
      </c>
      <c r="H273">
        <v>51</v>
      </c>
      <c r="I273" s="1">
        <v>39147</v>
      </c>
      <c r="J273" s="2">
        <v>50214</v>
      </c>
      <c r="K273" s="3">
        <v>0</v>
      </c>
      <c r="L273" t="s">
        <v>32</v>
      </c>
      <c r="M273" t="s">
        <v>54</v>
      </c>
      <c r="N273" s="1" t="s">
        <v>20</v>
      </c>
      <c r="O273">
        <f>TBL_Employees[[#This Row],[Annual Salary]]*TBL_Employees[[#This Row],[Bonus %]]</f>
        <v>0</v>
      </c>
      <c r="P273" s="2">
        <f>TBL_Employees[[#This Row],[Annual Salary]]+TBL_Employees[[#This Row],[Bonus calculated]]</f>
        <v>50214</v>
      </c>
    </row>
    <row r="274" spans="1:16" hidden="1" x14ac:dyDescent="0.35">
      <c r="A274" t="s">
        <v>496</v>
      </c>
      <c r="B274" t="s">
        <v>1358</v>
      </c>
      <c r="C274" t="s">
        <v>40</v>
      </c>
      <c r="D274" t="s">
        <v>41</v>
      </c>
      <c r="E274" t="s">
        <v>1104</v>
      </c>
      <c r="F274" t="s">
        <v>27</v>
      </c>
      <c r="G274" t="s">
        <v>23</v>
      </c>
      <c r="H274">
        <v>31</v>
      </c>
      <c r="I274" s="1">
        <v>42015</v>
      </c>
      <c r="J274" s="2">
        <v>79713</v>
      </c>
      <c r="K274" s="3">
        <v>0</v>
      </c>
      <c r="L274" t="s">
        <v>32</v>
      </c>
      <c r="M274" t="s">
        <v>54</v>
      </c>
      <c r="N274" s="1" t="s">
        <v>20</v>
      </c>
      <c r="O274">
        <f>TBL_Employees[[#This Row],[Annual Salary]]*TBL_Employees[[#This Row],[Bonus %]]</f>
        <v>0</v>
      </c>
      <c r="P274" s="2">
        <f>TBL_Employees[[#This Row],[Annual Salary]]+TBL_Employees[[#This Row],[Bonus calculated]]</f>
        <v>79713</v>
      </c>
    </row>
    <row r="275" spans="1:16" hidden="1" x14ac:dyDescent="0.35">
      <c r="A275" t="s">
        <v>497</v>
      </c>
      <c r="B275" t="s">
        <v>1359</v>
      </c>
      <c r="C275" t="s">
        <v>38</v>
      </c>
      <c r="D275" t="s">
        <v>26</v>
      </c>
      <c r="E275" t="s">
        <v>15</v>
      </c>
      <c r="F275" t="s">
        <v>16</v>
      </c>
      <c r="G275" t="s">
        <v>46</v>
      </c>
      <c r="H275">
        <v>52</v>
      </c>
      <c r="I275" s="1">
        <v>36381</v>
      </c>
      <c r="J275" s="2">
        <v>166699</v>
      </c>
      <c r="K275" s="3">
        <v>0.27</v>
      </c>
      <c r="L275" t="s">
        <v>47</v>
      </c>
      <c r="M275" t="s">
        <v>48</v>
      </c>
      <c r="N275" s="1" t="s">
        <v>20</v>
      </c>
      <c r="O275">
        <f>TBL_Employees[[#This Row],[Annual Salary]]*TBL_Employees[[#This Row],[Bonus %]]</f>
        <v>45008.73</v>
      </c>
      <c r="P275" s="2">
        <f>TBL_Employees[[#This Row],[Annual Salary]]+TBL_Employees[[#This Row],[Bonus calculated]]</f>
        <v>211707.73</v>
      </c>
    </row>
    <row r="276" spans="1:16" hidden="1" x14ac:dyDescent="0.35">
      <c r="A276" t="s">
        <v>498</v>
      </c>
      <c r="B276" t="s">
        <v>1360</v>
      </c>
      <c r="C276" t="s">
        <v>74</v>
      </c>
      <c r="D276" t="s">
        <v>26</v>
      </c>
      <c r="E276" t="s">
        <v>15</v>
      </c>
      <c r="F276" t="s">
        <v>16</v>
      </c>
      <c r="G276" t="s">
        <v>17</v>
      </c>
      <c r="H276">
        <v>63</v>
      </c>
      <c r="I276" s="1">
        <v>40532</v>
      </c>
      <c r="J276" s="2">
        <v>78788</v>
      </c>
      <c r="K276" s="3">
        <v>0</v>
      </c>
      <c r="L276" t="s">
        <v>18</v>
      </c>
      <c r="M276" t="s">
        <v>56</v>
      </c>
      <c r="N276" s="1" t="s">
        <v>20</v>
      </c>
      <c r="O276">
        <f>TBL_Employees[[#This Row],[Annual Salary]]*TBL_Employees[[#This Row],[Bonus %]]</f>
        <v>0</v>
      </c>
      <c r="P276" s="2">
        <f>TBL_Employees[[#This Row],[Annual Salary]]+TBL_Employees[[#This Row],[Bonus calculated]]</f>
        <v>78788</v>
      </c>
    </row>
    <row r="277" spans="1:16" hidden="1" x14ac:dyDescent="0.35">
      <c r="A277" t="s">
        <v>499</v>
      </c>
      <c r="B277" t="s">
        <v>1361</v>
      </c>
      <c r="C277" t="s">
        <v>1113</v>
      </c>
      <c r="D277" t="s">
        <v>58</v>
      </c>
      <c r="E277" t="s">
        <v>15</v>
      </c>
      <c r="F277" t="s">
        <v>27</v>
      </c>
      <c r="G277" t="s">
        <v>43</v>
      </c>
      <c r="H277">
        <v>28</v>
      </c>
      <c r="I277" s="1">
        <v>44914</v>
      </c>
      <c r="J277" s="2">
        <v>142797</v>
      </c>
      <c r="K277" s="3">
        <v>0.1</v>
      </c>
      <c r="L277" t="s">
        <v>18</v>
      </c>
      <c r="M277" t="s">
        <v>56</v>
      </c>
      <c r="N277" s="1" t="s">
        <v>20</v>
      </c>
      <c r="O277">
        <f>TBL_Employees[[#This Row],[Annual Salary]]*TBL_Employees[[#This Row],[Bonus %]]</f>
        <v>14279.7</v>
      </c>
      <c r="P277" s="2">
        <f>TBL_Employees[[#This Row],[Annual Salary]]+TBL_Employees[[#This Row],[Bonus calculated]]</f>
        <v>157076.70000000001</v>
      </c>
    </row>
    <row r="278" spans="1:16" hidden="1" x14ac:dyDescent="0.35">
      <c r="A278" t="s">
        <v>500</v>
      </c>
      <c r="B278" t="s">
        <v>1362</v>
      </c>
      <c r="C278" t="s">
        <v>13</v>
      </c>
      <c r="D278" t="s">
        <v>14</v>
      </c>
      <c r="E278" t="s">
        <v>15</v>
      </c>
      <c r="F278" t="s">
        <v>16</v>
      </c>
      <c r="G278" t="s">
        <v>46</v>
      </c>
      <c r="H278">
        <v>39</v>
      </c>
      <c r="I278" s="1">
        <v>41106</v>
      </c>
      <c r="J278" s="2">
        <v>187516</v>
      </c>
      <c r="K278" s="3">
        <v>0.35</v>
      </c>
      <c r="L278" t="s">
        <v>47</v>
      </c>
      <c r="M278" t="s">
        <v>48</v>
      </c>
      <c r="N278" s="1" t="s">
        <v>20</v>
      </c>
      <c r="O278">
        <f>TBL_Employees[[#This Row],[Annual Salary]]*TBL_Employees[[#This Row],[Bonus %]]</f>
        <v>65630.599999999991</v>
      </c>
      <c r="P278" s="2">
        <f>TBL_Employees[[#This Row],[Annual Salary]]+TBL_Employees[[#This Row],[Bonus calculated]]</f>
        <v>253146.59999999998</v>
      </c>
    </row>
    <row r="279" spans="1:16" hidden="1" x14ac:dyDescent="0.35">
      <c r="A279" t="s">
        <v>501</v>
      </c>
      <c r="B279" t="s">
        <v>1363</v>
      </c>
      <c r="C279" t="s">
        <v>38</v>
      </c>
      <c r="D279" t="s">
        <v>14</v>
      </c>
      <c r="E279" t="s">
        <v>1104</v>
      </c>
      <c r="F279" t="s">
        <v>16</v>
      </c>
      <c r="G279" t="s">
        <v>46</v>
      </c>
      <c r="H279">
        <v>36</v>
      </c>
      <c r="I279" s="1">
        <v>41538</v>
      </c>
      <c r="J279" s="2">
        <v>156029</v>
      </c>
      <c r="K279" s="3">
        <v>0.15</v>
      </c>
      <c r="L279" t="s">
        <v>18</v>
      </c>
      <c r="M279" t="s">
        <v>28</v>
      </c>
      <c r="N279" s="1" t="s">
        <v>20</v>
      </c>
      <c r="O279">
        <f>TBL_Employees[[#This Row],[Annual Salary]]*TBL_Employees[[#This Row],[Bonus %]]</f>
        <v>23404.35</v>
      </c>
      <c r="P279" s="2">
        <f>TBL_Employees[[#This Row],[Annual Salary]]+TBL_Employees[[#This Row],[Bonus calculated]]</f>
        <v>179433.35</v>
      </c>
    </row>
    <row r="280" spans="1:16" hidden="1" x14ac:dyDescent="0.35">
      <c r="A280" t="s">
        <v>502</v>
      </c>
      <c r="B280" t="s">
        <v>1364</v>
      </c>
      <c r="C280" t="s">
        <v>1113</v>
      </c>
      <c r="D280" t="s">
        <v>58</v>
      </c>
      <c r="E280" t="s">
        <v>1104</v>
      </c>
      <c r="F280" t="s">
        <v>16</v>
      </c>
      <c r="G280" t="s">
        <v>46</v>
      </c>
      <c r="H280">
        <v>63</v>
      </c>
      <c r="I280" s="1">
        <v>36161</v>
      </c>
      <c r="J280" s="2">
        <v>149582</v>
      </c>
      <c r="K280" s="3">
        <v>0.14000000000000001</v>
      </c>
      <c r="L280" t="s">
        <v>18</v>
      </c>
      <c r="M280" t="s">
        <v>56</v>
      </c>
      <c r="N280" s="1">
        <v>44258</v>
      </c>
      <c r="O280">
        <f>TBL_Employees[[#This Row],[Annual Salary]]*TBL_Employees[[#This Row],[Bonus %]]</f>
        <v>20941.480000000003</v>
      </c>
      <c r="P280" s="2">
        <f>TBL_Employees[[#This Row],[Annual Salary]]+TBL_Employees[[#This Row],[Bonus calculated]]</f>
        <v>170523.48</v>
      </c>
    </row>
    <row r="281" spans="1:16" hidden="1" x14ac:dyDescent="0.35">
      <c r="A281" t="s">
        <v>503</v>
      </c>
      <c r="B281" t="s">
        <v>1365</v>
      </c>
      <c r="C281" t="s">
        <v>38</v>
      </c>
      <c r="D281" t="s">
        <v>41</v>
      </c>
      <c r="E281" t="s">
        <v>31</v>
      </c>
      <c r="F281" t="s">
        <v>16</v>
      </c>
      <c r="G281" t="s">
        <v>23</v>
      </c>
      <c r="H281">
        <v>47</v>
      </c>
      <c r="I281" s="1">
        <v>41936</v>
      </c>
      <c r="J281" s="2">
        <v>163922</v>
      </c>
      <c r="K281" s="3">
        <v>0.21</v>
      </c>
      <c r="L281" t="s">
        <v>18</v>
      </c>
      <c r="M281" t="s">
        <v>37</v>
      </c>
      <c r="N281" s="1" t="s">
        <v>20</v>
      </c>
      <c r="O281">
        <f>TBL_Employees[[#This Row],[Annual Salary]]*TBL_Employees[[#This Row],[Bonus %]]</f>
        <v>34423.619999999995</v>
      </c>
      <c r="P281" s="2">
        <f>TBL_Employees[[#This Row],[Annual Salary]]+TBL_Employees[[#This Row],[Bonus calculated]]</f>
        <v>198345.62</v>
      </c>
    </row>
    <row r="282" spans="1:16" hidden="1" x14ac:dyDescent="0.35">
      <c r="A282" t="s">
        <v>504</v>
      </c>
      <c r="B282" t="s">
        <v>1366</v>
      </c>
      <c r="C282" t="s">
        <v>13</v>
      </c>
      <c r="D282" t="s">
        <v>58</v>
      </c>
      <c r="E282" t="s">
        <v>15</v>
      </c>
      <c r="F282" t="s">
        <v>16</v>
      </c>
      <c r="G282" t="s">
        <v>23</v>
      </c>
      <c r="H282">
        <v>43</v>
      </c>
      <c r="I282" s="1">
        <v>38305</v>
      </c>
      <c r="J282" s="2">
        <v>240860</v>
      </c>
      <c r="K282" s="3">
        <v>0.37</v>
      </c>
      <c r="L282" t="s">
        <v>18</v>
      </c>
      <c r="M282" t="s">
        <v>19</v>
      </c>
      <c r="N282" s="1" t="s">
        <v>20</v>
      </c>
      <c r="O282">
        <f>TBL_Employees[[#This Row],[Annual Salary]]*TBL_Employees[[#This Row],[Bonus %]]</f>
        <v>89118.2</v>
      </c>
      <c r="P282" s="2">
        <f>TBL_Employees[[#This Row],[Annual Salary]]+TBL_Employees[[#This Row],[Bonus calculated]]</f>
        <v>329978.2</v>
      </c>
    </row>
    <row r="283" spans="1:16" hidden="1" x14ac:dyDescent="0.35">
      <c r="A283" t="s">
        <v>505</v>
      </c>
      <c r="B283" t="s">
        <v>1367</v>
      </c>
      <c r="C283" t="s">
        <v>55</v>
      </c>
      <c r="D283" t="s">
        <v>22</v>
      </c>
      <c r="E283" t="s">
        <v>1104</v>
      </c>
      <c r="F283" t="s">
        <v>16</v>
      </c>
      <c r="G283" t="s">
        <v>23</v>
      </c>
      <c r="H283">
        <v>39</v>
      </c>
      <c r="I283" s="1">
        <v>43370</v>
      </c>
      <c r="J283" s="2">
        <v>128497</v>
      </c>
      <c r="K283" s="3">
        <v>7.0000000000000007E-2</v>
      </c>
      <c r="L283" t="s">
        <v>32</v>
      </c>
      <c r="M283" t="s">
        <v>33</v>
      </c>
      <c r="N283" s="1" t="s">
        <v>20</v>
      </c>
      <c r="O283">
        <f>TBL_Employees[[#This Row],[Annual Salary]]*TBL_Employees[[#This Row],[Bonus %]]</f>
        <v>8994.7900000000009</v>
      </c>
      <c r="P283" s="2">
        <f>TBL_Employees[[#This Row],[Annual Salary]]+TBL_Employees[[#This Row],[Bonus calculated]]</f>
        <v>137491.79</v>
      </c>
    </row>
    <row r="284" spans="1:16" hidden="1" x14ac:dyDescent="0.35">
      <c r="A284" t="s">
        <v>39</v>
      </c>
      <c r="B284" t="s">
        <v>1368</v>
      </c>
      <c r="C284" t="s">
        <v>53</v>
      </c>
      <c r="D284" t="s">
        <v>30</v>
      </c>
      <c r="E284" t="s">
        <v>31</v>
      </c>
      <c r="F284" t="s">
        <v>27</v>
      </c>
      <c r="G284" t="s">
        <v>23</v>
      </c>
      <c r="H284">
        <v>55</v>
      </c>
      <c r="I284" s="1">
        <v>42134</v>
      </c>
      <c r="J284" s="2">
        <v>121976</v>
      </c>
      <c r="K284" s="3">
        <v>0</v>
      </c>
      <c r="L284" t="s">
        <v>32</v>
      </c>
      <c r="M284" t="s">
        <v>67</v>
      </c>
      <c r="N284" s="1" t="s">
        <v>20</v>
      </c>
      <c r="O284">
        <f>TBL_Employees[[#This Row],[Annual Salary]]*TBL_Employees[[#This Row],[Bonus %]]</f>
        <v>0</v>
      </c>
      <c r="P284" s="2">
        <f>TBL_Employees[[#This Row],[Annual Salary]]+TBL_Employees[[#This Row],[Bonus calculated]]</f>
        <v>121976</v>
      </c>
    </row>
    <row r="285" spans="1:16" hidden="1" x14ac:dyDescent="0.35">
      <c r="A285" t="s">
        <v>506</v>
      </c>
      <c r="B285" t="s">
        <v>1369</v>
      </c>
      <c r="C285" t="s">
        <v>1113</v>
      </c>
      <c r="D285" t="s">
        <v>45</v>
      </c>
      <c r="E285" t="s">
        <v>31</v>
      </c>
      <c r="F285" t="s">
        <v>16</v>
      </c>
      <c r="G285" t="s">
        <v>23</v>
      </c>
      <c r="H285">
        <v>32</v>
      </c>
      <c r="I285" s="1">
        <v>44754</v>
      </c>
      <c r="J285" s="2">
        <v>126464</v>
      </c>
      <c r="K285" s="3">
        <v>0.15</v>
      </c>
      <c r="L285" t="s">
        <v>18</v>
      </c>
      <c r="M285" t="s">
        <v>42</v>
      </c>
      <c r="N285" s="1" t="s">
        <v>20</v>
      </c>
      <c r="O285">
        <f>TBL_Employees[[#This Row],[Annual Salary]]*TBL_Employees[[#This Row],[Bonus %]]</f>
        <v>18969.599999999999</v>
      </c>
      <c r="P285" s="2">
        <f>TBL_Employees[[#This Row],[Annual Salary]]+TBL_Employees[[#This Row],[Bonus calculated]]</f>
        <v>145433.60000000001</v>
      </c>
    </row>
    <row r="286" spans="1:16" hidden="1" x14ac:dyDescent="0.35">
      <c r="A286" t="s">
        <v>252</v>
      </c>
      <c r="B286" t="s">
        <v>1370</v>
      </c>
      <c r="C286" t="s">
        <v>13</v>
      </c>
      <c r="D286" t="s">
        <v>58</v>
      </c>
      <c r="E286" t="s">
        <v>35</v>
      </c>
      <c r="F286" t="s">
        <v>16</v>
      </c>
      <c r="G286" t="s">
        <v>23</v>
      </c>
      <c r="H286">
        <v>53</v>
      </c>
      <c r="I286" s="1">
        <v>38600</v>
      </c>
      <c r="J286" s="2">
        <v>234064</v>
      </c>
      <c r="K286" s="3">
        <v>0.33</v>
      </c>
      <c r="L286" t="s">
        <v>32</v>
      </c>
      <c r="M286" t="s">
        <v>33</v>
      </c>
      <c r="N286" s="1" t="s">
        <v>20</v>
      </c>
      <c r="O286">
        <f>TBL_Employees[[#This Row],[Annual Salary]]*TBL_Employees[[#This Row],[Bonus %]]</f>
        <v>77241.12000000001</v>
      </c>
      <c r="P286" s="2">
        <f>TBL_Employees[[#This Row],[Annual Salary]]+TBL_Employees[[#This Row],[Bonus calculated]]</f>
        <v>311305.12</v>
      </c>
    </row>
    <row r="287" spans="1:16" hidden="1" x14ac:dyDescent="0.35">
      <c r="A287" t="s">
        <v>507</v>
      </c>
      <c r="B287" t="s">
        <v>1371</v>
      </c>
      <c r="C287" t="s">
        <v>40</v>
      </c>
      <c r="D287" t="s">
        <v>14</v>
      </c>
      <c r="E287" t="s">
        <v>35</v>
      </c>
      <c r="F287" t="s">
        <v>27</v>
      </c>
      <c r="G287" t="s">
        <v>23</v>
      </c>
      <c r="H287">
        <v>59</v>
      </c>
      <c r="I287" s="1">
        <v>39463</v>
      </c>
      <c r="J287" s="2">
        <v>81829</v>
      </c>
      <c r="K287" s="3">
        <v>0</v>
      </c>
      <c r="L287" t="s">
        <v>32</v>
      </c>
      <c r="M287" t="s">
        <v>67</v>
      </c>
      <c r="N287" s="1" t="s">
        <v>20</v>
      </c>
      <c r="O287">
        <f>TBL_Employees[[#This Row],[Annual Salary]]*TBL_Employees[[#This Row],[Bonus %]]</f>
        <v>0</v>
      </c>
      <c r="P287" s="2">
        <f>TBL_Employees[[#This Row],[Annual Salary]]+TBL_Employees[[#This Row],[Bonus calculated]]</f>
        <v>81829</v>
      </c>
    </row>
    <row r="288" spans="1:16" hidden="1" x14ac:dyDescent="0.35">
      <c r="A288" t="s">
        <v>508</v>
      </c>
      <c r="B288" t="s">
        <v>1372</v>
      </c>
      <c r="C288" t="s">
        <v>38</v>
      </c>
      <c r="D288" t="s">
        <v>22</v>
      </c>
      <c r="E288" t="s">
        <v>31</v>
      </c>
      <c r="F288" t="s">
        <v>16</v>
      </c>
      <c r="G288" t="s">
        <v>23</v>
      </c>
      <c r="H288">
        <v>26</v>
      </c>
      <c r="I288" s="1">
        <v>44672</v>
      </c>
      <c r="J288" s="2">
        <v>193971</v>
      </c>
      <c r="K288" s="3">
        <v>0.22</v>
      </c>
      <c r="L288" t="s">
        <v>18</v>
      </c>
      <c r="M288" t="s">
        <v>19</v>
      </c>
      <c r="N288" s="1" t="s">
        <v>20</v>
      </c>
      <c r="O288">
        <f>TBL_Employees[[#This Row],[Annual Salary]]*TBL_Employees[[#This Row],[Bonus %]]</f>
        <v>42673.62</v>
      </c>
      <c r="P288" s="2">
        <f>TBL_Employees[[#This Row],[Annual Salary]]+TBL_Employees[[#This Row],[Bonus calculated]]</f>
        <v>236644.62</v>
      </c>
    </row>
    <row r="289" spans="1:16" hidden="1" x14ac:dyDescent="0.35">
      <c r="A289" t="s">
        <v>509</v>
      </c>
      <c r="B289" t="s">
        <v>1373</v>
      </c>
      <c r="C289" t="s">
        <v>70</v>
      </c>
      <c r="D289" t="s">
        <v>22</v>
      </c>
      <c r="E289" t="s">
        <v>31</v>
      </c>
      <c r="F289" t="s">
        <v>27</v>
      </c>
      <c r="G289" t="s">
        <v>23</v>
      </c>
      <c r="H289">
        <v>55</v>
      </c>
      <c r="I289" s="1">
        <v>37120</v>
      </c>
      <c r="J289" s="2">
        <v>47696</v>
      </c>
      <c r="K289" s="3">
        <v>0</v>
      </c>
      <c r="L289" t="s">
        <v>18</v>
      </c>
      <c r="M289" t="s">
        <v>56</v>
      </c>
      <c r="N289" s="1" t="s">
        <v>20</v>
      </c>
      <c r="O289">
        <f>TBL_Employees[[#This Row],[Annual Salary]]*TBL_Employees[[#This Row],[Bonus %]]</f>
        <v>0</v>
      </c>
      <c r="P289" s="2">
        <f>TBL_Employees[[#This Row],[Annual Salary]]+TBL_Employees[[#This Row],[Bonus calculated]]</f>
        <v>47696</v>
      </c>
    </row>
    <row r="290" spans="1:16" hidden="1" x14ac:dyDescent="0.35">
      <c r="A290" t="s">
        <v>510</v>
      </c>
      <c r="B290" t="s">
        <v>1374</v>
      </c>
      <c r="C290" t="s">
        <v>55</v>
      </c>
      <c r="D290" t="s">
        <v>58</v>
      </c>
      <c r="E290" t="s">
        <v>1104</v>
      </c>
      <c r="F290" t="s">
        <v>27</v>
      </c>
      <c r="G290" t="s">
        <v>23</v>
      </c>
      <c r="H290">
        <v>34</v>
      </c>
      <c r="I290" s="1">
        <v>41472</v>
      </c>
      <c r="J290" s="2">
        <v>116676</v>
      </c>
      <c r="K290" s="3">
        <v>0.1</v>
      </c>
      <c r="L290" t="s">
        <v>32</v>
      </c>
      <c r="M290" t="s">
        <v>33</v>
      </c>
      <c r="N290" s="1" t="s">
        <v>20</v>
      </c>
      <c r="O290">
        <f>TBL_Employees[[#This Row],[Annual Salary]]*TBL_Employees[[#This Row],[Bonus %]]</f>
        <v>11667.6</v>
      </c>
      <c r="P290" s="2">
        <f>TBL_Employees[[#This Row],[Annual Salary]]+TBL_Employees[[#This Row],[Bonus calculated]]</f>
        <v>128343.6</v>
      </c>
    </row>
    <row r="291" spans="1:16" hidden="1" x14ac:dyDescent="0.35">
      <c r="A291" t="s">
        <v>511</v>
      </c>
      <c r="B291" t="s">
        <v>1375</v>
      </c>
      <c r="C291" t="s">
        <v>55</v>
      </c>
      <c r="D291" t="s">
        <v>41</v>
      </c>
      <c r="E291" t="s">
        <v>31</v>
      </c>
      <c r="F291" t="s">
        <v>27</v>
      </c>
      <c r="G291" t="s">
        <v>17</v>
      </c>
      <c r="H291">
        <v>45</v>
      </c>
      <c r="I291" s="1">
        <v>41004</v>
      </c>
      <c r="J291" s="2">
        <v>104162</v>
      </c>
      <c r="K291" s="3">
        <v>0.09</v>
      </c>
      <c r="L291" t="s">
        <v>18</v>
      </c>
      <c r="M291" t="s">
        <v>24</v>
      </c>
      <c r="N291" s="1" t="s">
        <v>20</v>
      </c>
      <c r="O291">
        <f>TBL_Employees[[#This Row],[Annual Salary]]*TBL_Employees[[#This Row],[Bonus %]]</f>
        <v>9374.58</v>
      </c>
      <c r="P291" s="2">
        <f>TBL_Employees[[#This Row],[Annual Salary]]+TBL_Employees[[#This Row],[Bonus calculated]]</f>
        <v>113536.58</v>
      </c>
    </row>
    <row r="292" spans="1:16" hidden="1" x14ac:dyDescent="0.35">
      <c r="A292" t="s">
        <v>512</v>
      </c>
      <c r="B292" t="s">
        <v>1376</v>
      </c>
      <c r="C292" t="s">
        <v>65</v>
      </c>
      <c r="D292" t="s">
        <v>22</v>
      </c>
      <c r="E292" t="s">
        <v>1104</v>
      </c>
      <c r="F292" t="s">
        <v>27</v>
      </c>
      <c r="G292" t="s">
        <v>23</v>
      </c>
      <c r="H292">
        <v>29</v>
      </c>
      <c r="I292" s="1">
        <v>44665</v>
      </c>
      <c r="J292" s="2">
        <v>86226</v>
      </c>
      <c r="K292" s="3">
        <v>0</v>
      </c>
      <c r="L292" t="s">
        <v>18</v>
      </c>
      <c r="M292" t="s">
        <v>56</v>
      </c>
      <c r="N292" s="1" t="s">
        <v>20</v>
      </c>
      <c r="O292">
        <f>TBL_Employees[[#This Row],[Annual Salary]]*TBL_Employees[[#This Row],[Bonus %]]</f>
        <v>0</v>
      </c>
      <c r="P292" s="2">
        <f>TBL_Employees[[#This Row],[Annual Salary]]+TBL_Employees[[#This Row],[Bonus calculated]]</f>
        <v>86226</v>
      </c>
    </row>
    <row r="293" spans="1:16" hidden="1" x14ac:dyDescent="0.35">
      <c r="A293" t="s">
        <v>157</v>
      </c>
      <c r="B293" t="s">
        <v>1377</v>
      </c>
      <c r="C293" t="s">
        <v>38</v>
      </c>
      <c r="D293" t="s">
        <v>41</v>
      </c>
      <c r="E293" t="s">
        <v>1104</v>
      </c>
      <c r="F293" t="s">
        <v>16</v>
      </c>
      <c r="G293" t="s">
        <v>46</v>
      </c>
      <c r="H293">
        <v>45</v>
      </c>
      <c r="I293" s="1">
        <v>40693</v>
      </c>
      <c r="J293" s="2">
        <v>172206</v>
      </c>
      <c r="K293" s="3">
        <v>0.28999999999999998</v>
      </c>
      <c r="L293" t="s">
        <v>47</v>
      </c>
      <c r="M293" t="s">
        <v>48</v>
      </c>
      <c r="N293" s="1" t="s">
        <v>20</v>
      </c>
      <c r="O293">
        <f>TBL_Employees[[#This Row],[Annual Salary]]*TBL_Employees[[#This Row],[Bonus %]]</f>
        <v>49939.74</v>
      </c>
      <c r="P293" s="2">
        <f>TBL_Employees[[#This Row],[Annual Salary]]+TBL_Employees[[#This Row],[Bonus calculated]]</f>
        <v>222145.74</v>
      </c>
    </row>
    <row r="294" spans="1:16" hidden="1" x14ac:dyDescent="0.35">
      <c r="A294" t="s">
        <v>190</v>
      </c>
      <c r="B294" t="s">
        <v>1378</v>
      </c>
      <c r="C294" t="s">
        <v>21</v>
      </c>
      <c r="D294" t="s">
        <v>22</v>
      </c>
      <c r="E294" t="s">
        <v>1104</v>
      </c>
      <c r="F294" t="s">
        <v>27</v>
      </c>
      <c r="G294" t="s">
        <v>46</v>
      </c>
      <c r="H294">
        <v>34</v>
      </c>
      <c r="I294" s="1">
        <v>41005</v>
      </c>
      <c r="J294" s="2">
        <v>55985</v>
      </c>
      <c r="K294" s="3">
        <v>0</v>
      </c>
      <c r="L294" t="s">
        <v>18</v>
      </c>
      <c r="M294" t="s">
        <v>56</v>
      </c>
      <c r="N294" s="1" t="s">
        <v>20</v>
      </c>
      <c r="O294">
        <f>TBL_Employees[[#This Row],[Annual Salary]]*TBL_Employees[[#This Row],[Bonus %]]</f>
        <v>0</v>
      </c>
      <c r="P294" s="2">
        <f>TBL_Employees[[#This Row],[Annual Salary]]+TBL_Employees[[#This Row],[Bonus calculated]]</f>
        <v>55985</v>
      </c>
    </row>
    <row r="295" spans="1:16" hidden="1" x14ac:dyDescent="0.35">
      <c r="A295" t="s">
        <v>172</v>
      </c>
      <c r="B295" t="s">
        <v>1379</v>
      </c>
      <c r="C295" t="s">
        <v>49</v>
      </c>
      <c r="D295" t="s">
        <v>26</v>
      </c>
      <c r="E295" t="s">
        <v>31</v>
      </c>
      <c r="F295" t="s">
        <v>27</v>
      </c>
      <c r="G295" t="s">
        <v>46</v>
      </c>
      <c r="H295">
        <v>26</v>
      </c>
      <c r="I295" s="1">
        <v>44353</v>
      </c>
      <c r="J295" s="2">
        <v>61481</v>
      </c>
      <c r="K295" s="3">
        <v>0</v>
      </c>
      <c r="L295" t="s">
        <v>18</v>
      </c>
      <c r="M295" t="s">
        <v>42</v>
      </c>
      <c r="N295" s="1" t="s">
        <v>20</v>
      </c>
      <c r="O295">
        <f>TBL_Employees[[#This Row],[Annual Salary]]*TBL_Employees[[#This Row],[Bonus %]]</f>
        <v>0</v>
      </c>
      <c r="P295" s="2">
        <f>TBL_Employees[[#This Row],[Annual Salary]]+TBL_Employees[[#This Row],[Bonus calculated]]</f>
        <v>61481</v>
      </c>
    </row>
    <row r="296" spans="1:16" hidden="1" x14ac:dyDescent="0.35">
      <c r="A296" t="s">
        <v>513</v>
      </c>
      <c r="B296" t="s">
        <v>1380</v>
      </c>
      <c r="C296" t="s">
        <v>55</v>
      </c>
      <c r="D296" t="s">
        <v>45</v>
      </c>
      <c r="E296" t="s">
        <v>15</v>
      </c>
      <c r="F296" t="s">
        <v>16</v>
      </c>
      <c r="G296" t="s">
        <v>46</v>
      </c>
      <c r="H296">
        <v>30</v>
      </c>
      <c r="I296" s="1">
        <v>43065</v>
      </c>
      <c r="J296" s="2">
        <v>124295</v>
      </c>
      <c r="K296" s="3">
        <v>7.0000000000000007E-2</v>
      </c>
      <c r="L296" t="s">
        <v>47</v>
      </c>
      <c r="M296" t="s">
        <v>68</v>
      </c>
      <c r="N296" s="1" t="s">
        <v>20</v>
      </c>
      <c r="O296">
        <f>TBL_Employees[[#This Row],[Annual Salary]]*TBL_Employees[[#This Row],[Bonus %]]</f>
        <v>8700.6500000000015</v>
      </c>
      <c r="P296" s="2">
        <f>TBL_Employees[[#This Row],[Annual Salary]]+TBL_Employees[[#This Row],[Bonus calculated]]</f>
        <v>132995.65</v>
      </c>
    </row>
    <row r="297" spans="1:16" hidden="1" x14ac:dyDescent="0.35">
      <c r="A297" t="s">
        <v>514</v>
      </c>
      <c r="B297" t="s">
        <v>1381</v>
      </c>
      <c r="C297" t="s">
        <v>1113</v>
      </c>
      <c r="D297" t="s">
        <v>45</v>
      </c>
      <c r="E297" t="s">
        <v>15</v>
      </c>
      <c r="F297" t="s">
        <v>16</v>
      </c>
      <c r="G297" t="s">
        <v>23</v>
      </c>
      <c r="H297">
        <v>55</v>
      </c>
      <c r="I297" s="1">
        <v>36199</v>
      </c>
      <c r="J297" s="2">
        <v>132894</v>
      </c>
      <c r="K297" s="3">
        <v>0.15</v>
      </c>
      <c r="L297" t="s">
        <v>18</v>
      </c>
      <c r="M297" t="s">
        <v>19</v>
      </c>
      <c r="N297" s="1" t="s">
        <v>20</v>
      </c>
      <c r="O297">
        <f>TBL_Employees[[#This Row],[Annual Salary]]*TBL_Employees[[#This Row],[Bonus %]]</f>
        <v>19934.099999999999</v>
      </c>
      <c r="P297" s="2">
        <f>TBL_Employees[[#This Row],[Annual Salary]]+TBL_Employees[[#This Row],[Bonus calculated]]</f>
        <v>152828.1</v>
      </c>
    </row>
    <row r="298" spans="1:16" hidden="1" x14ac:dyDescent="0.35">
      <c r="A298" t="s">
        <v>515</v>
      </c>
      <c r="B298" t="s">
        <v>1382</v>
      </c>
      <c r="C298" t="s">
        <v>50</v>
      </c>
      <c r="D298" t="s">
        <v>26</v>
      </c>
      <c r="E298" t="s">
        <v>31</v>
      </c>
      <c r="F298" t="s">
        <v>27</v>
      </c>
      <c r="G298" t="s">
        <v>23</v>
      </c>
      <c r="H298">
        <v>47</v>
      </c>
      <c r="I298" s="1">
        <v>37331</v>
      </c>
      <c r="J298" s="2">
        <v>88839</v>
      </c>
      <c r="K298" s="3">
        <v>0.05</v>
      </c>
      <c r="L298" t="s">
        <v>18</v>
      </c>
      <c r="M298" t="s">
        <v>37</v>
      </c>
      <c r="N298" s="1">
        <v>41940</v>
      </c>
      <c r="O298">
        <f>TBL_Employees[[#This Row],[Annual Salary]]*TBL_Employees[[#This Row],[Bonus %]]</f>
        <v>4441.95</v>
      </c>
      <c r="P298" s="2">
        <f>TBL_Employees[[#This Row],[Annual Salary]]+TBL_Employees[[#This Row],[Bonus calculated]]</f>
        <v>93280.95</v>
      </c>
    </row>
    <row r="299" spans="1:16" hidden="1" x14ac:dyDescent="0.35">
      <c r="A299" t="s">
        <v>516</v>
      </c>
      <c r="B299" t="s">
        <v>1383</v>
      </c>
      <c r="C299" t="s">
        <v>53</v>
      </c>
      <c r="D299" t="s">
        <v>30</v>
      </c>
      <c r="E299" t="s">
        <v>35</v>
      </c>
      <c r="F299" t="s">
        <v>27</v>
      </c>
      <c r="G299" t="s">
        <v>46</v>
      </c>
      <c r="H299">
        <v>51</v>
      </c>
      <c r="I299" s="1">
        <v>38519</v>
      </c>
      <c r="J299" s="2">
        <v>78107</v>
      </c>
      <c r="K299" s="3">
        <v>0</v>
      </c>
      <c r="L299" t="s">
        <v>47</v>
      </c>
      <c r="M299" t="s">
        <v>68</v>
      </c>
      <c r="N299" s="1" t="s">
        <v>20</v>
      </c>
      <c r="O299">
        <f>TBL_Employees[[#This Row],[Annual Salary]]*TBL_Employees[[#This Row],[Bonus %]]</f>
        <v>0</v>
      </c>
      <c r="P299" s="2">
        <f>TBL_Employees[[#This Row],[Annual Salary]]+TBL_Employees[[#This Row],[Bonus calculated]]</f>
        <v>78107</v>
      </c>
    </row>
    <row r="300" spans="1:16" hidden="1" x14ac:dyDescent="0.35">
      <c r="A300" t="s">
        <v>517</v>
      </c>
      <c r="B300" t="s">
        <v>1384</v>
      </c>
      <c r="C300" t="s">
        <v>1113</v>
      </c>
      <c r="D300" t="s">
        <v>26</v>
      </c>
      <c r="E300" t="s">
        <v>31</v>
      </c>
      <c r="F300" t="s">
        <v>16</v>
      </c>
      <c r="G300" t="s">
        <v>23</v>
      </c>
      <c r="H300">
        <v>54</v>
      </c>
      <c r="I300" s="1">
        <v>34160</v>
      </c>
      <c r="J300" s="2">
        <v>135642</v>
      </c>
      <c r="K300" s="3">
        <v>0.1</v>
      </c>
      <c r="L300" t="s">
        <v>32</v>
      </c>
      <c r="M300" t="s">
        <v>54</v>
      </c>
      <c r="N300" s="1" t="s">
        <v>20</v>
      </c>
      <c r="O300">
        <f>TBL_Employees[[#This Row],[Annual Salary]]*TBL_Employees[[#This Row],[Bonus %]]</f>
        <v>13564.2</v>
      </c>
      <c r="P300" s="2">
        <f>TBL_Employees[[#This Row],[Annual Salary]]+TBL_Employees[[#This Row],[Bonus calculated]]</f>
        <v>149206.20000000001</v>
      </c>
    </row>
    <row r="301" spans="1:16" hidden="1" x14ac:dyDescent="0.35">
      <c r="A301" t="s">
        <v>518</v>
      </c>
      <c r="B301" t="s">
        <v>1385</v>
      </c>
      <c r="C301" t="s">
        <v>1113</v>
      </c>
      <c r="D301" t="s">
        <v>45</v>
      </c>
      <c r="E301" t="s">
        <v>31</v>
      </c>
      <c r="F301" t="s">
        <v>16</v>
      </c>
      <c r="G301" t="s">
        <v>23</v>
      </c>
      <c r="H301">
        <v>64</v>
      </c>
      <c r="I301" s="1">
        <v>35440</v>
      </c>
      <c r="J301" s="2">
        <v>147853</v>
      </c>
      <c r="K301" s="3">
        <v>0.11</v>
      </c>
      <c r="L301" t="s">
        <v>18</v>
      </c>
      <c r="M301" t="s">
        <v>24</v>
      </c>
      <c r="N301" s="1" t="s">
        <v>20</v>
      </c>
      <c r="O301">
        <f>TBL_Employees[[#This Row],[Annual Salary]]*TBL_Employees[[#This Row],[Bonus %]]</f>
        <v>16263.83</v>
      </c>
      <c r="P301" s="2">
        <f>TBL_Employees[[#This Row],[Annual Salary]]+TBL_Employees[[#This Row],[Bonus calculated]]</f>
        <v>164116.82999999999</v>
      </c>
    </row>
    <row r="302" spans="1:16" hidden="1" x14ac:dyDescent="0.35">
      <c r="A302" t="s">
        <v>519</v>
      </c>
      <c r="B302" t="s">
        <v>1386</v>
      </c>
      <c r="C302" t="s">
        <v>55</v>
      </c>
      <c r="D302" t="s">
        <v>26</v>
      </c>
      <c r="E302" t="s">
        <v>35</v>
      </c>
      <c r="F302" t="s">
        <v>16</v>
      </c>
      <c r="G302" t="s">
        <v>46</v>
      </c>
      <c r="H302">
        <v>40</v>
      </c>
      <c r="I302" s="1">
        <v>40071</v>
      </c>
      <c r="J302" s="2">
        <v>125900</v>
      </c>
      <c r="K302" s="3">
        <v>7.0000000000000007E-2</v>
      </c>
      <c r="L302" t="s">
        <v>18</v>
      </c>
      <c r="M302" t="s">
        <v>56</v>
      </c>
      <c r="N302" s="1">
        <v>43206</v>
      </c>
      <c r="O302">
        <f>TBL_Employees[[#This Row],[Annual Salary]]*TBL_Employees[[#This Row],[Bonus %]]</f>
        <v>8813</v>
      </c>
      <c r="P302" s="2">
        <f>TBL_Employees[[#This Row],[Annual Salary]]+TBL_Employees[[#This Row],[Bonus calculated]]</f>
        <v>134713</v>
      </c>
    </row>
    <row r="303" spans="1:16" hidden="1" x14ac:dyDescent="0.35">
      <c r="A303" t="s">
        <v>520</v>
      </c>
      <c r="B303" t="s">
        <v>1387</v>
      </c>
      <c r="C303" t="s">
        <v>62</v>
      </c>
      <c r="D303" t="s">
        <v>26</v>
      </c>
      <c r="E303" t="s">
        <v>35</v>
      </c>
      <c r="F303" t="s">
        <v>27</v>
      </c>
      <c r="G303" t="s">
        <v>46</v>
      </c>
      <c r="H303">
        <v>27</v>
      </c>
      <c r="I303" s="1">
        <v>43871</v>
      </c>
      <c r="J303" s="2">
        <v>42969</v>
      </c>
      <c r="K303" s="3">
        <v>0</v>
      </c>
      <c r="L303" t="s">
        <v>18</v>
      </c>
      <c r="M303" t="s">
        <v>37</v>
      </c>
      <c r="N303" s="1" t="s">
        <v>20</v>
      </c>
      <c r="O303">
        <f>TBL_Employees[[#This Row],[Annual Salary]]*TBL_Employees[[#This Row],[Bonus %]]</f>
        <v>0</v>
      </c>
      <c r="P303" s="2">
        <f>TBL_Employees[[#This Row],[Annual Salary]]+TBL_Employees[[#This Row],[Bonus calculated]]</f>
        <v>42969</v>
      </c>
    </row>
    <row r="304" spans="1:16" hidden="1" x14ac:dyDescent="0.35">
      <c r="A304" t="s">
        <v>521</v>
      </c>
      <c r="B304" t="s">
        <v>1388</v>
      </c>
      <c r="C304" t="s">
        <v>13</v>
      </c>
      <c r="D304" t="s">
        <v>41</v>
      </c>
      <c r="E304" t="s">
        <v>35</v>
      </c>
      <c r="F304" t="s">
        <v>27</v>
      </c>
      <c r="G304" t="s">
        <v>17</v>
      </c>
      <c r="H304">
        <v>47</v>
      </c>
      <c r="I304" s="1">
        <v>44605</v>
      </c>
      <c r="J304" s="2">
        <v>214303</v>
      </c>
      <c r="K304" s="3">
        <v>0.4</v>
      </c>
      <c r="L304" t="s">
        <v>18</v>
      </c>
      <c r="M304" t="s">
        <v>56</v>
      </c>
      <c r="N304" s="1" t="s">
        <v>20</v>
      </c>
      <c r="O304">
        <f>TBL_Employees[[#This Row],[Annual Salary]]*TBL_Employees[[#This Row],[Bonus %]]</f>
        <v>85721.200000000012</v>
      </c>
      <c r="P304" s="2">
        <f>TBL_Employees[[#This Row],[Annual Salary]]+TBL_Employees[[#This Row],[Bonus calculated]]</f>
        <v>300024.2</v>
      </c>
    </row>
    <row r="305" spans="1:16" hidden="1" x14ac:dyDescent="0.35">
      <c r="A305" t="s">
        <v>199</v>
      </c>
      <c r="B305" t="s">
        <v>1389</v>
      </c>
      <c r="C305" t="s">
        <v>13</v>
      </c>
      <c r="D305" t="s">
        <v>58</v>
      </c>
      <c r="E305" t="s">
        <v>1104</v>
      </c>
      <c r="F305" t="s">
        <v>16</v>
      </c>
      <c r="G305" t="s">
        <v>23</v>
      </c>
      <c r="H305">
        <v>28</v>
      </c>
      <c r="I305" s="1">
        <v>44184</v>
      </c>
      <c r="J305" s="2">
        <v>199406</v>
      </c>
      <c r="K305" s="3">
        <v>0.38</v>
      </c>
      <c r="L305" t="s">
        <v>32</v>
      </c>
      <c r="M305" t="s">
        <v>33</v>
      </c>
      <c r="N305" s="1" t="s">
        <v>20</v>
      </c>
      <c r="O305">
        <f>TBL_Employees[[#This Row],[Annual Salary]]*TBL_Employees[[#This Row],[Bonus %]]</f>
        <v>75774.28</v>
      </c>
      <c r="P305" s="2">
        <f>TBL_Employees[[#This Row],[Annual Salary]]+TBL_Employees[[#This Row],[Bonus calculated]]</f>
        <v>275180.28000000003</v>
      </c>
    </row>
    <row r="306" spans="1:16" hidden="1" x14ac:dyDescent="0.35">
      <c r="A306" t="s">
        <v>522</v>
      </c>
      <c r="B306" t="s">
        <v>1390</v>
      </c>
      <c r="C306" t="s">
        <v>13</v>
      </c>
      <c r="D306" t="s">
        <v>22</v>
      </c>
      <c r="E306" t="s">
        <v>15</v>
      </c>
      <c r="F306" t="s">
        <v>16</v>
      </c>
      <c r="G306" t="s">
        <v>23</v>
      </c>
      <c r="H306">
        <v>35</v>
      </c>
      <c r="I306" s="1">
        <v>42083</v>
      </c>
      <c r="J306" s="2">
        <v>182436</v>
      </c>
      <c r="K306" s="3">
        <v>0.37</v>
      </c>
      <c r="L306" t="s">
        <v>18</v>
      </c>
      <c r="M306" t="s">
        <v>24</v>
      </c>
      <c r="N306" s="1" t="s">
        <v>20</v>
      </c>
      <c r="O306">
        <f>TBL_Employees[[#This Row],[Annual Salary]]*TBL_Employees[[#This Row],[Bonus %]]</f>
        <v>67501.319999999992</v>
      </c>
      <c r="P306" s="2">
        <f>TBL_Employees[[#This Row],[Annual Salary]]+TBL_Employees[[#This Row],[Bonus calculated]]</f>
        <v>249937.32</v>
      </c>
    </row>
    <row r="307" spans="1:16" hidden="1" x14ac:dyDescent="0.35">
      <c r="A307" t="s">
        <v>523</v>
      </c>
      <c r="B307" t="s">
        <v>1391</v>
      </c>
      <c r="C307" t="s">
        <v>50</v>
      </c>
      <c r="D307" t="s">
        <v>26</v>
      </c>
      <c r="E307" t="s">
        <v>31</v>
      </c>
      <c r="F307" t="s">
        <v>16</v>
      </c>
      <c r="G307" t="s">
        <v>46</v>
      </c>
      <c r="H307">
        <v>59</v>
      </c>
      <c r="I307" s="1">
        <v>35339</v>
      </c>
      <c r="J307" s="2">
        <v>96507</v>
      </c>
      <c r="K307" s="3">
        <v>0.09</v>
      </c>
      <c r="L307" t="s">
        <v>18</v>
      </c>
      <c r="M307" t="s">
        <v>56</v>
      </c>
      <c r="N307" s="1" t="s">
        <v>20</v>
      </c>
      <c r="O307">
        <f>TBL_Employees[[#This Row],[Annual Salary]]*TBL_Employees[[#This Row],[Bonus %]]</f>
        <v>8685.6299999999992</v>
      </c>
      <c r="P307" s="2">
        <f>TBL_Employees[[#This Row],[Annual Salary]]+TBL_Employees[[#This Row],[Bonus calculated]]</f>
        <v>105192.63</v>
      </c>
    </row>
    <row r="308" spans="1:16" hidden="1" x14ac:dyDescent="0.35">
      <c r="A308" t="s">
        <v>243</v>
      </c>
      <c r="B308" t="s">
        <v>142</v>
      </c>
      <c r="C308" t="s">
        <v>85</v>
      </c>
      <c r="D308" t="s">
        <v>30</v>
      </c>
      <c r="E308" t="s">
        <v>35</v>
      </c>
      <c r="F308" t="s">
        <v>27</v>
      </c>
      <c r="G308" t="s">
        <v>23</v>
      </c>
      <c r="H308">
        <v>33</v>
      </c>
      <c r="I308" s="1">
        <v>42327</v>
      </c>
      <c r="J308" s="2">
        <v>82906</v>
      </c>
      <c r="K308" s="3">
        <v>0</v>
      </c>
      <c r="L308" t="s">
        <v>32</v>
      </c>
      <c r="M308" t="s">
        <v>33</v>
      </c>
      <c r="N308" s="1">
        <v>42654</v>
      </c>
      <c r="O308">
        <f>TBL_Employees[[#This Row],[Annual Salary]]*TBL_Employees[[#This Row],[Bonus %]]</f>
        <v>0</v>
      </c>
      <c r="P308" s="2">
        <f>TBL_Employees[[#This Row],[Annual Salary]]+TBL_Employees[[#This Row],[Bonus calculated]]</f>
        <v>82906</v>
      </c>
    </row>
    <row r="309" spans="1:16" hidden="1" x14ac:dyDescent="0.35">
      <c r="A309" t="s">
        <v>524</v>
      </c>
      <c r="B309" t="s">
        <v>1392</v>
      </c>
      <c r="C309" t="s">
        <v>70</v>
      </c>
      <c r="D309" t="s">
        <v>22</v>
      </c>
      <c r="E309" t="s">
        <v>35</v>
      </c>
      <c r="F309" t="s">
        <v>16</v>
      </c>
      <c r="G309" t="s">
        <v>23</v>
      </c>
      <c r="H309">
        <v>62</v>
      </c>
      <c r="I309" s="1">
        <v>38691</v>
      </c>
      <c r="J309" s="2">
        <v>41616</v>
      </c>
      <c r="K309" s="3">
        <v>0</v>
      </c>
      <c r="L309" t="s">
        <v>18</v>
      </c>
      <c r="M309" t="s">
        <v>56</v>
      </c>
      <c r="N309" s="1" t="s">
        <v>20</v>
      </c>
      <c r="O309">
        <f>TBL_Employees[[#This Row],[Annual Salary]]*TBL_Employees[[#This Row],[Bonus %]]</f>
        <v>0</v>
      </c>
      <c r="P309" s="2">
        <f>TBL_Employees[[#This Row],[Annual Salary]]+TBL_Employees[[#This Row],[Bonus calculated]]</f>
        <v>41616</v>
      </c>
    </row>
    <row r="310" spans="1:16" hidden="1" x14ac:dyDescent="0.35">
      <c r="A310" t="s">
        <v>525</v>
      </c>
      <c r="B310" t="s">
        <v>1393</v>
      </c>
      <c r="C310" t="s">
        <v>34</v>
      </c>
      <c r="D310" t="s">
        <v>26</v>
      </c>
      <c r="E310" t="s">
        <v>31</v>
      </c>
      <c r="F310" t="s">
        <v>16</v>
      </c>
      <c r="G310" t="s">
        <v>17</v>
      </c>
      <c r="H310">
        <v>50</v>
      </c>
      <c r="I310" s="1">
        <v>37802</v>
      </c>
      <c r="J310" s="2">
        <v>92344</v>
      </c>
      <c r="K310" s="3">
        <v>0</v>
      </c>
      <c r="L310" t="s">
        <v>18</v>
      </c>
      <c r="M310" t="s">
        <v>37</v>
      </c>
      <c r="N310" s="1">
        <v>44587</v>
      </c>
      <c r="O310">
        <f>TBL_Employees[[#This Row],[Annual Salary]]*TBL_Employees[[#This Row],[Bonus %]]</f>
        <v>0</v>
      </c>
      <c r="P310" s="2">
        <f>TBL_Employees[[#This Row],[Annual Salary]]+TBL_Employees[[#This Row],[Bonus calculated]]</f>
        <v>92344</v>
      </c>
    </row>
    <row r="311" spans="1:16" hidden="1" x14ac:dyDescent="0.35">
      <c r="A311" t="s">
        <v>526</v>
      </c>
      <c r="B311" t="s">
        <v>1394</v>
      </c>
      <c r="C311" t="s">
        <v>13</v>
      </c>
      <c r="D311" t="s">
        <v>58</v>
      </c>
      <c r="E311" t="s">
        <v>35</v>
      </c>
      <c r="F311" t="s">
        <v>16</v>
      </c>
      <c r="G311" t="s">
        <v>23</v>
      </c>
      <c r="H311">
        <v>55</v>
      </c>
      <c r="I311" s="1">
        <v>38895</v>
      </c>
      <c r="J311" s="2">
        <v>196614</v>
      </c>
      <c r="K311" s="3">
        <v>0.37</v>
      </c>
      <c r="L311" t="s">
        <v>18</v>
      </c>
      <c r="M311" t="s">
        <v>19</v>
      </c>
      <c r="N311" s="1" t="s">
        <v>20</v>
      </c>
      <c r="O311">
        <f>TBL_Employees[[#This Row],[Annual Salary]]*TBL_Employees[[#This Row],[Bonus %]]</f>
        <v>72747.179999999993</v>
      </c>
      <c r="P311" s="2">
        <f>TBL_Employees[[#This Row],[Annual Salary]]+TBL_Employees[[#This Row],[Bonus calculated]]</f>
        <v>269361.18</v>
      </c>
    </row>
    <row r="312" spans="1:16" hidden="1" x14ac:dyDescent="0.35">
      <c r="A312" t="s">
        <v>527</v>
      </c>
      <c r="B312" t="s">
        <v>1395</v>
      </c>
      <c r="C312" t="s">
        <v>55</v>
      </c>
      <c r="D312" t="s">
        <v>26</v>
      </c>
      <c r="E312" t="s">
        <v>15</v>
      </c>
      <c r="F312" t="s">
        <v>16</v>
      </c>
      <c r="G312" t="s">
        <v>46</v>
      </c>
      <c r="H312">
        <v>47</v>
      </c>
      <c r="I312" s="1">
        <v>44598</v>
      </c>
      <c r="J312" s="2">
        <v>104253</v>
      </c>
      <c r="K312" s="3">
        <v>0.09</v>
      </c>
      <c r="L312" t="s">
        <v>18</v>
      </c>
      <c r="M312" t="s">
        <v>56</v>
      </c>
      <c r="N312" s="1" t="s">
        <v>20</v>
      </c>
      <c r="O312">
        <f>TBL_Employees[[#This Row],[Annual Salary]]*TBL_Employees[[#This Row],[Bonus %]]</f>
        <v>9382.77</v>
      </c>
      <c r="P312" s="2">
        <f>TBL_Employees[[#This Row],[Annual Salary]]+TBL_Employees[[#This Row],[Bonus calculated]]</f>
        <v>113635.77</v>
      </c>
    </row>
    <row r="313" spans="1:16" hidden="1" x14ac:dyDescent="0.35">
      <c r="A313" t="s">
        <v>528</v>
      </c>
      <c r="B313" t="s">
        <v>1396</v>
      </c>
      <c r="C313" t="s">
        <v>62</v>
      </c>
      <c r="D313" t="s">
        <v>26</v>
      </c>
      <c r="E313" t="s">
        <v>1104</v>
      </c>
      <c r="F313" t="s">
        <v>16</v>
      </c>
      <c r="G313" t="s">
        <v>23</v>
      </c>
      <c r="H313">
        <v>34</v>
      </c>
      <c r="I313" s="1">
        <v>44218</v>
      </c>
      <c r="J313" s="2">
        <v>44677</v>
      </c>
      <c r="K313" s="3">
        <v>0</v>
      </c>
      <c r="L313" t="s">
        <v>32</v>
      </c>
      <c r="M313" t="s">
        <v>67</v>
      </c>
      <c r="N313" s="1" t="s">
        <v>20</v>
      </c>
      <c r="O313">
        <f>TBL_Employees[[#This Row],[Annual Salary]]*TBL_Employees[[#This Row],[Bonus %]]</f>
        <v>0</v>
      </c>
      <c r="P313" s="2">
        <f>TBL_Employees[[#This Row],[Annual Salary]]+TBL_Employees[[#This Row],[Bonus calculated]]</f>
        <v>44677</v>
      </c>
    </row>
    <row r="314" spans="1:16" hidden="1" x14ac:dyDescent="0.35">
      <c r="A314" t="s">
        <v>529</v>
      </c>
      <c r="B314" t="s">
        <v>1397</v>
      </c>
      <c r="C314" t="s">
        <v>34</v>
      </c>
      <c r="D314" t="s">
        <v>26</v>
      </c>
      <c r="E314" t="s">
        <v>15</v>
      </c>
      <c r="F314" t="s">
        <v>16</v>
      </c>
      <c r="G314" t="s">
        <v>23</v>
      </c>
      <c r="H314">
        <v>39</v>
      </c>
      <c r="I314" s="1">
        <v>43082</v>
      </c>
      <c r="J314" s="2">
        <v>66463</v>
      </c>
      <c r="K314" s="3">
        <v>0</v>
      </c>
      <c r="L314" t="s">
        <v>32</v>
      </c>
      <c r="M314" t="s">
        <v>67</v>
      </c>
      <c r="N314" s="1" t="s">
        <v>20</v>
      </c>
      <c r="O314">
        <f>TBL_Employees[[#This Row],[Annual Salary]]*TBL_Employees[[#This Row],[Bonus %]]</f>
        <v>0</v>
      </c>
      <c r="P314" s="2">
        <f>TBL_Employees[[#This Row],[Annual Salary]]+TBL_Employees[[#This Row],[Bonus calculated]]</f>
        <v>66463</v>
      </c>
    </row>
    <row r="315" spans="1:16" hidden="1" x14ac:dyDescent="0.35">
      <c r="A315" t="s">
        <v>530</v>
      </c>
      <c r="B315" t="s">
        <v>1398</v>
      </c>
      <c r="C315" t="s">
        <v>70</v>
      </c>
      <c r="D315" t="s">
        <v>22</v>
      </c>
      <c r="E315" t="s">
        <v>31</v>
      </c>
      <c r="F315" t="s">
        <v>16</v>
      </c>
      <c r="G315" t="s">
        <v>46</v>
      </c>
      <c r="H315">
        <v>35</v>
      </c>
      <c r="I315" s="1">
        <v>42355</v>
      </c>
      <c r="J315" s="2">
        <v>53285</v>
      </c>
      <c r="K315" s="3">
        <v>0</v>
      </c>
      <c r="L315" t="s">
        <v>18</v>
      </c>
      <c r="M315" t="s">
        <v>28</v>
      </c>
      <c r="N315" s="1" t="s">
        <v>20</v>
      </c>
      <c r="O315">
        <f>TBL_Employees[[#This Row],[Annual Salary]]*TBL_Employees[[#This Row],[Bonus %]]</f>
        <v>0</v>
      </c>
      <c r="P315" s="2">
        <f>TBL_Employees[[#This Row],[Annual Salary]]+TBL_Employees[[#This Row],[Bonus calculated]]</f>
        <v>53285</v>
      </c>
    </row>
    <row r="316" spans="1:16" hidden="1" x14ac:dyDescent="0.35">
      <c r="A316" t="s">
        <v>531</v>
      </c>
      <c r="B316" t="s">
        <v>1399</v>
      </c>
      <c r="C316" t="s">
        <v>72</v>
      </c>
      <c r="D316" t="s">
        <v>30</v>
      </c>
      <c r="E316" t="s">
        <v>15</v>
      </c>
      <c r="F316" t="s">
        <v>27</v>
      </c>
      <c r="G316" t="s">
        <v>23</v>
      </c>
      <c r="H316">
        <v>54</v>
      </c>
      <c r="I316" s="1">
        <v>35511</v>
      </c>
      <c r="J316" s="2">
        <v>67683</v>
      </c>
      <c r="K316" s="3">
        <v>0</v>
      </c>
      <c r="L316" t="s">
        <v>32</v>
      </c>
      <c r="M316" t="s">
        <v>54</v>
      </c>
      <c r="N316" s="1" t="s">
        <v>20</v>
      </c>
      <c r="O316">
        <f>TBL_Employees[[#This Row],[Annual Salary]]*TBL_Employees[[#This Row],[Bonus %]]</f>
        <v>0</v>
      </c>
      <c r="P316" s="2">
        <f>TBL_Employees[[#This Row],[Annual Salary]]+TBL_Employees[[#This Row],[Bonus calculated]]</f>
        <v>67683</v>
      </c>
    </row>
    <row r="317" spans="1:16" hidden="1" x14ac:dyDescent="0.35">
      <c r="A317" t="s">
        <v>89</v>
      </c>
      <c r="B317" t="s">
        <v>1400</v>
      </c>
      <c r="C317" t="s">
        <v>13</v>
      </c>
      <c r="D317" t="s">
        <v>14</v>
      </c>
      <c r="E317" t="s">
        <v>35</v>
      </c>
      <c r="F317" t="s">
        <v>16</v>
      </c>
      <c r="G317" t="s">
        <v>23</v>
      </c>
      <c r="H317">
        <v>41</v>
      </c>
      <c r="I317" s="1">
        <v>43402</v>
      </c>
      <c r="J317" s="2">
        <v>238155</v>
      </c>
      <c r="K317" s="3">
        <v>0.38</v>
      </c>
      <c r="L317" t="s">
        <v>32</v>
      </c>
      <c r="M317" t="s">
        <v>63</v>
      </c>
      <c r="N317" s="1" t="s">
        <v>20</v>
      </c>
      <c r="O317">
        <f>TBL_Employees[[#This Row],[Annual Salary]]*TBL_Employees[[#This Row],[Bonus %]]</f>
        <v>90498.9</v>
      </c>
      <c r="P317" s="2">
        <f>TBL_Employees[[#This Row],[Annual Salary]]+TBL_Employees[[#This Row],[Bonus calculated]]</f>
        <v>328653.90000000002</v>
      </c>
    </row>
    <row r="318" spans="1:16" hidden="1" x14ac:dyDescent="0.35">
      <c r="A318" t="s">
        <v>532</v>
      </c>
      <c r="B318" t="s">
        <v>1401</v>
      </c>
      <c r="C318" t="s">
        <v>38</v>
      </c>
      <c r="D318" t="s">
        <v>45</v>
      </c>
      <c r="E318" t="s">
        <v>31</v>
      </c>
      <c r="F318" t="s">
        <v>27</v>
      </c>
      <c r="G318" t="s">
        <v>23</v>
      </c>
      <c r="H318">
        <v>37</v>
      </c>
      <c r="I318" s="1">
        <v>43637</v>
      </c>
      <c r="J318" s="2">
        <v>173630</v>
      </c>
      <c r="K318" s="3">
        <v>0.24</v>
      </c>
      <c r="L318" t="s">
        <v>32</v>
      </c>
      <c r="M318" t="s">
        <v>67</v>
      </c>
      <c r="N318" s="1" t="s">
        <v>20</v>
      </c>
      <c r="O318">
        <f>TBL_Employees[[#This Row],[Annual Salary]]*TBL_Employees[[#This Row],[Bonus %]]</f>
        <v>41671.199999999997</v>
      </c>
      <c r="P318" s="2">
        <f>TBL_Employees[[#This Row],[Annual Salary]]+TBL_Employees[[#This Row],[Bonus calculated]]</f>
        <v>215301.2</v>
      </c>
    </row>
    <row r="319" spans="1:16" hidden="1" x14ac:dyDescent="0.35">
      <c r="A319" t="s">
        <v>533</v>
      </c>
      <c r="B319" t="s">
        <v>232</v>
      </c>
      <c r="C319" t="s">
        <v>40</v>
      </c>
      <c r="D319" t="s">
        <v>14</v>
      </c>
      <c r="E319" t="s">
        <v>15</v>
      </c>
      <c r="F319" t="s">
        <v>16</v>
      </c>
      <c r="G319" t="s">
        <v>43</v>
      </c>
      <c r="H319">
        <v>29</v>
      </c>
      <c r="I319" s="1">
        <v>43857</v>
      </c>
      <c r="J319" s="2">
        <v>98992</v>
      </c>
      <c r="K319" s="3">
        <v>0</v>
      </c>
      <c r="L319" t="s">
        <v>18</v>
      </c>
      <c r="M319" t="s">
        <v>42</v>
      </c>
      <c r="N319" s="1" t="s">
        <v>20</v>
      </c>
      <c r="O319">
        <f>TBL_Employees[[#This Row],[Annual Salary]]*TBL_Employees[[#This Row],[Bonus %]]</f>
        <v>0</v>
      </c>
      <c r="P319" s="2">
        <f>TBL_Employees[[#This Row],[Annual Salary]]+TBL_Employees[[#This Row],[Bonus calculated]]</f>
        <v>98992</v>
      </c>
    </row>
    <row r="320" spans="1:16" hidden="1" x14ac:dyDescent="0.35">
      <c r="A320" t="s">
        <v>280</v>
      </c>
      <c r="B320" t="s">
        <v>1402</v>
      </c>
      <c r="C320" t="s">
        <v>13</v>
      </c>
      <c r="D320" t="s">
        <v>26</v>
      </c>
      <c r="E320" t="s">
        <v>31</v>
      </c>
      <c r="F320" t="s">
        <v>16</v>
      </c>
      <c r="G320" t="s">
        <v>23</v>
      </c>
      <c r="H320">
        <v>64</v>
      </c>
      <c r="I320" s="1">
        <v>42836</v>
      </c>
      <c r="J320" s="2">
        <v>253330</v>
      </c>
      <c r="K320" s="3">
        <v>0.39</v>
      </c>
      <c r="L320" t="s">
        <v>18</v>
      </c>
      <c r="M320" t="s">
        <v>24</v>
      </c>
      <c r="N320" s="1" t="s">
        <v>20</v>
      </c>
      <c r="O320">
        <f>TBL_Employees[[#This Row],[Annual Salary]]*TBL_Employees[[#This Row],[Bonus %]]</f>
        <v>98798.7</v>
      </c>
      <c r="P320" s="2">
        <f>TBL_Employees[[#This Row],[Annual Salary]]+TBL_Employees[[#This Row],[Bonus calculated]]</f>
        <v>352128.7</v>
      </c>
    </row>
    <row r="321" spans="1:16" hidden="1" x14ac:dyDescent="0.35">
      <c r="A321" t="s">
        <v>534</v>
      </c>
      <c r="B321" t="s">
        <v>185</v>
      </c>
      <c r="C321" t="s">
        <v>1113</v>
      </c>
      <c r="D321" t="s">
        <v>45</v>
      </c>
      <c r="E321" t="s">
        <v>31</v>
      </c>
      <c r="F321" t="s">
        <v>16</v>
      </c>
      <c r="G321" t="s">
        <v>17</v>
      </c>
      <c r="H321">
        <v>54</v>
      </c>
      <c r="I321" s="1">
        <v>40769</v>
      </c>
      <c r="J321" s="2">
        <v>158403</v>
      </c>
      <c r="K321" s="3">
        <v>0.14000000000000001</v>
      </c>
      <c r="L321" t="s">
        <v>18</v>
      </c>
      <c r="M321" t="s">
        <v>56</v>
      </c>
      <c r="N321" s="1">
        <v>43679</v>
      </c>
      <c r="O321">
        <f>TBL_Employees[[#This Row],[Annual Salary]]*TBL_Employees[[#This Row],[Bonus %]]</f>
        <v>22176.420000000002</v>
      </c>
      <c r="P321" s="2">
        <f>TBL_Employees[[#This Row],[Annual Salary]]+TBL_Employees[[#This Row],[Bonus calculated]]</f>
        <v>180579.42</v>
      </c>
    </row>
    <row r="322" spans="1:16" hidden="1" x14ac:dyDescent="0.35">
      <c r="A322" t="s">
        <v>535</v>
      </c>
      <c r="B322" t="s">
        <v>1403</v>
      </c>
      <c r="C322" t="s">
        <v>1113</v>
      </c>
      <c r="D322" t="s">
        <v>58</v>
      </c>
      <c r="E322" t="s">
        <v>31</v>
      </c>
      <c r="F322" t="s">
        <v>27</v>
      </c>
      <c r="G322" t="s">
        <v>17</v>
      </c>
      <c r="H322">
        <v>36</v>
      </c>
      <c r="I322" s="1">
        <v>44282</v>
      </c>
      <c r="J322" s="2">
        <v>156085</v>
      </c>
      <c r="K322" s="3">
        <v>0.12</v>
      </c>
      <c r="L322" t="s">
        <v>18</v>
      </c>
      <c r="M322" t="s">
        <v>42</v>
      </c>
      <c r="N322" s="1" t="s">
        <v>20</v>
      </c>
      <c r="O322">
        <f>TBL_Employees[[#This Row],[Annual Salary]]*TBL_Employees[[#This Row],[Bonus %]]</f>
        <v>18730.2</v>
      </c>
      <c r="P322" s="2">
        <f>TBL_Employees[[#This Row],[Annual Salary]]+TBL_Employees[[#This Row],[Bonus calculated]]</f>
        <v>174815.2</v>
      </c>
    </row>
    <row r="323" spans="1:16" hidden="1" x14ac:dyDescent="0.35">
      <c r="A323" t="s">
        <v>131</v>
      </c>
      <c r="B323" t="s">
        <v>1404</v>
      </c>
      <c r="C323" t="s">
        <v>25</v>
      </c>
      <c r="D323" t="s">
        <v>26</v>
      </c>
      <c r="E323" t="s">
        <v>1104</v>
      </c>
      <c r="F323" t="s">
        <v>16</v>
      </c>
      <c r="G323" t="s">
        <v>43</v>
      </c>
      <c r="H323">
        <v>54</v>
      </c>
      <c r="I323" s="1">
        <v>41382</v>
      </c>
      <c r="J323" s="2">
        <v>80129</v>
      </c>
      <c r="K323" s="3">
        <v>0</v>
      </c>
      <c r="L323" t="s">
        <v>18</v>
      </c>
      <c r="M323" t="s">
        <v>42</v>
      </c>
      <c r="N323" s="1" t="s">
        <v>20</v>
      </c>
      <c r="O323">
        <f>TBL_Employees[[#This Row],[Annual Salary]]*TBL_Employees[[#This Row],[Bonus %]]</f>
        <v>0</v>
      </c>
      <c r="P323" s="2">
        <f>TBL_Employees[[#This Row],[Annual Salary]]+TBL_Employees[[#This Row],[Bonus calculated]]</f>
        <v>80129</v>
      </c>
    </row>
    <row r="324" spans="1:16" hidden="1" x14ac:dyDescent="0.35">
      <c r="A324" t="s">
        <v>536</v>
      </c>
      <c r="B324" t="s">
        <v>1405</v>
      </c>
      <c r="C324" t="s">
        <v>76</v>
      </c>
      <c r="D324" t="s">
        <v>45</v>
      </c>
      <c r="E324" t="s">
        <v>15</v>
      </c>
      <c r="F324" t="s">
        <v>16</v>
      </c>
      <c r="G324" t="s">
        <v>17</v>
      </c>
      <c r="H324">
        <v>56</v>
      </c>
      <c r="I324" s="1">
        <v>42744</v>
      </c>
      <c r="J324" s="2">
        <v>60517</v>
      </c>
      <c r="K324" s="3">
        <v>0</v>
      </c>
      <c r="L324" t="s">
        <v>18</v>
      </c>
      <c r="M324" t="s">
        <v>28</v>
      </c>
      <c r="N324" s="1" t="s">
        <v>20</v>
      </c>
      <c r="O324">
        <f>TBL_Employees[[#This Row],[Annual Salary]]*TBL_Employees[[#This Row],[Bonus %]]</f>
        <v>0</v>
      </c>
      <c r="P324" s="2">
        <f>TBL_Employees[[#This Row],[Annual Salary]]+TBL_Employees[[#This Row],[Bonus calculated]]</f>
        <v>60517</v>
      </c>
    </row>
    <row r="325" spans="1:16" hidden="1" x14ac:dyDescent="0.35">
      <c r="A325" t="s">
        <v>537</v>
      </c>
      <c r="B325" t="s">
        <v>1406</v>
      </c>
      <c r="C325" t="s">
        <v>52</v>
      </c>
      <c r="D325" t="s">
        <v>30</v>
      </c>
      <c r="E325" t="s">
        <v>15</v>
      </c>
      <c r="F325" t="s">
        <v>27</v>
      </c>
      <c r="G325" t="s">
        <v>17</v>
      </c>
      <c r="H325">
        <v>48</v>
      </c>
      <c r="I325" s="1">
        <v>42717</v>
      </c>
      <c r="J325" s="2">
        <v>72315</v>
      </c>
      <c r="K325" s="3">
        <v>0</v>
      </c>
      <c r="L325" t="s">
        <v>18</v>
      </c>
      <c r="M325" t="s">
        <v>24</v>
      </c>
      <c r="N325" s="1">
        <v>42875</v>
      </c>
      <c r="O325">
        <f>TBL_Employees[[#This Row],[Annual Salary]]*TBL_Employees[[#This Row],[Bonus %]]</f>
        <v>0</v>
      </c>
      <c r="P325" s="2">
        <f>TBL_Employees[[#This Row],[Annual Salary]]+TBL_Employees[[#This Row],[Bonus calculated]]</f>
        <v>72315</v>
      </c>
    </row>
    <row r="326" spans="1:16" hidden="1" x14ac:dyDescent="0.35">
      <c r="A326" t="s">
        <v>538</v>
      </c>
      <c r="B326" t="s">
        <v>1407</v>
      </c>
      <c r="C326" t="s">
        <v>38</v>
      </c>
      <c r="D326" t="s">
        <v>22</v>
      </c>
      <c r="E326" t="s">
        <v>35</v>
      </c>
      <c r="F326" t="s">
        <v>27</v>
      </c>
      <c r="G326" t="s">
        <v>23</v>
      </c>
      <c r="H326">
        <v>35</v>
      </c>
      <c r="I326" s="1">
        <v>42196</v>
      </c>
      <c r="J326" s="2">
        <v>153815</v>
      </c>
      <c r="K326" s="3">
        <v>0.19</v>
      </c>
      <c r="L326" t="s">
        <v>18</v>
      </c>
      <c r="M326" t="s">
        <v>42</v>
      </c>
      <c r="N326" s="1">
        <v>42521</v>
      </c>
      <c r="O326">
        <f>TBL_Employees[[#This Row],[Annual Salary]]*TBL_Employees[[#This Row],[Bonus %]]</f>
        <v>29224.85</v>
      </c>
      <c r="P326" s="2">
        <f>TBL_Employees[[#This Row],[Annual Salary]]+TBL_Employees[[#This Row],[Bonus calculated]]</f>
        <v>183039.85</v>
      </c>
    </row>
    <row r="327" spans="1:16" hidden="1" x14ac:dyDescent="0.35">
      <c r="A327" t="s">
        <v>539</v>
      </c>
      <c r="B327" t="s">
        <v>1408</v>
      </c>
      <c r="C327" t="s">
        <v>1113</v>
      </c>
      <c r="D327" t="s">
        <v>41</v>
      </c>
      <c r="E327" t="s">
        <v>1104</v>
      </c>
      <c r="F327" t="s">
        <v>16</v>
      </c>
      <c r="G327" t="s">
        <v>43</v>
      </c>
      <c r="H327">
        <v>32</v>
      </c>
      <c r="I327" s="1">
        <v>43328</v>
      </c>
      <c r="J327" s="2">
        <v>139552</v>
      </c>
      <c r="K327" s="3">
        <v>0.15</v>
      </c>
      <c r="L327" t="s">
        <v>18</v>
      </c>
      <c r="M327" t="s">
        <v>42</v>
      </c>
      <c r="N327" s="1" t="s">
        <v>20</v>
      </c>
      <c r="O327">
        <f>TBL_Employees[[#This Row],[Annual Salary]]*TBL_Employees[[#This Row],[Bonus %]]</f>
        <v>20932.8</v>
      </c>
      <c r="P327" s="2">
        <f>TBL_Employees[[#This Row],[Annual Salary]]+TBL_Employees[[#This Row],[Bonus calculated]]</f>
        <v>160484.79999999999</v>
      </c>
    </row>
    <row r="328" spans="1:16" hidden="1" x14ac:dyDescent="0.35">
      <c r="A328" t="s">
        <v>540</v>
      </c>
      <c r="B328" t="s">
        <v>1409</v>
      </c>
      <c r="C328" t="s">
        <v>13</v>
      </c>
      <c r="D328" t="s">
        <v>41</v>
      </c>
      <c r="E328" t="s">
        <v>31</v>
      </c>
      <c r="F328" t="s">
        <v>27</v>
      </c>
      <c r="G328" t="s">
        <v>23</v>
      </c>
      <c r="H328">
        <v>25</v>
      </c>
      <c r="I328" s="1">
        <v>44854</v>
      </c>
      <c r="J328" s="2">
        <v>257296</v>
      </c>
      <c r="K328" s="3">
        <v>0.35</v>
      </c>
      <c r="L328" t="s">
        <v>18</v>
      </c>
      <c r="M328" t="s">
        <v>24</v>
      </c>
      <c r="N328" s="1" t="s">
        <v>20</v>
      </c>
      <c r="O328">
        <f>TBL_Employees[[#This Row],[Annual Salary]]*TBL_Employees[[#This Row],[Bonus %]]</f>
        <v>90053.599999999991</v>
      </c>
      <c r="P328" s="2">
        <f>TBL_Employees[[#This Row],[Annual Salary]]+TBL_Employees[[#This Row],[Bonus calculated]]</f>
        <v>347349.6</v>
      </c>
    </row>
    <row r="329" spans="1:16" hidden="1" x14ac:dyDescent="0.35">
      <c r="A329" t="s">
        <v>541</v>
      </c>
      <c r="B329" t="s">
        <v>1410</v>
      </c>
      <c r="C329" t="s">
        <v>40</v>
      </c>
      <c r="D329" t="s">
        <v>14</v>
      </c>
      <c r="E329" t="s">
        <v>35</v>
      </c>
      <c r="F329" t="s">
        <v>27</v>
      </c>
      <c r="G329" t="s">
        <v>23</v>
      </c>
      <c r="H329">
        <v>26</v>
      </c>
      <c r="I329" s="1">
        <v>43955</v>
      </c>
      <c r="J329" s="2">
        <v>91372</v>
      </c>
      <c r="K329" s="3">
        <v>0</v>
      </c>
      <c r="L329" t="s">
        <v>18</v>
      </c>
      <c r="M329" t="s">
        <v>42</v>
      </c>
      <c r="N329" s="1" t="s">
        <v>20</v>
      </c>
      <c r="O329">
        <f>TBL_Employees[[#This Row],[Annual Salary]]*TBL_Employees[[#This Row],[Bonus %]]</f>
        <v>0</v>
      </c>
      <c r="P329" s="2">
        <f>TBL_Employees[[#This Row],[Annual Salary]]+TBL_Employees[[#This Row],[Bonus calculated]]</f>
        <v>91372</v>
      </c>
    </row>
    <row r="330" spans="1:16" hidden="1" x14ac:dyDescent="0.35">
      <c r="A330" t="s">
        <v>542</v>
      </c>
      <c r="B330" t="s">
        <v>1411</v>
      </c>
      <c r="C330" t="s">
        <v>65</v>
      </c>
      <c r="D330" t="s">
        <v>22</v>
      </c>
      <c r="E330" t="s">
        <v>31</v>
      </c>
      <c r="F330" t="s">
        <v>27</v>
      </c>
      <c r="G330" t="s">
        <v>23</v>
      </c>
      <c r="H330">
        <v>53</v>
      </c>
      <c r="I330" s="1">
        <v>42891</v>
      </c>
      <c r="J330" s="2">
        <v>73601</v>
      </c>
      <c r="K330" s="3">
        <v>0</v>
      </c>
      <c r="L330" t="s">
        <v>32</v>
      </c>
      <c r="M330" t="s">
        <v>33</v>
      </c>
      <c r="N330" s="1" t="s">
        <v>20</v>
      </c>
      <c r="O330">
        <f>TBL_Employees[[#This Row],[Annual Salary]]*TBL_Employees[[#This Row],[Bonus %]]</f>
        <v>0</v>
      </c>
      <c r="P330" s="2">
        <f>TBL_Employees[[#This Row],[Annual Salary]]+TBL_Employees[[#This Row],[Bonus calculated]]</f>
        <v>73601</v>
      </c>
    </row>
    <row r="331" spans="1:16" hidden="1" x14ac:dyDescent="0.35">
      <c r="A331" t="s">
        <v>543</v>
      </c>
      <c r="B331" t="s">
        <v>1412</v>
      </c>
      <c r="C331" t="s">
        <v>75</v>
      </c>
      <c r="D331" t="s">
        <v>26</v>
      </c>
      <c r="E331" t="s">
        <v>31</v>
      </c>
      <c r="F331" t="s">
        <v>16</v>
      </c>
      <c r="G331" t="s">
        <v>23</v>
      </c>
      <c r="H331">
        <v>37</v>
      </c>
      <c r="I331" s="1">
        <v>41393</v>
      </c>
      <c r="J331" s="2">
        <v>71871</v>
      </c>
      <c r="K331" s="3">
        <v>0</v>
      </c>
      <c r="L331" t="s">
        <v>32</v>
      </c>
      <c r="M331" t="s">
        <v>33</v>
      </c>
      <c r="N331" s="1" t="s">
        <v>20</v>
      </c>
      <c r="O331">
        <f>TBL_Employees[[#This Row],[Annual Salary]]*TBL_Employees[[#This Row],[Bonus %]]</f>
        <v>0</v>
      </c>
      <c r="P331" s="2">
        <f>TBL_Employees[[#This Row],[Annual Salary]]+TBL_Employees[[#This Row],[Bonus calculated]]</f>
        <v>71871</v>
      </c>
    </row>
    <row r="332" spans="1:16" hidden="1" x14ac:dyDescent="0.35">
      <c r="A332" t="s">
        <v>544</v>
      </c>
      <c r="B332" t="s">
        <v>1413</v>
      </c>
      <c r="C332" t="s">
        <v>44</v>
      </c>
      <c r="D332" t="s">
        <v>45</v>
      </c>
      <c r="E332" t="s">
        <v>1104</v>
      </c>
      <c r="F332" t="s">
        <v>16</v>
      </c>
      <c r="G332" t="s">
        <v>17</v>
      </c>
      <c r="H332">
        <v>31</v>
      </c>
      <c r="I332" s="1">
        <v>42407</v>
      </c>
      <c r="J332" s="2">
        <v>84925</v>
      </c>
      <c r="K332" s="3">
        <v>0</v>
      </c>
      <c r="L332" t="s">
        <v>18</v>
      </c>
      <c r="M332" t="s">
        <v>24</v>
      </c>
      <c r="N332" s="1" t="s">
        <v>20</v>
      </c>
      <c r="O332">
        <f>TBL_Employees[[#This Row],[Annual Salary]]*TBL_Employees[[#This Row],[Bonus %]]</f>
        <v>0</v>
      </c>
      <c r="P332" s="2">
        <f>TBL_Employees[[#This Row],[Annual Salary]]+TBL_Employees[[#This Row],[Bonus calculated]]</f>
        <v>84925</v>
      </c>
    </row>
    <row r="333" spans="1:16" hidden="1" x14ac:dyDescent="0.35">
      <c r="A333" t="s">
        <v>545</v>
      </c>
      <c r="B333" t="s">
        <v>1414</v>
      </c>
      <c r="C333" t="s">
        <v>1113</v>
      </c>
      <c r="D333" t="s">
        <v>26</v>
      </c>
      <c r="E333" t="s">
        <v>35</v>
      </c>
      <c r="F333" t="s">
        <v>16</v>
      </c>
      <c r="G333" t="s">
        <v>23</v>
      </c>
      <c r="H333">
        <v>47</v>
      </c>
      <c r="I333" s="1">
        <v>40185</v>
      </c>
      <c r="J333" s="2">
        <v>155600</v>
      </c>
      <c r="K333" s="3">
        <v>0.14000000000000001</v>
      </c>
      <c r="L333" t="s">
        <v>32</v>
      </c>
      <c r="M333" t="s">
        <v>67</v>
      </c>
      <c r="N333" s="1" t="s">
        <v>20</v>
      </c>
      <c r="O333">
        <f>TBL_Employees[[#This Row],[Annual Salary]]*TBL_Employees[[#This Row],[Bonus %]]</f>
        <v>21784.000000000004</v>
      </c>
      <c r="P333" s="2">
        <f>TBL_Employees[[#This Row],[Annual Salary]]+TBL_Employees[[#This Row],[Bonus calculated]]</f>
        <v>177384</v>
      </c>
    </row>
    <row r="334" spans="1:16" hidden="1" x14ac:dyDescent="0.35">
      <c r="A334" t="s">
        <v>546</v>
      </c>
      <c r="B334" t="s">
        <v>1415</v>
      </c>
      <c r="C334" t="s">
        <v>55</v>
      </c>
      <c r="D334" t="s">
        <v>45</v>
      </c>
      <c r="E334" t="s">
        <v>15</v>
      </c>
      <c r="F334" t="s">
        <v>27</v>
      </c>
      <c r="G334" t="s">
        <v>43</v>
      </c>
      <c r="H334">
        <v>32</v>
      </c>
      <c r="I334" s="1">
        <v>43449</v>
      </c>
      <c r="J334" s="2">
        <v>101564</v>
      </c>
      <c r="K334" s="3">
        <v>0.06</v>
      </c>
      <c r="L334" t="s">
        <v>18</v>
      </c>
      <c r="M334" t="s">
        <v>24</v>
      </c>
      <c r="N334" s="1" t="s">
        <v>20</v>
      </c>
      <c r="O334">
        <f>TBL_Employees[[#This Row],[Annual Salary]]*TBL_Employees[[#This Row],[Bonus %]]</f>
        <v>6093.84</v>
      </c>
      <c r="P334" s="2">
        <f>TBL_Employees[[#This Row],[Annual Salary]]+TBL_Employees[[#This Row],[Bonus calculated]]</f>
        <v>107657.84</v>
      </c>
    </row>
    <row r="335" spans="1:16" hidden="1" x14ac:dyDescent="0.35">
      <c r="A335" t="s">
        <v>547</v>
      </c>
      <c r="B335" t="s">
        <v>1416</v>
      </c>
      <c r="C335" t="s">
        <v>71</v>
      </c>
      <c r="D335" t="s">
        <v>30</v>
      </c>
      <c r="E335" t="s">
        <v>15</v>
      </c>
      <c r="F335" t="s">
        <v>27</v>
      </c>
      <c r="G335" t="s">
        <v>23</v>
      </c>
      <c r="H335">
        <v>40</v>
      </c>
      <c r="I335" s="1">
        <v>40098</v>
      </c>
      <c r="J335" s="2">
        <v>80150</v>
      </c>
      <c r="K335" s="3">
        <v>0</v>
      </c>
      <c r="L335" t="s">
        <v>18</v>
      </c>
      <c r="M335" t="s">
        <v>37</v>
      </c>
      <c r="N335" s="1" t="s">
        <v>20</v>
      </c>
      <c r="O335">
        <f>TBL_Employees[[#This Row],[Annual Salary]]*TBL_Employees[[#This Row],[Bonus %]]</f>
        <v>0</v>
      </c>
      <c r="P335" s="2">
        <f>TBL_Employees[[#This Row],[Annual Salary]]+TBL_Employees[[#This Row],[Bonus calculated]]</f>
        <v>80150</v>
      </c>
    </row>
    <row r="336" spans="1:16" hidden="1" x14ac:dyDescent="0.35">
      <c r="A336" t="s">
        <v>548</v>
      </c>
      <c r="B336" t="s">
        <v>1417</v>
      </c>
      <c r="C336" t="s">
        <v>21</v>
      </c>
      <c r="D336" t="s">
        <v>22</v>
      </c>
      <c r="E336" t="s">
        <v>31</v>
      </c>
      <c r="F336" t="s">
        <v>27</v>
      </c>
      <c r="G336" t="s">
        <v>23</v>
      </c>
      <c r="H336">
        <v>65</v>
      </c>
      <c r="I336" s="1">
        <v>44478</v>
      </c>
      <c r="J336" s="2">
        <v>73996</v>
      </c>
      <c r="K336" s="3">
        <v>0</v>
      </c>
      <c r="L336" t="s">
        <v>32</v>
      </c>
      <c r="M336" t="s">
        <v>33</v>
      </c>
      <c r="N336" s="1">
        <v>44808</v>
      </c>
      <c r="O336">
        <f>TBL_Employees[[#This Row],[Annual Salary]]*TBL_Employees[[#This Row],[Bonus %]]</f>
        <v>0</v>
      </c>
      <c r="P336" s="2">
        <f>TBL_Employees[[#This Row],[Annual Salary]]+TBL_Employees[[#This Row],[Bonus calculated]]</f>
        <v>73996</v>
      </c>
    </row>
    <row r="337" spans="1:16" hidden="1" x14ac:dyDescent="0.35">
      <c r="A337" t="s">
        <v>549</v>
      </c>
      <c r="B337" t="s">
        <v>1418</v>
      </c>
      <c r="C337" t="s">
        <v>61</v>
      </c>
      <c r="D337" t="s">
        <v>26</v>
      </c>
      <c r="E337" t="s">
        <v>35</v>
      </c>
      <c r="F337" t="s">
        <v>16</v>
      </c>
      <c r="G337" t="s">
        <v>46</v>
      </c>
      <c r="H337">
        <v>25</v>
      </c>
      <c r="I337" s="1">
        <v>44579</v>
      </c>
      <c r="J337" s="2">
        <v>90109</v>
      </c>
      <c r="K337" s="3">
        <v>0</v>
      </c>
      <c r="L337" t="s">
        <v>18</v>
      </c>
      <c r="M337" t="s">
        <v>56</v>
      </c>
      <c r="N337" s="1" t="s">
        <v>20</v>
      </c>
      <c r="O337">
        <f>TBL_Employees[[#This Row],[Annual Salary]]*TBL_Employees[[#This Row],[Bonus %]]</f>
        <v>0</v>
      </c>
      <c r="P337" s="2">
        <f>TBL_Employees[[#This Row],[Annual Salary]]+TBL_Employees[[#This Row],[Bonus calculated]]</f>
        <v>90109</v>
      </c>
    </row>
    <row r="338" spans="1:16" hidden="1" x14ac:dyDescent="0.35">
      <c r="A338" t="s">
        <v>550</v>
      </c>
      <c r="B338" t="s">
        <v>1419</v>
      </c>
      <c r="C338" t="s">
        <v>85</v>
      </c>
      <c r="D338" t="s">
        <v>30</v>
      </c>
      <c r="E338" t="s">
        <v>31</v>
      </c>
      <c r="F338" t="s">
        <v>27</v>
      </c>
      <c r="G338" t="s">
        <v>17</v>
      </c>
      <c r="H338">
        <v>39</v>
      </c>
      <c r="I338" s="1">
        <v>44739</v>
      </c>
      <c r="J338" s="2">
        <v>67216</v>
      </c>
      <c r="K338" s="3">
        <v>0</v>
      </c>
      <c r="L338" t="s">
        <v>18</v>
      </c>
      <c r="M338" t="s">
        <v>37</v>
      </c>
      <c r="N338" s="1" t="s">
        <v>20</v>
      </c>
      <c r="O338">
        <f>TBL_Employees[[#This Row],[Annual Salary]]*TBL_Employees[[#This Row],[Bonus %]]</f>
        <v>0</v>
      </c>
      <c r="P338" s="2">
        <f>TBL_Employees[[#This Row],[Annual Salary]]+TBL_Employees[[#This Row],[Bonus calculated]]</f>
        <v>67216</v>
      </c>
    </row>
    <row r="339" spans="1:16" hidden="1" x14ac:dyDescent="0.35">
      <c r="A339" t="s">
        <v>551</v>
      </c>
      <c r="B339" t="s">
        <v>1420</v>
      </c>
      <c r="C339" t="s">
        <v>34</v>
      </c>
      <c r="D339" t="s">
        <v>26</v>
      </c>
      <c r="E339" t="s">
        <v>15</v>
      </c>
      <c r="F339" t="s">
        <v>16</v>
      </c>
      <c r="G339" t="s">
        <v>17</v>
      </c>
      <c r="H339">
        <v>52</v>
      </c>
      <c r="I339" s="1">
        <v>35953</v>
      </c>
      <c r="J339" s="2">
        <v>75402</v>
      </c>
      <c r="K339" s="3">
        <v>0</v>
      </c>
      <c r="L339" t="s">
        <v>18</v>
      </c>
      <c r="M339" t="s">
        <v>37</v>
      </c>
      <c r="N339" s="1" t="s">
        <v>20</v>
      </c>
      <c r="O339">
        <f>TBL_Employees[[#This Row],[Annual Salary]]*TBL_Employees[[#This Row],[Bonus %]]</f>
        <v>0</v>
      </c>
      <c r="P339" s="2">
        <f>TBL_Employees[[#This Row],[Annual Salary]]+TBL_Employees[[#This Row],[Bonus calculated]]</f>
        <v>75402</v>
      </c>
    </row>
    <row r="340" spans="1:16" hidden="1" x14ac:dyDescent="0.35">
      <c r="A340" t="s">
        <v>552</v>
      </c>
      <c r="B340" t="s">
        <v>1421</v>
      </c>
      <c r="C340" t="s">
        <v>53</v>
      </c>
      <c r="D340" t="s">
        <v>30</v>
      </c>
      <c r="E340" t="s">
        <v>35</v>
      </c>
      <c r="F340" t="s">
        <v>16</v>
      </c>
      <c r="G340" t="s">
        <v>46</v>
      </c>
      <c r="H340">
        <v>38</v>
      </c>
      <c r="I340" s="1">
        <v>44725</v>
      </c>
      <c r="J340" s="2">
        <v>120795</v>
      </c>
      <c r="K340" s="3">
        <v>0</v>
      </c>
      <c r="L340" t="s">
        <v>47</v>
      </c>
      <c r="M340" t="s">
        <v>48</v>
      </c>
      <c r="N340" s="1" t="s">
        <v>20</v>
      </c>
      <c r="O340">
        <f>TBL_Employees[[#This Row],[Annual Salary]]*TBL_Employees[[#This Row],[Bonus %]]</f>
        <v>0</v>
      </c>
      <c r="P340" s="2">
        <f>TBL_Employees[[#This Row],[Annual Salary]]+TBL_Employees[[#This Row],[Bonus calculated]]</f>
        <v>120795</v>
      </c>
    </row>
    <row r="341" spans="1:16" hidden="1" x14ac:dyDescent="0.35">
      <c r="A341" t="s">
        <v>153</v>
      </c>
      <c r="B341" t="s">
        <v>1422</v>
      </c>
      <c r="C341" t="s">
        <v>64</v>
      </c>
      <c r="D341" t="s">
        <v>26</v>
      </c>
      <c r="E341" t="s">
        <v>1104</v>
      </c>
      <c r="F341" t="s">
        <v>27</v>
      </c>
      <c r="G341" t="s">
        <v>46</v>
      </c>
      <c r="H341">
        <v>33</v>
      </c>
      <c r="I341" s="1">
        <v>42212</v>
      </c>
      <c r="J341" s="2">
        <v>44012</v>
      </c>
      <c r="K341" s="3">
        <v>0</v>
      </c>
      <c r="L341" t="s">
        <v>47</v>
      </c>
      <c r="M341" t="s">
        <v>68</v>
      </c>
      <c r="N341" s="1" t="s">
        <v>20</v>
      </c>
      <c r="O341">
        <f>TBL_Employees[[#This Row],[Annual Salary]]*TBL_Employees[[#This Row],[Bonus %]]</f>
        <v>0</v>
      </c>
      <c r="P341" s="2">
        <f>TBL_Employees[[#This Row],[Annual Salary]]+TBL_Employees[[#This Row],[Bonus calculated]]</f>
        <v>44012</v>
      </c>
    </row>
    <row r="342" spans="1:16" hidden="1" x14ac:dyDescent="0.35">
      <c r="A342" t="s">
        <v>553</v>
      </c>
      <c r="B342" t="s">
        <v>1423</v>
      </c>
      <c r="C342" t="s">
        <v>13</v>
      </c>
      <c r="D342" t="s">
        <v>14</v>
      </c>
      <c r="E342" t="s">
        <v>15</v>
      </c>
      <c r="F342" t="s">
        <v>16</v>
      </c>
      <c r="G342" t="s">
        <v>23</v>
      </c>
      <c r="H342">
        <v>28</v>
      </c>
      <c r="I342" s="1">
        <v>44289</v>
      </c>
      <c r="J342" s="2">
        <v>219180</v>
      </c>
      <c r="K342" s="3">
        <v>0.33</v>
      </c>
      <c r="L342" t="s">
        <v>32</v>
      </c>
      <c r="M342" t="s">
        <v>67</v>
      </c>
      <c r="N342" s="1" t="s">
        <v>20</v>
      </c>
      <c r="O342">
        <f>TBL_Employees[[#This Row],[Annual Salary]]*TBL_Employees[[#This Row],[Bonus %]]</f>
        <v>72329.400000000009</v>
      </c>
      <c r="P342" s="2">
        <f>TBL_Employees[[#This Row],[Annual Salary]]+TBL_Employees[[#This Row],[Bonus calculated]]</f>
        <v>291509.40000000002</v>
      </c>
    </row>
    <row r="343" spans="1:16" hidden="1" x14ac:dyDescent="0.35">
      <c r="A343" t="s">
        <v>161</v>
      </c>
      <c r="B343" t="s">
        <v>1424</v>
      </c>
      <c r="C343" t="s">
        <v>13</v>
      </c>
      <c r="D343" t="s">
        <v>30</v>
      </c>
      <c r="E343" t="s">
        <v>15</v>
      </c>
      <c r="F343" t="s">
        <v>27</v>
      </c>
      <c r="G343" t="s">
        <v>23</v>
      </c>
      <c r="H343">
        <v>61</v>
      </c>
      <c r="I343" s="1">
        <v>38652</v>
      </c>
      <c r="J343" s="2">
        <v>258700</v>
      </c>
      <c r="K343" s="3">
        <v>0.32</v>
      </c>
      <c r="L343" t="s">
        <v>18</v>
      </c>
      <c r="M343" t="s">
        <v>24</v>
      </c>
      <c r="N343" s="1" t="s">
        <v>20</v>
      </c>
      <c r="O343">
        <f>TBL_Employees[[#This Row],[Annual Salary]]*TBL_Employees[[#This Row],[Bonus %]]</f>
        <v>82784</v>
      </c>
      <c r="P343" s="2">
        <f>TBL_Employees[[#This Row],[Annual Salary]]+TBL_Employees[[#This Row],[Bonus calculated]]</f>
        <v>341484</v>
      </c>
    </row>
    <row r="344" spans="1:16" hidden="1" x14ac:dyDescent="0.35">
      <c r="A344" t="s">
        <v>554</v>
      </c>
      <c r="B344" t="s">
        <v>1425</v>
      </c>
      <c r="C344" t="s">
        <v>52</v>
      </c>
      <c r="D344" t="s">
        <v>30</v>
      </c>
      <c r="E344" t="s">
        <v>1104</v>
      </c>
      <c r="F344" t="s">
        <v>27</v>
      </c>
      <c r="G344" t="s">
        <v>23</v>
      </c>
      <c r="H344">
        <v>32</v>
      </c>
      <c r="I344" s="1">
        <v>43107</v>
      </c>
      <c r="J344" s="2">
        <v>97496</v>
      </c>
      <c r="K344" s="3">
        <v>0</v>
      </c>
      <c r="L344" t="s">
        <v>18</v>
      </c>
      <c r="M344" t="s">
        <v>42</v>
      </c>
      <c r="N344" s="1" t="s">
        <v>20</v>
      </c>
      <c r="O344">
        <f>TBL_Employees[[#This Row],[Annual Salary]]*TBL_Employees[[#This Row],[Bonus %]]</f>
        <v>0</v>
      </c>
      <c r="P344" s="2">
        <f>TBL_Employees[[#This Row],[Annual Salary]]+TBL_Employees[[#This Row],[Bonus calculated]]</f>
        <v>97496</v>
      </c>
    </row>
    <row r="345" spans="1:16" hidden="1" x14ac:dyDescent="0.35">
      <c r="A345" t="s">
        <v>555</v>
      </c>
      <c r="B345" t="s">
        <v>1426</v>
      </c>
      <c r="C345" t="s">
        <v>13</v>
      </c>
      <c r="D345" t="s">
        <v>22</v>
      </c>
      <c r="E345" t="s">
        <v>15</v>
      </c>
      <c r="F345" t="s">
        <v>27</v>
      </c>
      <c r="G345" t="s">
        <v>46</v>
      </c>
      <c r="H345">
        <v>28</v>
      </c>
      <c r="I345" s="1">
        <v>44044</v>
      </c>
      <c r="J345" s="2">
        <v>239270</v>
      </c>
      <c r="K345" s="3">
        <v>0.38</v>
      </c>
      <c r="L345" t="s">
        <v>47</v>
      </c>
      <c r="M345" t="s">
        <v>68</v>
      </c>
      <c r="N345" s="1" t="s">
        <v>20</v>
      </c>
      <c r="O345">
        <f>TBL_Employees[[#This Row],[Annual Salary]]*TBL_Employees[[#This Row],[Bonus %]]</f>
        <v>90922.6</v>
      </c>
      <c r="P345" s="2">
        <f>TBL_Employees[[#This Row],[Annual Salary]]+TBL_Employees[[#This Row],[Bonus calculated]]</f>
        <v>330192.59999999998</v>
      </c>
    </row>
    <row r="346" spans="1:16" hidden="1" x14ac:dyDescent="0.35">
      <c r="A346" t="s">
        <v>556</v>
      </c>
      <c r="B346" t="s">
        <v>1427</v>
      </c>
      <c r="C346" t="s">
        <v>55</v>
      </c>
      <c r="D346" t="s">
        <v>26</v>
      </c>
      <c r="E346" t="s">
        <v>1104</v>
      </c>
      <c r="F346" t="s">
        <v>27</v>
      </c>
      <c r="G346" t="s">
        <v>17</v>
      </c>
      <c r="H346">
        <v>39</v>
      </c>
      <c r="I346" s="1">
        <v>40970</v>
      </c>
      <c r="J346" s="2">
        <v>103466</v>
      </c>
      <c r="K346" s="3">
        <v>0.05</v>
      </c>
      <c r="L346" t="s">
        <v>18</v>
      </c>
      <c r="M346" t="s">
        <v>19</v>
      </c>
      <c r="N346" s="1" t="s">
        <v>20</v>
      </c>
      <c r="O346">
        <f>TBL_Employees[[#This Row],[Annual Salary]]*TBL_Employees[[#This Row],[Bonus %]]</f>
        <v>5173.3</v>
      </c>
      <c r="P346" s="2">
        <f>TBL_Employees[[#This Row],[Annual Salary]]+TBL_Employees[[#This Row],[Bonus calculated]]</f>
        <v>108639.3</v>
      </c>
    </row>
    <row r="347" spans="1:16" hidden="1" x14ac:dyDescent="0.35">
      <c r="A347" t="s">
        <v>201</v>
      </c>
      <c r="B347" t="s">
        <v>1428</v>
      </c>
      <c r="C347" t="s">
        <v>40</v>
      </c>
      <c r="D347" t="s">
        <v>58</v>
      </c>
      <c r="E347" t="s">
        <v>31</v>
      </c>
      <c r="F347" t="s">
        <v>27</v>
      </c>
      <c r="G347" t="s">
        <v>46</v>
      </c>
      <c r="H347">
        <v>57</v>
      </c>
      <c r="I347" s="1">
        <v>37069</v>
      </c>
      <c r="J347" s="2">
        <v>74662</v>
      </c>
      <c r="K347" s="3">
        <v>0</v>
      </c>
      <c r="L347" t="s">
        <v>47</v>
      </c>
      <c r="M347" t="s">
        <v>48</v>
      </c>
      <c r="N347" s="1" t="s">
        <v>20</v>
      </c>
      <c r="O347">
        <f>TBL_Employees[[#This Row],[Annual Salary]]*TBL_Employees[[#This Row],[Bonus %]]</f>
        <v>0</v>
      </c>
      <c r="P347" s="2">
        <f>TBL_Employees[[#This Row],[Annual Salary]]+TBL_Employees[[#This Row],[Bonus calculated]]</f>
        <v>74662</v>
      </c>
    </row>
    <row r="348" spans="1:16" hidden="1" x14ac:dyDescent="0.35">
      <c r="A348" t="s">
        <v>557</v>
      </c>
      <c r="B348" t="s">
        <v>1429</v>
      </c>
      <c r="C348" t="s">
        <v>13</v>
      </c>
      <c r="D348" t="s">
        <v>22</v>
      </c>
      <c r="E348" t="s">
        <v>15</v>
      </c>
      <c r="F348" t="s">
        <v>27</v>
      </c>
      <c r="G348" t="s">
        <v>23</v>
      </c>
      <c r="H348">
        <v>40</v>
      </c>
      <c r="I348" s="1">
        <v>42114</v>
      </c>
      <c r="J348" s="2">
        <v>227816</v>
      </c>
      <c r="K348" s="3">
        <v>0.33</v>
      </c>
      <c r="L348" t="s">
        <v>18</v>
      </c>
      <c r="M348" t="s">
        <v>19</v>
      </c>
      <c r="N348" s="1" t="s">
        <v>20</v>
      </c>
      <c r="O348">
        <f>TBL_Employees[[#This Row],[Annual Salary]]*TBL_Employees[[#This Row],[Bonus %]]</f>
        <v>75179.28</v>
      </c>
      <c r="P348" s="2">
        <f>TBL_Employees[[#This Row],[Annual Salary]]+TBL_Employees[[#This Row],[Bonus calculated]]</f>
        <v>302995.28000000003</v>
      </c>
    </row>
    <row r="349" spans="1:16" hidden="1" x14ac:dyDescent="0.35">
      <c r="A349" t="s">
        <v>558</v>
      </c>
      <c r="B349" t="s">
        <v>1430</v>
      </c>
      <c r="C349" t="s">
        <v>13</v>
      </c>
      <c r="D349" t="s">
        <v>45</v>
      </c>
      <c r="E349" t="s">
        <v>35</v>
      </c>
      <c r="F349" t="s">
        <v>27</v>
      </c>
      <c r="G349" t="s">
        <v>23</v>
      </c>
      <c r="H349">
        <v>47</v>
      </c>
      <c r="I349" s="1">
        <v>41616</v>
      </c>
      <c r="J349" s="2">
        <v>246680</v>
      </c>
      <c r="K349" s="3">
        <v>0.39</v>
      </c>
      <c r="L349" t="s">
        <v>32</v>
      </c>
      <c r="M349" t="s">
        <v>54</v>
      </c>
      <c r="N349" s="1" t="s">
        <v>20</v>
      </c>
      <c r="O349">
        <f>TBL_Employees[[#This Row],[Annual Salary]]*TBL_Employees[[#This Row],[Bonus %]]</f>
        <v>96205.2</v>
      </c>
      <c r="P349" s="2">
        <f>TBL_Employees[[#This Row],[Annual Salary]]+TBL_Employees[[#This Row],[Bonus calculated]]</f>
        <v>342885.2</v>
      </c>
    </row>
    <row r="350" spans="1:16" hidden="1" x14ac:dyDescent="0.35">
      <c r="A350" t="s">
        <v>559</v>
      </c>
      <c r="B350" t="s">
        <v>1431</v>
      </c>
      <c r="C350" t="s">
        <v>25</v>
      </c>
      <c r="D350" t="s">
        <v>26</v>
      </c>
      <c r="E350" t="s">
        <v>35</v>
      </c>
      <c r="F350" t="s">
        <v>16</v>
      </c>
      <c r="G350" t="s">
        <v>46</v>
      </c>
      <c r="H350">
        <v>43</v>
      </c>
      <c r="I350" s="1">
        <v>40355</v>
      </c>
      <c r="J350" s="2">
        <v>85164</v>
      </c>
      <c r="K350" s="3">
        <v>0</v>
      </c>
      <c r="L350" t="s">
        <v>47</v>
      </c>
      <c r="M350" t="s">
        <v>48</v>
      </c>
      <c r="N350" s="1" t="s">
        <v>20</v>
      </c>
      <c r="O350">
        <f>TBL_Employees[[#This Row],[Annual Salary]]*TBL_Employees[[#This Row],[Bonus %]]</f>
        <v>0</v>
      </c>
      <c r="P350" s="2">
        <f>TBL_Employees[[#This Row],[Annual Salary]]+TBL_Employees[[#This Row],[Bonus calculated]]</f>
        <v>85164</v>
      </c>
    </row>
    <row r="351" spans="1:16" hidden="1" x14ac:dyDescent="0.35">
      <c r="A351" t="s">
        <v>560</v>
      </c>
      <c r="B351" t="s">
        <v>1432</v>
      </c>
      <c r="C351" t="s">
        <v>1113</v>
      </c>
      <c r="D351" t="s">
        <v>14</v>
      </c>
      <c r="E351" t="s">
        <v>35</v>
      </c>
      <c r="F351" t="s">
        <v>16</v>
      </c>
      <c r="G351" t="s">
        <v>43</v>
      </c>
      <c r="H351">
        <v>33</v>
      </c>
      <c r="I351" s="1">
        <v>41869</v>
      </c>
      <c r="J351" s="2">
        <v>135215</v>
      </c>
      <c r="K351" s="3">
        <v>0.12</v>
      </c>
      <c r="L351" t="s">
        <v>18</v>
      </c>
      <c r="M351" t="s">
        <v>42</v>
      </c>
      <c r="N351" s="1" t="s">
        <v>20</v>
      </c>
      <c r="O351">
        <f>TBL_Employees[[#This Row],[Annual Salary]]*TBL_Employees[[#This Row],[Bonus %]]</f>
        <v>16225.8</v>
      </c>
      <c r="P351" s="2">
        <f>TBL_Employees[[#This Row],[Annual Salary]]+TBL_Employees[[#This Row],[Bonus calculated]]</f>
        <v>151440.79999999999</v>
      </c>
    </row>
    <row r="352" spans="1:16" hidden="1" x14ac:dyDescent="0.35">
      <c r="A352" t="s">
        <v>561</v>
      </c>
      <c r="B352" t="s">
        <v>1433</v>
      </c>
      <c r="C352" t="s">
        <v>21</v>
      </c>
      <c r="D352" t="s">
        <v>22</v>
      </c>
      <c r="E352" t="s">
        <v>31</v>
      </c>
      <c r="F352" t="s">
        <v>27</v>
      </c>
      <c r="G352" t="s">
        <v>46</v>
      </c>
      <c r="H352">
        <v>31</v>
      </c>
      <c r="I352" s="1">
        <v>43479</v>
      </c>
      <c r="J352" s="2">
        <v>72542</v>
      </c>
      <c r="K352" s="3">
        <v>0</v>
      </c>
      <c r="L352" t="s">
        <v>18</v>
      </c>
      <c r="M352" t="s">
        <v>19</v>
      </c>
      <c r="N352" s="1" t="s">
        <v>20</v>
      </c>
      <c r="O352">
        <f>TBL_Employees[[#This Row],[Annual Salary]]*TBL_Employees[[#This Row],[Bonus %]]</f>
        <v>0</v>
      </c>
      <c r="P352" s="2">
        <f>TBL_Employees[[#This Row],[Annual Salary]]+TBL_Employees[[#This Row],[Bonus calculated]]</f>
        <v>72542</v>
      </c>
    </row>
    <row r="353" spans="1:16" hidden="1" x14ac:dyDescent="0.35">
      <c r="A353" t="s">
        <v>562</v>
      </c>
      <c r="B353" t="s">
        <v>1434</v>
      </c>
      <c r="C353" t="s">
        <v>13</v>
      </c>
      <c r="D353" t="s">
        <v>26</v>
      </c>
      <c r="E353" t="s">
        <v>15</v>
      </c>
      <c r="F353" t="s">
        <v>16</v>
      </c>
      <c r="G353" t="s">
        <v>17</v>
      </c>
      <c r="H353">
        <v>47</v>
      </c>
      <c r="I353" s="1">
        <v>43138</v>
      </c>
      <c r="J353" s="2">
        <v>246303</v>
      </c>
      <c r="K353" s="3">
        <v>0.34</v>
      </c>
      <c r="L353" t="s">
        <v>18</v>
      </c>
      <c r="M353" t="s">
        <v>28</v>
      </c>
      <c r="N353" s="1" t="s">
        <v>20</v>
      </c>
      <c r="O353">
        <f>TBL_Employees[[#This Row],[Annual Salary]]*TBL_Employees[[#This Row],[Bonus %]]</f>
        <v>83743.02</v>
      </c>
      <c r="P353" s="2">
        <f>TBL_Employees[[#This Row],[Annual Salary]]+TBL_Employees[[#This Row],[Bonus calculated]]</f>
        <v>330046.02</v>
      </c>
    </row>
    <row r="354" spans="1:16" hidden="1" x14ac:dyDescent="0.35">
      <c r="A354" t="s">
        <v>563</v>
      </c>
      <c r="B354" t="s">
        <v>1435</v>
      </c>
      <c r="C354" t="s">
        <v>13</v>
      </c>
      <c r="D354" t="s">
        <v>30</v>
      </c>
      <c r="E354" t="s">
        <v>31</v>
      </c>
      <c r="F354" t="s">
        <v>16</v>
      </c>
      <c r="G354" t="s">
        <v>17</v>
      </c>
      <c r="H354">
        <v>60</v>
      </c>
      <c r="I354" s="1">
        <v>44327</v>
      </c>
      <c r="J354" s="2">
        <v>186400</v>
      </c>
      <c r="K354" s="3">
        <v>0.4</v>
      </c>
      <c r="L354" t="s">
        <v>18</v>
      </c>
      <c r="M354" t="s">
        <v>19</v>
      </c>
      <c r="N354" s="1" t="s">
        <v>20</v>
      </c>
      <c r="O354">
        <f>TBL_Employees[[#This Row],[Annual Salary]]*TBL_Employees[[#This Row],[Bonus %]]</f>
        <v>74560</v>
      </c>
      <c r="P354" s="2">
        <f>TBL_Employees[[#This Row],[Annual Salary]]+TBL_Employees[[#This Row],[Bonus calculated]]</f>
        <v>260960</v>
      </c>
    </row>
    <row r="355" spans="1:16" hidden="1" x14ac:dyDescent="0.35">
      <c r="A355" t="s">
        <v>564</v>
      </c>
      <c r="B355" t="s">
        <v>1436</v>
      </c>
      <c r="C355" t="s">
        <v>73</v>
      </c>
      <c r="D355" t="s">
        <v>26</v>
      </c>
      <c r="E355" t="s">
        <v>31</v>
      </c>
      <c r="F355" t="s">
        <v>16</v>
      </c>
      <c r="G355" t="s">
        <v>23</v>
      </c>
      <c r="H355">
        <v>50</v>
      </c>
      <c r="I355" s="1">
        <v>44901</v>
      </c>
      <c r="J355" s="2">
        <v>91004</v>
      </c>
      <c r="K355" s="3">
        <v>0</v>
      </c>
      <c r="L355" t="s">
        <v>32</v>
      </c>
      <c r="M355" t="s">
        <v>63</v>
      </c>
      <c r="N355" s="1" t="s">
        <v>20</v>
      </c>
      <c r="O355">
        <f>TBL_Employees[[#This Row],[Annual Salary]]*TBL_Employees[[#This Row],[Bonus %]]</f>
        <v>0</v>
      </c>
      <c r="P355" s="2">
        <f>TBL_Employees[[#This Row],[Annual Salary]]+TBL_Employees[[#This Row],[Bonus calculated]]</f>
        <v>91004</v>
      </c>
    </row>
    <row r="356" spans="1:16" hidden="1" x14ac:dyDescent="0.35">
      <c r="A356" t="s">
        <v>565</v>
      </c>
      <c r="B356" t="s">
        <v>1437</v>
      </c>
      <c r="C356" t="s">
        <v>55</v>
      </c>
      <c r="D356" t="s">
        <v>45</v>
      </c>
      <c r="E356" t="s">
        <v>15</v>
      </c>
      <c r="F356" t="s">
        <v>27</v>
      </c>
      <c r="G356" t="s">
        <v>17</v>
      </c>
      <c r="H356">
        <v>41</v>
      </c>
      <c r="I356" s="1">
        <v>42718</v>
      </c>
      <c r="J356" s="2">
        <v>101411</v>
      </c>
      <c r="K356" s="3">
        <v>0.08</v>
      </c>
      <c r="L356" t="s">
        <v>18</v>
      </c>
      <c r="M356" t="s">
        <v>56</v>
      </c>
      <c r="N356" s="1" t="s">
        <v>20</v>
      </c>
      <c r="O356">
        <f>TBL_Employees[[#This Row],[Annual Salary]]*TBL_Employees[[#This Row],[Bonus %]]</f>
        <v>8112.88</v>
      </c>
      <c r="P356" s="2">
        <f>TBL_Employees[[#This Row],[Annual Salary]]+TBL_Employees[[#This Row],[Bonus calculated]]</f>
        <v>109523.88</v>
      </c>
    </row>
    <row r="357" spans="1:16" hidden="1" x14ac:dyDescent="0.35">
      <c r="A357" t="s">
        <v>566</v>
      </c>
      <c r="B357" t="s">
        <v>1438</v>
      </c>
      <c r="C357" t="s">
        <v>71</v>
      </c>
      <c r="D357" t="s">
        <v>30</v>
      </c>
      <c r="E357" t="s">
        <v>1104</v>
      </c>
      <c r="F357" t="s">
        <v>16</v>
      </c>
      <c r="G357" t="s">
        <v>46</v>
      </c>
      <c r="H357">
        <v>28</v>
      </c>
      <c r="I357" s="1">
        <v>44052</v>
      </c>
      <c r="J357" s="2">
        <v>111779</v>
      </c>
      <c r="K357" s="3">
        <v>0</v>
      </c>
      <c r="L357" t="s">
        <v>18</v>
      </c>
      <c r="M357" t="s">
        <v>19</v>
      </c>
      <c r="N357" s="1" t="s">
        <v>20</v>
      </c>
      <c r="O357">
        <f>TBL_Employees[[#This Row],[Annual Salary]]*TBL_Employees[[#This Row],[Bonus %]]</f>
        <v>0</v>
      </c>
      <c r="P357" s="2">
        <f>TBL_Employees[[#This Row],[Annual Salary]]+TBL_Employees[[#This Row],[Bonus calculated]]</f>
        <v>111779</v>
      </c>
    </row>
    <row r="358" spans="1:16" hidden="1" x14ac:dyDescent="0.35">
      <c r="A358" t="s">
        <v>567</v>
      </c>
      <c r="B358" t="s">
        <v>1439</v>
      </c>
      <c r="C358" t="s">
        <v>49</v>
      </c>
      <c r="D358" t="s">
        <v>26</v>
      </c>
      <c r="E358" t="s">
        <v>35</v>
      </c>
      <c r="F358" t="s">
        <v>16</v>
      </c>
      <c r="G358" t="s">
        <v>17</v>
      </c>
      <c r="H358">
        <v>25</v>
      </c>
      <c r="I358" s="1">
        <v>44580</v>
      </c>
      <c r="J358" s="2">
        <v>86075</v>
      </c>
      <c r="K358" s="3">
        <v>0</v>
      </c>
      <c r="L358" t="s">
        <v>18</v>
      </c>
      <c r="M358" t="s">
        <v>42</v>
      </c>
      <c r="N358" s="1" t="s">
        <v>20</v>
      </c>
      <c r="O358">
        <f>TBL_Employees[[#This Row],[Annual Salary]]*TBL_Employees[[#This Row],[Bonus %]]</f>
        <v>0</v>
      </c>
      <c r="P358" s="2">
        <f>TBL_Employees[[#This Row],[Annual Salary]]+TBL_Employees[[#This Row],[Bonus calculated]]</f>
        <v>86075</v>
      </c>
    </row>
    <row r="359" spans="1:16" hidden="1" x14ac:dyDescent="0.35">
      <c r="A359" t="s">
        <v>568</v>
      </c>
      <c r="B359" t="s">
        <v>1440</v>
      </c>
      <c r="C359" t="s">
        <v>59</v>
      </c>
      <c r="D359" t="s">
        <v>14</v>
      </c>
      <c r="E359" t="s">
        <v>1104</v>
      </c>
      <c r="F359" t="s">
        <v>27</v>
      </c>
      <c r="G359" t="s">
        <v>46</v>
      </c>
      <c r="H359">
        <v>45</v>
      </c>
      <c r="I359" s="1">
        <v>42229</v>
      </c>
      <c r="J359" s="2">
        <v>52798</v>
      </c>
      <c r="K359" s="3">
        <v>0</v>
      </c>
      <c r="L359" t="s">
        <v>18</v>
      </c>
      <c r="M359" t="s">
        <v>42</v>
      </c>
      <c r="N359" s="1">
        <v>43130</v>
      </c>
      <c r="O359">
        <f>TBL_Employees[[#This Row],[Annual Salary]]*TBL_Employees[[#This Row],[Bonus %]]</f>
        <v>0</v>
      </c>
      <c r="P359" s="2">
        <f>TBL_Employees[[#This Row],[Annual Salary]]+TBL_Employees[[#This Row],[Bonus calculated]]</f>
        <v>52798</v>
      </c>
    </row>
    <row r="360" spans="1:16" hidden="1" x14ac:dyDescent="0.35">
      <c r="A360" t="s">
        <v>569</v>
      </c>
      <c r="B360" t="s">
        <v>1441</v>
      </c>
      <c r="C360" t="s">
        <v>61</v>
      </c>
      <c r="D360" t="s">
        <v>26</v>
      </c>
      <c r="E360" t="s">
        <v>1104</v>
      </c>
      <c r="F360" t="s">
        <v>16</v>
      </c>
      <c r="G360" t="s">
        <v>23</v>
      </c>
      <c r="H360">
        <v>63</v>
      </c>
      <c r="I360" s="1">
        <v>44182</v>
      </c>
      <c r="J360" s="2">
        <v>96136</v>
      </c>
      <c r="K360" s="3">
        <v>0</v>
      </c>
      <c r="L360" t="s">
        <v>32</v>
      </c>
      <c r="M360" t="s">
        <v>63</v>
      </c>
      <c r="N360" s="1" t="s">
        <v>20</v>
      </c>
      <c r="O360">
        <f>TBL_Employees[[#This Row],[Annual Salary]]*TBL_Employees[[#This Row],[Bonus %]]</f>
        <v>0</v>
      </c>
      <c r="P360" s="2">
        <f>TBL_Employees[[#This Row],[Annual Salary]]+TBL_Employees[[#This Row],[Bonus calculated]]</f>
        <v>96136</v>
      </c>
    </row>
    <row r="361" spans="1:16" hidden="1" x14ac:dyDescent="0.35">
      <c r="A361" t="s">
        <v>570</v>
      </c>
      <c r="B361" t="s">
        <v>1442</v>
      </c>
      <c r="C361" t="s">
        <v>40</v>
      </c>
      <c r="D361" t="s">
        <v>41</v>
      </c>
      <c r="E361" t="s">
        <v>15</v>
      </c>
      <c r="F361" t="s">
        <v>27</v>
      </c>
      <c r="G361" t="s">
        <v>46</v>
      </c>
      <c r="H361">
        <v>52</v>
      </c>
      <c r="I361" s="1">
        <v>37479</v>
      </c>
      <c r="J361" s="2">
        <v>95682</v>
      </c>
      <c r="K361" s="3">
        <v>0</v>
      </c>
      <c r="L361" t="s">
        <v>18</v>
      </c>
      <c r="M361" t="s">
        <v>56</v>
      </c>
      <c r="N361" s="1">
        <v>41046</v>
      </c>
      <c r="O361">
        <f>TBL_Employees[[#This Row],[Annual Salary]]*TBL_Employees[[#This Row],[Bonus %]]</f>
        <v>0</v>
      </c>
      <c r="P361" s="2">
        <f>TBL_Employees[[#This Row],[Annual Salary]]+TBL_Employees[[#This Row],[Bonus calculated]]</f>
        <v>95682</v>
      </c>
    </row>
    <row r="362" spans="1:16" hidden="1" x14ac:dyDescent="0.35">
      <c r="A362" t="s">
        <v>571</v>
      </c>
      <c r="B362" t="s">
        <v>1443</v>
      </c>
      <c r="C362" t="s">
        <v>57</v>
      </c>
      <c r="D362" t="s">
        <v>41</v>
      </c>
      <c r="E362" t="s">
        <v>35</v>
      </c>
      <c r="F362" t="s">
        <v>16</v>
      </c>
      <c r="G362" t="s">
        <v>23</v>
      </c>
      <c r="H362">
        <v>59</v>
      </c>
      <c r="I362" s="1">
        <v>34118</v>
      </c>
      <c r="J362" s="2">
        <v>55476</v>
      </c>
      <c r="K362" s="3">
        <v>0</v>
      </c>
      <c r="L362" t="s">
        <v>32</v>
      </c>
      <c r="M362" t="s">
        <v>67</v>
      </c>
      <c r="N362" s="1" t="s">
        <v>20</v>
      </c>
      <c r="O362">
        <f>TBL_Employees[[#This Row],[Annual Salary]]*TBL_Employees[[#This Row],[Bonus %]]</f>
        <v>0</v>
      </c>
      <c r="P362" s="2">
        <f>TBL_Employees[[#This Row],[Annual Salary]]+TBL_Employees[[#This Row],[Bonus calculated]]</f>
        <v>55476</v>
      </c>
    </row>
    <row r="363" spans="1:16" hidden="1" x14ac:dyDescent="0.35">
      <c r="A363" t="s">
        <v>572</v>
      </c>
      <c r="B363" t="s">
        <v>1444</v>
      </c>
      <c r="C363" t="s">
        <v>13</v>
      </c>
      <c r="D363" t="s">
        <v>14</v>
      </c>
      <c r="E363" t="s">
        <v>35</v>
      </c>
      <c r="F363" t="s">
        <v>27</v>
      </c>
      <c r="G363" t="s">
        <v>17</v>
      </c>
      <c r="H363">
        <v>30</v>
      </c>
      <c r="I363" s="1">
        <v>43114</v>
      </c>
      <c r="J363" s="2">
        <v>197792</v>
      </c>
      <c r="K363" s="3">
        <v>0.34</v>
      </c>
      <c r="L363" t="s">
        <v>18</v>
      </c>
      <c r="M363" t="s">
        <v>24</v>
      </c>
      <c r="N363" s="1" t="s">
        <v>20</v>
      </c>
      <c r="O363">
        <f>TBL_Employees[[#This Row],[Annual Salary]]*TBL_Employees[[#This Row],[Bonus %]]</f>
        <v>67249.279999999999</v>
      </c>
      <c r="P363" s="2">
        <f>TBL_Employees[[#This Row],[Annual Salary]]+TBL_Employees[[#This Row],[Bonus calculated]]</f>
        <v>265041.28000000003</v>
      </c>
    </row>
    <row r="364" spans="1:16" hidden="1" x14ac:dyDescent="0.35">
      <c r="A364" t="s">
        <v>573</v>
      </c>
      <c r="B364" t="s">
        <v>1445</v>
      </c>
      <c r="C364" t="s">
        <v>85</v>
      </c>
      <c r="D364" t="s">
        <v>30</v>
      </c>
      <c r="E364" t="s">
        <v>15</v>
      </c>
      <c r="F364" t="s">
        <v>16</v>
      </c>
      <c r="G364" t="s">
        <v>17</v>
      </c>
      <c r="H364">
        <v>55</v>
      </c>
      <c r="I364" s="1">
        <v>40004</v>
      </c>
      <c r="J364" s="2">
        <v>82271</v>
      </c>
      <c r="K364" s="3">
        <v>0</v>
      </c>
      <c r="L364" t="s">
        <v>18</v>
      </c>
      <c r="M364" t="s">
        <v>19</v>
      </c>
      <c r="N364" s="1" t="s">
        <v>20</v>
      </c>
      <c r="O364">
        <f>TBL_Employees[[#This Row],[Annual Salary]]*TBL_Employees[[#This Row],[Bonus %]]</f>
        <v>0</v>
      </c>
      <c r="P364" s="2">
        <f>TBL_Employees[[#This Row],[Annual Salary]]+TBL_Employees[[#This Row],[Bonus calculated]]</f>
        <v>82271</v>
      </c>
    </row>
    <row r="365" spans="1:16" hidden="1" x14ac:dyDescent="0.35">
      <c r="A365" t="s">
        <v>574</v>
      </c>
      <c r="B365" t="s">
        <v>1446</v>
      </c>
      <c r="C365" t="s">
        <v>1113</v>
      </c>
      <c r="D365" t="s">
        <v>58</v>
      </c>
      <c r="E365" t="s">
        <v>1104</v>
      </c>
      <c r="F365" t="s">
        <v>27</v>
      </c>
      <c r="G365" t="s">
        <v>23</v>
      </c>
      <c r="H365">
        <v>65</v>
      </c>
      <c r="I365" s="1">
        <v>39926</v>
      </c>
      <c r="J365" s="2">
        <v>155716</v>
      </c>
      <c r="K365" s="3">
        <v>0.12</v>
      </c>
      <c r="L365" t="s">
        <v>18</v>
      </c>
      <c r="M365" t="s">
        <v>56</v>
      </c>
      <c r="N365" s="1" t="s">
        <v>20</v>
      </c>
      <c r="O365">
        <f>TBL_Employees[[#This Row],[Annual Salary]]*TBL_Employees[[#This Row],[Bonus %]]</f>
        <v>18685.919999999998</v>
      </c>
      <c r="P365" s="2">
        <f>TBL_Employees[[#This Row],[Annual Salary]]+TBL_Employees[[#This Row],[Bonus calculated]]</f>
        <v>174401.91999999998</v>
      </c>
    </row>
    <row r="366" spans="1:16" hidden="1" x14ac:dyDescent="0.35">
      <c r="A366" t="s">
        <v>575</v>
      </c>
      <c r="B366" t="s">
        <v>1447</v>
      </c>
      <c r="C366" t="s">
        <v>21</v>
      </c>
      <c r="D366" t="s">
        <v>22</v>
      </c>
      <c r="E366" t="s">
        <v>31</v>
      </c>
      <c r="F366" t="s">
        <v>16</v>
      </c>
      <c r="G366" t="s">
        <v>17</v>
      </c>
      <c r="H366">
        <v>34</v>
      </c>
      <c r="I366" s="1">
        <v>41809</v>
      </c>
      <c r="J366" s="2">
        <v>71699</v>
      </c>
      <c r="K366" s="3">
        <v>0</v>
      </c>
      <c r="L366" t="s">
        <v>18</v>
      </c>
      <c r="M366" t="s">
        <v>37</v>
      </c>
      <c r="N366" s="1" t="s">
        <v>20</v>
      </c>
      <c r="O366">
        <f>TBL_Employees[[#This Row],[Annual Salary]]*TBL_Employees[[#This Row],[Bonus %]]</f>
        <v>0</v>
      </c>
      <c r="P366" s="2">
        <f>TBL_Employees[[#This Row],[Annual Salary]]+TBL_Employees[[#This Row],[Bonus calculated]]</f>
        <v>71699</v>
      </c>
    </row>
    <row r="367" spans="1:16" hidden="1" x14ac:dyDescent="0.35">
      <c r="A367" t="s">
        <v>576</v>
      </c>
      <c r="B367" t="s">
        <v>1448</v>
      </c>
      <c r="C367" t="s">
        <v>1113</v>
      </c>
      <c r="D367" t="s">
        <v>22</v>
      </c>
      <c r="E367" t="s">
        <v>35</v>
      </c>
      <c r="F367" t="s">
        <v>16</v>
      </c>
      <c r="G367" t="s">
        <v>23</v>
      </c>
      <c r="H367">
        <v>51</v>
      </c>
      <c r="I367" s="1">
        <v>38824</v>
      </c>
      <c r="J367" s="2">
        <v>147436</v>
      </c>
      <c r="K367" s="3">
        <v>0.11</v>
      </c>
      <c r="L367" t="s">
        <v>18</v>
      </c>
      <c r="M367" t="s">
        <v>24</v>
      </c>
      <c r="N367" s="1" t="s">
        <v>20</v>
      </c>
      <c r="O367">
        <f>TBL_Employees[[#This Row],[Annual Salary]]*TBL_Employees[[#This Row],[Bonus %]]</f>
        <v>16217.960000000001</v>
      </c>
      <c r="P367" s="2">
        <f>TBL_Employees[[#This Row],[Annual Salary]]+TBL_Employees[[#This Row],[Bonus calculated]]</f>
        <v>163653.96</v>
      </c>
    </row>
    <row r="368" spans="1:16" hidden="1" x14ac:dyDescent="0.35">
      <c r="A368" t="s">
        <v>577</v>
      </c>
      <c r="B368" t="s">
        <v>1449</v>
      </c>
      <c r="C368" t="s">
        <v>65</v>
      </c>
      <c r="D368" t="s">
        <v>22</v>
      </c>
      <c r="E368" t="s">
        <v>35</v>
      </c>
      <c r="F368" t="s">
        <v>16</v>
      </c>
      <c r="G368" t="s">
        <v>23</v>
      </c>
      <c r="H368">
        <v>52</v>
      </c>
      <c r="I368" s="1">
        <v>43667</v>
      </c>
      <c r="J368" s="2">
        <v>88220</v>
      </c>
      <c r="K368" s="3">
        <v>0</v>
      </c>
      <c r="L368" t="s">
        <v>32</v>
      </c>
      <c r="M368" t="s">
        <v>63</v>
      </c>
      <c r="N368" s="1" t="s">
        <v>20</v>
      </c>
      <c r="O368">
        <f>TBL_Employees[[#This Row],[Annual Salary]]*TBL_Employees[[#This Row],[Bonus %]]</f>
        <v>0</v>
      </c>
      <c r="P368" s="2">
        <f>TBL_Employees[[#This Row],[Annual Salary]]+TBL_Employees[[#This Row],[Bonus calculated]]</f>
        <v>88220</v>
      </c>
    </row>
    <row r="369" spans="1:16" hidden="1" x14ac:dyDescent="0.35">
      <c r="A369" t="s">
        <v>578</v>
      </c>
      <c r="B369" t="s">
        <v>1450</v>
      </c>
      <c r="C369" t="s">
        <v>76</v>
      </c>
      <c r="D369" t="s">
        <v>45</v>
      </c>
      <c r="E369" t="s">
        <v>1104</v>
      </c>
      <c r="F369" t="s">
        <v>16</v>
      </c>
      <c r="G369" t="s">
        <v>46</v>
      </c>
      <c r="H369">
        <v>44</v>
      </c>
      <c r="I369" s="1">
        <v>43927</v>
      </c>
      <c r="J369" s="2">
        <v>54295</v>
      </c>
      <c r="K369" s="3">
        <v>0</v>
      </c>
      <c r="L369" t="s">
        <v>18</v>
      </c>
      <c r="M369" t="s">
        <v>28</v>
      </c>
      <c r="N369" s="1" t="s">
        <v>20</v>
      </c>
      <c r="O369">
        <f>TBL_Employees[[#This Row],[Annual Salary]]*TBL_Employees[[#This Row],[Bonus %]]</f>
        <v>0</v>
      </c>
      <c r="P369" s="2">
        <f>TBL_Employees[[#This Row],[Annual Salary]]+TBL_Employees[[#This Row],[Bonus calculated]]</f>
        <v>54295</v>
      </c>
    </row>
    <row r="370" spans="1:16" hidden="1" x14ac:dyDescent="0.35">
      <c r="A370" t="s">
        <v>579</v>
      </c>
      <c r="B370" t="s">
        <v>1451</v>
      </c>
      <c r="C370" t="s">
        <v>13</v>
      </c>
      <c r="D370" t="s">
        <v>22</v>
      </c>
      <c r="E370" t="s">
        <v>31</v>
      </c>
      <c r="F370" t="s">
        <v>16</v>
      </c>
      <c r="G370" t="s">
        <v>46</v>
      </c>
      <c r="H370">
        <v>44</v>
      </c>
      <c r="I370" s="1">
        <v>38150</v>
      </c>
      <c r="J370" s="2">
        <v>246538</v>
      </c>
      <c r="K370" s="3">
        <v>0.35</v>
      </c>
      <c r="L370" t="s">
        <v>18</v>
      </c>
      <c r="M370" t="s">
        <v>42</v>
      </c>
      <c r="N370" s="1" t="s">
        <v>20</v>
      </c>
      <c r="O370">
        <f>TBL_Employees[[#This Row],[Annual Salary]]*TBL_Employees[[#This Row],[Bonus %]]</f>
        <v>86288.299999999988</v>
      </c>
      <c r="P370" s="2">
        <f>TBL_Employees[[#This Row],[Annual Salary]]+TBL_Employees[[#This Row],[Bonus calculated]]</f>
        <v>332826.3</v>
      </c>
    </row>
    <row r="371" spans="1:16" hidden="1" x14ac:dyDescent="0.35">
      <c r="A371" t="s">
        <v>580</v>
      </c>
      <c r="B371" t="s">
        <v>1452</v>
      </c>
      <c r="C371" t="s">
        <v>62</v>
      </c>
      <c r="D371" t="s">
        <v>26</v>
      </c>
      <c r="E371" t="s">
        <v>1104</v>
      </c>
      <c r="F371" t="s">
        <v>27</v>
      </c>
      <c r="G371" t="s">
        <v>46</v>
      </c>
      <c r="H371">
        <v>40</v>
      </c>
      <c r="I371" s="1">
        <v>38822</v>
      </c>
      <c r="J371" s="2">
        <v>43645</v>
      </c>
      <c r="K371" s="3">
        <v>0</v>
      </c>
      <c r="L371" t="s">
        <v>18</v>
      </c>
      <c r="M371" t="s">
        <v>24</v>
      </c>
      <c r="N371" s="1">
        <v>39577</v>
      </c>
      <c r="O371">
        <f>TBL_Employees[[#This Row],[Annual Salary]]*TBL_Employees[[#This Row],[Bonus %]]</f>
        <v>0</v>
      </c>
      <c r="P371" s="2">
        <f>TBL_Employees[[#This Row],[Annual Salary]]+TBL_Employees[[#This Row],[Bonus calculated]]</f>
        <v>43645</v>
      </c>
    </row>
    <row r="372" spans="1:16" hidden="1" x14ac:dyDescent="0.35">
      <c r="A372" t="s">
        <v>581</v>
      </c>
      <c r="B372" t="s">
        <v>1453</v>
      </c>
      <c r="C372" t="s">
        <v>55</v>
      </c>
      <c r="D372" t="s">
        <v>22</v>
      </c>
      <c r="E372" t="s">
        <v>35</v>
      </c>
      <c r="F372" t="s">
        <v>27</v>
      </c>
      <c r="G372" t="s">
        <v>23</v>
      </c>
      <c r="H372">
        <v>25</v>
      </c>
      <c r="I372" s="1">
        <v>44662</v>
      </c>
      <c r="J372" s="2">
        <v>125644</v>
      </c>
      <c r="K372" s="3">
        <v>7.0000000000000007E-2</v>
      </c>
      <c r="L372" t="s">
        <v>18</v>
      </c>
      <c r="M372" t="s">
        <v>56</v>
      </c>
      <c r="N372" s="1" t="s">
        <v>20</v>
      </c>
      <c r="O372">
        <f>TBL_Employees[[#This Row],[Annual Salary]]*TBL_Employees[[#This Row],[Bonus %]]</f>
        <v>8795.0800000000017</v>
      </c>
      <c r="P372" s="2">
        <f>TBL_Employees[[#This Row],[Annual Salary]]+TBL_Employees[[#This Row],[Bonus calculated]]</f>
        <v>134439.08000000002</v>
      </c>
    </row>
    <row r="373" spans="1:16" hidden="1" x14ac:dyDescent="0.35">
      <c r="A373" t="s">
        <v>137</v>
      </c>
      <c r="B373" t="s">
        <v>1454</v>
      </c>
      <c r="C373" t="s">
        <v>69</v>
      </c>
      <c r="D373" t="s">
        <v>26</v>
      </c>
      <c r="E373" t="s">
        <v>15</v>
      </c>
      <c r="F373" t="s">
        <v>16</v>
      </c>
      <c r="G373" t="s">
        <v>46</v>
      </c>
      <c r="H373">
        <v>32</v>
      </c>
      <c r="I373" s="1">
        <v>43114</v>
      </c>
      <c r="J373" s="2">
        <v>78414</v>
      </c>
      <c r="K373" s="3">
        <v>0</v>
      </c>
      <c r="L373" t="s">
        <v>18</v>
      </c>
      <c r="M373" t="s">
        <v>56</v>
      </c>
      <c r="N373" s="1" t="s">
        <v>20</v>
      </c>
      <c r="O373">
        <f>TBL_Employees[[#This Row],[Annual Salary]]*TBL_Employees[[#This Row],[Bonus %]]</f>
        <v>0</v>
      </c>
      <c r="P373" s="2">
        <f>TBL_Employees[[#This Row],[Annual Salary]]+TBL_Employees[[#This Row],[Bonus calculated]]</f>
        <v>78414</v>
      </c>
    </row>
    <row r="374" spans="1:16" hidden="1" x14ac:dyDescent="0.35">
      <c r="A374" t="s">
        <v>582</v>
      </c>
      <c r="B374" t="s">
        <v>1455</v>
      </c>
      <c r="C374" t="s">
        <v>40</v>
      </c>
      <c r="D374" t="s">
        <v>41</v>
      </c>
      <c r="E374" t="s">
        <v>1104</v>
      </c>
      <c r="F374" t="s">
        <v>16</v>
      </c>
      <c r="G374" t="s">
        <v>46</v>
      </c>
      <c r="H374">
        <v>45</v>
      </c>
      <c r="I374" s="1">
        <v>41299</v>
      </c>
      <c r="J374" s="2">
        <v>88016</v>
      </c>
      <c r="K374" s="3">
        <v>0</v>
      </c>
      <c r="L374" t="s">
        <v>47</v>
      </c>
      <c r="M374" t="s">
        <v>1136</v>
      </c>
      <c r="N374" s="1" t="s">
        <v>20</v>
      </c>
      <c r="O374">
        <f>TBL_Employees[[#This Row],[Annual Salary]]*TBL_Employees[[#This Row],[Bonus %]]</f>
        <v>0</v>
      </c>
      <c r="P374" s="2">
        <f>TBL_Employees[[#This Row],[Annual Salary]]+TBL_Employees[[#This Row],[Bonus calculated]]</f>
        <v>88016</v>
      </c>
    </row>
    <row r="375" spans="1:16" hidden="1" x14ac:dyDescent="0.35">
      <c r="A375" t="s">
        <v>583</v>
      </c>
      <c r="B375" t="s">
        <v>1456</v>
      </c>
      <c r="C375" t="s">
        <v>50</v>
      </c>
      <c r="D375" t="s">
        <v>26</v>
      </c>
      <c r="E375" t="s">
        <v>31</v>
      </c>
      <c r="F375" t="s">
        <v>16</v>
      </c>
      <c r="G375" t="s">
        <v>17</v>
      </c>
      <c r="H375">
        <v>56</v>
      </c>
      <c r="I375" s="1">
        <v>44446</v>
      </c>
      <c r="J375" s="2">
        <v>66561</v>
      </c>
      <c r="K375" s="3">
        <v>0.06</v>
      </c>
      <c r="L375" t="s">
        <v>18</v>
      </c>
      <c r="M375" t="s">
        <v>19</v>
      </c>
      <c r="N375" s="1" t="s">
        <v>20</v>
      </c>
      <c r="O375">
        <f>TBL_Employees[[#This Row],[Annual Salary]]*TBL_Employees[[#This Row],[Bonus %]]</f>
        <v>3993.66</v>
      </c>
      <c r="P375" s="2">
        <f>TBL_Employees[[#This Row],[Annual Salary]]+TBL_Employees[[#This Row],[Bonus calculated]]</f>
        <v>70554.66</v>
      </c>
    </row>
    <row r="376" spans="1:16" hidden="1" x14ac:dyDescent="0.35">
      <c r="A376" t="s">
        <v>584</v>
      </c>
      <c r="B376" t="s">
        <v>1457</v>
      </c>
      <c r="C376" t="s">
        <v>72</v>
      </c>
      <c r="D376" t="s">
        <v>30</v>
      </c>
      <c r="E376" t="s">
        <v>15</v>
      </c>
      <c r="F376" t="s">
        <v>16</v>
      </c>
      <c r="G376" t="s">
        <v>46</v>
      </c>
      <c r="H376">
        <v>52</v>
      </c>
      <c r="I376" s="1">
        <v>37188</v>
      </c>
      <c r="J376" s="2">
        <v>89811</v>
      </c>
      <c r="K376" s="3">
        <v>0</v>
      </c>
      <c r="L376" t="s">
        <v>47</v>
      </c>
      <c r="M376" t="s">
        <v>1136</v>
      </c>
      <c r="N376" s="1">
        <v>44793</v>
      </c>
      <c r="O376">
        <f>TBL_Employees[[#This Row],[Annual Salary]]*TBL_Employees[[#This Row],[Bonus %]]</f>
        <v>0</v>
      </c>
      <c r="P376" s="2">
        <f>TBL_Employees[[#This Row],[Annual Salary]]+TBL_Employees[[#This Row],[Bonus calculated]]</f>
        <v>89811</v>
      </c>
    </row>
    <row r="377" spans="1:16" hidden="1" x14ac:dyDescent="0.35">
      <c r="A377" t="s">
        <v>585</v>
      </c>
      <c r="B377" t="s">
        <v>1458</v>
      </c>
      <c r="C377" t="s">
        <v>55</v>
      </c>
      <c r="D377" t="s">
        <v>26</v>
      </c>
      <c r="E377" t="s">
        <v>35</v>
      </c>
      <c r="F377" t="s">
        <v>27</v>
      </c>
      <c r="G377" t="s">
        <v>23</v>
      </c>
      <c r="H377">
        <v>49</v>
      </c>
      <c r="I377" s="1">
        <v>40324</v>
      </c>
      <c r="J377" s="2">
        <v>125506</v>
      </c>
      <c r="K377" s="3">
        <v>0.09</v>
      </c>
      <c r="L377" t="s">
        <v>18</v>
      </c>
      <c r="M377" t="s">
        <v>56</v>
      </c>
      <c r="N377" s="1" t="s">
        <v>20</v>
      </c>
      <c r="O377">
        <f>TBL_Employees[[#This Row],[Annual Salary]]*TBL_Employees[[#This Row],[Bonus %]]</f>
        <v>11295.539999999999</v>
      </c>
      <c r="P377" s="2">
        <f>TBL_Employees[[#This Row],[Annual Salary]]+TBL_Employees[[#This Row],[Bonus calculated]]</f>
        <v>136801.54</v>
      </c>
    </row>
    <row r="378" spans="1:16" hidden="1" x14ac:dyDescent="0.35">
      <c r="A378" t="s">
        <v>586</v>
      </c>
      <c r="B378" t="s">
        <v>1459</v>
      </c>
      <c r="C378" t="s">
        <v>57</v>
      </c>
      <c r="D378" t="s">
        <v>14</v>
      </c>
      <c r="E378" t="s">
        <v>35</v>
      </c>
      <c r="F378" t="s">
        <v>16</v>
      </c>
      <c r="G378" t="s">
        <v>23</v>
      </c>
      <c r="H378">
        <v>46</v>
      </c>
      <c r="I378" s="1">
        <v>40050</v>
      </c>
      <c r="J378" s="2">
        <v>56409</v>
      </c>
      <c r="K378" s="3">
        <v>0</v>
      </c>
      <c r="L378" t="s">
        <v>18</v>
      </c>
      <c r="M378" t="s">
        <v>28</v>
      </c>
      <c r="N378" s="1" t="s">
        <v>20</v>
      </c>
      <c r="O378">
        <f>TBL_Employees[[#This Row],[Annual Salary]]*TBL_Employees[[#This Row],[Bonus %]]</f>
        <v>0</v>
      </c>
      <c r="P378" s="2">
        <f>TBL_Employees[[#This Row],[Annual Salary]]+TBL_Employees[[#This Row],[Bonus calculated]]</f>
        <v>56409</v>
      </c>
    </row>
    <row r="379" spans="1:16" hidden="1" x14ac:dyDescent="0.35">
      <c r="A379" t="s">
        <v>587</v>
      </c>
      <c r="B379" t="s">
        <v>1460</v>
      </c>
      <c r="C379" t="s">
        <v>1113</v>
      </c>
      <c r="D379" t="s">
        <v>45</v>
      </c>
      <c r="E379" t="s">
        <v>15</v>
      </c>
      <c r="F379" t="s">
        <v>16</v>
      </c>
      <c r="G379" t="s">
        <v>23</v>
      </c>
      <c r="H379">
        <v>39</v>
      </c>
      <c r="I379" s="1">
        <v>40961</v>
      </c>
      <c r="J379" s="2">
        <v>122058</v>
      </c>
      <c r="K379" s="3">
        <v>0.14000000000000001</v>
      </c>
      <c r="L379" t="s">
        <v>32</v>
      </c>
      <c r="M379" t="s">
        <v>54</v>
      </c>
      <c r="N379" s="1" t="s">
        <v>20</v>
      </c>
      <c r="O379">
        <f>TBL_Employees[[#This Row],[Annual Salary]]*TBL_Employees[[#This Row],[Bonus %]]</f>
        <v>17088.120000000003</v>
      </c>
      <c r="P379" s="2">
        <f>TBL_Employees[[#This Row],[Annual Salary]]+TBL_Employees[[#This Row],[Bonus calculated]]</f>
        <v>139146.12</v>
      </c>
    </row>
    <row r="380" spans="1:16" hidden="1" x14ac:dyDescent="0.35">
      <c r="A380" t="s">
        <v>588</v>
      </c>
      <c r="B380" t="s">
        <v>1461</v>
      </c>
      <c r="C380" t="s">
        <v>40</v>
      </c>
      <c r="D380" t="s">
        <v>45</v>
      </c>
      <c r="E380" t="s">
        <v>35</v>
      </c>
      <c r="F380" t="s">
        <v>16</v>
      </c>
      <c r="G380" t="s">
        <v>46</v>
      </c>
      <c r="H380">
        <v>55</v>
      </c>
      <c r="I380" s="1">
        <v>35883</v>
      </c>
      <c r="J380" s="2">
        <v>82550</v>
      </c>
      <c r="K380" s="3">
        <v>0</v>
      </c>
      <c r="L380" t="s">
        <v>18</v>
      </c>
      <c r="M380" t="s">
        <v>19</v>
      </c>
      <c r="N380" s="1" t="s">
        <v>20</v>
      </c>
      <c r="O380">
        <f>TBL_Employees[[#This Row],[Annual Salary]]*TBL_Employees[[#This Row],[Bonus %]]</f>
        <v>0</v>
      </c>
      <c r="P380" s="2">
        <f>TBL_Employees[[#This Row],[Annual Salary]]+TBL_Employees[[#This Row],[Bonus calculated]]</f>
        <v>82550</v>
      </c>
    </row>
    <row r="381" spans="1:16" hidden="1" x14ac:dyDescent="0.35">
      <c r="A381" t="s">
        <v>589</v>
      </c>
      <c r="B381" t="s">
        <v>1462</v>
      </c>
      <c r="C381" t="s">
        <v>79</v>
      </c>
      <c r="D381" t="s">
        <v>26</v>
      </c>
      <c r="E381" t="s">
        <v>35</v>
      </c>
      <c r="F381" t="s">
        <v>27</v>
      </c>
      <c r="G381" t="s">
        <v>23</v>
      </c>
      <c r="H381">
        <v>34</v>
      </c>
      <c r="I381" s="1">
        <v>41167</v>
      </c>
      <c r="J381" s="2">
        <v>93760</v>
      </c>
      <c r="K381" s="3">
        <v>0</v>
      </c>
      <c r="L381" t="s">
        <v>18</v>
      </c>
      <c r="M381" t="s">
        <v>42</v>
      </c>
      <c r="N381" s="1" t="s">
        <v>20</v>
      </c>
      <c r="O381">
        <f>TBL_Employees[[#This Row],[Annual Salary]]*TBL_Employees[[#This Row],[Bonus %]]</f>
        <v>0</v>
      </c>
      <c r="P381" s="2">
        <f>TBL_Employees[[#This Row],[Annual Salary]]+TBL_Employees[[#This Row],[Bonus calculated]]</f>
        <v>93760</v>
      </c>
    </row>
    <row r="382" spans="1:16" hidden="1" x14ac:dyDescent="0.35">
      <c r="A382" t="s">
        <v>590</v>
      </c>
      <c r="B382" t="s">
        <v>1463</v>
      </c>
      <c r="C382" t="s">
        <v>59</v>
      </c>
      <c r="D382" t="s">
        <v>45</v>
      </c>
      <c r="E382" t="s">
        <v>15</v>
      </c>
      <c r="F382" t="s">
        <v>16</v>
      </c>
      <c r="G382" t="s">
        <v>43</v>
      </c>
      <c r="H382">
        <v>56</v>
      </c>
      <c r="I382" s="1">
        <v>41079</v>
      </c>
      <c r="J382" s="2">
        <v>55008</v>
      </c>
      <c r="K382" s="3">
        <v>0</v>
      </c>
      <c r="L382" t="s">
        <v>18</v>
      </c>
      <c r="M382" t="s">
        <v>24</v>
      </c>
      <c r="N382" s="1" t="s">
        <v>20</v>
      </c>
      <c r="O382">
        <f>TBL_Employees[[#This Row],[Annual Salary]]*TBL_Employees[[#This Row],[Bonus %]]</f>
        <v>0</v>
      </c>
      <c r="P382" s="2">
        <f>TBL_Employees[[#This Row],[Annual Salary]]+TBL_Employees[[#This Row],[Bonus calculated]]</f>
        <v>55008</v>
      </c>
    </row>
    <row r="383" spans="1:16" hidden="1" x14ac:dyDescent="0.35">
      <c r="A383" t="s">
        <v>591</v>
      </c>
      <c r="B383" t="s">
        <v>1464</v>
      </c>
      <c r="C383" t="s">
        <v>57</v>
      </c>
      <c r="D383" t="s">
        <v>41</v>
      </c>
      <c r="E383" t="s">
        <v>15</v>
      </c>
      <c r="F383" t="s">
        <v>27</v>
      </c>
      <c r="G383" t="s">
        <v>46</v>
      </c>
      <c r="H383">
        <v>56</v>
      </c>
      <c r="I383" s="1">
        <v>41180</v>
      </c>
      <c r="J383" s="2">
        <v>65368</v>
      </c>
      <c r="K383" s="3">
        <v>0</v>
      </c>
      <c r="L383" t="s">
        <v>18</v>
      </c>
      <c r="M383" t="s">
        <v>56</v>
      </c>
      <c r="N383" s="1" t="s">
        <v>20</v>
      </c>
      <c r="O383">
        <f>TBL_Employees[[#This Row],[Annual Salary]]*TBL_Employees[[#This Row],[Bonus %]]</f>
        <v>0</v>
      </c>
      <c r="P383" s="2">
        <f>TBL_Employees[[#This Row],[Annual Salary]]+TBL_Employees[[#This Row],[Bonus calculated]]</f>
        <v>65368</v>
      </c>
    </row>
    <row r="384" spans="1:16" hidden="1" x14ac:dyDescent="0.35">
      <c r="A384" t="s">
        <v>592</v>
      </c>
      <c r="B384" t="s">
        <v>1465</v>
      </c>
      <c r="C384" t="s">
        <v>52</v>
      </c>
      <c r="D384" t="s">
        <v>30</v>
      </c>
      <c r="E384" t="s">
        <v>15</v>
      </c>
      <c r="F384" t="s">
        <v>27</v>
      </c>
      <c r="G384" t="s">
        <v>23</v>
      </c>
      <c r="H384">
        <v>62</v>
      </c>
      <c r="I384" s="1">
        <v>42845</v>
      </c>
      <c r="J384" s="2">
        <v>83955</v>
      </c>
      <c r="K384" s="3">
        <v>0</v>
      </c>
      <c r="L384" t="s">
        <v>18</v>
      </c>
      <c r="M384" t="s">
        <v>37</v>
      </c>
      <c r="N384" s="1" t="s">
        <v>20</v>
      </c>
      <c r="O384">
        <f>TBL_Employees[[#This Row],[Annual Salary]]*TBL_Employees[[#This Row],[Bonus %]]</f>
        <v>0</v>
      </c>
      <c r="P384" s="2">
        <f>TBL_Employees[[#This Row],[Annual Salary]]+TBL_Employees[[#This Row],[Bonus calculated]]</f>
        <v>83955</v>
      </c>
    </row>
    <row r="385" spans="1:16" hidden="1" x14ac:dyDescent="0.35">
      <c r="A385" t="s">
        <v>103</v>
      </c>
      <c r="B385" t="s">
        <v>1466</v>
      </c>
      <c r="C385" t="s">
        <v>13</v>
      </c>
      <c r="D385" t="s">
        <v>41</v>
      </c>
      <c r="E385" t="s">
        <v>1104</v>
      </c>
      <c r="F385" t="s">
        <v>16</v>
      </c>
      <c r="G385" t="s">
        <v>46</v>
      </c>
      <c r="H385">
        <v>60</v>
      </c>
      <c r="I385" s="1">
        <v>35788</v>
      </c>
      <c r="J385" s="2">
        <v>231907</v>
      </c>
      <c r="K385" s="3">
        <v>0.38</v>
      </c>
      <c r="L385" t="s">
        <v>18</v>
      </c>
      <c r="M385" t="s">
        <v>24</v>
      </c>
      <c r="N385" s="1" t="s">
        <v>20</v>
      </c>
      <c r="O385">
        <f>TBL_Employees[[#This Row],[Annual Salary]]*TBL_Employees[[#This Row],[Bonus %]]</f>
        <v>88124.66</v>
      </c>
      <c r="P385" s="2">
        <f>TBL_Employees[[#This Row],[Annual Salary]]+TBL_Employees[[#This Row],[Bonus calculated]]</f>
        <v>320031.66000000003</v>
      </c>
    </row>
    <row r="386" spans="1:16" hidden="1" x14ac:dyDescent="0.35">
      <c r="A386" t="s">
        <v>593</v>
      </c>
      <c r="B386" t="s">
        <v>1467</v>
      </c>
      <c r="C386" t="s">
        <v>75</v>
      </c>
      <c r="D386" t="s">
        <v>26</v>
      </c>
      <c r="E386" t="s">
        <v>35</v>
      </c>
      <c r="F386" t="s">
        <v>27</v>
      </c>
      <c r="G386" t="s">
        <v>17</v>
      </c>
      <c r="H386">
        <v>42</v>
      </c>
      <c r="I386" s="1">
        <v>40072</v>
      </c>
      <c r="J386" s="2">
        <v>97628</v>
      </c>
      <c r="K386" s="3">
        <v>0</v>
      </c>
      <c r="L386" t="s">
        <v>18</v>
      </c>
      <c r="M386" t="s">
        <v>37</v>
      </c>
      <c r="N386" s="1" t="s">
        <v>20</v>
      </c>
      <c r="O386">
        <f>TBL_Employees[[#This Row],[Annual Salary]]*TBL_Employees[[#This Row],[Bonus %]]</f>
        <v>0</v>
      </c>
      <c r="P386" s="2">
        <f>TBL_Employees[[#This Row],[Annual Salary]]+TBL_Employees[[#This Row],[Bonus calculated]]</f>
        <v>97628</v>
      </c>
    </row>
    <row r="387" spans="1:16" hidden="1" x14ac:dyDescent="0.35">
      <c r="A387" t="s">
        <v>594</v>
      </c>
      <c r="B387" t="s">
        <v>1468</v>
      </c>
      <c r="C387" t="s">
        <v>75</v>
      </c>
      <c r="D387" t="s">
        <v>26</v>
      </c>
      <c r="E387" t="s">
        <v>35</v>
      </c>
      <c r="F387" t="s">
        <v>27</v>
      </c>
      <c r="G387" t="s">
        <v>46</v>
      </c>
      <c r="H387">
        <v>27</v>
      </c>
      <c r="I387" s="1">
        <v>44096</v>
      </c>
      <c r="J387" s="2">
        <v>88142</v>
      </c>
      <c r="K387" s="3">
        <v>0</v>
      </c>
      <c r="L387" t="s">
        <v>18</v>
      </c>
      <c r="M387" t="s">
        <v>28</v>
      </c>
      <c r="N387" s="1" t="s">
        <v>20</v>
      </c>
      <c r="O387">
        <f>TBL_Employees[[#This Row],[Annual Salary]]*TBL_Employees[[#This Row],[Bonus %]]</f>
        <v>0</v>
      </c>
      <c r="P387" s="2">
        <f>TBL_Employees[[#This Row],[Annual Salary]]+TBL_Employees[[#This Row],[Bonus calculated]]</f>
        <v>88142</v>
      </c>
    </row>
    <row r="388" spans="1:16" x14ac:dyDescent="0.35">
      <c r="A388" t="s">
        <v>121</v>
      </c>
      <c r="B388" t="s">
        <v>1469</v>
      </c>
      <c r="C388" t="s">
        <v>52</v>
      </c>
      <c r="D388" t="s">
        <v>30</v>
      </c>
      <c r="E388" t="s">
        <v>31</v>
      </c>
      <c r="F388" t="s">
        <v>16</v>
      </c>
      <c r="G388" t="s">
        <v>23</v>
      </c>
      <c r="H388">
        <v>37</v>
      </c>
      <c r="I388" s="1">
        <v>43892</v>
      </c>
      <c r="J388" s="2">
        <v>83465</v>
      </c>
      <c r="K388" s="3">
        <v>0</v>
      </c>
      <c r="L388" t="s">
        <v>32</v>
      </c>
      <c r="M388" t="s">
        <v>54</v>
      </c>
      <c r="N388" s="1" t="s">
        <v>20</v>
      </c>
      <c r="O388">
        <f>TBL_Employees[[#This Row],[Annual Salary]]*TBL_Employees[[#This Row],[Bonus %]]</f>
        <v>0</v>
      </c>
      <c r="P388" s="2">
        <f>TBL_Employees[[#This Row],[Annual Salary]]+TBL_Employees[[#This Row],[Bonus calculated]]</f>
        <v>83465</v>
      </c>
    </row>
    <row r="389" spans="1:16" hidden="1" x14ac:dyDescent="0.35">
      <c r="A389" t="s">
        <v>595</v>
      </c>
      <c r="B389" t="s">
        <v>1470</v>
      </c>
      <c r="C389" t="s">
        <v>38</v>
      </c>
      <c r="D389" t="s">
        <v>26</v>
      </c>
      <c r="E389" t="s">
        <v>35</v>
      </c>
      <c r="F389" t="s">
        <v>27</v>
      </c>
      <c r="G389" t="s">
        <v>46</v>
      </c>
      <c r="H389">
        <v>29</v>
      </c>
      <c r="I389" s="1">
        <v>44570</v>
      </c>
      <c r="J389" s="2">
        <v>197731</v>
      </c>
      <c r="K389" s="3">
        <v>0.15</v>
      </c>
      <c r="L389" t="s">
        <v>18</v>
      </c>
      <c r="M389" t="s">
        <v>56</v>
      </c>
      <c r="N389" s="1" t="s">
        <v>20</v>
      </c>
      <c r="O389">
        <f>TBL_Employees[[#This Row],[Annual Salary]]*TBL_Employees[[#This Row],[Bonus %]]</f>
        <v>29659.649999999998</v>
      </c>
      <c r="P389" s="2">
        <f>TBL_Employees[[#This Row],[Annual Salary]]+TBL_Employees[[#This Row],[Bonus calculated]]</f>
        <v>227390.65</v>
      </c>
    </row>
    <row r="390" spans="1:16" hidden="1" x14ac:dyDescent="0.35">
      <c r="A390" t="s">
        <v>596</v>
      </c>
      <c r="B390" t="s">
        <v>1471</v>
      </c>
      <c r="C390" t="s">
        <v>1113</v>
      </c>
      <c r="D390" t="s">
        <v>58</v>
      </c>
      <c r="E390" t="s">
        <v>15</v>
      </c>
      <c r="F390" t="s">
        <v>27</v>
      </c>
      <c r="G390" t="s">
        <v>23</v>
      </c>
      <c r="H390">
        <v>32</v>
      </c>
      <c r="I390" s="1">
        <v>41988</v>
      </c>
      <c r="J390" s="2">
        <v>151758</v>
      </c>
      <c r="K390" s="3">
        <v>0.12</v>
      </c>
      <c r="L390" t="s">
        <v>32</v>
      </c>
      <c r="M390" t="s">
        <v>54</v>
      </c>
      <c r="N390" s="1" t="s">
        <v>20</v>
      </c>
      <c r="O390">
        <f>TBL_Employees[[#This Row],[Annual Salary]]*TBL_Employees[[#This Row],[Bonus %]]</f>
        <v>18210.96</v>
      </c>
      <c r="P390" s="2">
        <f>TBL_Employees[[#This Row],[Annual Salary]]+TBL_Employees[[#This Row],[Bonus calculated]]</f>
        <v>169968.96</v>
      </c>
    </row>
    <row r="391" spans="1:16" hidden="1" x14ac:dyDescent="0.35">
      <c r="A391" t="s">
        <v>597</v>
      </c>
      <c r="B391" t="s">
        <v>1472</v>
      </c>
      <c r="C391" t="s">
        <v>38</v>
      </c>
      <c r="D391" t="s">
        <v>14</v>
      </c>
      <c r="E391" t="s">
        <v>15</v>
      </c>
      <c r="F391" t="s">
        <v>27</v>
      </c>
      <c r="G391" t="s">
        <v>23</v>
      </c>
      <c r="H391">
        <v>33</v>
      </c>
      <c r="I391" s="1">
        <v>41525</v>
      </c>
      <c r="J391" s="2">
        <v>164340</v>
      </c>
      <c r="K391" s="3">
        <v>0.15</v>
      </c>
      <c r="L391" t="s">
        <v>18</v>
      </c>
      <c r="M391" t="s">
        <v>19</v>
      </c>
      <c r="N391" s="1" t="s">
        <v>20</v>
      </c>
      <c r="O391">
        <f>TBL_Employees[[#This Row],[Annual Salary]]*TBL_Employees[[#This Row],[Bonus %]]</f>
        <v>24651</v>
      </c>
      <c r="P391" s="2">
        <f>TBL_Employees[[#This Row],[Annual Salary]]+TBL_Employees[[#This Row],[Bonus calculated]]</f>
        <v>188991</v>
      </c>
    </row>
    <row r="392" spans="1:16" hidden="1" x14ac:dyDescent="0.35">
      <c r="A392" t="s">
        <v>598</v>
      </c>
      <c r="B392" t="s">
        <v>1473</v>
      </c>
      <c r="C392" t="s">
        <v>71</v>
      </c>
      <c r="D392" t="s">
        <v>30</v>
      </c>
      <c r="E392" t="s">
        <v>1104</v>
      </c>
      <c r="F392" t="s">
        <v>16</v>
      </c>
      <c r="G392" t="s">
        <v>46</v>
      </c>
      <c r="H392">
        <v>42</v>
      </c>
      <c r="I392" s="1">
        <v>38802</v>
      </c>
      <c r="J392" s="2">
        <v>104916</v>
      </c>
      <c r="K392" s="3">
        <v>0</v>
      </c>
      <c r="L392" t="s">
        <v>47</v>
      </c>
      <c r="M392" t="s">
        <v>68</v>
      </c>
      <c r="N392" s="1" t="s">
        <v>20</v>
      </c>
      <c r="O392">
        <f>TBL_Employees[[#This Row],[Annual Salary]]*TBL_Employees[[#This Row],[Bonus %]]</f>
        <v>0</v>
      </c>
      <c r="P392" s="2">
        <f>TBL_Employees[[#This Row],[Annual Salary]]+TBL_Employees[[#This Row],[Bonus calculated]]</f>
        <v>104916</v>
      </c>
    </row>
    <row r="393" spans="1:16" hidden="1" x14ac:dyDescent="0.35">
      <c r="A393" t="s">
        <v>599</v>
      </c>
      <c r="B393" t="s">
        <v>1474</v>
      </c>
      <c r="C393" t="s">
        <v>59</v>
      </c>
      <c r="D393" t="s">
        <v>14</v>
      </c>
      <c r="E393" t="s">
        <v>1104</v>
      </c>
      <c r="F393" t="s">
        <v>27</v>
      </c>
      <c r="G393" t="s">
        <v>23</v>
      </c>
      <c r="H393">
        <v>60</v>
      </c>
      <c r="I393" s="1">
        <v>35452</v>
      </c>
      <c r="J393" s="2">
        <v>42536</v>
      </c>
      <c r="K393" s="3">
        <v>0</v>
      </c>
      <c r="L393" t="s">
        <v>18</v>
      </c>
      <c r="M393" t="s">
        <v>28</v>
      </c>
      <c r="N393" s="1" t="s">
        <v>20</v>
      </c>
      <c r="O393">
        <f>TBL_Employees[[#This Row],[Annual Salary]]*TBL_Employees[[#This Row],[Bonus %]]</f>
        <v>0</v>
      </c>
      <c r="P393" s="2">
        <f>TBL_Employees[[#This Row],[Annual Salary]]+TBL_Employees[[#This Row],[Bonus calculated]]</f>
        <v>42536</v>
      </c>
    </row>
    <row r="394" spans="1:16" hidden="1" x14ac:dyDescent="0.35">
      <c r="A394" t="s">
        <v>600</v>
      </c>
      <c r="B394" t="s">
        <v>1475</v>
      </c>
      <c r="C394" t="s">
        <v>13</v>
      </c>
      <c r="D394" t="s">
        <v>14</v>
      </c>
      <c r="E394" t="s">
        <v>15</v>
      </c>
      <c r="F394" t="s">
        <v>16</v>
      </c>
      <c r="G394" t="s">
        <v>23</v>
      </c>
      <c r="H394">
        <v>51</v>
      </c>
      <c r="I394" s="1">
        <v>39908</v>
      </c>
      <c r="J394" s="2">
        <v>195171</v>
      </c>
      <c r="K394" s="3">
        <v>0.33</v>
      </c>
      <c r="L394" t="s">
        <v>18</v>
      </c>
      <c r="M394" t="s">
        <v>56</v>
      </c>
      <c r="N394" s="1" t="s">
        <v>20</v>
      </c>
      <c r="O394">
        <f>TBL_Employees[[#This Row],[Annual Salary]]*TBL_Employees[[#This Row],[Bonus %]]</f>
        <v>64406.43</v>
      </c>
      <c r="P394" s="2">
        <f>TBL_Employees[[#This Row],[Annual Salary]]+TBL_Employees[[#This Row],[Bonus calculated]]</f>
        <v>259577.43</v>
      </c>
    </row>
    <row r="395" spans="1:16" hidden="1" x14ac:dyDescent="0.35">
      <c r="A395" t="s">
        <v>601</v>
      </c>
      <c r="B395" t="s">
        <v>1476</v>
      </c>
      <c r="C395" t="s">
        <v>70</v>
      </c>
      <c r="D395" t="s">
        <v>22</v>
      </c>
      <c r="E395" t="s">
        <v>35</v>
      </c>
      <c r="F395" t="s">
        <v>16</v>
      </c>
      <c r="G395" t="s">
        <v>23</v>
      </c>
      <c r="H395">
        <v>50</v>
      </c>
      <c r="I395" s="1">
        <v>43977</v>
      </c>
      <c r="J395" s="2">
        <v>45290</v>
      </c>
      <c r="K395" s="3">
        <v>0</v>
      </c>
      <c r="L395" t="s">
        <v>32</v>
      </c>
      <c r="M395" t="s">
        <v>67</v>
      </c>
      <c r="N395" s="1">
        <v>44412</v>
      </c>
      <c r="O395">
        <f>TBL_Employees[[#This Row],[Annual Salary]]*TBL_Employees[[#This Row],[Bonus %]]</f>
        <v>0</v>
      </c>
      <c r="P395" s="2">
        <f>TBL_Employees[[#This Row],[Annual Salary]]+TBL_Employees[[#This Row],[Bonus calculated]]</f>
        <v>45290</v>
      </c>
    </row>
    <row r="396" spans="1:16" hidden="1" x14ac:dyDescent="0.35">
      <c r="A396" t="s">
        <v>602</v>
      </c>
      <c r="B396" t="s">
        <v>1477</v>
      </c>
      <c r="C396" t="s">
        <v>13</v>
      </c>
      <c r="D396" t="s">
        <v>14</v>
      </c>
      <c r="E396" t="s">
        <v>1104</v>
      </c>
      <c r="F396" t="s">
        <v>27</v>
      </c>
      <c r="G396" t="s">
        <v>46</v>
      </c>
      <c r="H396">
        <v>50</v>
      </c>
      <c r="I396" s="1">
        <v>40158</v>
      </c>
      <c r="J396" s="2">
        <v>203306</v>
      </c>
      <c r="K396" s="3">
        <v>0.38</v>
      </c>
      <c r="L396" t="s">
        <v>18</v>
      </c>
      <c r="M396" t="s">
        <v>56</v>
      </c>
      <c r="N396" s="1" t="s">
        <v>20</v>
      </c>
      <c r="O396">
        <f>TBL_Employees[[#This Row],[Annual Salary]]*TBL_Employees[[#This Row],[Bonus %]]</f>
        <v>77256.28</v>
      </c>
      <c r="P396" s="2">
        <f>TBL_Employees[[#This Row],[Annual Salary]]+TBL_Employees[[#This Row],[Bonus calculated]]</f>
        <v>280562.28000000003</v>
      </c>
    </row>
    <row r="397" spans="1:16" hidden="1" x14ac:dyDescent="0.35">
      <c r="A397" t="s">
        <v>138</v>
      </c>
      <c r="B397" t="s">
        <v>1478</v>
      </c>
      <c r="C397" t="s">
        <v>57</v>
      </c>
      <c r="D397" t="s">
        <v>45</v>
      </c>
      <c r="E397" t="s">
        <v>1104</v>
      </c>
      <c r="F397" t="s">
        <v>27</v>
      </c>
      <c r="G397" t="s">
        <v>46</v>
      </c>
      <c r="H397">
        <v>26</v>
      </c>
      <c r="I397" s="1">
        <v>44728</v>
      </c>
      <c r="J397" s="2">
        <v>66865</v>
      </c>
      <c r="K397" s="3">
        <v>0</v>
      </c>
      <c r="L397" t="s">
        <v>47</v>
      </c>
      <c r="M397" t="s">
        <v>1136</v>
      </c>
      <c r="N397" s="1" t="s">
        <v>20</v>
      </c>
      <c r="O397">
        <f>TBL_Employees[[#This Row],[Annual Salary]]*TBL_Employees[[#This Row],[Bonus %]]</f>
        <v>0</v>
      </c>
      <c r="P397" s="2">
        <f>TBL_Employees[[#This Row],[Annual Salary]]+TBL_Employees[[#This Row],[Bonus calculated]]</f>
        <v>66865</v>
      </c>
    </row>
    <row r="398" spans="1:16" hidden="1" x14ac:dyDescent="0.35">
      <c r="A398" t="s">
        <v>603</v>
      </c>
      <c r="B398" t="s">
        <v>1479</v>
      </c>
      <c r="C398" t="s">
        <v>61</v>
      </c>
      <c r="D398" t="s">
        <v>26</v>
      </c>
      <c r="E398" t="s">
        <v>31</v>
      </c>
      <c r="F398" t="s">
        <v>27</v>
      </c>
      <c r="G398" t="s">
        <v>23</v>
      </c>
      <c r="H398">
        <v>30</v>
      </c>
      <c r="I398" s="1">
        <v>44851</v>
      </c>
      <c r="J398" s="2">
        <v>89164</v>
      </c>
      <c r="K398" s="3">
        <v>0</v>
      </c>
      <c r="L398" t="s">
        <v>18</v>
      </c>
      <c r="M398" t="s">
        <v>37</v>
      </c>
      <c r="N398" s="1" t="s">
        <v>20</v>
      </c>
      <c r="O398">
        <f>TBL_Employees[[#This Row],[Annual Salary]]*TBL_Employees[[#This Row],[Bonus %]]</f>
        <v>0</v>
      </c>
      <c r="P398" s="2">
        <f>TBL_Employees[[#This Row],[Annual Salary]]+TBL_Employees[[#This Row],[Bonus calculated]]</f>
        <v>89164</v>
      </c>
    </row>
    <row r="399" spans="1:16" hidden="1" x14ac:dyDescent="0.35">
      <c r="A399" t="s">
        <v>604</v>
      </c>
      <c r="B399" t="s">
        <v>1480</v>
      </c>
      <c r="C399" t="s">
        <v>40</v>
      </c>
      <c r="D399" t="s">
        <v>45</v>
      </c>
      <c r="E399" t="s">
        <v>35</v>
      </c>
      <c r="F399" t="s">
        <v>16</v>
      </c>
      <c r="G399" t="s">
        <v>23</v>
      </c>
      <c r="H399">
        <v>35</v>
      </c>
      <c r="I399" s="1">
        <v>44497</v>
      </c>
      <c r="J399" s="2">
        <v>75602</v>
      </c>
      <c r="K399" s="3">
        <v>0</v>
      </c>
      <c r="L399" t="s">
        <v>18</v>
      </c>
      <c r="M399" t="s">
        <v>42</v>
      </c>
      <c r="N399" s="1" t="s">
        <v>20</v>
      </c>
      <c r="O399">
        <f>TBL_Employees[[#This Row],[Annual Salary]]*TBL_Employees[[#This Row],[Bonus %]]</f>
        <v>0</v>
      </c>
      <c r="P399" s="2">
        <f>TBL_Employees[[#This Row],[Annual Salary]]+TBL_Employees[[#This Row],[Bonus calculated]]</f>
        <v>75602</v>
      </c>
    </row>
    <row r="400" spans="1:16" hidden="1" x14ac:dyDescent="0.35">
      <c r="A400" t="s">
        <v>605</v>
      </c>
      <c r="B400" t="s">
        <v>1481</v>
      </c>
      <c r="C400" t="s">
        <v>74</v>
      </c>
      <c r="D400" t="s">
        <v>26</v>
      </c>
      <c r="E400" t="s">
        <v>1104</v>
      </c>
      <c r="F400" t="s">
        <v>27</v>
      </c>
      <c r="G400" t="s">
        <v>17</v>
      </c>
      <c r="H400">
        <v>44</v>
      </c>
      <c r="I400" s="1">
        <v>44240</v>
      </c>
      <c r="J400" s="2">
        <v>92939</v>
      </c>
      <c r="K400" s="3">
        <v>0</v>
      </c>
      <c r="L400" t="s">
        <v>18</v>
      </c>
      <c r="M400" t="s">
        <v>24</v>
      </c>
      <c r="N400" s="1" t="s">
        <v>20</v>
      </c>
      <c r="O400">
        <f>TBL_Employees[[#This Row],[Annual Salary]]*TBL_Employees[[#This Row],[Bonus %]]</f>
        <v>0</v>
      </c>
      <c r="P400" s="2">
        <f>TBL_Employees[[#This Row],[Annual Salary]]+TBL_Employees[[#This Row],[Bonus calculated]]</f>
        <v>92939</v>
      </c>
    </row>
    <row r="401" spans="1:16" hidden="1" x14ac:dyDescent="0.35">
      <c r="A401" t="s">
        <v>248</v>
      </c>
      <c r="B401" t="s">
        <v>1482</v>
      </c>
      <c r="C401" t="s">
        <v>57</v>
      </c>
      <c r="D401" t="s">
        <v>41</v>
      </c>
      <c r="E401" t="s">
        <v>1104</v>
      </c>
      <c r="F401" t="s">
        <v>16</v>
      </c>
      <c r="G401" t="s">
        <v>43</v>
      </c>
      <c r="H401">
        <v>26</v>
      </c>
      <c r="I401" s="1">
        <v>43979</v>
      </c>
      <c r="J401" s="2">
        <v>64278</v>
      </c>
      <c r="K401" s="3">
        <v>0</v>
      </c>
      <c r="L401" t="s">
        <v>18</v>
      </c>
      <c r="M401" t="s">
        <v>28</v>
      </c>
      <c r="N401" s="1" t="s">
        <v>20</v>
      </c>
      <c r="O401">
        <f>TBL_Employees[[#This Row],[Annual Salary]]*TBL_Employees[[#This Row],[Bonus %]]</f>
        <v>0</v>
      </c>
      <c r="P401" s="2">
        <f>TBL_Employees[[#This Row],[Annual Salary]]+TBL_Employees[[#This Row],[Bonus calculated]]</f>
        <v>64278</v>
      </c>
    </row>
    <row r="402" spans="1:16" hidden="1" x14ac:dyDescent="0.35">
      <c r="A402" t="s">
        <v>606</v>
      </c>
      <c r="B402" t="s">
        <v>1483</v>
      </c>
      <c r="C402" t="s">
        <v>73</v>
      </c>
      <c r="D402" t="s">
        <v>26</v>
      </c>
      <c r="E402" t="s">
        <v>15</v>
      </c>
      <c r="F402" t="s">
        <v>16</v>
      </c>
      <c r="G402" t="s">
        <v>46</v>
      </c>
      <c r="H402">
        <v>44</v>
      </c>
      <c r="I402" s="1">
        <v>41551</v>
      </c>
      <c r="J402" s="2">
        <v>72176</v>
      </c>
      <c r="K402" s="3">
        <v>0</v>
      </c>
      <c r="L402" t="s">
        <v>47</v>
      </c>
      <c r="M402" t="s">
        <v>1136</v>
      </c>
      <c r="N402" s="1" t="s">
        <v>20</v>
      </c>
      <c r="O402">
        <f>TBL_Employees[[#This Row],[Annual Salary]]*TBL_Employees[[#This Row],[Bonus %]]</f>
        <v>0</v>
      </c>
      <c r="P402" s="2">
        <f>TBL_Employees[[#This Row],[Annual Salary]]+TBL_Employees[[#This Row],[Bonus calculated]]</f>
        <v>72176</v>
      </c>
    </row>
    <row r="403" spans="1:16" hidden="1" x14ac:dyDescent="0.35">
      <c r="A403" t="s">
        <v>607</v>
      </c>
      <c r="B403" t="s">
        <v>1484</v>
      </c>
      <c r="C403" t="s">
        <v>50</v>
      </c>
      <c r="D403" t="s">
        <v>26</v>
      </c>
      <c r="E403" t="s">
        <v>31</v>
      </c>
      <c r="F403" t="s">
        <v>16</v>
      </c>
      <c r="G403" t="s">
        <v>17</v>
      </c>
      <c r="H403">
        <v>61</v>
      </c>
      <c r="I403" s="1">
        <v>40214</v>
      </c>
      <c r="J403" s="2">
        <v>87758</v>
      </c>
      <c r="K403" s="3">
        <v>0.09</v>
      </c>
      <c r="L403" t="s">
        <v>18</v>
      </c>
      <c r="M403" t="s">
        <v>56</v>
      </c>
      <c r="N403" s="1" t="s">
        <v>20</v>
      </c>
      <c r="O403">
        <f>TBL_Employees[[#This Row],[Annual Salary]]*TBL_Employees[[#This Row],[Bonus %]]</f>
        <v>7898.2199999999993</v>
      </c>
      <c r="P403" s="2">
        <f>TBL_Employees[[#This Row],[Annual Salary]]+TBL_Employees[[#This Row],[Bonus calculated]]</f>
        <v>95656.22</v>
      </c>
    </row>
    <row r="404" spans="1:16" hidden="1" x14ac:dyDescent="0.35">
      <c r="A404" t="s">
        <v>608</v>
      </c>
      <c r="B404" t="s">
        <v>1485</v>
      </c>
      <c r="C404" t="s">
        <v>57</v>
      </c>
      <c r="D404" t="s">
        <v>58</v>
      </c>
      <c r="E404" t="s">
        <v>31</v>
      </c>
      <c r="F404" t="s">
        <v>27</v>
      </c>
      <c r="G404" t="s">
        <v>23</v>
      </c>
      <c r="H404">
        <v>50</v>
      </c>
      <c r="I404" s="1">
        <v>37408</v>
      </c>
      <c r="J404" s="2">
        <v>54646</v>
      </c>
      <c r="K404" s="3">
        <v>0</v>
      </c>
      <c r="L404" t="s">
        <v>18</v>
      </c>
      <c r="M404" t="s">
        <v>56</v>
      </c>
      <c r="N404" s="1" t="s">
        <v>20</v>
      </c>
      <c r="O404">
        <f>TBL_Employees[[#This Row],[Annual Salary]]*TBL_Employees[[#This Row],[Bonus %]]</f>
        <v>0</v>
      </c>
      <c r="P404" s="2">
        <f>TBL_Employees[[#This Row],[Annual Salary]]+TBL_Employees[[#This Row],[Bonus calculated]]</f>
        <v>54646</v>
      </c>
    </row>
    <row r="405" spans="1:16" hidden="1" x14ac:dyDescent="0.35">
      <c r="A405" t="s">
        <v>609</v>
      </c>
      <c r="B405" t="s">
        <v>1486</v>
      </c>
      <c r="C405" t="s">
        <v>21</v>
      </c>
      <c r="D405" t="s">
        <v>22</v>
      </c>
      <c r="E405" t="s">
        <v>31</v>
      </c>
      <c r="F405" t="s">
        <v>27</v>
      </c>
      <c r="G405" t="s">
        <v>46</v>
      </c>
      <c r="H405">
        <v>61</v>
      </c>
      <c r="I405" s="1">
        <v>40569</v>
      </c>
      <c r="J405" s="2">
        <v>73323</v>
      </c>
      <c r="K405" s="3">
        <v>0</v>
      </c>
      <c r="L405" t="s">
        <v>18</v>
      </c>
      <c r="M405" t="s">
        <v>24</v>
      </c>
      <c r="N405" s="1" t="s">
        <v>20</v>
      </c>
      <c r="O405">
        <f>TBL_Employees[[#This Row],[Annual Salary]]*TBL_Employees[[#This Row],[Bonus %]]</f>
        <v>0</v>
      </c>
      <c r="P405" s="2">
        <f>TBL_Employees[[#This Row],[Annual Salary]]+TBL_Employees[[#This Row],[Bonus calculated]]</f>
        <v>73323</v>
      </c>
    </row>
    <row r="406" spans="1:16" hidden="1" x14ac:dyDescent="0.35">
      <c r="A406" t="s">
        <v>610</v>
      </c>
      <c r="B406" t="s">
        <v>1487</v>
      </c>
      <c r="C406" t="s">
        <v>38</v>
      </c>
      <c r="D406" t="s">
        <v>41</v>
      </c>
      <c r="E406" t="s">
        <v>1104</v>
      </c>
      <c r="F406" t="s">
        <v>16</v>
      </c>
      <c r="G406" t="s">
        <v>17</v>
      </c>
      <c r="H406">
        <v>29</v>
      </c>
      <c r="I406" s="1">
        <v>44203</v>
      </c>
      <c r="J406" s="2">
        <v>151492</v>
      </c>
      <c r="K406" s="3">
        <v>0.21</v>
      </c>
      <c r="L406" t="s">
        <v>18</v>
      </c>
      <c r="M406" t="s">
        <v>28</v>
      </c>
      <c r="N406" s="1" t="s">
        <v>20</v>
      </c>
      <c r="O406">
        <f>TBL_Employees[[#This Row],[Annual Salary]]*TBL_Employees[[#This Row],[Bonus %]]</f>
        <v>31813.32</v>
      </c>
      <c r="P406" s="2">
        <f>TBL_Employees[[#This Row],[Annual Salary]]+TBL_Employees[[#This Row],[Bonus calculated]]</f>
        <v>183305.32</v>
      </c>
    </row>
    <row r="407" spans="1:16" hidden="1" x14ac:dyDescent="0.35">
      <c r="A407" t="s">
        <v>611</v>
      </c>
      <c r="B407" t="s">
        <v>1488</v>
      </c>
      <c r="C407" t="s">
        <v>1113</v>
      </c>
      <c r="D407" t="s">
        <v>14</v>
      </c>
      <c r="E407" t="s">
        <v>31</v>
      </c>
      <c r="F407" t="s">
        <v>27</v>
      </c>
      <c r="G407" t="s">
        <v>46</v>
      </c>
      <c r="H407">
        <v>42</v>
      </c>
      <c r="I407" s="1">
        <v>38712</v>
      </c>
      <c r="J407" s="2">
        <v>138215</v>
      </c>
      <c r="K407" s="3">
        <v>0.12</v>
      </c>
      <c r="L407" t="s">
        <v>47</v>
      </c>
      <c r="M407" t="s">
        <v>68</v>
      </c>
      <c r="N407" s="1" t="s">
        <v>20</v>
      </c>
      <c r="O407">
        <f>TBL_Employees[[#This Row],[Annual Salary]]*TBL_Employees[[#This Row],[Bonus %]]</f>
        <v>16585.8</v>
      </c>
      <c r="P407" s="2">
        <f>TBL_Employees[[#This Row],[Annual Salary]]+TBL_Employees[[#This Row],[Bonus calculated]]</f>
        <v>154800.79999999999</v>
      </c>
    </row>
    <row r="408" spans="1:16" hidden="1" x14ac:dyDescent="0.35">
      <c r="A408" t="s">
        <v>612</v>
      </c>
      <c r="B408" t="s">
        <v>1489</v>
      </c>
      <c r="C408" t="s">
        <v>1113</v>
      </c>
      <c r="D408" t="s">
        <v>14</v>
      </c>
      <c r="E408" t="s">
        <v>1104</v>
      </c>
      <c r="F408" t="s">
        <v>16</v>
      </c>
      <c r="G408" t="s">
        <v>43</v>
      </c>
      <c r="H408">
        <v>51</v>
      </c>
      <c r="I408" s="1">
        <v>41458</v>
      </c>
      <c r="J408" s="2">
        <v>135578</v>
      </c>
      <c r="K408" s="3">
        <v>0.1</v>
      </c>
      <c r="L408" t="s">
        <v>18</v>
      </c>
      <c r="M408" t="s">
        <v>42</v>
      </c>
      <c r="N408" s="1">
        <v>43287</v>
      </c>
      <c r="O408">
        <f>TBL_Employees[[#This Row],[Annual Salary]]*TBL_Employees[[#This Row],[Bonus %]]</f>
        <v>13557.800000000001</v>
      </c>
      <c r="P408" s="2">
        <f>TBL_Employees[[#This Row],[Annual Salary]]+TBL_Employees[[#This Row],[Bonus calculated]]</f>
        <v>149135.79999999999</v>
      </c>
    </row>
    <row r="409" spans="1:16" hidden="1" x14ac:dyDescent="0.35">
      <c r="A409" t="s">
        <v>613</v>
      </c>
      <c r="B409" t="s">
        <v>1490</v>
      </c>
      <c r="C409" t="s">
        <v>52</v>
      </c>
      <c r="D409" t="s">
        <v>30</v>
      </c>
      <c r="E409" t="s">
        <v>15</v>
      </c>
      <c r="F409" t="s">
        <v>16</v>
      </c>
      <c r="G409" t="s">
        <v>46</v>
      </c>
      <c r="H409">
        <v>27</v>
      </c>
      <c r="I409" s="1">
        <v>43801</v>
      </c>
      <c r="J409" s="2">
        <v>64297</v>
      </c>
      <c r="K409" s="3">
        <v>0</v>
      </c>
      <c r="L409" t="s">
        <v>47</v>
      </c>
      <c r="M409" t="s">
        <v>68</v>
      </c>
      <c r="N409" s="1" t="s">
        <v>20</v>
      </c>
      <c r="O409">
        <f>TBL_Employees[[#This Row],[Annual Salary]]*TBL_Employees[[#This Row],[Bonus %]]</f>
        <v>0</v>
      </c>
      <c r="P409" s="2">
        <f>TBL_Employees[[#This Row],[Annual Salary]]+TBL_Employees[[#This Row],[Bonus calculated]]</f>
        <v>64297</v>
      </c>
    </row>
    <row r="410" spans="1:16" hidden="1" x14ac:dyDescent="0.35">
      <c r="A410" t="s">
        <v>614</v>
      </c>
      <c r="B410" t="s">
        <v>1491</v>
      </c>
      <c r="C410" t="s">
        <v>72</v>
      </c>
      <c r="D410" t="s">
        <v>30</v>
      </c>
      <c r="E410" t="s">
        <v>31</v>
      </c>
      <c r="F410" t="s">
        <v>27</v>
      </c>
      <c r="G410" t="s">
        <v>17</v>
      </c>
      <c r="H410">
        <v>52</v>
      </c>
      <c r="I410" s="1">
        <v>44375</v>
      </c>
      <c r="J410" s="2">
        <v>94857</v>
      </c>
      <c r="K410" s="3">
        <v>0</v>
      </c>
      <c r="L410" t="s">
        <v>18</v>
      </c>
      <c r="M410" t="s">
        <v>42</v>
      </c>
      <c r="N410" s="1">
        <v>44969</v>
      </c>
      <c r="O410">
        <f>TBL_Employees[[#This Row],[Annual Salary]]*TBL_Employees[[#This Row],[Bonus %]]</f>
        <v>0</v>
      </c>
      <c r="P410" s="2">
        <f>TBL_Employees[[#This Row],[Annual Salary]]+TBL_Employees[[#This Row],[Bonus calculated]]</f>
        <v>94857</v>
      </c>
    </row>
    <row r="411" spans="1:16" hidden="1" x14ac:dyDescent="0.35">
      <c r="A411" t="s">
        <v>615</v>
      </c>
      <c r="B411" t="s">
        <v>1492</v>
      </c>
      <c r="C411" t="s">
        <v>72</v>
      </c>
      <c r="D411" t="s">
        <v>30</v>
      </c>
      <c r="E411" t="s">
        <v>15</v>
      </c>
      <c r="F411" t="s">
        <v>27</v>
      </c>
      <c r="G411" t="s">
        <v>23</v>
      </c>
      <c r="H411">
        <v>58</v>
      </c>
      <c r="I411" s="1">
        <v>40110</v>
      </c>
      <c r="J411" s="2">
        <v>77196</v>
      </c>
      <c r="K411" s="3">
        <v>0</v>
      </c>
      <c r="L411" t="s">
        <v>18</v>
      </c>
      <c r="M411" t="s">
        <v>24</v>
      </c>
      <c r="N411" s="1" t="s">
        <v>20</v>
      </c>
      <c r="O411">
        <f>TBL_Employees[[#This Row],[Annual Salary]]*TBL_Employees[[#This Row],[Bonus %]]</f>
        <v>0</v>
      </c>
      <c r="P411" s="2">
        <f>TBL_Employees[[#This Row],[Annual Salary]]+TBL_Employees[[#This Row],[Bonus calculated]]</f>
        <v>77196</v>
      </c>
    </row>
    <row r="412" spans="1:16" hidden="1" x14ac:dyDescent="0.35">
      <c r="A412" t="s">
        <v>616</v>
      </c>
      <c r="B412" t="s">
        <v>1493</v>
      </c>
      <c r="C412" t="s">
        <v>38</v>
      </c>
      <c r="D412" t="s">
        <v>45</v>
      </c>
      <c r="E412" t="s">
        <v>15</v>
      </c>
      <c r="F412" t="s">
        <v>16</v>
      </c>
      <c r="G412" t="s">
        <v>46</v>
      </c>
      <c r="H412">
        <v>45</v>
      </c>
      <c r="I412" s="1">
        <v>37615</v>
      </c>
      <c r="J412" s="2">
        <v>193154</v>
      </c>
      <c r="K412" s="3">
        <v>0.18</v>
      </c>
      <c r="L412" t="s">
        <v>47</v>
      </c>
      <c r="M412" t="s">
        <v>48</v>
      </c>
      <c r="N412" s="1" t="s">
        <v>20</v>
      </c>
      <c r="O412">
        <f>TBL_Employees[[#This Row],[Annual Salary]]*TBL_Employees[[#This Row],[Bonus %]]</f>
        <v>34767.72</v>
      </c>
      <c r="P412" s="2">
        <f>TBL_Employees[[#This Row],[Annual Salary]]+TBL_Employees[[#This Row],[Bonus calculated]]</f>
        <v>227921.72</v>
      </c>
    </row>
    <row r="413" spans="1:16" hidden="1" x14ac:dyDescent="0.35">
      <c r="A413" t="s">
        <v>617</v>
      </c>
      <c r="B413" t="s">
        <v>1494</v>
      </c>
      <c r="C413" t="s">
        <v>55</v>
      </c>
      <c r="D413" t="s">
        <v>22</v>
      </c>
      <c r="E413" t="s">
        <v>1104</v>
      </c>
      <c r="F413" t="s">
        <v>27</v>
      </c>
      <c r="G413" t="s">
        <v>43</v>
      </c>
      <c r="H413">
        <v>28</v>
      </c>
      <c r="I413" s="1">
        <v>43828</v>
      </c>
      <c r="J413" s="2">
        <v>115916</v>
      </c>
      <c r="K413" s="3">
        <v>0.09</v>
      </c>
      <c r="L413" t="s">
        <v>18</v>
      </c>
      <c r="M413" t="s">
        <v>19</v>
      </c>
      <c r="N413" s="1" t="s">
        <v>20</v>
      </c>
      <c r="O413">
        <f>TBL_Employees[[#This Row],[Annual Salary]]*TBL_Employees[[#This Row],[Bonus %]]</f>
        <v>10432.44</v>
      </c>
      <c r="P413" s="2">
        <f>TBL_Employees[[#This Row],[Annual Salary]]+TBL_Employees[[#This Row],[Bonus calculated]]</f>
        <v>126348.44</v>
      </c>
    </row>
    <row r="414" spans="1:16" hidden="1" x14ac:dyDescent="0.35">
      <c r="A414" t="s">
        <v>618</v>
      </c>
      <c r="B414" t="s">
        <v>1495</v>
      </c>
      <c r="C414" t="s">
        <v>13</v>
      </c>
      <c r="D414" t="s">
        <v>58</v>
      </c>
      <c r="E414" t="s">
        <v>35</v>
      </c>
      <c r="F414" t="s">
        <v>27</v>
      </c>
      <c r="G414" t="s">
        <v>17</v>
      </c>
      <c r="H414">
        <v>56</v>
      </c>
      <c r="I414" s="1">
        <v>42449</v>
      </c>
      <c r="J414" s="2">
        <v>192374</v>
      </c>
      <c r="K414" s="3">
        <v>0.3</v>
      </c>
      <c r="L414" t="s">
        <v>18</v>
      </c>
      <c r="M414" t="s">
        <v>19</v>
      </c>
      <c r="N414" s="1" t="s">
        <v>20</v>
      </c>
      <c r="O414">
        <f>TBL_Employees[[#This Row],[Annual Salary]]*TBL_Employees[[#This Row],[Bonus %]]</f>
        <v>57712.2</v>
      </c>
      <c r="P414" s="2">
        <f>TBL_Employees[[#This Row],[Annual Salary]]+TBL_Employees[[#This Row],[Bonus calculated]]</f>
        <v>250086.2</v>
      </c>
    </row>
    <row r="415" spans="1:16" hidden="1" x14ac:dyDescent="0.35">
      <c r="A415" t="s">
        <v>619</v>
      </c>
      <c r="B415" t="s">
        <v>1496</v>
      </c>
      <c r="C415" t="s">
        <v>38</v>
      </c>
      <c r="D415" t="s">
        <v>22</v>
      </c>
      <c r="E415" t="s">
        <v>1104</v>
      </c>
      <c r="F415" t="s">
        <v>27</v>
      </c>
      <c r="G415" t="s">
        <v>17</v>
      </c>
      <c r="H415">
        <v>32</v>
      </c>
      <c r="I415" s="1">
        <v>43661</v>
      </c>
      <c r="J415" s="2">
        <v>186869</v>
      </c>
      <c r="K415" s="3">
        <v>0.16</v>
      </c>
      <c r="L415" t="s">
        <v>18</v>
      </c>
      <c r="M415" t="s">
        <v>42</v>
      </c>
      <c r="N415" s="1" t="s">
        <v>20</v>
      </c>
      <c r="O415">
        <f>TBL_Employees[[#This Row],[Annual Salary]]*TBL_Employees[[#This Row],[Bonus %]]</f>
        <v>29899.040000000001</v>
      </c>
      <c r="P415" s="2">
        <f>TBL_Employees[[#This Row],[Annual Salary]]+TBL_Employees[[#This Row],[Bonus calculated]]</f>
        <v>216768.04</v>
      </c>
    </row>
    <row r="416" spans="1:16" hidden="1" x14ac:dyDescent="0.35">
      <c r="A416" t="s">
        <v>620</v>
      </c>
      <c r="B416" t="s">
        <v>1497</v>
      </c>
      <c r="C416" t="s">
        <v>70</v>
      </c>
      <c r="D416" t="s">
        <v>22</v>
      </c>
      <c r="E416" t="s">
        <v>35</v>
      </c>
      <c r="F416" t="s">
        <v>16</v>
      </c>
      <c r="G416" t="s">
        <v>46</v>
      </c>
      <c r="H416">
        <v>58</v>
      </c>
      <c r="I416" s="1">
        <v>34100</v>
      </c>
      <c r="J416" s="2">
        <v>49293</v>
      </c>
      <c r="K416" s="3">
        <v>0</v>
      </c>
      <c r="L416" t="s">
        <v>18</v>
      </c>
      <c r="M416" t="s">
        <v>28</v>
      </c>
      <c r="N416" s="1" t="s">
        <v>20</v>
      </c>
      <c r="O416">
        <f>TBL_Employees[[#This Row],[Annual Salary]]*TBL_Employees[[#This Row],[Bonus %]]</f>
        <v>0</v>
      </c>
      <c r="P416" s="2">
        <f>TBL_Employees[[#This Row],[Annual Salary]]+TBL_Employees[[#This Row],[Bonus calculated]]</f>
        <v>49293</v>
      </c>
    </row>
    <row r="417" spans="1:16" hidden="1" x14ac:dyDescent="0.35">
      <c r="A417" t="s">
        <v>621</v>
      </c>
      <c r="B417" t="s">
        <v>1498</v>
      </c>
      <c r="C417" t="s">
        <v>55</v>
      </c>
      <c r="D417" t="s">
        <v>22</v>
      </c>
      <c r="E417" t="s">
        <v>15</v>
      </c>
      <c r="F417" t="s">
        <v>16</v>
      </c>
      <c r="G417" t="s">
        <v>17</v>
      </c>
      <c r="H417">
        <v>39</v>
      </c>
      <c r="I417" s="1">
        <v>41377</v>
      </c>
      <c r="J417" s="2">
        <v>129087</v>
      </c>
      <c r="K417" s="3">
        <v>0.05</v>
      </c>
      <c r="L417" t="s">
        <v>18</v>
      </c>
      <c r="M417" t="s">
        <v>56</v>
      </c>
      <c r="N417" s="1" t="s">
        <v>20</v>
      </c>
      <c r="O417">
        <f>TBL_Employees[[#This Row],[Annual Salary]]*TBL_Employees[[#This Row],[Bonus %]]</f>
        <v>6454.35</v>
      </c>
      <c r="P417" s="2">
        <f>TBL_Employees[[#This Row],[Annual Salary]]+TBL_Employees[[#This Row],[Bonus calculated]]</f>
        <v>135541.35</v>
      </c>
    </row>
    <row r="418" spans="1:16" hidden="1" x14ac:dyDescent="0.35">
      <c r="A418" t="s">
        <v>622</v>
      </c>
      <c r="B418" t="s">
        <v>1499</v>
      </c>
      <c r="C418" t="s">
        <v>59</v>
      </c>
      <c r="D418" t="s">
        <v>14</v>
      </c>
      <c r="E418" t="s">
        <v>15</v>
      </c>
      <c r="F418" t="s">
        <v>16</v>
      </c>
      <c r="G418" t="s">
        <v>46</v>
      </c>
      <c r="H418">
        <v>46</v>
      </c>
      <c r="I418" s="1">
        <v>38398</v>
      </c>
      <c r="J418" s="2">
        <v>54831</v>
      </c>
      <c r="K418" s="3">
        <v>0</v>
      </c>
      <c r="L418" t="s">
        <v>47</v>
      </c>
      <c r="M418" t="s">
        <v>48</v>
      </c>
      <c r="N418" s="1" t="s">
        <v>20</v>
      </c>
      <c r="O418">
        <f>TBL_Employees[[#This Row],[Annual Salary]]*TBL_Employees[[#This Row],[Bonus %]]</f>
        <v>0</v>
      </c>
      <c r="P418" s="2">
        <f>TBL_Employees[[#This Row],[Annual Salary]]+TBL_Employees[[#This Row],[Bonus calculated]]</f>
        <v>54831</v>
      </c>
    </row>
    <row r="419" spans="1:16" hidden="1" x14ac:dyDescent="0.35">
      <c r="A419" t="s">
        <v>623</v>
      </c>
      <c r="B419" t="s">
        <v>226</v>
      </c>
      <c r="C419" t="s">
        <v>59</v>
      </c>
      <c r="D419" t="s">
        <v>41</v>
      </c>
      <c r="E419" t="s">
        <v>1104</v>
      </c>
      <c r="F419" t="s">
        <v>16</v>
      </c>
      <c r="G419" t="s">
        <v>23</v>
      </c>
      <c r="H419">
        <v>26</v>
      </c>
      <c r="I419" s="1">
        <v>44163</v>
      </c>
      <c r="J419" s="2">
        <v>51825</v>
      </c>
      <c r="K419" s="3">
        <v>0</v>
      </c>
      <c r="L419" t="s">
        <v>18</v>
      </c>
      <c r="M419" t="s">
        <v>37</v>
      </c>
      <c r="N419" s="1" t="s">
        <v>20</v>
      </c>
      <c r="O419">
        <f>TBL_Employees[[#This Row],[Annual Salary]]*TBL_Employees[[#This Row],[Bonus %]]</f>
        <v>0</v>
      </c>
      <c r="P419" s="2">
        <f>TBL_Employees[[#This Row],[Annual Salary]]+TBL_Employees[[#This Row],[Bonus calculated]]</f>
        <v>51825</v>
      </c>
    </row>
    <row r="420" spans="1:16" x14ac:dyDescent="0.35">
      <c r="A420" t="s">
        <v>624</v>
      </c>
      <c r="B420" t="s">
        <v>1500</v>
      </c>
      <c r="C420" t="s">
        <v>85</v>
      </c>
      <c r="D420" t="s">
        <v>30</v>
      </c>
      <c r="E420" t="s">
        <v>35</v>
      </c>
      <c r="F420" t="s">
        <v>16</v>
      </c>
      <c r="G420" t="s">
        <v>23</v>
      </c>
      <c r="H420">
        <v>36</v>
      </c>
      <c r="I420" s="1">
        <v>43723</v>
      </c>
      <c r="J420" s="2">
        <v>67457</v>
      </c>
      <c r="K420" s="3">
        <v>0</v>
      </c>
      <c r="L420" t="s">
        <v>32</v>
      </c>
      <c r="M420" t="s">
        <v>63</v>
      </c>
      <c r="N420" s="1" t="s">
        <v>20</v>
      </c>
      <c r="O420">
        <f>TBL_Employees[[#This Row],[Annual Salary]]*TBL_Employees[[#This Row],[Bonus %]]</f>
        <v>0</v>
      </c>
      <c r="P420" s="2">
        <f>TBL_Employees[[#This Row],[Annual Salary]]+TBL_Employees[[#This Row],[Bonus calculated]]</f>
        <v>67457</v>
      </c>
    </row>
    <row r="421" spans="1:16" hidden="1" x14ac:dyDescent="0.35">
      <c r="A421" t="s">
        <v>625</v>
      </c>
      <c r="B421" t="s">
        <v>1501</v>
      </c>
      <c r="C421" t="s">
        <v>36</v>
      </c>
      <c r="D421" t="s">
        <v>26</v>
      </c>
      <c r="E421" t="s">
        <v>31</v>
      </c>
      <c r="F421" t="s">
        <v>27</v>
      </c>
      <c r="G421" t="s">
        <v>23</v>
      </c>
      <c r="H421">
        <v>43</v>
      </c>
      <c r="I421" s="1">
        <v>43736</v>
      </c>
      <c r="J421" s="2">
        <v>94555</v>
      </c>
      <c r="K421" s="3">
        <v>0</v>
      </c>
      <c r="L421" t="s">
        <v>18</v>
      </c>
      <c r="M421" t="s">
        <v>24</v>
      </c>
      <c r="N421" s="1" t="s">
        <v>20</v>
      </c>
      <c r="O421">
        <f>TBL_Employees[[#This Row],[Annual Salary]]*TBL_Employees[[#This Row],[Bonus %]]</f>
        <v>0</v>
      </c>
      <c r="P421" s="2">
        <f>TBL_Employees[[#This Row],[Annual Salary]]+TBL_Employees[[#This Row],[Bonus calculated]]</f>
        <v>94555</v>
      </c>
    </row>
    <row r="422" spans="1:16" hidden="1" x14ac:dyDescent="0.35">
      <c r="A422" t="s">
        <v>626</v>
      </c>
      <c r="B422" t="s">
        <v>1502</v>
      </c>
      <c r="C422" t="s">
        <v>38</v>
      </c>
      <c r="D422" t="s">
        <v>22</v>
      </c>
      <c r="E422" t="s">
        <v>31</v>
      </c>
      <c r="F422" t="s">
        <v>16</v>
      </c>
      <c r="G422" t="s">
        <v>23</v>
      </c>
      <c r="H422">
        <v>45</v>
      </c>
      <c r="I422" s="1">
        <v>39535</v>
      </c>
      <c r="J422" s="2">
        <v>163686</v>
      </c>
      <c r="K422" s="3">
        <v>0.25</v>
      </c>
      <c r="L422" t="s">
        <v>32</v>
      </c>
      <c r="M422" t="s">
        <v>33</v>
      </c>
      <c r="N422" s="1" t="s">
        <v>20</v>
      </c>
      <c r="O422">
        <f>TBL_Employees[[#This Row],[Annual Salary]]*TBL_Employees[[#This Row],[Bonus %]]</f>
        <v>40921.5</v>
      </c>
      <c r="P422" s="2">
        <f>TBL_Employees[[#This Row],[Annual Salary]]+TBL_Employees[[#This Row],[Bonus calculated]]</f>
        <v>204607.5</v>
      </c>
    </row>
    <row r="423" spans="1:16" hidden="1" x14ac:dyDescent="0.35">
      <c r="A423" t="s">
        <v>627</v>
      </c>
      <c r="B423" t="s">
        <v>1503</v>
      </c>
      <c r="C423" t="s">
        <v>64</v>
      </c>
      <c r="D423" t="s">
        <v>26</v>
      </c>
      <c r="E423" t="s">
        <v>31</v>
      </c>
      <c r="F423" t="s">
        <v>16</v>
      </c>
      <c r="G423" t="s">
        <v>23</v>
      </c>
      <c r="H423">
        <v>65</v>
      </c>
      <c r="I423" s="1">
        <v>37466</v>
      </c>
      <c r="J423" s="2">
        <v>47919</v>
      </c>
      <c r="K423" s="3">
        <v>0</v>
      </c>
      <c r="L423" t="s">
        <v>32</v>
      </c>
      <c r="M423" t="s">
        <v>54</v>
      </c>
      <c r="N423" s="1" t="s">
        <v>20</v>
      </c>
      <c r="O423">
        <f>TBL_Employees[[#This Row],[Annual Salary]]*TBL_Employees[[#This Row],[Bonus %]]</f>
        <v>0</v>
      </c>
      <c r="P423" s="2">
        <f>TBL_Employees[[#This Row],[Annual Salary]]+TBL_Employees[[#This Row],[Bonus calculated]]</f>
        <v>47919</v>
      </c>
    </row>
    <row r="424" spans="1:16" hidden="1" x14ac:dyDescent="0.35">
      <c r="A424" t="s">
        <v>628</v>
      </c>
      <c r="B424" t="s">
        <v>1504</v>
      </c>
      <c r="C424" t="s">
        <v>25</v>
      </c>
      <c r="D424" t="s">
        <v>26</v>
      </c>
      <c r="E424" t="s">
        <v>35</v>
      </c>
      <c r="F424" t="s">
        <v>27</v>
      </c>
      <c r="G424" t="s">
        <v>17</v>
      </c>
      <c r="H424">
        <v>34</v>
      </c>
      <c r="I424" s="1">
        <v>44344</v>
      </c>
      <c r="J424" s="2">
        <v>68972</v>
      </c>
      <c r="K424" s="3">
        <v>0</v>
      </c>
      <c r="L424" t="s">
        <v>18</v>
      </c>
      <c r="M424" t="s">
        <v>24</v>
      </c>
      <c r="N424" s="1">
        <v>44863</v>
      </c>
      <c r="O424">
        <f>TBL_Employees[[#This Row],[Annual Salary]]*TBL_Employees[[#This Row],[Bonus %]]</f>
        <v>0</v>
      </c>
      <c r="P424" s="2">
        <f>TBL_Employees[[#This Row],[Annual Salary]]+TBL_Employees[[#This Row],[Bonus calculated]]</f>
        <v>68972</v>
      </c>
    </row>
    <row r="425" spans="1:16" hidden="1" x14ac:dyDescent="0.35">
      <c r="A425" t="s">
        <v>109</v>
      </c>
      <c r="B425" t="s">
        <v>1505</v>
      </c>
      <c r="C425" t="s">
        <v>59</v>
      </c>
      <c r="D425" t="s">
        <v>45</v>
      </c>
      <c r="E425" t="s">
        <v>35</v>
      </c>
      <c r="F425" t="s">
        <v>27</v>
      </c>
      <c r="G425" t="s">
        <v>17</v>
      </c>
      <c r="H425">
        <v>52</v>
      </c>
      <c r="I425" s="1">
        <v>37347</v>
      </c>
      <c r="J425" s="2">
        <v>50775</v>
      </c>
      <c r="K425" s="3">
        <v>0</v>
      </c>
      <c r="L425" t="s">
        <v>18</v>
      </c>
      <c r="M425" t="s">
        <v>56</v>
      </c>
      <c r="N425" s="1" t="s">
        <v>20</v>
      </c>
      <c r="O425">
        <f>TBL_Employees[[#This Row],[Annual Salary]]*TBL_Employees[[#This Row],[Bonus %]]</f>
        <v>0</v>
      </c>
      <c r="P425" s="2">
        <f>TBL_Employees[[#This Row],[Annual Salary]]+TBL_Employees[[#This Row],[Bonus calculated]]</f>
        <v>50775</v>
      </c>
    </row>
    <row r="426" spans="1:16" hidden="1" x14ac:dyDescent="0.35">
      <c r="A426" t="s">
        <v>629</v>
      </c>
      <c r="B426" t="s">
        <v>1506</v>
      </c>
      <c r="C426" t="s">
        <v>1113</v>
      </c>
      <c r="D426" t="s">
        <v>41</v>
      </c>
      <c r="E426" t="s">
        <v>31</v>
      </c>
      <c r="F426" t="s">
        <v>16</v>
      </c>
      <c r="G426" t="s">
        <v>46</v>
      </c>
      <c r="H426">
        <v>39</v>
      </c>
      <c r="I426" s="1">
        <v>41317</v>
      </c>
      <c r="J426" s="2">
        <v>122713</v>
      </c>
      <c r="K426" s="3">
        <v>0.13</v>
      </c>
      <c r="L426" t="s">
        <v>47</v>
      </c>
      <c r="M426" t="s">
        <v>48</v>
      </c>
      <c r="N426" s="1" t="s">
        <v>20</v>
      </c>
      <c r="O426">
        <f>TBL_Employees[[#This Row],[Annual Salary]]*TBL_Employees[[#This Row],[Bonus %]]</f>
        <v>15952.69</v>
      </c>
      <c r="P426" s="2">
        <f>TBL_Employees[[#This Row],[Annual Salary]]+TBL_Employees[[#This Row],[Bonus calculated]]</f>
        <v>138665.69</v>
      </c>
    </row>
    <row r="427" spans="1:16" hidden="1" x14ac:dyDescent="0.35">
      <c r="A427" t="s">
        <v>194</v>
      </c>
      <c r="B427" t="s">
        <v>1507</v>
      </c>
      <c r="C427" t="s">
        <v>57</v>
      </c>
      <c r="D427" t="s">
        <v>58</v>
      </c>
      <c r="E427" t="s">
        <v>31</v>
      </c>
      <c r="F427" t="s">
        <v>16</v>
      </c>
      <c r="G427" t="s">
        <v>23</v>
      </c>
      <c r="H427">
        <v>57</v>
      </c>
      <c r="I427" s="1">
        <v>34102</v>
      </c>
      <c r="J427" s="2">
        <v>57230</v>
      </c>
      <c r="K427" s="3">
        <v>0</v>
      </c>
      <c r="L427" t="s">
        <v>18</v>
      </c>
      <c r="M427" t="s">
        <v>24</v>
      </c>
      <c r="N427" s="1" t="s">
        <v>20</v>
      </c>
      <c r="O427">
        <f>TBL_Employees[[#This Row],[Annual Salary]]*TBL_Employees[[#This Row],[Bonus %]]</f>
        <v>0</v>
      </c>
      <c r="P427" s="2">
        <f>TBL_Employees[[#This Row],[Annual Salary]]+TBL_Employees[[#This Row],[Bonus calculated]]</f>
        <v>57230</v>
      </c>
    </row>
    <row r="428" spans="1:16" hidden="1" x14ac:dyDescent="0.35">
      <c r="A428" t="s">
        <v>630</v>
      </c>
      <c r="B428" t="s">
        <v>1508</v>
      </c>
      <c r="C428" t="s">
        <v>1113</v>
      </c>
      <c r="D428" t="s">
        <v>41</v>
      </c>
      <c r="E428" t="s">
        <v>1104</v>
      </c>
      <c r="F428" t="s">
        <v>27</v>
      </c>
      <c r="G428" t="s">
        <v>46</v>
      </c>
      <c r="H428">
        <v>63</v>
      </c>
      <c r="I428" s="1">
        <v>35781</v>
      </c>
      <c r="J428" s="2">
        <v>148794</v>
      </c>
      <c r="K428" s="3">
        <v>0.1</v>
      </c>
      <c r="L428" t="s">
        <v>47</v>
      </c>
      <c r="M428" t="s">
        <v>68</v>
      </c>
      <c r="N428" s="1" t="s">
        <v>20</v>
      </c>
      <c r="O428">
        <f>TBL_Employees[[#This Row],[Annual Salary]]*TBL_Employees[[#This Row],[Bonus %]]</f>
        <v>14879.400000000001</v>
      </c>
      <c r="P428" s="2">
        <f>TBL_Employees[[#This Row],[Annual Salary]]+TBL_Employees[[#This Row],[Bonus calculated]]</f>
        <v>163673.4</v>
      </c>
    </row>
    <row r="429" spans="1:16" hidden="1" x14ac:dyDescent="0.35">
      <c r="A429" t="s">
        <v>631</v>
      </c>
      <c r="B429" t="s">
        <v>1509</v>
      </c>
      <c r="C429" t="s">
        <v>1113</v>
      </c>
      <c r="D429" t="s">
        <v>41</v>
      </c>
      <c r="E429" t="s">
        <v>15</v>
      </c>
      <c r="F429" t="s">
        <v>16</v>
      </c>
      <c r="G429" t="s">
        <v>23</v>
      </c>
      <c r="H429">
        <v>32</v>
      </c>
      <c r="I429" s="1">
        <v>42727</v>
      </c>
      <c r="J429" s="2">
        <v>155884</v>
      </c>
      <c r="K429" s="3">
        <v>0.13</v>
      </c>
      <c r="L429" t="s">
        <v>18</v>
      </c>
      <c r="M429" t="s">
        <v>42</v>
      </c>
      <c r="N429" s="1" t="s">
        <v>20</v>
      </c>
      <c r="O429">
        <f>TBL_Employees[[#This Row],[Annual Salary]]*TBL_Employees[[#This Row],[Bonus %]]</f>
        <v>20264.920000000002</v>
      </c>
      <c r="P429" s="2">
        <f>TBL_Employees[[#This Row],[Annual Salary]]+TBL_Employees[[#This Row],[Bonus calculated]]</f>
        <v>176148.92</v>
      </c>
    </row>
    <row r="430" spans="1:16" hidden="1" x14ac:dyDescent="0.35">
      <c r="A430" t="s">
        <v>95</v>
      </c>
      <c r="B430" t="s">
        <v>1510</v>
      </c>
      <c r="C430" t="s">
        <v>76</v>
      </c>
      <c r="D430" t="s">
        <v>45</v>
      </c>
      <c r="E430" t="s">
        <v>15</v>
      </c>
      <c r="F430" t="s">
        <v>16</v>
      </c>
      <c r="G430" t="s">
        <v>23</v>
      </c>
      <c r="H430">
        <v>51</v>
      </c>
      <c r="I430" s="1">
        <v>43378</v>
      </c>
      <c r="J430" s="2">
        <v>50975</v>
      </c>
      <c r="K430" s="3">
        <v>0</v>
      </c>
      <c r="L430" t="s">
        <v>32</v>
      </c>
      <c r="M430" t="s">
        <v>33</v>
      </c>
      <c r="N430" s="1" t="s">
        <v>20</v>
      </c>
      <c r="O430">
        <f>TBL_Employees[[#This Row],[Annual Salary]]*TBL_Employees[[#This Row],[Bonus %]]</f>
        <v>0</v>
      </c>
      <c r="P430" s="2">
        <f>TBL_Employees[[#This Row],[Annual Salary]]+TBL_Employees[[#This Row],[Bonus calculated]]</f>
        <v>50975</v>
      </c>
    </row>
    <row r="431" spans="1:16" hidden="1" x14ac:dyDescent="0.35">
      <c r="A431" t="s">
        <v>164</v>
      </c>
      <c r="B431" t="s">
        <v>1511</v>
      </c>
      <c r="C431" t="s">
        <v>59</v>
      </c>
      <c r="D431" t="s">
        <v>58</v>
      </c>
      <c r="E431" t="s">
        <v>15</v>
      </c>
      <c r="F431" t="s">
        <v>27</v>
      </c>
      <c r="G431" t="s">
        <v>43</v>
      </c>
      <c r="H431">
        <v>38</v>
      </c>
      <c r="I431" s="1">
        <v>43082</v>
      </c>
      <c r="J431" s="2">
        <v>52200</v>
      </c>
      <c r="K431" s="3">
        <v>0</v>
      </c>
      <c r="L431" t="s">
        <v>18</v>
      </c>
      <c r="M431" t="s">
        <v>37</v>
      </c>
      <c r="N431" s="1" t="s">
        <v>20</v>
      </c>
      <c r="O431">
        <f>TBL_Employees[[#This Row],[Annual Salary]]*TBL_Employees[[#This Row],[Bonus %]]</f>
        <v>0</v>
      </c>
      <c r="P431" s="2">
        <f>TBL_Employees[[#This Row],[Annual Salary]]+TBL_Employees[[#This Row],[Bonus calculated]]</f>
        <v>52200</v>
      </c>
    </row>
    <row r="432" spans="1:16" hidden="1" x14ac:dyDescent="0.35">
      <c r="A432" t="s">
        <v>632</v>
      </c>
      <c r="B432" t="s">
        <v>1512</v>
      </c>
      <c r="C432" t="s">
        <v>38</v>
      </c>
      <c r="D432" t="s">
        <v>14</v>
      </c>
      <c r="E432" t="s">
        <v>15</v>
      </c>
      <c r="F432" t="s">
        <v>27</v>
      </c>
      <c r="G432" t="s">
        <v>23</v>
      </c>
      <c r="H432">
        <v>53</v>
      </c>
      <c r="I432" s="1">
        <v>43207</v>
      </c>
      <c r="J432" s="2">
        <v>154141</v>
      </c>
      <c r="K432" s="3">
        <v>0.26</v>
      </c>
      <c r="L432" t="s">
        <v>32</v>
      </c>
      <c r="M432" t="s">
        <v>67</v>
      </c>
      <c r="N432" s="1" t="s">
        <v>20</v>
      </c>
      <c r="O432">
        <f>TBL_Employees[[#This Row],[Annual Salary]]*TBL_Employees[[#This Row],[Bonus %]]</f>
        <v>40076.660000000003</v>
      </c>
      <c r="P432" s="2">
        <f>TBL_Employees[[#This Row],[Annual Salary]]+TBL_Employees[[#This Row],[Bonus calculated]]</f>
        <v>194217.66</v>
      </c>
    </row>
    <row r="433" spans="1:16" hidden="1" x14ac:dyDescent="0.35">
      <c r="A433" t="s">
        <v>633</v>
      </c>
      <c r="B433" t="s">
        <v>1513</v>
      </c>
      <c r="C433" t="s">
        <v>85</v>
      </c>
      <c r="D433" t="s">
        <v>30</v>
      </c>
      <c r="E433" t="s">
        <v>1104</v>
      </c>
      <c r="F433" t="s">
        <v>16</v>
      </c>
      <c r="G433" t="s">
        <v>46</v>
      </c>
      <c r="H433">
        <v>59</v>
      </c>
      <c r="I433" s="1">
        <v>34175</v>
      </c>
      <c r="J433" s="2">
        <v>69245</v>
      </c>
      <c r="K433" s="3">
        <v>0</v>
      </c>
      <c r="L433" t="s">
        <v>18</v>
      </c>
      <c r="M433" t="s">
        <v>37</v>
      </c>
      <c r="N433" s="1" t="s">
        <v>20</v>
      </c>
      <c r="O433">
        <f>TBL_Employees[[#This Row],[Annual Salary]]*TBL_Employees[[#This Row],[Bonus %]]</f>
        <v>0</v>
      </c>
      <c r="P433" s="2">
        <f>TBL_Employees[[#This Row],[Annual Salary]]+TBL_Employees[[#This Row],[Bonus calculated]]</f>
        <v>69245</v>
      </c>
    </row>
    <row r="434" spans="1:16" hidden="1" x14ac:dyDescent="0.35">
      <c r="A434" t="s">
        <v>634</v>
      </c>
      <c r="B434" t="s">
        <v>1514</v>
      </c>
      <c r="C434" t="s">
        <v>85</v>
      </c>
      <c r="D434" t="s">
        <v>30</v>
      </c>
      <c r="E434" t="s">
        <v>1104</v>
      </c>
      <c r="F434" t="s">
        <v>27</v>
      </c>
      <c r="G434" t="s">
        <v>17</v>
      </c>
      <c r="H434">
        <v>57</v>
      </c>
      <c r="I434" s="1">
        <v>36252</v>
      </c>
      <c r="J434" s="2">
        <v>78212</v>
      </c>
      <c r="K434" s="3">
        <v>0</v>
      </c>
      <c r="L434" t="s">
        <v>18</v>
      </c>
      <c r="M434" t="s">
        <v>42</v>
      </c>
      <c r="N434" s="1">
        <v>40426</v>
      </c>
      <c r="O434">
        <f>TBL_Employees[[#This Row],[Annual Salary]]*TBL_Employees[[#This Row],[Bonus %]]</f>
        <v>0</v>
      </c>
      <c r="P434" s="2">
        <f>TBL_Employees[[#This Row],[Annual Salary]]+TBL_Employees[[#This Row],[Bonus calculated]]</f>
        <v>78212</v>
      </c>
    </row>
    <row r="435" spans="1:16" hidden="1" x14ac:dyDescent="0.35">
      <c r="A435" t="s">
        <v>635</v>
      </c>
      <c r="B435" t="s">
        <v>1515</v>
      </c>
      <c r="C435" t="s">
        <v>40</v>
      </c>
      <c r="D435" t="s">
        <v>58</v>
      </c>
      <c r="E435" t="s">
        <v>31</v>
      </c>
      <c r="F435" t="s">
        <v>27</v>
      </c>
      <c r="G435" t="s">
        <v>17</v>
      </c>
      <c r="H435">
        <v>41</v>
      </c>
      <c r="I435" s="1">
        <v>43745</v>
      </c>
      <c r="J435" s="2">
        <v>72650</v>
      </c>
      <c r="K435" s="3">
        <v>0</v>
      </c>
      <c r="L435" t="s">
        <v>18</v>
      </c>
      <c r="M435" t="s">
        <v>24</v>
      </c>
      <c r="N435" s="1">
        <v>44064</v>
      </c>
      <c r="O435">
        <f>TBL_Employees[[#This Row],[Annual Salary]]*TBL_Employees[[#This Row],[Bonus %]]</f>
        <v>0</v>
      </c>
      <c r="P435" s="2">
        <f>TBL_Employees[[#This Row],[Annual Salary]]+TBL_Employees[[#This Row],[Bonus calculated]]</f>
        <v>72650</v>
      </c>
    </row>
    <row r="436" spans="1:16" hidden="1" x14ac:dyDescent="0.35">
      <c r="A436" t="s">
        <v>636</v>
      </c>
      <c r="B436" t="s">
        <v>1516</v>
      </c>
      <c r="C436" t="s">
        <v>53</v>
      </c>
      <c r="D436" t="s">
        <v>30</v>
      </c>
      <c r="E436" t="s">
        <v>15</v>
      </c>
      <c r="F436" t="s">
        <v>16</v>
      </c>
      <c r="G436" t="s">
        <v>17</v>
      </c>
      <c r="H436">
        <v>33</v>
      </c>
      <c r="I436" s="1">
        <v>44145</v>
      </c>
      <c r="J436" s="2">
        <v>124681</v>
      </c>
      <c r="K436" s="3">
        <v>0</v>
      </c>
      <c r="L436" t="s">
        <v>18</v>
      </c>
      <c r="M436" t="s">
        <v>37</v>
      </c>
      <c r="N436" s="1" t="s">
        <v>20</v>
      </c>
      <c r="O436">
        <f>TBL_Employees[[#This Row],[Annual Salary]]*TBL_Employees[[#This Row],[Bonus %]]</f>
        <v>0</v>
      </c>
      <c r="P436" s="2">
        <f>TBL_Employees[[#This Row],[Annual Salary]]+TBL_Employees[[#This Row],[Bonus calculated]]</f>
        <v>124681</v>
      </c>
    </row>
    <row r="437" spans="1:16" hidden="1" x14ac:dyDescent="0.35">
      <c r="A437" t="s">
        <v>251</v>
      </c>
      <c r="B437" t="s">
        <v>1517</v>
      </c>
      <c r="C437" t="s">
        <v>74</v>
      </c>
      <c r="D437" t="s">
        <v>26</v>
      </c>
      <c r="E437" t="s">
        <v>15</v>
      </c>
      <c r="F437" t="s">
        <v>27</v>
      </c>
      <c r="G437" t="s">
        <v>43</v>
      </c>
      <c r="H437">
        <v>35</v>
      </c>
      <c r="I437" s="1">
        <v>41507</v>
      </c>
      <c r="J437" s="2">
        <v>89051</v>
      </c>
      <c r="K437" s="3">
        <v>0</v>
      </c>
      <c r="L437" t="s">
        <v>18</v>
      </c>
      <c r="M437" t="s">
        <v>19</v>
      </c>
      <c r="N437" s="1" t="s">
        <v>20</v>
      </c>
      <c r="O437">
        <f>TBL_Employees[[#This Row],[Annual Salary]]*TBL_Employees[[#This Row],[Bonus %]]</f>
        <v>0</v>
      </c>
      <c r="P437" s="2">
        <f>TBL_Employees[[#This Row],[Annual Salary]]+TBL_Employees[[#This Row],[Bonus calculated]]</f>
        <v>89051</v>
      </c>
    </row>
    <row r="438" spans="1:16" hidden="1" x14ac:dyDescent="0.35">
      <c r="A438" t="s">
        <v>257</v>
      </c>
      <c r="B438" t="s">
        <v>1518</v>
      </c>
      <c r="C438" t="s">
        <v>53</v>
      </c>
      <c r="D438" t="s">
        <v>30</v>
      </c>
      <c r="E438" t="s">
        <v>15</v>
      </c>
      <c r="F438" t="s">
        <v>27</v>
      </c>
      <c r="G438" t="s">
        <v>23</v>
      </c>
      <c r="H438">
        <v>36</v>
      </c>
      <c r="I438" s="1">
        <v>43801</v>
      </c>
      <c r="J438" s="2">
        <v>121049</v>
      </c>
      <c r="K438" s="3">
        <v>0</v>
      </c>
      <c r="L438" t="s">
        <v>18</v>
      </c>
      <c r="M438" t="s">
        <v>56</v>
      </c>
      <c r="N438" s="1">
        <v>44934</v>
      </c>
      <c r="O438">
        <f>TBL_Employees[[#This Row],[Annual Salary]]*TBL_Employees[[#This Row],[Bonus %]]</f>
        <v>0</v>
      </c>
      <c r="P438" s="2">
        <f>TBL_Employees[[#This Row],[Annual Salary]]+TBL_Employees[[#This Row],[Bonus calculated]]</f>
        <v>121049</v>
      </c>
    </row>
    <row r="439" spans="1:16" hidden="1" x14ac:dyDescent="0.35">
      <c r="A439" t="s">
        <v>637</v>
      </c>
      <c r="B439" t="s">
        <v>1519</v>
      </c>
      <c r="C439" t="s">
        <v>34</v>
      </c>
      <c r="D439" t="s">
        <v>26</v>
      </c>
      <c r="E439" t="s">
        <v>15</v>
      </c>
      <c r="F439" t="s">
        <v>27</v>
      </c>
      <c r="G439" t="s">
        <v>17</v>
      </c>
      <c r="H439">
        <v>54</v>
      </c>
      <c r="I439" s="1">
        <v>39248</v>
      </c>
      <c r="J439" s="2">
        <v>70519</v>
      </c>
      <c r="K439" s="3">
        <v>0</v>
      </c>
      <c r="L439" t="s">
        <v>18</v>
      </c>
      <c r="M439" t="s">
        <v>28</v>
      </c>
      <c r="N439" s="1" t="s">
        <v>20</v>
      </c>
      <c r="O439">
        <f>TBL_Employees[[#This Row],[Annual Salary]]*TBL_Employees[[#This Row],[Bonus %]]</f>
        <v>0</v>
      </c>
      <c r="P439" s="2">
        <f>TBL_Employees[[#This Row],[Annual Salary]]+TBL_Employees[[#This Row],[Bonus calculated]]</f>
        <v>70519</v>
      </c>
    </row>
    <row r="440" spans="1:16" hidden="1" x14ac:dyDescent="0.35">
      <c r="A440" t="s">
        <v>638</v>
      </c>
      <c r="B440" t="s">
        <v>1520</v>
      </c>
      <c r="C440" t="s">
        <v>55</v>
      </c>
      <c r="D440" t="s">
        <v>26</v>
      </c>
      <c r="E440" t="s">
        <v>15</v>
      </c>
      <c r="F440" t="s">
        <v>16</v>
      </c>
      <c r="G440" t="s">
        <v>23</v>
      </c>
      <c r="H440">
        <v>55</v>
      </c>
      <c r="I440" s="1">
        <v>39107</v>
      </c>
      <c r="J440" s="2">
        <v>106302</v>
      </c>
      <c r="K440" s="3">
        <v>0.08</v>
      </c>
      <c r="L440" t="s">
        <v>18</v>
      </c>
      <c r="M440" t="s">
        <v>24</v>
      </c>
      <c r="N440" s="1" t="s">
        <v>20</v>
      </c>
      <c r="O440">
        <f>TBL_Employees[[#This Row],[Annual Salary]]*TBL_Employees[[#This Row],[Bonus %]]</f>
        <v>8504.16</v>
      </c>
      <c r="P440" s="2">
        <f>TBL_Employees[[#This Row],[Annual Salary]]+TBL_Employees[[#This Row],[Bonus calculated]]</f>
        <v>114806.16</v>
      </c>
    </row>
    <row r="441" spans="1:16" hidden="1" x14ac:dyDescent="0.35">
      <c r="A441" t="s">
        <v>639</v>
      </c>
      <c r="B441" t="s">
        <v>1521</v>
      </c>
      <c r="C441" t="s">
        <v>78</v>
      </c>
      <c r="D441" t="s">
        <v>30</v>
      </c>
      <c r="E441" t="s">
        <v>1104</v>
      </c>
      <c r="F441" t="s">
        <v>27</v>
      </c>
      <c r="G441" t="s">
        <v>23</v>
      </c>
      <c r="H441">
        <v>38</v>
      </c>
      <c r="I441" s="1">
        <v>39685</v>
      </c>
      <c r="J441" s="2">
        <v>119960</v>
      </c>
      <c r="K441" s="3">
        <v>0.15</v>
      </c>
      <c r="L441" t="s">
        <v>18</v>
      </c>
      <c r="M441" t="s">
        <v>28</v>
      </c>
      <c r="N441" s="1" t="s">
        <v>20</v>
      </c>
      <c r="O441">
        <f>TBL_Employees[[#This Row],[Annual Salary]]*TBL_Employees[[#This Row],[Bonus %]]</f>
        <v>17994</v>
      </c>
      <c r="P441" s="2">
        <f>TBL_Employees[[#This Row],[Annual Salary]]+TBL_Employees[[#This Row],[Bonus calculated]]</f>
        <v>137954</v>
      </c>
    </row>
    <row r="442" spans="1:16" hidden="1" x14ac:dyDescent="0.35">
      <c r="A442" t="s">
        <v>640</v>
      </c>
      <c r="B442" t="s">
        <v>1522</v>
      </c>
      <c r="C442" t="s">
        <v>52</v>
      </c>
      <c r="D442" t="s">
        <v>30</v>
      </c>
      <c r="E442" t="s">
        <v>15</v>
      </c>
      <c r="F442" t="s">
        <v>27</v>
      </c>
      <c r="G442" t="s">
        <v>46</v>
      </c>
      <c r="H442">
        <v>45</v>
      </c>
      <c r="I442" s="1">
        <v>42788</v>
      </c>
      <c r="J442" s="2">
        <v>84309</v>
      </c>
      <c r="K442" s="3">
        <v>0</v>
      </c>
      <c r="L442" t="s">
        <v>47</v>
      </c>
      <c r="M442" t="s">
        <v>68</v>
      </c>
      <c r="N442" s="1" t="s">
        <v>20</v>
      </c>
      <c r="O442">
        <f>TBL_Employees[[#This Row],[Annual Salary]]*TBL_Employees[[#This Row],[Bonus %]]</f>
        <v>0</v>
      </c>
      <c r="P442" s="2">
        <f>TBL_Employees[[#This Row],[Annual Salary]]+TBL_Employees[[#This Row],[Bonus calculated]]</f>
        <v>84309</v>
      </c>
    </row>
    <row r="443" spans="1:16" hidden="1" x14ac:dyDescent="0.35">
      <c r="A443" t="s">
        <v>641</v>
      </c>
      <c r="B443" t="s">
        <v>1523</v>
      </c>
      <c r="C443" t="s">
        <v>13</v>
      </c>
      <c r="D443" t="s">
        <v>30</v>
      </c>
      <c r="E443" t="s">
        <v>35</v>
      </c>
      <c r="F443" t="s">
        <v>16</v>
      </c>
      <c r="G443" t="s">
        <v>17</v>
      </c>
      <c r="H443">
        <v>53</v>
      </c>
      <c r="I443" s="1">
        <v>39314</v>
      </c>
      <c r="J443" s="2">
        <v>228494</v>
      </c>
      <c r="K443" s="3">
        <v>0.33</v>
      </c>
      <c r="L443" t="s">
        <v>18</v>
      </c>
      <c r="M443" t="s">
        <v>24</v>
      </c>
      <c r="N443" s="1" t="s">
        <v>20</v>
      </c>
      <c r="O443">
        <f>TBL_Employees[[#This Row],[Annual Salary]]*TBL_Employees[[#This Row],[Bonus %]]</f>
        <v>75403.02</v>
      </c>
      <c r="P443" s="2">
        <f>TBL_Employees[[#This Row],[Annual Salary]]+TBL_Employees[[#This Row],[Bonus calculated]]</f>
        <v>303897.02</v>
      </c>
    </row>
    <row r="444" spans="1:16" hidden="1" x14ac:dyDescent="0.35">
      <c r="A444" t="s">
        <v>642</v>
      </c>
      <c r="B444" t="s">
        <v>1524</v>
      </c>
      <c r="C444" t="s">
        <v>55</v>
      </c>
      <c r="D444" t="s">
        <v>45</v>
      </c>
      <c r="E444" t="s">
        <v>1104</v>
      </c>
      <c r="F444" t="s">
        <v>27</v>
      </c>
      <c r="G444" t="s">
        <v>23</v>
      </c>
      <c r="H444">
        <v>45</v>
      </c>
      <c r="I444" s="1">
        <v>42878</v>
      </c>
      <c r="J444" s="2">
        <v>112076</v>
      </c>
      <c r="K444" s="3">
        <v>0.06</v>
      </c>
      <c r="L444" t="s">
        <v>32</v>
      </c>
      <c r="M444" t="s">
        <v>33</v>
      </c>
      <c r="N444" s="1" t="s">
        <v>20</v>
      </c>
      <c r="O444">
        <f>TBL_Employees[[#This Row],[Annual Salary]]*TBL_Employees[[#This Row],[Bonus %]]</f>
        <v>6724.5599999999995</v>
      </c>
      <c r="P444" s="2">
        <f>TBL_Employees[[#This Row],[Annual Salary]]+TBL_Employees[[#This Row],[Bonus calculated]]</f>
        <v>118800.56</v>
      </c>
    </row>
    <row r="445" spans="1:16" hidden="1" x14ac:dyDescent="0.35">
      <c r="A445" t="s">
        <v>643</v>
      </c>
      <c r="B445" t="s">
        <v>1525</v>
      </c>
      <c r="C445" t="s">
        <v>49</v>
      </c>
      <c r="D445" t="s">
        <v>26</v>
      </c>
      <c r="E445" t="s">
        <v>1104</v>
      </c>
      <c r="F445" t="s">
        <v>27</v>
      </c>
      <c r="G445" t="s">
        <v>46</v>
      </c>
      <c r="H445">
        <v>65</v>
      </c>
      <c r="I445" s="1">
        <v>42580</v>
      </c>
      <c r="J445" s="2">
        <v>88533</v>
      </c>
      <c r="K445" s="3">
        <v>0</v>
      </c>
      <c r="L445" t="s">
        <v>47</v>
      </c>
      <c r="M445" t="s">
        <v>1136</v>
      </c>
      <c r="N445" s="1" t="s">
        <v>20</v>
      </c>
      <c r="O445">
        <f>TBL_Employees[[#This Row],[Annual Salary]]*TBL_Employees[[#This Row],[Bonus %]]</f>
        <v>0</v>
      </c>
      <c r="P445" s="2">
        <f>TBL_Employees[[#This Row],[Annual Salary]]+TBL_Employees[[#This Row],[Bonus calculated]]</f>
        <v>88533</v>
      </c>
    </row>
    <row r="446" spans="1:16" hidden="1" x14ac:dyDescent="0.35">
      <c r="A446" t="s">
        <v>644</v>
      </c>
      <c r="B446" t="s">
        <v>1526</v>
      </c>
      <c r="C446" t="s">
        <v>21</v>
      </c>
      <c r="D446" t="s">
        <v>22</v>
      </c>
      <c r="E446" t="s">
        <v>15</v>
      </c>
      <c r="F446" t="s">
        <v>27</v>
      </c>
      <c r="G446" t="s">
        <v>46</v>
      </c>
      <c r="H446">
        <v>62</v>
      </c>
      <c r="I446" s="1">
        <v>43433</v>
      </c>
      <c r="J446" s="2">
        <v>72025</v>
      </c>
      <c r="K446" s="3">
        <v>0</v>
      </c>
      <c r="L446" t="s">
        <v>47</v>
      </c>
      <c r="M446" t="s">
        <v>68</v>
      </c>
      <c r="N446" s="1" t="s">
        <v>20</v>
      </c>
      <c r="O446">
        <f>TBL_Employees[[#This Row],[Annual Salary]]*TBL_Employees[[#This Row],[Bonus %]]</f>
        <v>0</v>
      </c>
      <c r="P446" s="2">
        <f>TBL_Employees[[#This Row],[Annual Salary]]+TBL_Employees[[#This Row],[Bonus calculated]]</f>
        <v>72025</v>
      </c>
    </row>
    <row r="447" spans="1:16" hidden="1" x14ac:dyDescent="0.35">
      <c r="A447" t="s">
        <v>645</v>
      </c>
      <c r="B447" t="s">
        <v>1527</v>
      </c>
      <c r="C447" t="s">
        <v>85</v>
      </c>
      <c r="D447" t="s">
        <v>30</v>
      </c>
      <c r="E447" t="s">
        <v>35</v>
      </c>
      <c r="F447" t="s">
        <v>27</v>
      </c>
      <c r="G447" t="s">
        <v>23</v>
      </c>
      <c r="H447">
        <v>59</v>
      </c>
      <c r="I447" s="1">
        <v>38023</v>
      </c>
      <c r="J447" s="2">
        <v>67947</v>
      </c>
      <c r="K447" s="3">
        <v>0</v>
      </c>
      <c r="L447" t="s">
        <v>32</v>
      </c>
      <c r="M447" t="s">
        <v>63</v>
      </c>
      <c r="N447" s="1" t="s">
        <v>20</v>
      </c>
      <c r="O447">
        <f>TBL_Employees[[#This Row],[Annual Salary]]*TBL_Employees[[#This Row],[Bonus %]]</f>
        <v>0</v>
      </c>
      <c r="P447" s="2">
        <f>TBL_Employees[[#This Row],[Annual Salary]]+TBL_Employees[[#This Row],[Bonus calculated]]</f>
        <v>67947</v>
      </c>
    </row>
    <row r="448" spans="1:16" hidden="1" x14ac:dyDescent="0.35">
      <c r="A448" t="s">
        <v>646</v>
      </c>
      <c r="B448" t="s">
        <v>1528</v>
      </c>
      <c r="C448" t="s">
        <v>36</v>
      </c>
      <c r="D448" t="s">
        <v>26</v>
      </c>
      <c r="E448" t="s">
        <v>35</v>
      </c>
      <c r="F448" t="s">
        <v>16</v>
      </c>
      <c r="G448" t="s">
        <v>17</v>
      </c>
      <c r="H448">
        <v>42</v>
      </c>
      <c r="I448" s="1">
        <v>44024</v>
      </c>
      <c r="J448" s="2">
        <v>79764</v>
      </c>
      <c r="K448" s="3">
        <v>0</v>
      </c>
      <c r="L448" t="s">
        <v>18</v>
      </c>
      <c r="M448" t="s">
        <v>24</v>
      </c>
      <c r="N448" s="1">
        <v>44232</v>
      </c>
      <c r="O448">
        <f>TBL_Employees[[#This Row],[Annual Salary]]*TBL_Employees[[#This Row],[Bonus %]]</f>
        <v>0</v>
      </c>
      <c r="P448" s="2">
        <f>TBL_Employees[[#This Row],[Annual Salary]]+TBL_Employees[[#This Row],[Bonus calculated]]</f>
        <v>79764</v>
      </c>
    </row>
    <row r="449" spans="1:16" hidden="1" x14ac:dyDescent="0.35">
      <c r="A449" t="s">
        <v>647</v>
      </c>
      <c r="B449" t="s">
        <v>1529</v>
      </c>
      <c r="C449" t="s">
        <v>36</v>
      </c>
      <c r="D449" t="s">
        <v>26</v>
      </c>
      <c r="E449" t="s">
        <v>15</v>
      </c>
      <c r="F449" t="s">
        <v>16</v>
      </c>
      <c r="G449" t="s">
        <v>23</v>
      </c>
      <c r="H449">
        <v>33</v>
      </c>
      <c r="I449" s="1">
        <v>42081</v>
      </c>
      <c r="J449" s="2">
        <v>60690</v>
      </c>
      <c r="K449" s="3">
        <v>0</v>
      </c>
      <c r="L449" t="s">
        <v>32</v>
      </c>
      <c r="M449" t="s">
        <v>67</v>
      </c>
      <c r="N449" s="1" t="s">
        <v>20</v>
      </c>
      <c r="O449">
        <f>TBL_Employees[[#This Row],[Annual Salary]]*TBL_Employees[[#This Row],[Bonus %]]</f>
        <v>0</v>
      </c>
      <c r="P449" s="2">
        <f>TBL_Employees[[#This Row],[Annual Salary]]+TBL_Employees[[#This Row],[Bonus calculated]]</f>
        <v>60690</v>
      </c>
    </row>
    <row r="450" spans="1:16" hidden="1" x14ac:dyDescent="0.35">
      <c r="A450" t="s">
        <v>244</v>
      </c>
      <c r="B450" t="s">
        <v>1530</v>
      </c>
      <c r="C450" t="s">
        <v>59</v>
      </c>
      <c r="D450" t="s">
        <v>58</v>
      </c>
      <c r="E450" t="s">
        <v>31</v>
      </c>
      <c r="F450" t="s">
        <v>27</v>
      </c>
      <c r="G450" t="s">
        <v>23</v>
      </c>
      <c r="H450">
        <v>29</v>
      </c>
      <c r="I450" s="1">
        <v>43337</v>
      </c>
      <c r="J450" s="2">
        <v>44520</v>
      </c>
      <c r="K450" s="3">
        <v>0</v>
      </c>
      <c r="L450" t="s">
        <v>18</v>
      </c>
      <c r="M450" t="s">
        <v>19</v>
      </c>
      <c r="N450" s="1" t="s">
        <v>20</v>
      </c>
      <c r="O450">
        <f>TBL_Employees[[#This Row],[Annual Salary]]*TBL_Employees[[#This Row],[Bonus %]]</f>
        <v>0</v>
      </c>
      <c r="P450" s="2">
        <f>TBL_Employees[[#This Row],[Annual Salary]]+TBL_Employees[[#This Row],[Bonus calculated]]</f>
        <v>44520</v>
      </c>
    </row>
    <row r="451" spans="1:16" hidden="1" x14ac:dyDescent="0.35">
      <c r="A451" t="s">
        <v>648</v>
      </c>
      <c r="B451" t="s">
        <v>1531</v>
      </c>
      <c r="C451" t="s">
        <v>61</v>
      </c>
      <c r="D451" t="s">
        <v>26</v>
      </c>
      <c r="E451" t="s">
        <v>31</v>
      </c>
      <c r="F451" t="s">
        <v>27</v>
      </c>
      <c r="G451" t="s">
        <v>46</v>
      </c>
      <c r="H451">
        <v>33</v>
      </c>
      <c r="I451" s="1">
        <v>44736</v>
      </c>
      <c r="J451" s="2">
        <v>84317</v>
      </c>
      <c r="K451" s="3">
        <v>0</v>
      </c>
      <c r="L451" t="s">
        <v>47</v>
      </c>
      <c r="M451" t="s">
        <v>1136</v>
      </c>
      <c r="N451" s="1" t="s">
        <v>20</v>
      </c>
      <c r="O451">
        <f>TBL_Employees[[#This Row],[Annual Salary]]*TBL_Employees[[#This Row],[Bonus %]]</f>
        <v>0</v>
      </c>
      <c r="P451" s="2">
        <f>TBL_Employees[[#This Row],[Annual Salary]]+TBL_Employees[[#This Row],[Bonus calculated]]</f>
        <v>84317</v>
      </c>
    </row>
    <row r="452" spans="1:16" hidden="1" x14ac:dyDescent="0.35">
      <c r="A452" t="s">
        <v>649</v>
      </c>
      <c r="B452" t="s">
        <v>1532</v>
      </c>
      <c r="C452" t="s">
        <v>38</v>
      </c>
      <c r="D452" t="s">
        <v>45</v>
      </c>
      <c r="E452" t="s">
        <v>35</v>
      </c>
      <c r="F452" t="s">
        <v>16</v>
      </c>
      <c r="G452" t="s">
        <v>23</v>
      </c>
      <c r="H452">
        <v>36</v>
      </c>
      <c r="I452" s="1">
        <v>42138</v>
      </c>
      <c r="J452" s="2">
        <v>151055</v>
      </c>
      <c r="K452" s="3">
        <v>0.19</v>
      </c>
      <c r="L452" t="s">
        <v>18</v>
      </c>
      <c r="M452" t="s">
        <v>28</v>
      </c>
      <c r="N452" s="1" t="s">
        <v>20</v>
      </c>
      <c r="O452">
        <f>TBL_Employees[[#This Row],[Annual Salary]]*TBL_Employees[[#This Row],[Bonus %]]</f>
        <v>28700.45</v>
      </c>
      <c r="P452" s="2">
        <f>TBL_Employees[[#This Row],[Annual Salary]]+TBL_Employees[[#This Row],[Bonus calculated]]</f>
        <v>179755.45</v>
      </c>
    </row>
    <row r="453" spans="1:16" hidden="1" x14ac:dyDescent="0.35">
      <c r="A453" t="s">
        <v>650</v>
      </c>
      <c r="B453" t="s">
        <v>1533</v>
      </c>
      <c r="C453" t="s">
        <v>61</v>
      </c>
      <c r="D453" t="s">
        <v>26</v>
      </c>
      <c r="E453" t="s">
        <v>15</v>
      </c>
      <c r="F453" t="s">
        <v>27</v>
      </c>
      <c r="G453" t="s">
        <v>23</v>
      </c>
      <c r="H453">
        <v>43</v>
      </c>
      <c r="I453" s="1">
        <v>43917</v>
      </c>
      <c r="J453" s="2">
        <v>62492</v>
      </c>
      <c r="K453" s="3">
        <v>0</v>
      </c>
      <c r="L453" t="s">
        <v>18</v>
      </c>
      <c r="M453" t="s">
        <v>28</v>
      </c>
      <c r="N453" s="1" t="s">
        <v>20</v>
      </c>
      <c r="O453">
        <f>TBL_Employees[[#This Row],[Annual Salary]]*TBL_Employees[[#This Row],[Bonus %]]</f>
        <v>0</v>
      </c>
      <c r="P453" s="2">
        <f>TBL_Employees[[#This Row],[Annual Salary]]+TBL_Employees[[#This Row],[Bonus calculated]]</f>
        <v>62492</v>
      </c>
    </row>
    <row r="454" spans="1:16" hidden="1" x14ac:dyDescent="0.35">
      <c r="A454" t="s">
        <v>651</v>
      </c>
      <c r="B454" t="s">
        <v>1534</v>
      </c>
      <c r="C454" t="s">
        <v>21</v>
      </c>
      <c r="D454" t="s">
        <v>22</v>
      </c>
      <c r="E454" t="s">
        <v>15</v>
      </c>
      <c r="F454" t="s">
        <v>16</v>
      </c>
      <c r="G454" t="s">
        <v>23</v>
      </c>
      <c r="H454">
        <v>51</v>
      </c>
      <c r="I454" s="1">
        <v>40601</v>
      </c>
      <c r="J454" s="2">
        <v>72589</v>
      </c>
      <c r="K454" s="3">
        <v>0</v>
      </c>
      <c r="L454" t="s">
        <v>18</v>
      </c>
      <c r="M454" t="s">
        <v>24</v>
      </c>
      <c r="N454" s="1" t="s">
        <v>20</v>
      </c>
      <c r="O454">
        <f>TBL_Employees[[#This Row],[Annual Salary]]*TBL_Employees[[#This Row],[Bonus %]]</f>
        <v>0</v>
      </c>
      <c r="P454" s="2">
        <f>TBL_Employees[[#This Row],[Annual Salary]]+TBL_Employees[[#This Row],[Bonus calculated]]</f>
        <v>72589</v>
      </c>
    </row>
    <row r="455" spans="1:16" hidden="1" x14ac:dyDescent="0.35">
      <c r="A455" t="s">
        <v>652</v>
      </c>
      <c r="B455" t="s">
        <v>1535</v>
      </c>
      <c r="C455" t="s">
        <v>60</v>
      </c>
      <c r="D455" t="s">
        <v>30</v>
      </c>
      <c r="E455" t="s">
        <v>31</v>
      </c>
      <c r="F455" t="s">
        <v>27</v>
      </c>
      <c r="G455" t="s">
        <v>23</v>
      </c>
      <c r="H455">
        <v>27</v>
      </c>
      <c r="I455" s="1">
        <v>44217</v>
      </c>
      <c r="J455" s="2">
        <v>82286</v>
      </c>
      <c r="K455" s="3">
        <v>0</v>
      </c>
      <c r="L455" t="s">
        <v>18</v>
      </c>
      <c r="M455" t="s">
        <v>19</v>
      </c>
      <c r="N455" s="1">
        <v>44867</v>
      </c>
      <c r="O455">
        <f>TBL_Employees[[#This Row],[Annual Salary]]*TBL_Employees[[#This Row],[Bonus %]]</f>
        <v>0</v>
      </c>
      <c r="P455" s="2">
        <f>TBL_Employees[[#This Row],[Annual Salary]]+TBL_Employees[[#This Row],[Bonus calculated]]</f>
        <v>82286</v>
      </c>
    </row>
    <row r="456" spans="1:16" hidden="1" x14ac:dyDescent="0.35">
      <c r="A456" t="s">
        <v>653</v>
      </c>
      <c r="B456" t="s">
        <v>1536</v>
      </c>
      <c r="C456" t="s">
        <v>36</v>
      </c>
      <c r="D456" t="s">
        <v>26</v>
      </c>
      <c r="E456" t="s">
        <v>15</v>
      </c>
      <c r="F456" t="s">
        <v>16</v>
      </c>
      <c r="G456" t="s">
        <v>17</v>
      </c>
      <c r="H456">
        <v>55</v>
      </c>
      <c r="I456" s="1">
        <v>40870</v>
      </c>
      <c r="J456" s="2">
        <v>66660</v>
      </c>
      <c r="K456" s="3">
        <v>0</v>
      </c>
      <c r="L456" t="s">
        <v>18</v>
      </c>
      <c r="M456" t="s">
        <v>37</v>
      </c>
      <c r="N456" s="1">
        <v>43055</v>
      </c>
      <c r="O456">
        <f>TBL_Employees[[#This Row],[Annual Salary]]*TBL_Employees[[#This Row],[Bonus %]]</f>
        <v>0</v>
      </c>
      <c r="P456" s="2">
        <f>TBL_Employees[[#This Row],[Annual Salary]]+TBL_Employees[[#This Row],[Bonus calculated]]</f>
        <v>66660</v>
      </c>
    </row>
    <row r="457" spans="1:16" hidden="1" x14ac:dyDescent="0.35">
      <c r="A457" t="s">
        <v>654</v>
      </c>
      <c r="B457" t="s">
        <v>1537</v>
      </c>
      <c r="C457" t="s">
        <v>29</v>
      </c>
      <c r="D457" t="s">
        <v>30</v>
      </c>
      <c r="E457" t="s">
        <v>1104</v>
      </c>
      <c r="F457" t="s">
        <v>16</v>
      </c>
      <c r="G457" t="s">
        <v>46</v>
      </c>
      <c r="H457">
        <v>62</v>
      </c>
      <c r="I457" s="1">
        <v>40043</v>
      </c>
      <c r="J457" s="2">
        <v>86805</v>
      </c>
      <c r="K457" s="3">
        <v>0</v>
      </c>
      <c r="L457" t="s">
        <v>18</v>
      </c>
      <c r="M457" t="s">
        <v>24</v>
      </c>
      <c r="N457" s="1" t="s">
        <v>20</v>
      </c>
      <c r="O457">
        <f>TBL_Employees[[#This Row],[Annual Salary]]*TBL_Employees[[#This Row],[Bonus %]]</f>
        <v>0</v>
      </c>
      <c r="P457" s="2">
        <f>TBL_Employees[[#This Row],[Annual Salary]]+TBL_Employees[[#This Row],[Bonus calculated]]</f>
        <v>86805</v>
      </c>
    </row>
    <row r="458" spans="1:16" hidden="1" x14ac:dyDescent="0.35">
      <c r="A458" t="s">
        <v>655</v>
      </c>
      <c r="B458" t="s">
        <v>1538</v>
      </c>
      <c r="C458" t="s">
        <v>55</v>
      </c>
      <c r="D458" t="s">
        <v>22</v>
      </c>
      <c r="E458" t="s">
        <v>1104</v>
      </c>
      <c r="F458" t="s">
        <v>16</v>
      </c>
      <c r="G458" t="s">
        <v>23</v>
      </c>
      <c r="H458">
        <v>46</v>
      </c>
      <c r="I458" s="1">
        <v>38210</v>
      </c>
      <c r="J458" s="2">
        <v>125878</v>
      </c>
      <c r="K458" s="3">
        <v>0.1</v>
      </c>
      <c r="L458" t="s">
        <v>18</v>
      </c>
      <c r="M458" t="s">
        <v>24</v>
      </c>
      <c r="N458" s="1">
        <v>39842</v>
      </c>
      <c r="O458">
        <f>TBL_Employees[[#This Row],[Annual Salary]]*TBL_Employees[[#This Row],[Bonus %]]</f>
        <v>12587.800000000001</v>
      </c>
      <c r="P458" s="2">
        <f>TBL_Employees[[#This Row],[Annual Salary]]+TBL_Employees[[#This Row],[Bonus calculated]]</f>
        <v>138465.79999999999</v>
      </c>
    </row>
    <row r="459" spans="1:16" hidden="1" x14ac:dyDescent="0.35">
      <c r="A459" t="s">
        <v>656</v>
      </c>
      <c r="B459" t="s">
        <v>1539</v>
      </c>
      <c r="C459" t="s">
        <v>59</v>
      </c>
      <c r="D459" t="s">
        <v>58</v>
      </c>
      <c r="E459" t="s">
        <v>15</v>
      </c>
      <c r="F459" t="s">
        <v>16</v>
      </c>
      <c r="G459" t="s">
        <v>43</v>
      </c>
      <c r="H459">
        <v>47</v>
      </c>
      <c r="I459" s="1">
        <v>40125</v>
      </c>
      <c r="J459" s="2">
        <v>50290</v>
      </c>
      <c r="K459" s="3">
        <v>0</v>
      </c>
      <c r="L459" t="s">
        <v>18</v>
      </c>
      <c r="M459" t="s">
        <v>28</v>
      </c>
      <c r="N459" s="1" t="s">
        <v>20</v>
      </c>
      <c r="O459">
        <f>TBL_Employees[[#This Row],[Annual Salary]]*TBL_Employees[[#This Row],[Bonus %]]</f>
        <v>0</v>
      </c>
      <c r="P459" s="2">
        <f>TBL_Employees[[#This Row],[Annual Salary]]+TBL_Employees[[#This Row],[Bonus calculated]]</f>
        <v>50290</v>
      </c>
    </row>
    <row r="460" spans="1:16" hidden="1" x14ac:dyDescent="0.35">
      <c r="A460" t="s">
        <v>657</v>
      </c>
      <c r="B460" t="s">
        <v>1540</v>
      </c>
      <c r="C460" t="s">
        <v>50</v>
      </c>
      <c r="D460" t="s">
        <v>26</v>
      </c>
      <c r="E460" t="s">
        <v>15</v>
      </c>
      <c r="F460" t="s">
        <v>16</v>
      </c>
      <c r="G460" t="s">
        <v>46</v>
      </c>
      <c r="H460">
        <v>57</v>
      </c>
      <c r="I460" s="1">
        <v>36707</v>
      </c>
      <c r="J460" s="2">
        <v>97083</v>
      </c>
      <c r="K460" s="3">
        <v>0.06</v>
      </c>
      <c r="L460" t="s">
        <v>18</v>
      </c>
      <c r="M460" t="s">
        <v>24</v>
      </c>
      <c r="N460" s="1">
        <v>39778</v>
      </c>
      <c r="O460">
        <f>TBL_Employees[[#This Row],[Annual Salary]]*TBL_Employees[[#This Row],[Bonus %]]</f>
        <v>5824.98</v>
      </c>
      <c r="P460" s="2">
        <f>TBL_Employees[[#This Row],[Annual Salary]]+TBL_Employees[[#This Row],[Bonus calculated]]</f>
        <v>102907.98</v>
      </c>
    </row>
    <row r="461" spans="1:16" hidden="1" x14ac:dyDescent="0.35">
      <c r="A461" t="s">
        <v>658</v>
      </c>
      <c r="B461" t="s">
        <v>1541</v>
      </c>
      <c r="C461" t="s">
        <v>74</v>
      </c>
      <c r="D461" t="s">
        <v>26</v>
      </c>
      <c r="E461" t="s">
        <v>31</v>
      </c>
      <c r="F461" t="s">
        <v>16</v>
      </c>
      <c r="G461" t="s">
        <v>23</v>
      </c>
      <c r="H461">
        <v>49</v>
      </c>
      <c r="I461" s="1">
        <v>43565</v>
      </c>
      <c r="J461" s="2">
        <v>93306</v>
      </c>
      <c r="K461" s="3">
        <v>0</v>
      </c>
      <c r="L461" t="s">
        <v>32</v>
      </c>
      <c r="M461" t="s">
        <v>54</v>
      </c>
      <c r="N461" s="1" t="s">
        <v>20</v>
      </c>
      <c r="O461">
        <f>TBL_Employees[[#This Row],[Annual Salary]]*TBL_Employees[[#This Row],[Bonus %]]</f>
        <v>0</v>
      </c>
      <c r="P461" s="2">
        <f>TBL_Employees[[#This Row],[Annual Salary]]+TBL_Employees[[#This Row],[Bonus calculated]]</f>
        <v>93306</v>
      </c>
    </row>
    <row r="462" spans="1:16" hidden="1" x14ac:dyDescent="0.35">
      <c r="A462" t="s">
        <v>659</v>
      </c>
      <c r="B462" t="s">
        <v>1542</v>
      </c>
      <c r="C462" t="s">
        <v>85</v>
      </c>
      <c r="D462" t="s">
        <v>30</v>
      </c>
      <c r="E462" t="s">
        <v>35</v>
      </c>
      <c r="F462" t="s">
        <v>16</v>
      </c>
      <c r="G462" t="s">
        <v>23</v>
      </c>
      <c r="H462">
        <v>42</v>
      </c>
      <c r="I462" s="1">
        <v>44628</v>
      </c>
      <c r="J462" s="2">
        <v>73404</v>
      </c>
      <c r="K462" s="3">
        <v>0</v>
      </c>
      <c r="L462" t="s">
        <v>18</v>
      </c>
      <c r="M462" t="s">
        <v>24</v>
      </c>
      <c r="N462" s="1" t="s">
        <v>20</v>
      </c>
      <c r="O462">
        <f>TBL_Employees[[#This Row],[Annual Salary]]*TBL_Employees[[#This Row],[Bonus %]]</f>
        <v>0</v>
      </c>
      <c r="P462" s="2">
        <f>TBL_Employees[[#This Row],[Annual Salary]]+TBL_Employees[[#This Row],[Bonus calculated]]</f>
        <v>73404</v>
      </c>
    </row>
    <row r="463" spans="1:16" hidden="1" x14ac:dyDescent="0.35">
      <c r="A463" t="s">
        <v>264</v>
      </c>
      <c r="B463" t="s">
        <v>1543</v>
      </c>
      <c r="C463" t="s">
        <v>75</v>
      </c>
      <c r="D463" t="s">
        <v>26</v>
      </c>
      <c r="E463" t="s">
        <v>1104</v>
      </c>
      <c r="F463" t="s">
        <v>16</v>
      </c>
      <c r="G463" t="s">
        <v>23</v>
      </c>
      <c r="H463">
        <v>55</v>
      </c>
      <c r="I463" s="1">
        <v>44902</v>
      </c>
      <c r="J463" s="2">
        <v>91179</v>
      </c>
      <c r="K463" s="3">
        <v>0</v>
      </c>
      <c r="L463" t="s">
        <v>18</v>
      </c>
      <c r="M463" t="s">
        <v>28</v>
      </c>
      <c r="N463" s="1">
        <v>44958</v>
      </c>
      <c r="O463">
        <f>TBL_Employees[[#This Row],[Annual Salary]]*TBL_Employees[[#This Row],[Bonus %]]</f>
        <v>0</v>
      </c>
      <c r="P463" s="2">
        <f>TBL_Employees[[#This Row],[Annual Salary]]+TBL_Employees[[#This Row],[Bonus calculated]]</f>
        <v>91179</v>
      </c>
    </row>
    <row r="464" spans="1:16" hidden="1" x14ac:dyDescent="0.35">
      <c r="A464" t="s">
        <v>660</v>
      </c>
      <c r="B464" t="s">
        <v>1544</v>
      </c>
      <c r="C464" t="s">
        <v>55</v>
      </c>
      <c r="D464" t="s">
        <v>14</v>
      </c>
      <c r="E464" t="s">
        <v>1104</v>
      </c>
      <c r="F464" t="s">
        <v>16</v>
      </c>
      <c r="G464" t="s">
        <v>23</v>
      </c>
      <c r="H464">
        <v>46</v>
      </c>
      <c r="I464" s="1">
        <v>38956</v>
      </c>
      <c r="J464" s="2">
        <v>108003</v>
      </c>
      <c r="K464" s="3">
        <v>0.05</v>
      </c>
      <c r="L464" t="s">
        <v>32</v>
      </c>
      <c r="M464" t="s">
        <v>33</v>
      </c>
      <c r="N464" s="1" t="s">
        <v>20</v>
      </c>
      <c r="O464">
        <f>TBL_Employees[[#This Row],[Annual Salary]]*TBL_Employees[[#This Row],[Bonus %]]</f>
        <v>5400.1500000000005</v>
      </c>
      <c r="P464" s="2">
        <f>TBL_Employees[[#This Row],[Annual Salary]]+TBL_Employees[[#This Row],[Bonus calculated]]</f>
        <v>113403.15</v>
      </c>
    </row>
    <row r="465" spans="1:16" hidden="1" x14ac:dyDescent="0.35">
      <c r="A465" t="s">
        <v>661</v>
      </c>
      <c r="B465" t="s">
        <v>1545</v>
      </c>
      <c r="C465" t="s">
        <v>79</v>
      </c>
      <c r="D465" t="s">
        <v>26</v>
      </c>
      <c r="E465" t="s">
        <v>31</v>
      </c>
      <c r="F465" t="s">
        <v>27</v>
      </c>
      <c r="G465" t="s">
        <v>23</v>
      </c>
      <c r="H465">
        <v>45</v>
      </c>
      <c r="I465" s="1">
        <v>38093</v>
      </c>
      <c r="J465" s="2">
        <v>81384</v>
      </c>
      <c r="K465" s="3">
        <v>0</v>
      </c>
      <c r="L465" t="s">
        <v>32</v>
      </c>
      <c r="M465" t="s">
        <v>54</v>
      </c>
      <c r="N465" s="1" t="s">
        <v>20</v>
      </c>
      <c r="O465">
        <f>TBL_Employees[[#This Row],[Annual Salary]]*TBL_Employees[[#This Row],[Bonus %]]</f>
        <v>0</v>
      </c>
      <c r="P465" s="2">
        <f>TBL_Employees[[#This Row],[Annual Salary]]+TBL_Employees[[#This Row],[Bonus calculated]]</f>
        <v>81384</v>
      </c>
    </row>
    <row r="466" spans="1:16" hidden="1" x14ac:dyDescent="0.35">
      <c r="A466" t="s">
        <v>662</v>
      </c>
      <c r="B466" t="s">
        <v>1546</v>
      </c>
      <c r="C466" t="s">
        <v>65</v>
      </c>
      <c r="D466" t="s">
        <v>22</v>
      </c>
      <c r="E466" t="s">
        <v>35</v>
      </c>
      <c r="F466" t="s">
        <v>27</v>
      </c>
      <c r="G466" t="s">
        <v>17</v>
      </c>
      <c r="H466">
        <v>53</v>
      </c>
      <c r="I466" s="1">
        <v>40996</v>
      </c>
      <c r="J466" s="2">
        <v>97218</v>
      </c>
      <c r="K466" s="3">
        <v>0</v>
      </c>
      <c r="L466" t="s">
        <v>18</v>
      </c>
      <c r="M466" t="s">
        <v>24</v>
      </c>
      <c r="N466" s="1" t="s">
        <v>20</v>
      </c>
      <c r="O466">
        <f>TBL_Employees[[#This Row],[Annual Salary]]*TBL_Employees[[#This Row],[Bonus %]]</f>
        <v>0</v>
      </c>
      <c r="P466" s="2">
        <f>TBL_Employees[[#This Row],[Annual Salary]]+TBL_Employees[[#This Row],[Bonus calculated]]</f>
        <v>97218</v>
      </c>
    </row>
    <row r="467" spans="1:16" hidden="1" x14ac:dyDescent="0.35">
      <c r="A467" t="s">
        <v>663</v>
      </c>
      <c r="B467" t="s">
        <v>1547</v>
      </c>
      <c r="C467" t="s">
        <v>59</v>
      </c>
      <c r="D467" t="s">
        <v>45</v>
      </c>
      <c r="E467" t="s">
        <v>15</v>
      </c>
      <c r="F467" t="s">
        <v>16</v>
      </c>
      <c r="G467" t="s">
        <v>17</v>
      </c>
      <c r="H467">
        <v>46</v>
      </c>
      <c r="I467" s="1">
        <v>38977</v>
      </c>
      <c r="J467" s="2">
        <v>42944</v>
      </c>
      <c r="K467" s="3">
        <v>0</v>
      </c>
      <c r="L467" t="s">
        <v>18</v>
      </c>
      <c r="M467" t="s">
        <v>42</v>
      </c>
      <c r="N467" s="1" t="s">
        <v>20</v>
      </c>
      <c r="O467">
        <f>TBL_Employees[[#This Row],[Annual Salary]]*TBL_Employees[[#This Row],[Bonus %]]</f>
        <v>0</v>
      </c>
      <c r="P467" s="2">
        <f>TBL_Employees[[#This Row],[Annual Salary]]+TBL_Employees[[#This Row],[Bonus calculated]]</f>
        <v>42944</v>
      </c>
    </row>
    <row r="468" spans="1:16" hidden="1" x14ac:dyDescent="0.35">
      <c r="A468" t="s">
        <v>664</v>
      </c>
      <c r="B468" t="s">
        <v>1548</v>
      </c>
      <c r="C468" t="s">
        <v>59</v>
      </c>
      <c r="D468" t="s">
        <v>14</v>
      </c>
      <c r="E468" t="s">
        <v>15</v>
      </c>
      <c r="F468" t="s">
        <v>16</v>
      </c>
      <c r="G468" t="s">
        <v>46</v>
      </c>
      <c r="H468">
        <v>48</v>
      </c>
      <c r="I468" s="1">
        <v>42022</v>
      </c>
      <c r="J468" s="2">
        <v>43980</v>
      </c>
      <c r="K468" s="3">
        <v>0</v>
      </c>
      <c r="L468" t="s">
        <v>18</v>
      </c>
      <c r="M468" t="s">
        <v>28</v>
      </c>
      <c r="N468" s="1" t="s">
        <v>20</v>
      </c>
      <c r="O468">
        <f>TBL_Employees[[#This Row],[Annual Salary]]*TBL_Employees[[#This Row],[Bonus %]]</f>
        <v>0</v>
      </c>
      <c r="P468" s="2">
        <f>TBL_Employees[[#This Row],[Annual Salary]]+TBL_Employees[[#This Row],[Bonus calculated]]</f>
        <v>43980</v>
      </c>
    </row>
    <row r="469" spans="1:16" hidden="1" x14ac:dyDescent="0.35">
      <c r="A469" t="s">
        <v>665</v>
      </c>
      <c r="B469" t="s">
        <v>1549</v>
      </c>
      <c r="C469" t="s">
        <v>55</v>
      </c>
      <c r="D469" t="s">
        <v>41</v>
      </c>
      <c r="E469" t="s">
        <v>31</v>
      </c>
      <c r="F469" t="s">
        <v>16</v>
      </c>
      <c r="G469" t="s">
        <v>23</v>
      </c>
      <c r="H469">
        <v>33</v>
      </c>
      <c r="I469" s="1">
        <v>41963</v>
      </c>
      <c r="J469" s="2">
        <v>109533</v>
      </c>
      <c r="K469" s="3">
        <v>0.05</v>
      </c>
      <c r="L469" t="s">
        <v>32</v>
      </c>
      <c r="M469" t="s">
        <v>33</v>
      </c>
      <c r="N469" s="1" t="s">
        <v>20</v>
      </c>
      <c r="O469">
        <f>TBL_Employees[[#This Row],[Annual Salary]]*TBL_Employees[[#This Row],[Bonus %]]</f>
        <v>5476.6500000000005</v>
      </c>
      <c r="P469" s="2">
        <f>TBL_Employees[[#This Row],[Annual Salary]]+TBL_Employees[[#This Row],[Bonus calculated]]</f>
        <v>115009.65</v>
      </c>
    </row>
    <row r="470" spans="1:16" hidden="1" x14ac:dyDescent="0.35">
      <c r="A470" t="s">
        <v>666</v>
      </c>
      <c r="B470" t="s">
        <v>1550</v>
      </c>
      <c r="C470" t="s">
        <v>13</v>
      </c>
      <c r="D470" t="s">
        <v>58</v>
      </c>
      <c r="E470" t="s">
        <v>15</v>
      </c>
      <c r="F470" t="s">
        <v>16</v>
      </c>
      <c r="G470" t="s">
        <v>17</v>
      </c>
      <c r="H470">
        <v>56</v>
      </c>
      <c r="I470" s="1">
        <v>39659</v>
      </c>
      <c r="J470" s="2">
        <v>226952</v>
      </c>
      <c r="K470" s="3">
        <v>0.39</v>
      </c>
      <c r="L470" t="s">
        <v>18</v>
      </c>
      <c r="M470" t="s">
        <v>42</v>
      </c>
      <c r="N470" s="1" t="s">
        <v>20</v>
      </c>
      <c r="O470">
        <f>TBL_Employees[[#This Row],[Annual Salary]]*TBL_Employees[[#This Row],[Bonus %]]</f>
        <v>88511.28</v>
      </c>
      <c r="P470" s="2">
        <f>TBL_Employees[[#This Row],[Annual Salary]]+TBL_Employees[[#This Row],[Bonus calculated]]</f>
        <v>315463.28000000003</v>
      </c>
    </row>
    <row r="471" spans="1:16" hidden="1" x14ac:dyDescent="0.35">
      <c r="A471" t="s">
        <v>667</v>
      </c>
      <c r="B471" t="s">
        <v>1551</v>
      </c>
      <c r="C471" t="s">
        <v>79</v>
      </c>
      <c r="D471" t="s">
        <v>26</v>
      </c>
      <c r="E471" t="s">
        <v>35</v>
      </c>
      <c r="F471" t="s">
        <v>16</v>
      </c>
      <c r="G471" t="s">
        <v>46</v>
      </c>
      <c r="H471">
        <v>59</v>
      </c>
      <c r="I471" s="1">
        <v>39413</v>
      </c>
      <c r="J471" s="2">
        <v>71580</v>
      </c>
      <c r="K471" s="3">
        <v>0</v>
      </c>
      <c r="L471" t="s">
        <v>18</v>
      </c>
      <c r="M471" t="s">
        <v>56</v>
      </c>
      <c r="N471" s="1" t="s">
        <v>20</v>
      </c>
      <c r="O471">
        <f>TBL_Employees[[#This Row],[Annual Salary]]*TBL_Employees[[#This Row],[Bonus %]]</f>
        <v>0</v>
      </c>
      <c r="P471" s="2">
        <f>TBL_Employees[[#This Row],[Annual Salary]]+TBL_Employees[[#This Row],[Bonus calculated]]</f>
        <v>71580</v>
      </c>
    </row>
    <row r="472" spans="1:16" hidden="1" x14ac:dyDescent="0.35">
      <c r="A472" t="s">
        <v>668</v>
      </c>
      <c r="B472" t="s">
        <v>1552</v>
      </c>
      <c r="C472" t="s">
        <v>57</v>
      </c>
      <c r="D472" t="s">
        <v>14</v>
      </c>
      <c r="E472" t="s">
        <v>35</v>
      </c>
      <c r="F472" t="s">
        <v>27</v>
      </c>
      <c r="G472" t="s">
        <v>46</v>
      </c>
      <c r="H472">
        <v>55</v>
      </c>
      <c r="I472" s="1">
        <v>41229</v>
      </c>
      <c r="J472" s="2">
        <v>66172</v>
      </c>
      <c r="K472" s="3">
        <v>0</v>
      </c>
      <c r="L472" t="s">
        <v>47</v>
      </c>
      <c r="M472" t="s">
        <v>68</v>
      </c>
      <c r="N472" s="1" t="s">
        <v>20</v>
      </c>
      <c r="O472">
        <f>TBL_Employees[[#This Row],[Annual Salary]]*TBL_Employees[[#This Row],[Bonus %]]</f>
        <v>0</v>
      </c>
      <c r="P472" s="2">
        <f>TBL_Employees[[#This Row],[Annual Salary]]+TBL_Employees[[#This Row],[Bonus calculated]]</f>
        <v>66172</v>
      </c>
    </row>
    <row r="473" spans="1:16" hidden="1" x14ac:dyDescent="0.35">
      <c r="A473" t="s">
        <v>669</v>
      </c>
      <c r="B473" t="s">
        <v>1553</v>
      </c>
      <c r="C473" t="s">
        <v>13</v>
      </c>
      <c r="D473" t="s">
        <v>41</v>
      </c>
      <c r="E473" t="s">
        <v>15</v>
      </c>
      <c r="F473" t="s">
        <v>16</v>
      </c>
      <c r="G473" t="s">
        <v>23</v>
      </c>
      <c r="H473">
        <v>46</v>
      </c>
      <c r="I473" s="1">
        <v>43308</v>
      </c>
      <c r="J473" s="2">
        <v>237489</v>
      </c>
      <c r="K473" s="3">
        <v>0.3</v>
      </c>
      <c r="L473" t="s">
        <v>18</v>
      </c>
      <c r="M473" t="s">
        <v>19</v>
      </c>
      <c r="N473" s="1" t="s">
        <v>20</v>
      </c>
      <c r="O473">
        <f>TBL_Employees[[#This Row],[Annual Salary]]*TBL_Employees[[#This Row],[Bonus %]]</f>
        <v>71246.7</v>
      </c>
      <c r="P473" s="2">
        <f>TBL_Employees[[#This Row],[Annual Salary]]+TBL_Employees[[#This Row],[Bonus calculated]]</f>
        <v>308735.7</v>
      </c>
    </row>
    <row r="474" spans="1:16" hidden="1" x14ac:dyDescent="0.35">
      <c r="A474" t="s">
        <v>154</v>
      </c>
      <c r="B474" t="s">
        <v>1554</v>
      </c>
      <c r="C474" t="s">
        <v>59</v>
      </c>
      <c r="D474" t="s">
        <v>41</v>
      </c>
      <c r="E474" t="s">
        <v>1104</v>
      </c>
      <c r="F474" t="s">
        <v>16</v>
      </c>
      <c r="G474" t="s">
        <v>23</v>
      </c>
      <c r="H474">
        <v>50</v>
      </c>
      <c r="I474" s="1">
        <v>36666</v>
      </c>
      <c r="J474" s="2">
        <v>48733</v>
      </c>
      <c r="K474" s="3">
        <v>0</v>
      </c>
      <c r="L474" t="s">
        <v>18</v>
      </c>
      <c r="M474" t="s">
        <v>56</v>
      </c>
      <c r="N474" s="1" t="s">
        <v>20</v>
      </c>
      <c r="O474">
        <f>TBL_Employees[[#This Row],[Annual Salary]]*TBL_Employees[[#This Row],[Bonus %]]</f>
        <v>0</v>
      </c>
      <c r="P474" s="2">
        <f>TBL_Employees[[#This Row],[Annual Salary]]+TBL_Employees[[#This Row],[Bonus calculated]]</f>
        <v>48733</v>
      </c>
    </row>
    <row r="475" spans="1:16" hidden="1" x14ac:dyDescent="0.35">
      <c r="A475" t="s">
        <v>670</v>
      </c>
      <c r="B475" t="s">
        <v>1555</v>
      </c>
      <c r="C475" t="s">
        <v>59</v>
      </c>
      <c r="D475" t="s">
        <v>45</v>
      </c>
      <c r="E475" t="s">
        <v>31</v>
      </c>
      <c r="F475" t="s">
        <v>16</v>
      </c>
      <c r="G475" t="s">
        <v>23</v>
      </c>
      <c r="H475">
        <v>29</v>
      </c>
      <c r="I475" s="1">
        <v>42939</v>
      </c>
      <c r="J475" s="2">
        <v>48563</v>
      </c>
      <c r="K475" s="3">
        <v>0</v>
      </c>
      <c r="L475" t="s">
        <v>32</v>
      </c>
      <c r="M475" t="s">
        <v>63</v>
      </c>
      <c r="N475" s="1" t="s">
        <v>20</v>
      </c>
      <c r="O475">
        <f>TBL_Employees[[#This Row],[Annual Salary]]*TBL_Employees[[#This Row],[Bonus %]]</f>
        <v>0</v>
      </c>
      <c r="P475" s="2">
        <f>TBL_Employees[[#This Row],[Annual Salary]]+TBL_Employees[[#This Row],[Bonus calculated]]</f>
        <v>48563</v>
      </c>
    </row>
    <row r="476" spans="1:16" hidden="1" x14ac:dyDescent="0.35">
      <c r="A476" t="s">
        <v>671</v>
      </c>
      <c r="B476" t="s">
        <v>1556</v>
      </c>
      <c r="C476" t="s">
        <v>36</v>
      </c>
      <c r="D476" t="s">
        <v>26</v>
      </c>
      <c r="E476" t="s">
        <v>35</v>
      </c>
      <c r="F476" t="s">
        <v>27</v>
      </c>
      <c r="G476" t="s">
        <v>23</v>
      </c>
      <c r="H476">
        <v>57</v>
      </c>
      <c r="I476" s="1">
        <v>38286</v>
      </c>
      <c r="J476" s="2">
        <v>86592</v>
      </c>
      <c r="K476" s="3">
        <v>0</v>
      </c>
      <c r="L476" t="s">
        <v>32</v>
      </c>
      <c r="M476" t="s">
        <v>67</v>
      </c>
      <c r="N476" s="1" t="s">
        <v>20</v>
      </c>
      <c r="O476">
        <f>TBL_Employees[[#This Row],[Annual Salary]]*TBL_Employees[[#This Row],[Bonus %]]</f>
        <v>0</v>
      </c>
      <c r="P476" s="2">
        <f>TBL_Employees[[#This Row],[Annual Salary]]+TBL_Employees[[#This Row],[Bonus calculated]]</f>
        <v>86592</v>
      </c>
    </row>
    <row r="477" spans="1:16" hidden="1" x14ac:dyDescent="0.35">
      <c r="A477" t="s">
        <v>672</v>
      </c>
      <c r="B477" t="s">
        <v>1557</v>
      </c>
      <c r="C477" t="s">
        <v>13</v>
      </c>
      <c r="D477" t="s">
        <v>14</v>
      </c>
      <c r="E477" t="s">
        <v>15</v>
      </c>
      <c r="F477" t="s">
        <v>16</v>
      </c>
      <c r="G477" t="s">
        <v>17</v>
      </c>
      <c r="H477">
        <v>39</v>
      </c>
      <c r="I477" s="1">
        <v>40784</v>
      </c>
      <c r="J477" s="2">
        <v>189823</v>
      </c>
      <c r="K477" s="3">
        <v>0.38</v>
      </c>
      <c r="L477" t="s">
        <v>18</v>
      </c>
      <c r="M477" t="s">
        <v>28</v>
      </c>
      <c r="N477" s="1" t="s">
        <v>20</v>
      </c>
      <c r="O477">
        <f>TBL_Employees[[#This Row],[Annual Salary]]*TBL_Employees[[#This Row],[Bonus %]]</f>
        <v>72132.740000000005</v>
      </c>
      <c r="P477" s="2">
        <f>TBL_Employees[[#This Row],[Annual Salary]]+TBL_Employees[[#This Row],[Bonus calculated]]</f>
        <v>261955.74</v>
      </c>
    </row>
    <row r="478" spans="1:16" hidden="1" x14ac:dyDescent="0.35">
      <c r="A478" t="s">
        <v>117</v>
      </c>
      <c r="B478" t="s">
        <v>1558</v>
      </c>
      <c r="C478" t="s">
        <v>25</v>
      </c>
      <c r="D478" t="s">
        <v>26</v>
      </c>
      <c r="E478" t="s">
        <v>31</v>
      </c>
      <c r="F478" t="s">
        <v>27</v>
      </c>
      <c r="G478" t="s">
        <v>43</v>
      </c>
      <c r="H478">
        <v>40</v>
      </c>
      <c r="I478" s="1">
        <v>44739</v>
      </c>
      <c r="J478" s="2">
        <v>65075</v>
      </c>
      <c r="K478" s="3">
        <v>0</v>
      </c>
      <c r="L478" t="s">
        <v>18</v>
      </c>
      <c r="M478" t="s">
        <v>37</v>
      </c>
      <c r="N478" s="1" t="s">
        <v>20</v>
      </c>
      <c r="O478">
        <f>TBL_Employees[[#This Row],[Annual Salary]]*TBL_Employees[[#This Row],[Bonus %]]</f>
        <v>0</v>
      </c>
      <c r="P478" s="2">
        <f>TBL_Employees[[#This Row],[Annual Salary]]+TBL_Employees[[#This Row],[Bonus calculated]]</f>
        <v>65075</v>
      </c>
    </row>
    <row r="479" spans="1:16" hidden="1" x14ac:dyDescent="0.35">
      <c r="A479" t="s">
        <v>673</v>
      </c>
      <c r="B479" t="s">
        <v>1559</v>
      </c>
      <c r="C479" t="s">
        <v>13</v>
      </c>
      <c r="D479" t="s">
        <v>22</v>
      </c>
      <c r="E479" t="s">
        <v>1104</v>
      </c>
      <c r="F479" t="s">
        <v>27</v>
      </c>
      <c r="G479" t="s">
        <v>46</v>
      </c>
      <c r="H479">
        <v>33</v>
      </c>
      <c r="I479" s="1">
        <v>43229</v>
      </c>
      <c r="J479" s="2">
        <v>187917</v>
      </c>
      <c r="K479" s="3">
        <v>0.35</v>
      </c>
      <c r="L479" t="s">
        <v>18</v>
      </c>
      <c r="M479" t="s">
        <v>19</v>
      </c>
      <c r="N479" s="1" t="s">
        <v>20</v>
      </c>
      <c r="O479">
        <f>TBL_Employees[[#This Row],[Annual Salary]]*TBL_Employees[[#This Row],[Bonus %]]</f>
        <v>65770.95</v>
      </c>
      <c r="P479" s="2">
        <f>TBL_Employees[[#This Row],[Annual Salary]]+TBL_Employees[[#This Row],[Bonus calculated]]</f>
        <v>253687.95</v>
      </c>
    </row>
    <row r="480" spans="1:16" hidden="1" x14ac:dyDescent="0.35">
      <c r="A480" t="s">
        <v>674</v>
      </c>
      <c r="B480" t="s">
        <v>1560</v>
      </c>
      <c r="C480" t="s">
        <v>59</v>
      </c>
      <c r="D480" t="s">
        <v>45</v>
      </c>
      <c r="E480" t="s">
        <v>1104</v>
      </c>
      <c r="F480" t="s">
        <v>16</v>
      </c>
      <c r="G480" t="s">
        <v>46</v>
      </c>
      <c r="H480">
        <v>49</v>
      </c>
      <c r="I480" s="1">
        <v>44124</v>
      </c>
      <c r="J480" s="2">
        <v>42242</v>
      </c>
      <c r="K480" s="3">
        <v>0</v>
      </c>
      <c r="L480" t="s">
        <v>47</v>
      </c>
      <c r="M480" t="s">
        <v>48</v>
      </c>
      <c r="N480" s="1" t="s">
        <v>20</v>
      </c>
      <c r="O480">
        <f>TBL_Employees[[#This Row],[Annual Salary]]*TBL_Employees[[#This Row],[Bonus %]]</f>
        <v>0</v>
      </c>
      <c r="P480" s="2">
        <f>TBL_Employees[[#This Row],[Annual Salary]]+TBL_Employees[[#This Row],[Bonus calculated]]</f>
        <v>42242</v>
      </c>
    </row>
    <row r="481" spans="1:16" hidden="1" x14ac:dyDescent="0.35">
      <c r="A481" t="s">
        <v>675</v>
      </c>
      <c r="B481" t="s">
        <v>1561</v>
      </c>
      <c r="C481" t="s">
        <v>59</v>
      </c>
      <c r="D481" t="s">
        <v>45</v>
      </c>
      <c r="E481" t="s">
        <v>15</v>
      </c>
      <c r="F481" t="s">
        <v>27</v>
      </c>
      <c r="G481" t="s">
        <v>23</v>
      </c>
      <c r="H481">
        <v>54</v>
      </c>
      <c r="I481" s="1">
        <v>35833</v>
      </c>
      <c r="J481" s="2">
        <v>53931</v>
      </c>
      <c r="K481" s="3">
        <v>0</v>
      </c>
      <c r="L481" t="s">
        <v>18</v>
      </c>
      <c r="M481" t="s">
        <v>28</v>
      </c>
      <c r="N481" s="1" t="s">
        <v>20</v>
      </c>
      <c r="O481">
        <f>TBL_Employees[[#This Row],[Annual Salary]]*TBL_Employees[[#This Row],[Bonus %]]</f>
        <v>0</v>
      </c>
      <c r="P481" s="2">
        <f>TBL_Employees[[#This Row],[Annual Salary]]+TBL_Employees[[#This Row],[Bonus calculated]]</f>
        <v>53931</v>
      </c>
    </row>
    <row r="482" spans="1:16" hidden="1" x14ac:dyDescent="0.35">
      <c r="A482" t="s">
        <v>676</v>
      </c>
      <c r="B482" t="s">
        <v>1562</v>
      </c>
      <c r="C482" t="s">
        <v>1113</v>
      </c>
      <c r="D482" t="s">
        <v>26</v>
      </c>
      <c r="E482" t="s">
        <v>31</v>
      </c>
      <c r="F482" t="s">
        <v>27</v>
      </c>
      <c r="G482" t="s">
        <v>23</v>
      </c>
      <c r="H482">
        <v>51</v>
      </c>
      <c r="I482" s="1">
        <v>38804</v>
      </c>
      <c r="J482" s="2">
        <v>140668</v>
      </c>
      <c r="K482" s="3">
        <v>0.12</v>
      </c>
      <c r="L482" t="s">
        <v>32</v>
      </c>
      <c r="M482" t="s">
        <v>33</v>
      </c>
      <c r="N482" s="1" t="s">
        <v>20</v>
      </c>
      <c r="O482">
        <f>TBL_Employees[[#This Row],[Annual Salary]]*TBL_Employees[[#This Row],[Bonus %]]</f>
        <v>16880.16</v>
      </c>
      <c r="P482" s="2">
        <f>TBL_Employees[[#This Row],[Annual Salary]]+TBL_Employees[[#This Row],[Bonus calculated]]</f>
        <v>157548.16</v>
      </c>
    </row>
    <row r="483" spans="1:16" hidden="1" x14ac:dyDescent="0.35">
      <c r="A483" t="s">
        <v>129</v>
      </c>
      <c r="B483" t="s">
        <v>1563</v>
      </c>
      <c r="C483" t="s">
        <v>59</v>
      </c>
      <c r="D483" t="s">
        <v>41</v>
      </c>
      <c r="E483" t="s">
        <v>15</v>
      </c>
      <c r="F483" t="s">
        <v>16</v>
      </c>
      <c r="G483" t="s">
        <v>17</v>
      </c>
      <c r="H483">
        <v>33</v>
      </c>
      <c r="I483" s="1">
        <v>43031</v>
      </c>
      <c r="J483" s="2">
        <v>53948</v>
      </c>
      <c r="K483" s="3">
        <v>0</v>
      </c>
      <c r="L483" t="s">
        <v>18</v>
      </c>
      <c r="M483" t="s">
        <v>37</v>
      </c>
      <c r="N483" s="1" t="s">
        <v>20</v>
      </c>
      <c r="O483">
        <f>TBL_Employees[[#This Row],[Annual Salary]]*TBL_Employees[[#This Row],[Bonus %]]</f>
        <v>0</v>
      </c>
      <c r="P483" s="2">
        <f>TBL_Employees[[#This Row],[Annual Salary]]+TBL_Employees[[#This Row],[Bonus calculated]]</f>
        <v>53948</v>
      </c>
    </row>
    <row r="484" spans="1:16" hidden="1" x14ac:dyDescent="0.35">
      <c r="A484" t="s">
        <v>677</v>
      </c>
      <c r="B484" t="s">
        <v>1564</v>
      </c>
      <c r="C484" t="s">
        <v>38</v>
      </c>
      <c r="D484" t="s">
        <v>26</v>
      </c>
      <c r="E484" t="s">
        <v>15</v>
      </c>
      <c r="F484" t="s">
        <v>27</v>
      </c>
      <c r="G484" t="s">
        <v>17</v>
      </c>
      <c r="H484">
        <v>34</v>
      </c>
      <c r="I484" s="1">
        <v>42837</v>
      </c>
      <c r="J484" s="2">
        <v>174257</v>
      </c>
      <c r="K484" s="3">
        <v>0.3</v>
      </c>
      <c r="L484" t="s">
        <v>18</v>
      </c>
      <c r="M484" t="s">
        <v>42</v>
      </c>
      <c r="N484" s="1" t="s">
        <v>20</v>
      </c>
      <c r="O484">
        <f>TBL_Employees[[#This Row],[Annual Salary]]*TBL_Employees[[#This Row],[Bonus %]]</f>
        <v>52277.1</v>
      </c>
      <c r="P484" s="2">
        <f>TBL_Employees[[#This Row],[Annual Salary]]+TBL_Employees[[#This Row],[Bonus calculated]]</f>
        <v>226534.1</v>
      </c>
    </row>
    <row r="485" spans="1:16" hidden="1" x14ac:dyDescent="0.35">
      <c r="A485" t="s">
        <v>678</v>
      </c>
      <c r="B485" t="s">
        <v>1565</v>
      </c>
      <c r="C485" t="s">
        <v>1113</v>
      </c>
      <c r="D485" t="s">
        <v>45</v>
      </c>
      <c r="E485" t="s">
        <v>31</v>
      </c>
      <c r="F485" t="s">
        <v>16</v>
      </c>
      <c r="G485" t="s">
        <v>46</v>
      </c>
      <c r="H485">
        <v>28</v>
      </c>
      <c r="I485" s="1">
        <v>43817</v>
      </c>
      <c r="J485" s="2">
        <v>132209</v>
      </c>
      <c r="K485" s="3">
        <v>0.14000000000000001</v>
      </c>
      <c r="L485" t="s">
        <v>47</v>
      </c>
      <c r="M485" t="s">
        <v>1136</v>
      </c>
      <c r="N485" s="1" t="s">
        <v>20</v>
      </c>
      <c r="O485">
        <f>TBL_Employees[[#This Row],[Annual Salary]]*TBL_Employees[[#This Row],[Bonus %]]</f>
        <v>18509.260000000002</v>
      </c>
      <c r="P485" s="2">
        <f>TBL_Employees[[#This Row],[Annual Salary]]+TBL_Employees[[#This Row],[Bonus calculated]]</f>
        <v>150718.26</v>
      </c>
    </row>
    <row r="486" spans="1:16" hidden="1" x14ac:dyDescent="0.35">
      <c r="A486" t="s">
        <v>679</v>
      </c>
      <c r="B486" t="s">
        <v>1566</v>
      </c>
      <c r="C486" t="s">
        <v>13</v>
      </c>
      <c r="D486" t="s">
        <v>41</v>
      </c>
      <c r="E486" t="s">
        <v>15</v>
      </c>
      <c r="F486" t="s">
        <v>16</v>
      </c>
      <c r="G486" t="s">
        <v>46</v>
      </c>
      <c r="H486">
        <v>34</v>
      </c>
      <c r="I486" s="1">
        <v>42932</v>
      </c>
      <c r="J486" s="2">
        <v>208883</v>
      </c>
      <c r="K486" s="3">
        <v>0.38</v>
      </c>
      <c r="L486" t="s">
        <v>18</v>
      </c>
      <c r="M486" t="s">
        <v>42</v>
      </c>
      <c r="N486" s="1" t="s">
        <v>20</v>
      </c>
      <c r="O486">
        <f>TBL_Employees[[#This Row],[Annual Salary]]*TBL_Employees[[#This Row],[Bonus %]]</f>
        <v>79375.540000000008</v>
      </c>
      <c r="P486" s="2">
        <f>TBL_Employees[[#This Row],[Annual Salary]]+TBL_Employees[[#This Row],[Bonus calculated]]</f>
        <v>288258.54000000004</v>
      </c>
    </row>
    <row r="487" spans="1:16" hidden="1" x14ac:dyDescent="0.35">
      <c r="A487" t="s">
        <v>216</v>
      </c>
      <c r="B487" t="s">
        <v>1567</v>
      </c>
      <c r="C487" t="s">
        <v>50</v>
      </c>
      <c r="D487" t="s">
        <v>26</v>
      </c>
      <c r="E487" t="s">
        <v>1104</v>
      </c>
      <c r="F487" t="s">
        <v>16</v>
      </c>
      <c r="G487" t="s">
        <v>46</v>
      </c>
      <c r="H487">
        <v>39</v>
      </c>
      <c r="I487" s="1">
        <v>44686</v>
      </c>
      <c r="J487" s="2">
        <v>65957</v>
      </c>
      <c r="K487" s="3">
        <v>0.05</v>
      </c>
      <c r="L487" t="s">
        <v>47</v>
      </c>
      <c r="M487" t="s">
        <v>1136</v>
      </c>
      <c r="N487" s="1" t="s">
        <v>20</v>
      </c>
      <c r="O487">
        <f>TBL_Employees[[#This Row],[Annual Salary]]*TBL_Employees[[#This Row],[Bonus %]]</f>
        <v>3297.8500000000004</v>
      </c>
      <c r="P487" s="2">
        <f>TBL_Employees[[#This Row],[Annual Salary]]+TBL_Employees[[#This Row],[Bonus calculated]]</f>
        <v>69254.850000000006</v>
      </c>
    </row>
    <row r="488" spans="1:16" hidden="1" x14ac:dyDescent="0.35">
      <c r="A488" t="s">
        <v>223</v>
      </c>
      <c r="B488" t="s">
        <v>1568</v>
      </c>
      <c r="C488" t="s">
        <v>55</v>
      </c>
      <c r="D488" t="s">
        <v>22</v>
      </c>
      <c r="E488" t="s">
        <v>1104</v>
      </c>
      <c r="F488" t="s">
        <v>27</v>
      </c>
      <c r="G488" t="s">
        <v>23</v>
      </c>
      <c r="H488">
        <v>63</v>
      </c>
      <c r="I488" s="1">
        <v>38190</v>
      </c>
      <c r="J488" s="2">
        <v>106481</v>
      </c>
      <c r="K488" s="3">
        <v>0.05</v>
      </c>
      <c r="L488" t="s">
        <v>32</v>
      </c>
      <c r="M488" t="s">
        <v>54</v>
      </c>
      <c r="N488" s="1" t="s">
        <v>20</v>
      </c>
      <c r="O488">
        <f>TBL_Employees[[#This Row],[Annual Salary]]*TBL_Employees[[#This Row],[Bonus %]]</f>
        <v>5324.05</v>
      </c>
      <c r="P488" s="2">
        <f>TBL_Employees[[#This Row],[Annual Salary]]+TBL_Employees[[#This Row],[Bonus calculated]]</f>
        <v>111805.05</v>
      </c>
    </row>
    <row r="489" spans="1:16" hidden="1" x14ac:dyDescent="0.35">
      <c r="A489" t="s">
        <v>680</v>
      </c>
      <c r="B489" t="s">
        <v>1569</v>
      </c>
      <c r="C489" t="s">
        <v>13</v>
      </c>
      <c r="D489" t="s">
        <v>58</v>
      </c>
      <c r="E489" t="s">
        <v>35</v>
      </c>
      <c r="F489" t="s">
        <v>16</v>
      </c>
      <c r="G489" t="s">
        <v>23</v>
      </c>
      <c r="H489">
        <v>35</v>
      </c>
      <c r="I489" s="1">
        <v>44048</v>
      </c>
      <c r="J489" s="2">
        <v>218127</v>
      </c>
      <c r="K489" s="3">
        <v>0.37</v>
      </c>
      <c r="L489" t="s">
        <v>18</v>
      </c>
      <c r="M489" t="s">
        <v>19</v>
      </c>
      <c r="N489" s="1" t="s">
        <v>20</v>
      </c>
      <c r="O489">
        <f>TBL_Employees[[#This Row],[Annual Salary]]*TBL_Employees[[#This Row],[Bonus %]]</f>
        <v>80706.990000000005</v>
      </c>
      <c r="P489" s="2">
        <f>TBL_Employees[[#This Row],[Annual Salary]]+TBL_Employees[[#This Row],[Bonus calculated]]</f>
        <v>298833.99</v>
      </c>
    </row>
    <row r="490" spans="1:16" hidden="1" x14ac:dyDescent="0.35">
      <c r="A490" t="s">
        <v>681</v>
      </c>
      <c r="B490" t="s">
        <v>1570</v>
      </c>
      <c r="C490" t="s">
        <v>1113</v>
      </c>
      <c r="D490" t="s">
        <v>26</v>
      </c>
      <c r="E490" t="s">
        <v>1104</v>
      </c>
      <c r="F490" t="s">
        <v>27</v>
      </c>
      <c r="G490" t="s">
        <v>17</v>
      </c>
      <c r="H490">
        <v>44</v>
      </c>
      <c r="I490" s="1">
        <v>43693</v>
      </c>
      <c r="J490" s="2">
        <v>151481</v>
      </c>
      <c r="K490" s="3">
        <v>0.11</v>
      </c>
      <c r="L490" t="s">
        <v>18</v>
      </c>
      <c r="M490" t="s">
        <v>19</v>
      </c>
      <c r="N490" s="1" t="s">
        <v>20</v>
      </c>
      <c r="O490">
        <f>TBL_Employees[[#This Row],[Annual Salary]]*TBL_Employees[[#This Row],[Bonus %]]</f>
        <v>16662.91</v>
      </c>
      <c r="P490" s="2">
        <f>TBL_Employees[[#This Row],[Annual Salary]]+TBL_Employees[[#This Row],[Bonus calculated]]</f>
        <v>168143.91</v>
      </c>
    </row>
    <row r="491" spans="1:16" hidden="1" x14ac:dyDescent="0.35">
      <c r="A491" t="s">
        <v>682</v>
      </c>
      <c r="B491" t="s">
        <v>1571</v>
      </c>
      <c r="C491" t="s">
        <v>59</v>
      </c>
      <c r="D491" t="s">
        <v>45</v>
      </c>
      <c r="E491" t="s">
        <v>15</v>
      </c>
      <c r="F491" t="s">
        <v>16</v>
      </c>
      <c r="G491" t="s">
        <v>23</v>
      </c>
      <c r="H491">
        <v>37</v>
      </c>
      <c r="I491" s="1">
        <v>42802</v>
      </c>
      <c r="J491" s="2">
        <v>40508</v>
      </c>
      <c r="K491" s="3">
        <v>0</v>
      </c>
      <c r="L491" t="s">
        <v>32</v>
      </c>
      <c r="M491" t="s">
        <v>54</v>
      </c>
      <c r="N491" s="1" t="s">
        <v>20</v>
      </c>
      <c r="O491">
        <f>TBL_Employees[[#This Row],[Annual Salary]]*TBL_Employees[[#This Row],[Bonus %]]</f>
        <v>0</v>
      </c>
      <c r="P491" s="2">
        <f>TBL_Employees[[#This Row],[Annual Salary]]+TBL_Employees[[#This Row],[Bonus calculated]]</f>
        <v>40508</v>
      </c>
    </row>
    <row r="492" spans="1:16" hidden="1" x14ac:dyDescent="0.35">
      <c r="A492" t="s">
        <v>683</v>
      </c>
      <c r="B492" t="s">
        <v>1572</v>
      </c>
      <c r="C492" t="s">
        <v>13</v>
      </c>
      <c r="D492" t="s">
        <v>58</v>
      </c>
      <c r="E492" t="s">
        <v>15</v>
      </c>
      <c r="F492" t="s">
        <v>16</v>
      </c>
      <c r="G492" t="s">
        <v>23</v>
      </c>
      <c r="H492">
        <v>45</v>
      </c>
      <c r="I492" s="1">
        <v>37457</v>
      </c>
      <c r="J492" s="2">
        <v>200481</v>
      </c>
      <c r="K492" s="3">
        <v>0.3</v>
      </c>
      <c r="L492" t="s">
        <v>18</v>
      </c>
      <c r="M492" t="s">
        <v>28</v>
      </c>
      <c r="N492" s="1" t="s">
        <v>20</v>
      </c>
      <c r="O492">
        <f>TBL_Employees[[#This Row],[Annual Salary]]*TBL_Employees[[#This Row],[Bonus %]]</f>
        <v>60144.299999999996</v>
      </c>
      <c r="P492" s="2">
        <f>TBL_Employees[[#This Row],[Annual Salary]]+TBL_Employees[[#This Row],[Bonus calculated]]</f>
        <v>260625.3</v>
      </c>
    </row>
    <row r="493" spans="1:16" hidden="1" x14ac:dyDescent="0.35">
      <c r="A493" t="s">
        <v>684</v>
      </c>
      <c r="B493" t="s">
        <v>1573</v>
      </c>
      <c r="C493" t="s">
        <v>13</v>
      </c>
      <c r="D493" t="s">
        <v>14</v>
      </c>
      <c r="E493" t="s">
        <v>35</v>
      </c>
      <c r="F493" t="s">
        <v>16</v>
      </c>
      <c r="G493" t="s">
        <v>46</v>
      </c>
      <c r="H493">
        <v>65</v>
      </c>
      <c r="I493" s="1">
        <v>37610</v>
      </c>
      <c r="J493" s="2">
        <v>224872</v>
      </c>
      <c r="K493" s="3">
        <v>0.39</v>
      </c>
      <c r="L493" t="s">
        <v>47</v>
      </c>
      <c r="M493" t="s">
        <v>48</v>
      </c>
      <c r="N493" s="1" t="s">
        <v>20</v>
      </c>
      <c r="O493">
        <f>TBL_Employees[[#This Row],[Annual Salary]]*TBL_Employees[[#This Row],[Bonus %]]</f>
        <v>87700.08</v>
      </c>
      <c r="P493" s="2">
        <f>TBL_Employees[[#This Row],[Annual Salary]]+TBL_Employees[[#This Row],[Bonus calculated]]</f>
        <v>312572.08</v>
      </c>
    </row>
    <row r="494" spans="1:16" hidden="1" x14ac:dyDescent="0.35">
      <c r="A494" t="s">
        <v>685</v>
      </c>
      <c r="B494" t="s">
        <v>1574</v>
      </c>
      <c r="C494" t="s">
        <v>1113</v>
      </c>
      <c r="D494" t="s">
        <v>22</v>
      </c>
      <c r="E494" t="s">
        <v>15</v>
      </c>
      <c r="F494" t="s">
        <v>27</v>
      </c>
      <c r="G494" t="s">
        <v>43</v>
      </c>
      <c r="H494">
        <v>65</v>
      </c>
      <c r="I494" s="1">
        <v>39391</v>
      </c>
      <c r="J494" s="2">
        <v>149474</v>
      </c>
      <c r="K494" s="3">
        <v>0.14000000000000001</v>
      </c>
      <c r="L494" t="s">
        <v>18</v>
      </c>
      <c r="M494" t="s">
        <v>37</v>
      </c>
      <c r="N494" s="1" t="s">
        <v>20</v>
      </c>
      <c r="O494">
        <f>TBL_Employees[[#This Row],[Annual Salary]]*TBL_Employees[[#This Row],[Bonus %]]</f>
        <v>20926.36</v>
      </c>
      <c r="P494" s="2">
        <f>TBL_Employees[[#This Row],[Annual Salary]]+TBL_Employees[[#This Row],[Bonus calculated]]</f>
        <v>170400.36</v>
      </c>
    </row>
    <row r="495" spans="1:16" hidden="1" x14ac:dyDescent="0.35">
      <c r="A495" t="s">
        <v>686</v>
      </c>
      <c r="B495" t="s">
        <v>1575</v>
      </c>
      <c r="C495" t="s">
        <v>52</v>
      </c>
      <c r="D495" t="s">
        <v>30</v>
      </c>
      <c r="E495" t="s">
        <v>15</v>
      </c>
      <c r="F495" t="s">
        <v>16</v>
      </c>
      <c r="G495" t="s">
        <v>46</v>
      </c>
      <c r="H495">
        <v>63</v>
      </c>
      <c r="I495" s="1">
        <v>37305</v>
      </c>
      <c r="J495" s="2">
        <v>86820</v>
      </c>
      <c r="K495" s="3">
        <v>0</v>
      </c>
      <c r="L495" t="s">
        <v>18</v>
      </c>
      <c r="M495" t="s">
        <v>19</v>
      </c>
      <c r="N495" s="1" t="s">
        <v>20</v>
      </c>
      <c r="O495">
        <f>TBL_Employees[[#This Row],[Annual Salary]]*TBL_Employees[[#This Row],[Bonus %]]</f>
        <v>0</v>
      </c>
      <c r="P495" s="2">
        <f>TBL_Employees[[#This Row],[Annual Salary]]+TBL_Employees[[#This Row],[Bonus calculated]]</f>
        <v>86820</v>
      </c>
    </row>
    <row r="496" spans="1:16" hidden="1" x14ac:dyDescent="0.35">
      <c r="A496" t="s">
        <v>687</v>
      </c>
      <c r="B496" t="s">
        <v>1576</v>
      </c>
      <c r="C496" t="s">
        <v>38</v>
      </c>
      <c r="D496" t="s">
        <v>14</v>
      </c>
      <c r="E496" t="s">
        <v>35</v>
      </c>
      <c r="F496" t="s">
        <v>16</v>
      </c>
      <c r="G496" t="s">
        <v>23</v>
      </c>
      <c r="H496">
        <v>55</v>
      </c>
      <c r="I496" s="1">
        <v>34646</v>
      </c>
      <c r="J496" s="2">
        <v>184078</v>
      </c>
      <c r="K496" s="3">
        <v>0.28000000000000003</v>
      </c>
      <c r="L496" t="s">
        <v>32</v>
      </c>
      <c r="M496" t="s">
        <v>63</v>
      </c>
      <c r="N496" s="1" t="s">
        <v>20</v>
      </c>
      <c r="O496">
        <f>TBL_Employees[[#This Row],[Annual Salary]]*TBL_Employees[[#This Row],[Bonus %]]</f>
        <v>51541.840000000004</v>
      </c>
      <c r="P496" s="2">
        <f>TBL_Employees[[#This Row],[Annual Salary]]+TBL_Employees[[#This Row],[Bonus calculated]]</f>
        <v>235619.84</v>
      </c>
    </row>
    <row r="497" spans="1:16" hidden="1" x14ac:dyDescent="0.35">
      <c r="A497" t="s">
        <v>688</v>
      </c>
      <c r="B497" t="s">
        <v>1577</v>
      </c>
      <c r="C497" t="s">
        <v>59</v>
      </c>
      <c r="D497" t="s">
        <v>58</v>
      </c>
      <c r="E497" t="s">
        <v>31</v>
      </c>
      <c r="F497" t="s">
        <v>16</v>
      </c>
      <c r="G497" t="s">
        <v>23</v>
      </c>
      <c r="H497">
        <v>58</v>
      </c>
      <c r="I497" s="1">
        <v>41626</v>
      </c>
      <c r="J497" s="2">
        <v>55174</v>
      </c>
      <c r="K497" s="3">
        <v>0</v>
      </c>
      <c r="L497" t="s">
        <v>18</v>
      </c>
      <c r="M497" t="s">
        <v>24</v>
      </c>
      <c r="N497" s="1" t="s">
        <v>20</v>
      </c>
      <c r="O497">
        <f>TBL_Employees[[#This Row],[Annual Salary]]*TBL_Employees[[#This Row],[Bonus %]]</f>
        <v>0</v>
      </c>
      <c r="P497" s="2">
        <f>TBL_Employees[[#This Row],[Annual Salary]]+TBL_Employees[[#This Row],[Bonus calculated]]</f>
        <v>55174</v>
      </c>
    </row>
    <row r="498" spans="1:16" hidden="1" x14ac:dyDescent="0.35">
      <c r="A498" t="s">
        <v>689</v>
      </c>
      <c r="B498" t="s">
        <v>1578</v>
      </c>
      <c r="C498" t="s">
        <v>38</v>
      </c>
      <c r="D498" t="s">
        <v>14</v>
      </c>
      <c r="E498" t="s">
        <v>31</v>
      </c>
      <c r="F498" t="s">
        <v>16</v>
      </c>
      <c r="G498" t="s">
        <v>23</v>
      </c>
      <c r="H498">
        <v>31</v>
      </c>
      <c r="I498" s="1">
        <v>44578</v>
      </c>
      <c r="J498" s="2">
        <v>152474</v>
      </c>
      <c r="K498" s="3">
        <v>0.27</v>
      </c>
      <c r="L498" t="s">
        <v>18</v>
      </c>
      <c r="M498" t="s">
        <v>24</v>
      </c>
      <c r="N498" s="1" t="s">
        <v>20</v>
      </c>
      <c r="O498">
        <f>TBL_Employees[[#This Row],[Annual Salary]]*TBL_Employees[[#This Row],[Bonus %]]</f>
        <v>41167.980000000003</v>
      </c>
      <c r="P498" s="2">
        <f>TBL_Employees[[#This Row],[Annual Salary]]+TBL_Employees[[#This Row],[Bonus calculated]]</f>
        <v>193641.98</v>
      </c>
    </row>
    <row r="499" spans="1:16" hidden="1" x14ac:dyDescent="0.35">
      <c r="A499" t="s">
        <v>100</v>
      </c>
      <c r="B499" t="s">
        <v>1579</v>
      </c>
      <c r="C499" t="s">
        <v>74</v>
      </c>
      <c r="D499" t="s">
        <v>26</v>
      </c>
      <c r="E499" t="s">
        <v>1104</v>
      </c>
      <c r="F499" t="s">
        <v>16</v>
      </c>
      <c r="G499" t="s">
        <v>23</v>
      </c>
      <c r="H499">
        <v>28</v>
      </c>
      <c r="I499" s="1">
        <v>43874</v>
      </c>
      <c r="J499" s="2">
        <v>75172</v>
      </c>
      <c r="K499" s="3">
        <v>0</v>
      </c>
      <c r="L499" t="s">
        <v>32</v>
      </c>
      <c r="M499" t="s">
        <v>63</v>
      </c>
      <c r="N499" s="1" t="s">
        <v>20</v>
      </c>
      <c r="O499">
        <f>TBL_Employees[[#This Row],[Annual Salary]]*TBL_Employees[[#This Row],[Bonus %]]</f>
        <v>0</v>
      </c>
      <c r="P499" s="2">
        <f>TBL_Employees[[#This Row],[Annual Salary]]+TBL_Employees[[#This Row],[Bonus calculated]]</f>
        <v>75172</v>
      </c>
    </row>
    <row r="500" spans="1:16" hidden="1" x14ac:dyDescent="0.35">
      <c r="A500" t="s">
        <v>690</v>
      </c>
      <c r="B500" t="s">
        <v>1580</v>
      </c>
      <c r="C500" t="s">
        <v>70</v>
      </c>
      <c r="D500" t="s">
        <v>22</v>
      </c>
      <c r="E500" t="s">
        <v>35</v>
      </c>
      <c r="F500" t="s">
        <v>16</v>
      </c>
      <c r="G500" t="s">
        <v>46</v>
      </c>
      <c r="H500">
        <v>50</v>
      </c>
      <c r="I500" s="1">
        <v>39670</v>
      </c>
      <c r="J500" s="2">
        <v>56002</v>
      </c>
      <c r="K500" s="3">
        <v>0</v>
      </c>
      <c r="L500" t="s">
        <v>18</v>
      </c>
      <c r="M500" t="s">
        <v>24</v>
      </c>
      <c r="N500" s="1" t="s">
        <v>20</v>
      </c>
      <c r="O500">
        <f>TBL_Employees[[#This Row],[Annual Salary]]*TBL_Employees[[#This Row],[Bonus %]]</f>
        <v>0</v>
      </c>
      <c r="P500" s="2">
        <f>TBL_Employees[[#This Row],[Annual Salary]]+TBL_Employees[[#This Row],[Bonus calculated]]</f>
        <v>56002</v>
      </c>
    </row>
    <row r="501" spans="1:16" hidden="1" x14ac:dyDescent="0.35">
      <c r="A501" t="s">
        <v>691</v>
      </c>
      <c r="B501" t="s">
        <v>1581</v>
      </c>
      <c r="C501" t="s">
        <v>38</v>
      </c>
      <c r="D501" t="s">
        <v>45</v>
      </c>
      <c r="E501" t="s">
        <v>15</v>
      </c>
      <c r="F501" t="s">
        <v>16</v>
      </c>
      <c r="G501" t="s">
        <v>46</v>
      </c>
      <c r="H501">
        <v>61</v>
      </c>
      <c r="I501" s="1">
        <v>41377</v>
      </c>
      <c r="J501" s="2">
        <v>195636</v>
      </c>
      <c r="K501" s="3">
        <v>0.21</v>
      </c>
      <c r="L501" t="s">
        <v>47</v>
      </c>
      <c r="M501" t="s">
        <v>1136</v>
      </c>
      <c r="N501" s="1" t="s">
        <v>20</v>
      </c>
      <c r="O501">
        <f>TBL_Employees[[#This Row],[Annual Salary]]*TBL_Employees[[#This Row],[Bonus %]]</f>
        <v>41083.56</v>
      </c>
      <c r="P501" s="2">
        <f>TBL_Employees[[#This Row],[Annual Salary]]+TBL_Employees[[#This Row],[Bonus calculated]]</f>
        <v>236719.56</v>
      </c>
    </row>
    <row r="502" spans="1:16" hidden="1" x14ac:dyDescent="0.35">
      <c r="A502" t="s">
        <v>224</v>
      </c>
      <c r="B502" t="s">
        <v>1582</v>
      </c>
      <c r="C502" t="s">
        <v>25</v>
      </c>
      <c r="D502" t="s">
        <v>26</v>
      </c>
      <c r="E502" t="s">
        <v>1104</v>
      </c>
      <c r="F502" t="s">
        <v>27</v>
      </c>
      <c r="G502" t="s">
        <v>17</v>
      </c>
      <c r="H502">
        <v>53</v>
      </c>
      <c r="I502" s="1">
        <v>35490</v>
      </c>
      <c r="J502" s="2">
        <v>63165</v>
      </c>
      <c r="K502" s="3">
        <v>0</v>
      </c>
      <c r="L502" t="s">
        <v>18</v>
      </c>
      <c r="M502" t="s">
        <v>56</v>
      </c>
      <c r="N502" s="1" t="s">
        <v>20</v>
      </c>
      <c r="O502">
        <f>TBL_Employees[[#This Row],[Annual Salary]]*TBL_Employees[[#This Row],[Bonus %]]</f>
        <v>0</v>
      </c>
      <c r="P502" s="2">
        <f>TBL_Employees[[#This Row],[Annual Salary]]+TBL_Employees[[#This Row],[Bonus calculated]]</f>
        <v>63165</v>
      </c>
    </row>
    <row r="503" spans="1:16" hidden="1" x14ac:dyDescent="0.35">
      <c r="A503" t="s">
        <v>692</v>
      </c>
      <c r="B503" t="s">
        <v>1583</v>
      </c>
      <c r="C503" t="s">
        <v>59</v>
      </c>
      <c r="D503" t="s">
        <v>45</v>
      </c>
      <c r="E503" t="s">
        <v>15</v>
      </c>
      <c r="F503" t="s">
        <v>16</v>
      </c>
      <c r="G503" t="s">
        <v>23</v>
      </c>
      <c r="H503">
        <v>51</v>
      </c>
      <c r="I503" s="1">
        <v>35997</v>
      </c>
      <c r="J503" s="2">
        <v>57277</v>
      </c>
      <c r="K503" s="3">
        <v>0</v>
      </c>
      <c r="L503" t="s">
        <v>32</v>
      </c>
      <c r="M503" t="s">
        <v>63</v>
      </c>
      <c r="N503" s="1" t="s">
        <v>20</v>
      </c>
      <c r="O503">
        <f>TBL_Employees[[#This Row],[Annual Salary]]*TBL_Employees[[#This Row],[Bonus %]]</f>
        <v>0</v>
      </c>
      <c r="P503" s="2">
        <f>TBL_Employees[[#This Row],[Annual Salary]]+TBL_Employees[[#This Row],[Bonus calculated]]</f>
        <v>57277</v>
      </c>
    </row>
    <row r="504" spans="1:16" hidden="1" x14ac:dyDescent="0.35">
      <c r="A504" t="s">
        <v>693</v>
      </c>
      <c r="B504" t="s">
        <v>1584</v>
      </c>
      <c r="C504" t="s">
        <v>59</v>
      </c>
      <c r="D504" t="s">
        <v>14</v>
      </c>
      <c r="E504" t="s">
        <v>1104</v>
      </c>
      <c r="F504" t="s">
        <v>16</v>
      </c>
      <c r="G504" t="s">
        <v>46</v>
      </c>
      <c r="H504">
        <v>56</v>
      </c>
      <c r="I504" s="1">
        <v>43844</v>
      </c>
      <c r="J504" s="2">
        <v>42950</v>
      </c>
      <c r="K504" s="3">
        <v>0</v>
      </c>
      <c r="L504" t="s">
        <v>47</v>
      </c>
      <c r="M504" t="s">
        <v>1136</v>
      </c>
      <c r="N504" s="1" t="s">
        <v>20</v>
      </c>
      <c r="O504">
        <f>TBL_Employees[[#This Row],[Annual Salary]]*TBL_Employees[[#This Row],[Bonus %]]</f>
        <v>0</v>
      </c>
      <c r="P504" s="2">
        <f>TBL_Employees[[#This Row],[Annual Salary]]+TBL_Employees[[#This Row],[Bonus calculated]]</f>
        <v>42950</v>
      </c>
    </row>
    <row r="505" spans="1:16" hidden="1" x14ac:dyDescent="0.35">
      <c r="A505" t="s">
        <v>694</v>
      </c>
      <c r="B505" t="s">
        <v>1585</v>
      </c>
      <c r="C505" t="s">
        <v>38</v>
      </c>
      <c r="D505" t="s">
        <v>26</v>
      </c>
      <c r="E505" t="s">
        <v>15</v>
      </c>
      <c r="F505" t="s">
        <v>27</v>
      </c>
      <c r="G505" t="s">
        <v>46</v>
      </c>
      <c r="H505">
        <v>38</v>
      </c>
      <c r="I505" s="1">
        <v>43382</v>
      </c>
      <c r="J505" s="2">
        <v>168410</v>
      </c>
      <c r="K505" s="3">
        <v>0.3</v>
      </c>
      <c r="L505" t="s">
        <v>18</v>
      </c>
      <c r="M505" t="s">
        <v>19</v>
      </c>
      <c r="N505" s="1" t="s">
        <v>20</v>
      </c>
      <c r="O505">
        <f>TBL_Employees[[#This Row],[Annual Salary]]*TBL_Employees[[#This Row],[Bonus %]]</f>
        <v>50523</v>
      </c>
      <c r="P505" s="2">
        <f>TBL_Employees[[#This Row],[Annual Salary]]+TBL_Employees[[#This Row],[Bonus calculated]]</f>
        <v>218933</v>
      </c>
    </row>
    <row r="506" spans="1:16" hidden="1" x14ac:dyDescent="0.35">
      <c r="A506" t="s">
        <v>695</v>
      </c>
      <c r="B506" t="s">
        <v>1586</v>
      </c>
      <c r="C506" t="s">
        <v>55</v>
      </c>
      <c r="D506" t="s">
        <v>26</v>
      </c>
      <c r="E506" t="s">
        <v>31</v>
      </c>
      <c r="F506" t="s">
        <v>16</v>
      </c>
      <c r="G506" t="s">
        <v>17</v>
      </c>
      <c r="H506">
        <v>41</v>
      </c>
      <c r="I506" s="1">
        <v>39550</v>
      </c>
      <c r="J506" s="2">
        <v>114588</v>
      </c>
      <c r="K506" s="3">
        <v>0.05</v>
      </c>
      <c r="L506" t="s">
        <v>18</v>
      </c>
      <c r="M506" t="s">
        <v>42</v>
      </c>
      <c r="N506" s="1" t="s">
        <v>20</v>
      </c>
      <c r="O506">
        <f>TBL_Employees[[#This Row],[Annual Salary]]*TBL_Employees[[#This Row],[Bonus %]]</f>
        <v>5729.4000000000005</v>
      </c>
      <c r="P506" s="2">
        <f>TBL_Employees[[#This Row],[Annual Salary]]+TBL_Employees[[#This Row],[Bonus calculated]]</f>
        <v>120317.4</v>
      </c>
    </row>
    <row r="507" spans="1:16" hidden="1" x14ac:dyDescent="0.35">
      <c r="A507" t="s">
        <v>696</v>
      </c>
      <c r="B507" t="s">
        <v>1587</v>
      </c>
      <c r="C507" t="s">
        <v>40</v>
      </c>
      <c r="D507" t="s">
        <v>45</v>
      </c>
      <c r="E507" t="s">
        <v>1104</v>
      </c>
      <c r="F507" t="s">
        <v>16</v>
      </c>
      <c r="G507" t="s">
        <v>23</v>
      </c>
      <c r="H507">
        <v>61</v>
      </c>
      <c r="I507" s="1">
        <v>35562</v>
      </c>
      <c r="J507" s="2">
        <v>72546</v>
      </c>
      <c r="K507" s="3">
        <v>0</v>
      </c>
      <c r="L507" t="s">
        <v>32</v>
      </c>
      <c r="M507" t="s">
        <v>54</v>
      </c>
      <c r="N507" s="1">
        <v>44284</v>
      </c>
      <c r="O507">
        <f>TBL_Employees[[#This Row],[Annual Salary]]*TBL_Employees[[#This Row],[Bonus %]]</f>
        <v>0</v>
      </c>
      <c r="P507" s="2">
        <f>TBL_Employees[[#This Row],[Annual Salary]]+TBL_Employees[[#This Row],[Bonus calculated]]</f>
        <v>72546</v>
      </c>
    </row>
    <row r="508" spans="1:16" hidden="1" x14ac:dyDescent="0.35">
      <c r="A508" t="s">
        <v>697</v>
      </c>
      <c r="B508" t="s">
        <v>1588</v>
      </c>
      <c r="C508" t="s">
        <v>59</v>
      </c>
      <c r="D508" t="s">
        <v>45</v>
      </c>
      <c r="E508" t="s">
        <v>31</v>
      </c>
      <c r="F508" t="s">
        <v>27</v>
      </c>
      <c r="G508" t="s">
        <v>23</v>
      </c>
      <c r="H508">
        <v>33</v>
      </c>
      <c r="I508" s="1">
        <v>44205</v>
      </c>
      <c r="J508" s="2">
        <v>55397</v>
      </c>
      <c r="K508" s="3">
        <v>0</v>
      </c>
      <c r="L508" t="s">
        <v>32</v>
      </c>
      <c r="M508" t="s">
        <v>63</v>
      </c>
      <c r="N508" s="1" t="s">
        <v>20</v>
      </c>
      <c r="O508">
        <f>TBL_Employees[[#This Row],[Annual Salary]]*TBL_Employees[[#This Row],[Bonus %]]</f>
        <v>0</v>
      </c>
      <c r="P508" s="2">
        <f>TBL_Employees[[#This Row],[Annual Salary]]+TBL_Employees[[#This Row],[Bonus calculated]]</f>
        <v>55397</v>
      </c>
    </row>
    <row r="509" spans="1:16" hidden="1" x14ac:dyDescent="0.35">
      <c r="A509" t="s">
        <v>698</v>
      </c>
      <c r="B509" t="s">
        <v>1589</v>
      </c>
      <c r="C509" t="s">
        <v>38</v>
      </c>
      <c r="D509" t="s">
        <v>41</v>
      </c>
      <c r="E509" t="s">
        <v>31</v>
      </c>
      <c r="F509" t="s">
        <v>16</v>
      </c>
      <c r="G509" t="s">
        <v>23</v>
      </c>
      <c r="H509">
        <v>41</v>
      </c>
      <c r="I509" s="1">
        <v>44444</v>
      </c>
      <c r="J509" s="2">
        <v>192266</v>
      </c>
      <c r="K509" s="3">
        <v>0.23</v>
      </c>
      <c r="L509" t="s">
        <v>32</v>
      </c>
      <c r="M509" t="s">
        <v>33</v>
      </c>
      <c r="N509" s="1" t="s">
        <v>20</v>
      </c>
      <c r="O509">
        <f>TBL_Employees[[#This Row],[Annual Salary]]*TBL_Employees[[#This Row],[Bonus %]]</f>
        <v>44221.18</v>
      </c>
      <c r="P509" s="2">
        <f>TBL_Employees[[#This Row],[Annual Salary]]+TBL_Employees[[#This Row],[Bonus calculated]]</f>
        <v>236487.18</v>
      </c>
    </row>
    <row r="510" spans="1:16" hidden="1" x14ac:dyDescent="0.35">
      <c r="A510" t="s">
        <v>699</v>
      </c>
      <c r="B510" t="s">
        <v>1590</v>
      </c>
      <c r="C510" t="s">
        <v>79</v>
      </c>
      <c r="D510" t="s">
        <v>26</v>
      </c>
      <c r="E510" t="s">
        <v>35</v>
      </c>
      <c r="F510" t="s">
        <v>16</v>
      </c>
      <c r="G510" t="s">
        <v>23</v>
      </c>
      <c r="H510">
        <v>36</v>
      </c>
      <c r="I510" s="1">
        <v>41628</v>
      </c>
      <c r="J510" s="2">
        <v>79876</v>
      </c>
      <c r="K510" s="3">
        <v>0</v>
      </c>
      <c r="L510" t="s">
        <v>18</v>
      </c>
      <c r="M510" t="s">
        <v>56</v>
      </c>
      <c r="N510" s="1">
        <v>44959</v>
      </c>
      <c r="O510">
        <f>TBL_Employees[[#This Row],[Annual Salary]]*TBL_Employees[[#This Row],[Bonus %]]</f>
        <v>0</v>
      </c>
      <c r="P510" s="2">
        <f>TBL_Employees[[#This Row],[Annual Salary]]+TBL_Employees[[#This Row],[Bonus calculated]]</f>
        <v>79876</v>
      </c>
    </row>
    <row r="511" spans="1:16" hidden="1" x14ac:dyDescent="0.35">
      <c r="A511" t="s">
        <v>700</v>
      </c>
      <c r="B511" t="s">
        <v>1591</v>
      </c>
      <c r="C511" t="s">
        <v>55</v>
      </c>
      <c r="D511" t="s">
        <v>45</v>
      </c>
      <c r="E511" t="s">
        <v>31</v>
      </c>
      <c r="F511" t="s">
        <v>16</v>
      </c>
      <c r="G511" t="s">
        <v>23</v>
      </c>
      <c r="H511">
        <v>42</v>
      </c>
      <c r="I511" s="1">
        <v>43165</v>
      </c>
      <c r="J511" s="2">
        <v>112593</v>
      </c>
      <c r="K511" s="3">
        <v>0.05</v>
      </c>
      <c r="L511" t="s">
        <v>18</v>
      </c>
      <c r="M511" t="s">
        <v>56</v>
      </c>
      <c r="N511" s="1" t="s">
        <v>20</v>
      </c>
      <c r="O511">
        <f>TBL_Employees[[#This Row],[Annual Salary]]*TBL_Employees[[#This Row],[Bonus %]]</f>
        <v>5629.6500000000005</v>
      </c>
      <c r="P511" s="2">
        <f>TBL_Employees[[#This Row],[Annual Salary]]+TBL_Employees[[#This Row],[Bonus calculated]]</f>
        <v>118222.65</v>
      </c>
    </row>
    <row r="512" spans="1:16" hidden="1" x14ac:dyDescent="0.35">
      <c r="A512" t="s">
        <v>701</v>
      </c>
      <c r="B512" t="s">
        <v>1592</v>
      </c>
      <c r="C512" t="s">
        <v>79</v>
      </c>
      <c r="D512" t="s">
        <v>26</v>
      </c>
      <c r="E512" t="s">
        <v>35</v>
      </c>
      <c r="F512" t="s">
        <v>16</v>
      </c>
      <c r="G512" t="s">
        <v>17</v>
      </c>
      <c r="H512">
        <v>36</v>
      </c>
      <c r="I512" s="1">
        <v>42677</v>
      </c>
      <c r="J512" s="2">
        <v>99249</v>
      </c>
      <c r="K512" s="3">
        <v>0</v>
      </c>
      <c r="L512" t="s">
        <v>18</v>
      </c>
      <c r="M512" t="s">
        <v>42</v>
      </c>
      <c r="N512" s="1" t="s">
        <v>20</v>
      </c>
      <c r="O512">
        <f>TBL_Employees[[#This Row],[Annual Salary]]*TBL_Employees[[#This Row],[Bonus %]]</f>
        <v>0</v>
      </c>
      <c r="P512" s="2">
        <f>TBL_Employees[[#This Row],[Annual Salary]]+TBL_Employees[[#This Row],[Bonus calculated]]</f>
        <v>99249</v>
      </c>
    </row>
    <row r="513" spans="1:16" hidden="1" x14ac:dyDescent="0.35">
      <c r="A513" t="s">
        <v>702</v>
      </c>
      <c r="B513" t="s">
        <v>1593</v>
      </c>
      <c r="C513" t="s">
        <v>55</v>
      </c>
      <c r="D513" t="s">
        <v>14</v>
      </c>
      <c r="E513" t="s">
        <v>35</v>
      </c>
      <c r="F513" t="s">
        <v>16</v>
      </c>
      <c r="G513" t="s">
        <v>17</v>
      </c>
      <c r="H513">
        <v>55</v>
      </c>
      <c r="I513" s="1">
        <v>41133</v>
      </c>
      <c r="J513" s="2">
        <v>117421</v>
      </c>
      <c r="K513" s="3">
        <v>0.05</v>
      </c>
      <c r="L513" t="s">
        <v>18</v>
      </c>
      <c r="M513" t="s">
        <v>24</v>
      </c>
      <c r="N513" s="1">
        <v>42975</v>
      </c>
      <c r="O513">
        <f>TBL_Employees[[#This Row],[Annual Salary]]*TBL_Employees[[#This Row],[Bonus %]]</f>
        <v>5871.05</v>
      </c>
      <c r="P513" s="2">
        <f>TBL_Employees[[#This Row],[Annual Salary]]+TBL_Employees[[#This Row],[Bonus calculated]]</f>
        <v>123292.05</v>
      </c>
    </row>
    <row r="514" spans="1:16" x14ac:dyDescent="0.35">
      <c r="A514" t="s">
        <v>703</v>
      </c>
      <c r="B514" t="s">
        <v>1594</v>
      </c>
      <c r="C514" t="s">
        <v>85</v>
      </c>
      <c r="D514" t="s">
        <v>30</v>
      </c>
      <c r="E514" t="s">
        <v>31</v>
      </c>
      <c r="F514" t="s">
        <v>16</v>
      </c>
      <c r="G514" t="s">
        <v>23</v>
      </c>
      <c r="H514">
        <v>44</v>
      </c>
      <c r="I514" s="1">
        <v>43087</v>
      </c>
      <c r="J514" s="2">
        <v>82241</v>
      </c>
      <c r="K514" s="3">
        <v>0</v>
      </c>
      <c r="L514" t="s">
        <v>32</v>
      </c>
      <c r="M514" t="s">
        <v>63</v>
      </c>
      <c r="N514" s="1" t="s">
        <v>20</v>
      </c>
      <c r="O514">
        <f>TBL_Employees[[#This Row],[Annual Salary]]*TBL_Employees[[#This Row],[Bonus %]]</f>
        <v>0</v>
      </c>
      <c r="P514" s="2">
        <f>TBL_Employees[[#This Row],[Annual Salary]]+TBL_Employees[[#This Row],[Bonus calculated]]</f>
        <v>82241</v>
      </c>
    </row>
    <row r="515" spans="1:16" hidden="1" x14ac:dyDescent="0.35">
      <c r="A515" t="s">
        <v>704</v>
      </c>
      <c r="B515" t="s">
        <v>1595</v>
      </c>
      <c r="C515" t="s">
        <v>55</v>
      </c>
      <c r="D515" t="s">
        <v>41</v>
      </c>
      <c r="E515" t="s">
        <v>15</v>
      </c>
      <c r="F515" t="s">
        <v>27</v>
      </c>
      <c r="G515" t="s">
        <v>46</v>
      </c>
      <c r="H515">
        <v>31</v>
      </c>
      <c r="I515" s="1">
        <v>44696</v>
      </c>
      <c r="J515" s="2">
        <v>125664</v>
      </c>
      <c r="K515" s="3">
        <v>0.05</v>
      </c>
      <c r="L515" t="s">
        <v>47</v>
      </c>
      <c r="M515" t="s">
        <v>68</v>
      </c>
      <c r="N515" s="1" t="s">
        <v>20</v>
      </c>
      <c r="O515">
        <f>TBL_Employees[[#This Row],[Annual Salary]]*TBL_Employees[[#This Row],[Bonus %]]</f>
        <v>6283.2000000000007</v>
      </c>
      <c r="P515" s="2">
        <f>TBL_Employees[[#This Row],[Annual Salary]]+TBL_Employees[[#This Row],[Bonus calculated]]</f>
        <v>131947.20000000001</v>
      </c>
    </row>
    <row r="516" spans="1:16" hidden="1" x14ac:dyDescent="0.35">
      <c r="A516" t="s">
        <v>705</v>
      </c>
      <c r="B516" t="s">
        <v>1596</v>
      </c>
      <c r="C516" t="s">
        <v>76</v>
      </c>
      <c r="D516" t="s">
        <v>45</v>
      </c>
      <c r="E516" t="s">
        <v>15</v>
      </c>
      <c r="F516" t="s">
        <v>27</v>
      </c>
      <c r="G516" t="s">
        <v>23</v>
      </c>
      <c r="H516">
        <v>47</v>
      </c>
      <c r="I516" s="1">
        <v>41525</v>
      </c>
      <c r="J516" s="2">
        <v>57386</v>
      </c>
      <c r="K516" s="3">
        <v>0</v>
      </c>
      <c r="L516" t="s">
        <v>32</v>
      </c>
      <c r="M516" t="s">
        <v>54</v>
      </c>
      <c r="N516" s="1" t="s">
        <v>20</v>
      </c>
      <c r="O516">
        <f>TBL_Employees[[#This Row],[Annual Salary]]*TBL_Employees[[#This Row],[Bonus %]]</f>
        <v>0</v>
      </c>
      <c r="P516" s="2">
        <f>TBL_Employees[[#This Row],[Annual Salary]]+TBL_Employees[[#This Row],[Bonus calculated]]</f>
        <v>57386</v>
      </c>
    </row>
    <row r="517" spans="1:16" hidden="1" x14ac:dyDescent="0.35">
      <c r="A517" t="s">
        <v>706</v>
      </c>
      <c r="B517" t="s">
        <v>1597</v>
      </c>
      <c r="C517" t="s">
        <v>13</v>
      </c>
      <c r="D517" t="s">
        <v>30</v>
      </c>
      <c r="E517" t="s">
        <v>31</v>
      </c>
      <c r="F517" t="s">
        <v>16</v>
      </c>
      <c r="G517" t="s">
        <v>43</v>
      </c>
      <c r="H517">
        <v>59</v>
      </c>
      <c r="I517" s="1">
        <v>37022</v>
      </c>
      <c r="J517" s="2">
        <v>196740</v>
      </c>
      <c r="K517" s="3">
        <v>0.31</v>
      </c>
      <c r="L517" t="s">
        <v>18</v>
      </c>
      <c r="M517" t="s">
        <v>42</v>
      </c>
      <c r="N517" s="1" t="s">
        <v>20</v>
      </c>
      <c r="O517">
        <f>TBL_Employees[[#This Row],[Annual Salary]]*TBL_Employees[[#This Row],[Bonus %]]</f>
        <v>60989.4</v>
      </c>
      <c r="P517" s="2">
        <f>TBL_Employees[[#This Row],[Annual Salary]]+TBL_Employees[[#This Row],[Bonus calculated]]</f>
        <v>257729.4</v>
      </c>
    </row>
    <row r="518" spans="1:16" hidden="1" x14ac:dyDescent="0.35">
      <c r="A518" t="s">
        <v>707</v>
      </c>
      <c r="B518" t="s">
        <v>1598</v>
      </c>
      <c r="C518" t="s">
        <v>38</v>
      </c>
      <c r="D518" t="s">
        <v>22</v>
      </c>
      <c r="E518" t="s">
        <v>1104</v>
      </c>
      <c r="F518" t="s">
        <v>16</v>
      </c>
      <c r="G518" t="s">
        <v>23</v>
      </c>
      <c r="H518">
        <v>48</v>
      </c>
      <c r="I518" s="1">
        <v>40047</v>
      </c>
      <c r="J518" s="2">
        <v>168202</v>
      </c>
      <c r="K518" s="3">
        <v>0.22</v>
      </c>
      <c r="L518" t="s">
        <v>32</v>
      </c>
      <c r="M518" t="s">
        <v>33</v>
      </c>
      <c r="N518" s="1" t="s">
        <v>20</v>
      </c>
      <c r="O518">
        <f>TBL_Employees[[#This Row],[Annual Salary]]*TBL_Employees[[#This Row],[Bonus %]]</f>
        <v>37004.44</v>
      </c>
      <c r="P518" s="2">
        <f>TBL_Employees[[#This Row],[Annual Salary]]+TBL_Employees[[#This Row],[Bonus calculated]]</f>
        <v>205206.44</v>
      </c>
    </row>
    <row r="519" spans="1:16" hidden="1" x14ac:dyDescent="0.35">
      <c r="A519" t="s">
        <v>708</v>
      </c>
      <c r="B519" t="s">
        <v>1599</v>
      </c>
      <c r="C519" t="s">
        <v>13</v>
      </c>
      <c r="D519" t="s">
        <v>22</v>
      </c>
      <c r="E519" t="s">
        <v>1104</v>
      </c>
      <c r="F519" t="s">
        <v>16</v>
      </c>
      <c r="G519" t="s">
        <v>23</v>
      </c>
      <c r="H519">
        <v>44</v>
      </c>
      <c r="I519" s="1">
        <v>38909</v>
      </c>
      <c r="J519" s="2">
        <v>242004</v>
      </c>
      <c r="K519" s="3">
        <v>0.38</v>
      </c>
      <c r="L519" t="s">
        <v>32</v>
      </c>
      <c r="M519" t="s">
        <v>67</v>
      </c>
      <c r="N519" s="1" t="s">
        <v>20</v>
      </c>
      <c r="O519">
        <f>TBL_Employees[[#This Row],[Annual Salary]]*TBL_Employees[[#This Row],[Bonus %]]</f>
        <v>91961.52</v>
      </c>
      <c r="P519" s="2">
        <f>TBL_Employees[[#This Row],[Annual Salary]]+TBL_Employees[[#This Row],[Bonus calculated]]</f>
        <v>333965.52</v>
      </c>
    </row>
    <row r="520" spans="1:16" hidden="1" x14ac:dyDescent="0.35">
      <c r="A520" t="s">
        <v>709</v>
      </c>
      <c r="B520" t="s">
        <v>1600</v>
      </c>
      <c r="C520" t="s">
        <v>76</v>
      </c>
      <c r="D520" t="s">
        <v>45</v>
      </c>
      <c r="E520" t="s">
        <v>35</v>
      </c>
      <c r="F520" t="s">
        <v>16</v>
      </c>
      <c r="G520" t="s">
        <v>23</v>
      </c>
      <c r="H520">
        <v>52</v>
      </c>
      <c r="I520" s="1">
        <v>35854</v>
      </c>
      <c r="J520" s="2">
        <v>57433</v>
      </c>
      <c r="K520" s="3">
        <v>0</v>
      </c>
      <c r="L520" t="s">
        <v>32</v>
      </c>
      <c r="M520" t="s">
        <v>63</v>
      </c>
      <c r="N520" s="1" t="s">
        <v>20</v>
      </c>
      <c r="O520">
        <f>TBL_Employees[[#This Row],[Annual Salary]]*TBL_Employees[[#This Row],[Bonus %]]</f>
        <v>0</v>
      </c>
      <c r="P520" s="2">
        <f>TBL_Employees[[#This Row],[Annual Salary]]+TBL_Employees[[#This Row],[Bonus calculated]]</f>
        <v>57433</v>
      </c>
    </row>
    <row r="521" spans="1:16" hidden="1" x14ac:dyDescent="0.35">
      <c r="A521" t="s">
        <v>710</v>
      </c>
      <c r="B521" t="s">
        <v>1601</v>
      </c>
      <c r="C521" t="s">
        <v>40</v>
      </c>
      <c r="D521" t="s">
        <v>58</v>
      </c>
      <c r="E521" t="s">
        <v>1104</v>
      </c>
      <c r="F521" t="s">
        <v>27</v>
      </c>
      <c r="G521" t="s">
        <v>46</v>
      </c>
      <c r="H521">
        <v>54</v>
      </c>
      <c r="I521" s="1">
        <v>40005</v>
      </c>
      <c r="J521" s="2">
        <v>74656</v>
      </c>
      <c r="K521" s="3">
        <v>0</v>
      </c>
      <c r="L521" t="s">
        <v>18</v>
      </c>
      <c r="M521" t="s">
        <v>56</v>
      </c>
      <c r="N521" s="1" t="s">
        <v>20</v>
      </c>
      <c r="O521">
        <f>TBL_Employees[[#This Row],[Annual Salary]]*TBL_Employees[[#This Row],[Bonus %]]</f>
        <v>0</v>
      </c>
      <c r="P521" s="2">
        <f>TBL_Employees[[#This Row],[Annual Salary]]+TBL_Employees[[#This Row],[Bonus calculated]]</f>
        <v>74656</v>
      </c>
    </row>
    <row r="522" spans="1:16" hidden="1" x14ac:dyDescent="0.35">
      <c r="A522" t="s">
        <v>711</v>
      </c>
      <c r="B522" t="s">
        <v>1602</v>
      </c>
      <c r="C522" t="s">
        <v>21</v>
      </c>
      <c r="D522" t="s">
        <v>22</v>
      </c>
      <c r="E522" t="s">
        <v>15</v>
      </c>
      <c r="F522" t="s">
        <v>16</v>
      </c>
      <c r="G522" t="s">
        <v>23</v>
      </c>
      <c r="H522">
        <v>31</v>
      </c>
      <c r="I522" s="1">
        <v>42605</v>
      </c>
      <c r="J522" s="2">
        <v>62848</v>
      </c>
      <c r="K522" s="3">
        <v>0</v>
      </c>
      <c r="L522" t="s">
        <v>32</v>
      </c>
      <c r="M522" t="s">
        <v>33</v>
      </c>
      <c r="N522" s="1" t="s">
        <v>20</v>
      </c>
      <c r="O522">
        <f>TBL_Employees[[#This Row],[Annual Salary]]*TBL_Employees[[#This Row],[Bonus %]]</f>
        <v>0</v>
      </c>
      <c r="P522" s="2">
        <f>TBL_Employees[[#This Row],[Annual Salary]]+TBL_Employees[[#This Row],[Bonus calculated]]</f>
        <v>62848</v>
      </c>
    </row>
    <row r="523" spans="1:16" hidden="1" x14ac:dyDescent="0.35">
      <c r="A523" t="s">
        <v>712</v>
      </c>
      <c r="B523" t="s">
        <v>1603</v>
      </c>
      <c r="C523" t="s">
        <v>25</v>
      </c>
      <c r="D523" t="s">
        <v>26</v>
      </c>
      <c r="E523" t="s">
        <v>15</v>
      </c>
      <c r="F523" t="s">
        <v>27</v>
      </c>
      <c r="G523" t="s">
        <v>23</v>
      </c>
      <c r="H523">
        <v>39</v>
      </c>
      <c r="I523" s="1">
        <v>40644</v>
      </c>
      <c r="J523" s="2">
        <v>92523</v>
      </c>
      <c r="K523" s="3">
        <v>0</v>
      </c>
      <c r="L523" t="s">
        <v>18</v>
      </c>
      <c r="M523" t="s">
        <v>42</v>
      </c>
      <c r="N523" s="1" t="s">
        <v>20</v>
      </c>
      <c r="O523">
        <f>TBL_Employees[[#This Row],[Annual Salary]]*TBL_Employees[[#This Row],[Bonus %]]</f>
        <v>0</v>
      </c>
      <c r="P523" s="2">
        <f>TBL_Employees[[#This Row],[Annual Salary]]+TBL_Employees[[#This Row],[Bonus calculated]]</f>
        <v>92523</v>
      </c>
    </row>
    <row r="524" spans="1:16" hidden="1" x14ac:dyDescent="0.35">
      <c r="A524" t="s">
        <v>713</v>
      </c>
      <c r="B524" t="s">
        <v>146</v>
      </c>
      <c r="C524" t="s">
        <v>1113</v>
      </c>
      <c r="D524" t="s">
        <v>26</v>
      </c>
      <c r="E524" t="s">
        <v>1104</v>
      </c>
      <c r="F524" t="s">
        <v>27</v>
      </c>
      <c r="G524" t="s">
        <v>23</v>
      </c>
      <c r="H524">
        <v>40</v>
      </c>
      <c r="I524" s="1">
        <v>41259</v>
      </c>
      <c r="J524" s="2">
        <v>142844</v>
      </c>
      <c r="K524" s="3">
        <v>0.11</v>
      </c>
      <c r="L524" t="s">
        <v>18</v>
      </c>
      <c r="M524" t="s">
        <v>42</v>
      </c>
      <c r="N524" s="1" t="s">
        <v>20</v>
      </c>
      <c r="O524">
        <f>TBL_Employees[[#This Row],[Annual Salary]]*TBL_Employees[[#This Row],[Bonus %]]</f>
        <v>15712.84</v>
      </c>
      <c r="P524" s="2">
        <f>TBL_Employees[[#This Row],[Annual Salary]]+TBL_Employees[[#This Row],[Bonus calculated]]</f>
        <v>158556.84</v>
      </c>
    </row>
    <row r="525" spans="1:16" hidden="1" x14ac:dyDescent="0.35">
      <c r="A525" t="s">
        <v>714</v>
      </c>
      <c r="B525" t="s">
        <v>1604</v>
      </c>
      <c r="C525" t="s">
        <v>55</v>
      </c>
      <c r="D525" t="s">
        <v>45</v>
      </c>
      <c r="E525" t="s">
        <v>31</v>
      </c>
      <c r="F525" t="s">
        <v>27</v>
      </c>
      <c r="G525" t="s">
        <v>17</v>
      </c>
      <c r="H525">
        <v>39</v>
      </c>
      <c r="I525" s="1">
        <v>39836</v>
      </c>
      <c r="J525" s="2">
        <v>100718</v>
      </c>
      <c r="K525" s="3">
        <v>0.05</v>
      </c>
      <c r="L525" t="s">
        <v>18</v>
      </c>
      <c r="M525" t="s">
        <v>24</v>
      </c>
      <c r="N525" s="1" t="s">
        <v>20</v>
      </c>
      <c r="O525">
        <f>TBL_Employees[[#This Row],[Annual Salary]]*TBL_Employees[[#This Row],[Bonus %]]</f>
        <v>5035.9000000000005</v>
      </c>
      <c r="P525" s="2">
        <f>TBL_Employees[[#This Row],[Annual Salary]]+TBL_Employees[[#This Row],[Bonus calculated]]</f>
        <v>105753.9</v>
      </c>
    </row>
    <row r="526" spans="1:16" hidden="1" x14ac:dyDescent="0.35">
      <c r="A526" t="s">
        <v>715</v>
      </c>
      <c r="B526" t="s">
        <v>1605</v>
      </c>
      <c r="C526" t="s">
        <v>38</v>
      </c>
      <c r="D526" t="s">
        <v>26</v>
      </c>
      <c r="E526" t="s">
        <v>15</v>
      </c>
      <c r="F526" t="s">
        <v>27</v>
      </c>
      <c r="G526" t="s">
        <v>17</v>
      </c>
      <c r="H526">
        <v>25</v>
      </c>
      <c r="I526" s="1">
        <v>44847</v>
      </c>
      <c r="J526" s="2">
        <v>154186</v>
      </c>
      <c r="K526" s="3">
        <v>0.26</v>
      </c>
      <c r="L526" t="s">
        <v>18</v>
      </c>
      <c r="M526" t="s">
        <v>24</v>
      </c>
      <c r="N526" s="1" t="s">
        <v>20</v>
      </c>
      <c r="O526">
        <f>TBL_Employees[[#This Row],[Annual Salary]]*TBL_Employees[[#This Row],[Bonus %]]</f>
        <v>40088.36</v>
      </c>
      <c r="P526" s="2">
        <f>TBL_Employees[[#This Row],[Annual Salary]]+TBL_Employees[[#This Row],[Bonus calculated]]</f>
        <v>194274.36</v>
      </c>
    </row>
    <row r="527" spans="1:16" hidden="1" x14ac:dyDescent="0.35">
      <c r="A527" t="s">
        <v>716</v>
      </c>
      <c r="B527" t="s">
        <v>1606</v>
      </c>
      <c r="C527" t="s">
        <v>60</v>
      </c>
      <c r="D527" t="s">
        <v>30</v>
      </c>
      <c r="E527" t="s">
        <v>15</v>
      </c>
      <c r="F527" t="s">
        <v>27</v>
      </c>
      <c r="G527" t="s">
        <v>23</v>
      </c>
      <c r="H527">
        <v>48</v>
      </c>
      <c r="I527" s="1">
        <v>37796</v>
      </c>
      <c r="J527" s="2">
        <v>107586</v>
      </c>
      <c r="K527" s="3">
        <v>0</v>
      </c>
      <c r="L527" t="s">
        <v>32</v>
      </c>
      <c r="M527" t="s">
        <v>63</v>
      </c>
      <c r="N527" s="1" t="s">
        <v>20</v>
      </c>
      <c r="O527">
        <f>TBL_Employees[[#This Row],[Annual Salary]]*TBL_Employees[[#This Row],[Bonus %]]</f>
        <v>0</v>
      </c>
      <c r="P527" s="2">
        <f>TBL_Employees[[#This Row],[Annual Salary]]+TBL_Employees[[#This Row],[Bonus calculated]]</f>
        <v>107586</v>
      </c>
    </row>
    <row r="528" spans="1:16" hidden="1" x14ac:dyDescent="0.35">
      <c r="A528" t="s">
        <v>717</v>
      </c>
      <c r="B528" t="s">
        <v>1607</v>
      </c>
      <c r="C528" t="s">
        <v>61</v>
      </c>
      <c r="D528" t="s">
        <v>26</v>
      </c>
      <c r="E528" t="s">
        <v>15</v>
      </c>
      <c r="F528" t="s">
        <v>16</v>
      </c>
      <c r="G528" t="s">
        <v>46</v>
      </c>
      <c r="H528">
        <v>54</v>
      </c>
      <c r="I528" s="1">
        <v>37922</v>
      </c>
      <c r="J528" s="2">
        <v>88906</v>
      </c>
      <c r="K528" s="3">
        <v>0</v>
      </c>
      <c r="L528" t="s">
        <v>18</v>
      </c>
      <c r="M528" t="s">
        <v>37</v>
      </c>
      <c r="N528" s="1" t="s">
        <v>20</v>
      </c>
      <c r="O528">
        <f>TBL_Employees[[#This Row],[Annual Salary]]*TBL_Employees[[#This Row],[Bonus %]]</f>
        <v>0</v>
      </c>
      <c r="P528" s="2">
        <f>TBL_Employees[[#This Row],[Annual Salary]]+TBL_Employees[[#This Row],[Bonus calculated]]</f>
        <v>88906</v>
      </c>
    </row>
    <row r="529" spans="1:16" hidden="1" x14ac:dyDescent="0.35">
      <c r="A529" t="s">
        <v>718</v>
      </c>
      <c r="B529" t="s">
        <v>1608</v>
      </c>
      <c r="C529" t="s">
        <v>85</v>
      </c>
      <c r="D529" t="s">
        <v>30</v>
      </c>
      <c r="E529" t="s">
        <v>35</v>
      </c>
      <c r="F529" t="s">
        <v>16</v>
      </c>
      <c r="G529" t="s">
        <v>17</v>
      </c>
      <c r="H529">
        <v>40</v>
      </c>
      <c r="I529" s="1">
        <v>43229</v>
      </c>
      <c r="J529" s="2">
        <v>74329</v>
      </c>
      <c r="K529" s="3">
        <v>0</v>
      </c>
      <c r="L529" t="s">
        <v>18</v>
      </c>
      <c r="M529" t="s">
        <v>19</v>
      </c>
      <c r="N529" s="1" t="s">
        <v>20</v>
      </c>
      <c r="O529">
        <f>TBL_Employees[[#This Row],[Annual Salary]]*TBL_Employees[[#This Row],[Bonus %]]</f>
        <v>0</v>
      </c>
      <c r="P529" s="2">
        <f>TBL_Employees[[#This Row],[Annual Salary]]+TBL_Employees[[#This Row],[Bonus calculated]]</f>
        <v>74329</v>
      </c>
    </row>
    <row r="530" spans="1:16" hidden="1" x14ac:dyDescent="0.35">
      <c r="A530" t="s">
        <v>719</v>
      </c>
      <c r="B530" t="s">
        <v>1609</v>
      </c>
      <c r="C530" t="s">
        <v>34</v>
      </c>
      <c r="D530" t="s">
        <v>26</v>
      </c>
      <c r="E530" t="s">
        <v>35</v>
      </c>
      <c r="F530" t="s">
        <v>27</v>
      </c>
      <c r="G530" t="s">
        <v>17</v>
      </c>
      <c r="H530">
        <v>32</v>
      </c>
      <c r="I530" s="1">
        <v>44301</v>
      </c>
      <c r="J530" s="2">
        <v>86523</v>
      </c>
      <c r="K530" s="3">
        <v>0</v>
      </c>
      <c r="L530" t="s">
        <v>18</v>
      </c>
      <c r="M530" t="s">
        <v>28</v>
      </c>
      <c r="N530" s="1">
        <v>44507</v>
      </c>
      <c r="O530">
        <f>TBL_Employees[[#This Row],[Annual Salary]]*TBL_Employees[[#This Row],[Bonus %]]</f>
        <v>0</v>
      </c>
      <c r="P530" s="2">
        <f>TBL_Employees[[#This Row],[Annual Salary]]+TBL_Employees[[#This Row],[Bonus calculated]]</f>
        <v>86523</v>
      </c>
    </row>
    <row r="531" spans="1:16" hidden="1" x14ac:dyDescent="0.35">
      <c r="A531" t="s">
        <v>284</v>
      </c>
      <c r="B531" t="s">
        <v>1610</v>
      </c>
      <c r="C531" t="s">
        <v>13</v>
      </c>
      <c r="D531" t="s">
        <v>26</v>
      </c>
      <c r="E531" t="s">
        <v>35</v>
      </c>
      <c r="F531" t="s">
        <v>27</v>
      </c>
      <c r="G531" t="s">
        <v>46</v>
      </c>
      <c r="H531">
        <v>60</v>
      </c>
      <c r="I531" s="1">
        <v>41948</v>
      </c>
      <c r="J531" s="2">
        <v>239868</v>
      </c>
      <c r="K531" s="3">
        <v>0.4</v>
      </c>
      <c r="L531" t="s">
        <v>18</v>
      </c>
      <c r="M531" t="s">
        <v>42</v>
      </c>
      <c r="N531" s="1" t="s">
        <v>20</v>
      </c>
      <c r="O531">
        <f>TBL_Employees[[#This Row],[Annual Salary]]*TBL_Employees[[#This Row],[Bonus %]]</f>
        <v>95947.200000000012</v>
      </c>
      <c r="P531" s="2">
        <f>TBL_Employees[[#This Row],[Annual Salary]]+TBL_Employees[[#This Row],[Bonus calculated]]</f>
        <v>335815.2</v>
      </c>
    </row>
    <row r="532" spans="1:16" hidden="1" x14ac:dyDescent="0.35">
      <c r="A532" t="s">
        <v>93</v>
      </c>
      <c r="B532" t="s">
        <v>1611</v>
      </c>
      <c r="C532" t="s">
        <v>57</v>
      </c>
      <c r="D532" t="s">
        <v>14</v>
      </c>
      <c r="E532" t="s">
        <v>1104</v>
      </c>
      <c r="F532" t="s">
        <v>16</v>
      </c>
      <c r="G532" t="s">
        <v>46</v>
      </c>
      <c r="H532">
        <v>29</v>
      </c>
      <c r="I532" s="1">
        <v>43241</v>
      </c>
      <c r="J532" s="2">
        <v>65010</v>
      </c>
      <c r="K532" s="3">
        <v>0</v>
      </c>
      <c r="L532" t="s">
        <v>18</v>
      </c>
      <c r="M532" t="s">
        <v>56</v>
      </c>
      <c r="N532" s="1" t="s">
        <v>20</v>
      </c>
      <c r="O532">
        <f>TBL_Employees[[#This Row],[Annual Salary]]*TBL_Employees[[#This Row],[Bonus %]]</f>
        <v>0</v>
      </c>
      <c r="P532" s="2">
        <f>TBL_Employees[[#This Row],[Annual Salary]]+TBL_Employees[[#This Row],[Bonus calculated]]</f>
        <v>65010</v>
      </c>
    </row>
    <row r="533" spans="1:16" hidden="1" x14ac:dyDescent="0.35">
      <c r="A533" t="s">
        <v>720</v>
      </c>
      <c r="B533" t="s">
        <v>1612</v>
      </c>
      <c r="C533" t="s">
        <v>74</v>
      </c>
      <c r="D533" t="s">
        <v>26</v>
      </c>
      <c r="E533" t="s">
        <v>31</v>
      </c>
      <c r="F533" t="s">
        <v>16</v>
      </c>
      <c r="G533" t="s">
        <v>17</v>
      </c>
      <c r="H533">
        <v>25</v>
      </c>
      <c r="I533" s="1">
        <v>44250</v>
      </c>
      <c r="J533" s="2">
        <v>82140</v>
      </c>
      <c r="K533" s="3">
        <v>0</v>
      </c>
      <c r="L533" t="s">
        <v>18</v>
      </c>
      <c r="M533" t="s">
        <v>42</v>
      </c>
      <c r="N533" s="1" t="s">
        <v>20</v>
      </c>
      <c r="O533">
        <f>TBL_Employees[[#This Row],[Annual Salary]]*TBL_Employees[[#This Row],[Bonus %]]</f>
        <v>0</v>
      </c>
      <c r="P533" s="2">
        <f>TBL_Employees[[#This Row],[Annual Salary]]+TBL_Employees[[#This Row],[Bonus calculated]]</f>
        <v>82140</v>
      </c>
    </row>
    <row r="534" spans="1:16" hidden="1" x14ac:dyDescent="0.35">
      <c r="A534" t="s">
        <v>721</v>
      </c>
      <c r="B534" t="s">
        <v>1613</v>
      </c>
      <c r="C534" t="s">
        <v>73</v>
      </c>
      <c r="D534" t="s">
        <v>26</v>
      </c>
      <c r="E534" t="s">
        <v>35</v>
      </c>
      <c r="F534" t="s">
        <v>27</v>
      </c>
      <c r="G534" t="s">
        <v>46</v>
      </c>
      <c r="H534">
        <v>34</v>
      </c>
      <c r="I534" s="1">
        <v>42532</v>
      </c>
      <c r="J534" s="2">
        <v>75511</v>
      </c>
      <c r="K534" s="3">
        <v>0</v>
      </c>
      <c r="L534" t="s">
        <v>47</v>
      </c>
      <c r="M534" t="s">
        <v>68</v>
      </c>
      <c r="N534" s="1" t="s">
        <v>20</v>
      </c>
      <c r="O534">
        <f>TBL_Employees[[#This Row],[Annual Salary]]*TBL_Employees[[#This Row],[Bonus %]]</f>
        <v>0</v>
      </c>
      <c r="P534" s="2">
        <f>TBL_Employees[[#This Row],[Annual Salary]]+TBL_Employees[[#This Row],[Bonus calculated]]</f>
        <v>75511</v>
      </c>
    </row>
    <row r="535" spans="1:16" hidden="1" x14ac:dyDescent="0.35">
      <c r="A535" t="s">
        <v>722</v>
      </c>
      <c r="B535" t="s">
        <v>1614</v>
      </c>
      <c r="C535" t="s">
        <v>13</v>
      </c>
      <c r="D535" t="s">
        <v>26</v>
      </c>
      <c r="E535" t="s">
        <v>15</v>
      </c>
      <c r="F535" t="s">
        <v>16</v>
      </c>
      <c r="G535" t="s">
        <v>43</v>
      </c>
      <c r="H535">
        <v>26</v>
      </c>
      <c r="I535" s="1">
        <v>44687</v>
      </c>
      <c r="J535" s="2">
        <v>188880</v>
      </c>
      <c r="K535" s="3">
        <v>0.36</v>
      </c>
      <c r="L535" t="s">
        <v>18</v>
      </c>
      <c r="M535" t="s">
        <v>37</v>
      </c>
      <c r="N535" s="1" t="s">
        <v>20</v>
      </c>
      <c r="O535">
        <f>TBL_Employees[[#This Row],[Annual Salary]]*TBL_Employees[[#This Row],[Bonus %]]</f>
        <v>67996.800000000003</v>
      </c>
      <c r="P535" s="2">
        <f>TBL_Employees[[#This Row],[Annual Salary]]+TBL_Employees[[#This Row],[Bonus calculated]]</f>
        <v>256876.79999999999</v>
      </c>
    </row>
    <row r="536" spans="1:16" hidden="1" x14ac:dyDescent="0.35">
      <c r="A536" t="s">
        <v>723</v>
      </c>
      <c r="B536" t="s">
        <v>1615</v>
      </c>
      <c r="C536" t="s">
        <v>44</v>
      </c>
      <c r="D536" t="s">
        <v>45</v>
      </c>
      <c r="E536" t="s">
        <v>35</v>
      </c>
      <c r="F536" t="s">
        <v>27</v>
      </c>
      <c r="G536" t="s">
        <v>46</v>
      </c>
      <c r="H536">
        <v>39</v>
      </c>
      <c r="I536" s="1">
        <v>43058</v>
      </c>
      <c r="J536" s="2">
        <v>87155</v>
      </c>
      <c r="K536" s="3">
        <v>0</v>
      </c>
      <c r="L536" t="s">
        <v>18</v>
      </c>
      <c r="M536" t="s">
        <v>19</v>
      </c>
      <c r="N536" s="1" t="s">
        <v>20</v>
      </c>
      <c r="O536">
        <f>TBL_Employees[[#This Row],[Annual Salary]]*TBL_Employees[[#This Row],[Bonus %]]</f>
        <v>0</v>
      </c>
      <c r="P536" s="2">
        <f>TBL_Employees[[#This Row],[Annual Salary]]+TBL_Employees[[#This Row],[Bonus calculated]]</f>
        <v>87155</v>
      </c>
    </row>
    <row r="537" spans="1:16" hidden="1" x14ac:dyDescent="0.35">
      <c r="A537" t="s">
        <v>724</v>
      </c>
      <c r="B537" t="s">
        <v>1616</v>
      </c>
      <c r="C537" t="s">
        <v>25</v>
      </c>
      <c r="D537" t="s">
        <v>26</v>
      </c>
      <c r="E537" t="s">
        <v>15</v>
      </c>
      <c r="F537" t="s">
        <v>16</v>
      </c>
      <c r="G537" t="s">
        <v>17</v>
      </c>
      <c r="H537">
        <v>34</v>
      </c>
      <c r="I537" s="1">
        <v>43401</v>
      </c>
      <c r="J537" s="2">
        <v>75518</v>
      </c>
      <c r="K537" s="3">
        <v>0</v>
      </c>
      <c r="L537" t="s">
        <v>18</v>
      </c>
      <c r="M537" t="s">
        <v>56</v>
      </c>
      <c r="N537" s="1" t="s">
        <v>20</v>
      </c>
      <c r="O537">
        <f>TBL_Employees[[#This Row],[Annual Salary]]*TBL_Employees[[#This Row],[Bonus %]]</f>
        <v>0</v>
      </c>
      <c r="P537" s="2">
        <f>TBL_Employees[[#This Row],[Annual Salary]]+TBL_Employees[[#This Row],[Bonus calculated]]</f>
        <v>75518</v>
      </c>
    </row>
    <row r="538" spans="1:16" hidden="1" x14ac:dyDescent="0.35">
      <c r="A538" t="s">
        <v>725</v>
      </c>
      <c r="B538" t="s">
        <v>1617</v>
      </c>
      <c r="C538" t="s">
        <v>1113</v>
      </c>
      <c r="D538" t="s">
        <v>26</v>
      </c>
      <c r="E538" t="s">
        <v>15</v>
      </c>
      <c r="F538" t="s">
        <v>27</v>
      </c>
      <c r="G538" t="s">
        <v>46</v>
      </c>
      <c r="H538">
        <v>54</v>
      </c>
      <c r="I538" s="1">
        <v>35701</v>
      </c>
      <c r="J538" s="2">
        <v>129311</v>
      </c>
      <c r="K538" s="3">
        <v>0.13</v>
      </c>
      <c r="L538" t="s">
        <v>47</v>
      </c>
      <c r="M538" t="s">
        <v>68</v>
      </c>
      <c r="N538" s="1" t="s">
        <v>20</v>
      </c>
      <c r="O538">
        <f>TBL_Employees[[#This Row],[Annual Salary]]*TBL_Employees[[#This Row],[Bonus %]]</f>
        <v>16810.43</v>
      </c>
      <c r="P538" s="2">
        <f>TBL_Employees[[#This Row],[Annual Salary]]+TBL_Employees[[#This Row],[Bonus calculated]]</f>
        <v>146121.43</v>
      </c>
    </row>
    <row r="539" spans="1:16" hidden="1" x14ac:dyDescent="0.35">
      <c r="A539" t="s">
        <v>726</v>
      </c>
      <c r="B539" t="s">
        <v>1618</v>
      </c>
      <c r="C539" t="s">
        <v>59</v>
      </c>
      <c r="D539" t="s">
        <v>45</v>
      </c>
      <c r="E539" t="s">
        <v>35</v>
      </c>
      <c r="F539" t="s">
        <v>27</v>
      </c>
      <c r="G539" t="s">
        <v>17</v>
      </c>
      <c r="H539">
        <v>27</v>
      </c>
      <c r="I539" s="1">
        <v>44754</v>
      </c>
      <c r="J539" s="2">
        <v>56919</v>
      </c>
      <c r="K539" s="3">
        <v>0</v>
      </c>
      <c r="L539" t="s">
        <v>18</v>
      </c>
      <c r="M539" t="s">
        <v>42</v>
      </c>
      <c r="N539" s="1">
        <v>44936</v>
      </c>
      <c r="O539">
        <f>TBL_Employees[[#This Row],[Annual Salary]]*TBL_Employees[[#This Row],[Bonus %]]</f>
        <v>0</v>
      </c>
      <c r="P539" s="2">
        <f>TBL_Employees[[#This Row],[Annual Salary]]+TBL_Employees[[#This Row],[Bonus calculated]]</f>
        <v>56919</v>
      </c>
    </row>
    <row r="540" spans="1:16" hidden="1" x14ac:dyDescent="0.35">
      <c r="A540" t="s">
        <v>727</v>
      </c>
      <c r="B540" t="s">
        <v>1619</v>
      </c>
      <c r="C540" t="s">
        <v>1113</v>
      </c>
      <c r="D540" t="s">
        <v>14</v>
      </c>
      <c r="E540" t="s">
        <v>35</v>
      </c>
      <c r="F540" t="s">
        <v>16</v>
      </c>
      <c r="G540" t="s">
        <v>17</v>
      </c>
      <c r="H540">
        <v>26</v>
      </c>
      <c r="I540" s="1">
        <v>44150</v>
      </c>
      <c r="J540" s="2">
        <v>153832</v>
      </c>
      <c r="K540" s="3">
        <v>0.14000000000000001</v>
      </c>
      <c r="L540" t="s">
        <v>18</v>
      </c>
      <c r="M540" t="s">
        <v>37</v>
      </c>
      <c r="N540" s="1" t="s">
        <v>20</v>
      </c>
      <c r="O540">
        <f>TBL_Employees[[#This Row],[Annual Salary]]*TBL_Employees[[#This Row],[Bonus %]]</f>
        <v>21536.480000000003</v>
      </c>
      <c r="P540" s="2">
        <f>TBL_Employees[[#This Row],[Annual Salary]]+TBL_Employees[[#This Row],[Bonus calculated]]</f>
        <v>175368.48</v>
      </c>
    </row>
    <row r="541" spans="1:16" hidden="1" x14ac:dyDescent="0.35">
      <c r="A541" t="s">
        <v>213</v>
      </c>
      <c r="B541" t="s">
        <v>1620</v>
      </c>
      <c r="C541" t="s">
        <v>13</v>
      </c>
      <c r="D541" t="s">
        <v>30</v>
      </c>
      <c r="E541" t="s">
        <v>1104</v>
      </c>
      <c r="F541" t="s">
        <v>16</v>
      </c>
      <c r="G541" t="s">
        <v>17</v>
      </c>
      <c r="H541">
        <v>26</v>
      </c>
      <c r="I541" s="1">
        <v>44778</v>
      </c>
      <c r="J541" s="2">
        <v>211121</v>
      </c>
      <c r="K541" s="3">
        <v>0.35</v>
      </c>
      <c r="L541" t="s">
        <v>18</v>
      </c>
      <c r="M541" t="s">
        <v>37</v>
      </c>
      <c r="N541" s="1" t="s">
        <v>20</v>
      </c>
      <c r="O541">
        <f>TBL_Employees[[#This Row],[Annual Salary]]*TBL_Employees[[#This Row],[Bonus %]]</f>
        <v>73892.349999999991</v>
      </c>
      <c r="P541" s="2">
        <f>TBL_Employees[[#This Row],[Annual Salary]]+TBL_Employees[[#This Row],[Bonus calculated]]</f>
        <v>285013.34999999998</v>
      </c>
    </row>
    <row r="542" spans="1:16" hidden="1" x14ac:dyDescent="0.35">
      <c r="A542" t="s">
        <v>728</v>
      </c>
      <c r="B542" t="s">
        <v>1621</v>
      </c>
      <c r="C542" t="s">
        <v>55</v>
      </c>
      <c r="D542" t="s">
        <v>45</v>
      </c>
      <c r="E542" t="s">
        <v>31</v>
      </c>
      <c r="F542" t="s">
        <v>16</v>
      </c>
      <c r="G542" t="s">
        <v>46</v>
      </c>
      <c r="H542">
        <v>29</v>
      </c>
      <c r="I542" s="1">
        <v>43648</v>
      </c>
      <c r="J542" s="2">
        <v>106456</v>
      </c>
      <c r="K542" s="3">
        <v>0.1</v>
      </c>
      <c r="L542" t="s">
        <v>18</v>
      </c>
      <c r="M542" t="s">
        <v>28</v>
      </c>
      <c r="N542" s="1" t="s">
        <v>20</v>
      </c>
      <c r="O542">
        <f>TBL_Employees[[#This Row],[Annual Salary]]*TBL_Employees[[#This Row],[Bonus %]]</f>
        <v>10645.6</v>
      </c>
      <c r="P542" s="2">
        <f>TBL_Employees[[#This Row],[Annual Salary]]+TBL_Employees[[#This Row],[Bonus calculated]]</f>
        <v>117101.6</v>
      </c>
    </row>
    <row r="543" spans="1:16" hidden="1" x14ac:dyDescent="0.35">
      <c r="A543" t="s">
        <v>729</v>
      </c>
      <c r="B543" t="s">
        <v>1622</v>
      </c>
      <c r="C543" t="s">
        <v>61</v>
      </c>
      <c r="D543" t="s">
        <v>26</v>
      </c>
      <c r="E543" t="s">
        <v>31</v>
      </c>
      <c r="F543" t="s">
        <v>27</v>
      </c>
      <c r="G543" t="s">
        <v>46</v>
      </c>
      <c r="H543">
        <v>64</v>
      </c>
      <c r="I543" s="1">
        <v>35626</v>
      </c>
      <c r="J543" s="2">
        <v>72772</v>
      </c>
      <c r="K543" s="3">
        <v>0</v>
      </c>
      <c r="L543" t="s">
        <v>47</v>
      </c>
      <c r="M543" t="s">
        <v>68</v>
      </c>
      <c r="N543" s="1" t="s">
        <v>20</v>
      </c>
      <c r="O543">
        <f>TBL_Employees[[#This Row],[Annual Salary]]*TBL_Employees[[#This Row],[Bonus %]]</f>
        <v>0</v>
      </c>
      <c r="P543" s="2">
        <f>TBL_Employees[[#This Row],[Annual Salary]]+TBL_Employees[[#This Row],[Bonus calculated]]</f>
        <v>72772</v>
      </c>
    </row>
    <row r="544" spans="1:16" hidden="1" x14ac:dyDescent="0.35">
      <c r="A544" t="s">
        <v>197</v>
      </c>
      <c r="B544" t="s">
        <v>1623</v>
      </c>
      <c r="C544" t="s">
        <v>1113</v>
      </c>
      <c r="D544" t="s">
        <v>58</v>
      </c>
      <c r="E544" t="s">
        <v>15</v>
      </c>
      <c r="F544" t="s">
        <v>27</v>
      </c>
      <c r="G544" t="s">
        <v>46</v>
      </c>
      <c r="H544">
        <v>45</v>
      </c>
      <c r="I544" s="1">
        <v>37113</v>
      </c>
      <c r="J544" s="2">
        <v>143146</v>
      </c>
      <c r="K544" s="3">
        <v>0.14000000000000001</v>
      </c>
      <c r="L544" t="s">
        <v>18</v>
      </c>
      <c r="M544" t="s">
        <v>19</v>
      </c>
      <c r="N544" s="1" t="s">
        <v>20</v>
      </c>
      <c r="O544">
        <f>TBL_Employees[[#This Row],[Annual Salary]]*TBL_Employees[[#This Row],[Bonus %]]</f>
        <v>20040.440000000002</v>
      </c>
      <c r="P544" s="2">
        <f>TBL_Employees[[#This Row],[Annual Salary]]+TBL_Employees[[#This Row],[Bonus calculated]]</f>
        <v>163186.44</v>
      </c>
    </row>
    <row r="545" spans="1:16" hidden="1" x14ac:dyDescent="0.35">
      <c r="A545" t="s">
        <v>260</v>
      </c>
      <c r="B545" t="s">
        <v>1624</v>
      </c>
      <c r="C545" t="s">
        <v>57</v>
      </c>
      <c r="D545" t="s">
        <v>41</v>
      </c>
      <c r="E545" t="s">
        <v>35</v>
      </c>
      <c r="F545" t="s">
        <v>16</v>
      </c>
      <c r="G545" t="s">
        <v>23</v>
      </c>
      <c r="H545">
        <v>45</v>
      </c>
      <c r="I545" s="1">
        <v>43458</v>
      </c>
      <c r="J545" s="2">
        <v>74776</v>
      </c>
      <c r="K545" s="3">
        <v>0</v>
      </c>
      <c r="L545" t="s">
        <v>18</v>
      </c>
      <c r="M545" t="s">
        <v>56</v>
      </c>
      <c r="N545" s="1" t="s">
        <v>20</v>
      </c>
      <c r="O545">
        <f>TBL_Employees[[#This Row],[Annual Salary]]*TBL_Employees[[#This Row],[Bonus %]]</f>
        <v>0</v>
      </c>
      <c r="P545" s="2">
        <f>TBL_Employees[[#This Row],[Annual Salary]]+TBL_Employees[[#This Row],[Bonus calculated]]</f>
        <v>74776</v>
      </c>
    </row>
    <row r="546" spans="1:16" hidden="1" x14ac:dyDescent="0.35">
      <c r="A546" t="s">
        <v>730</v>
      </c>
      <c r="B546" t="s">
        <v>1625</v>
      </c>
      <c r="C546" t="s">
        <v>44</v>
      </c>
      <c r="D546" t="s">
        <v>45</v>
      </c>
      <c r="E546" t="s">
        <v>1104</v>
      </c>
      <c r="F546" t="s">
        <v>27</v>
      </c>
      <c r="G546" t="s">
        <v>46</v>
      </c>
      <c r="H546">
        <v>51</v>
      </c>
      <c r="I546" s="1">
        <v>44452</v>
      </c>
      <c r="J546" s="2">
        <v>92305</v>
      </c>
      <c r="K546" s="3">
        <v>0</v>
      </c>
      <c r="L546" t="s">
        <v>18</v>
      </c>
      <c r="M546" t="s">
        <v>19</v>
      </c>
      <c r="N546" s="1" t="s">
        <v>20</v>
      </c>
      <c r="O546">
        <f>TBL_Employees[[#This Row],[Annual Salary]]*TBL_Employees[[#This Row],[Bonus %]]</f>
        <v>0</v>
      </c>
      <c r="P546" s="2">
        <f>TBL_Employees[[#This Row],[Annual Salary]]+TBL_Employees[[#This Row],[Bonus calculated]]</f>
        <v>92305</v>
      </c>
    </row>
    <row r="547" spans="1:16" hidden="1" x14ac:dyDescent="0.35">
      <c r="A547" t="s">
        <v>731</v>
      </c>
      <c r="B547" t="s">
        <v>1626</v>
      </c>
      <c r="C547" t="s">
        <v>75</v>
      </c>
      <c r="D547" t="s">
        <v>26</v>
      </c>
      <c r="E547" t="s">
        <v>35</v>
      </c>
      <c r="F547" t="s">
        <v>27</v>
      </c>
      <c r="G547" t="s">
        <v>46</v>
      </c>
      <c r="H547">
        <v>56</v>
      </c>
      <c r="I547" s="1">
        <v>38443</v>
      </c>
      <c r="J547" s="2">
        <v>94724</v>
      </c>
      <c r="K547" s="3">
        <v>0</v>
      </c>
      <c r="L547" t="s">
        <v>18</v>
      </c>
      <c r="M547" t="s">
        <v>19</v>
      </c>
      <c r="N547" s="1" t="s">
        <v>20</v>
      </c>
      <c r="O547">
        <f>TBL_Employees[[#This Row],[Annual Salary]]*TBL_Employees[[#This Row],[Bonus %]]</f>
        <v>0</v>
      </c>
      <c r="P547" s="2">
        <f>TBL_Employees[[#This Row],[Annual Salary]]+TBL_Employees[[#This Row],[Bonus calculated]]</f>
        <v>94724</v>
      </c>
    </row>
    <row r="548" spans="1:16" hidden="1" x14ac:dyDescent="0.35">
      <c r="A548" t="s">
        <v>732</v>
      </c>
      <c r="B548" t="s">
        <v>1627</v>
      </c>
      <c r="C548" t="s">
        <v>49</v>
      </c>
      <c r="D548" t="s">
        <v>26</v>
      </c>
      <c r="E548" t="s">
        <v>1104</v>
      </c>
      <c r="F548" t="s">
        <v>27</v>
      </c>
      <c r="G548" t="s">
        <v>23</v>
      </c>
      <c r="H548">
        <v>58</v>
      </c>
      <c r="I548" s="1">
        <v>35016</v>
      </c>
      <c r="J548" s="2">
        <v>88019</v>
      </c>
      <c r="K548" s="3">
        <v>0</v>
      </c>
      <c r="L548" t="s">
        <v>18</v>
      </c>
      <c r="M548" t="s">
        <v>24</v>
      </c>
      <c r="N548" s="1" t="s">
        <v>20</v>
      </c>
      <c r="O548">
        <f>TBL_Employees[[#This Row],[Annual Salary]]*TBL_Employees[[#This Row],[Bonus %]]</f>
        <v>0</v>
      </c>
      <c r="P548" s="2">
        <f>TBL_Employees[[#This Row],[Annual Salary]]+TBL_Employees[[#This Row],[Bonus calculated]]</f>
        <v>88019</v>
      </c>
    </row>
    <row r="549" spans="1:16" hidden="1" x14ac:dyDescent="0.35">
      <c r="A549" t="s">
        <v>733</v>
      </c>
      <c r="B549" t="s">
        <v>1628</v>
      </c>
      <c r="C549" t="s">
        <v>55</v>
      </c>
      <c r="D549" t="s">
        <v>22</v>
      </c>
      <c r="E549" t="s">
        <v>31</v>
      </c>
      <c r="F549" t="s">
        <v>27</v>
      </c>
      <c r="G549" t="s">
        <v>43</v>
      </c>
      <c r="H549">
        <v>43</v>
      </c>
      <c r="I549" s="1">
        <v>42632</v>
      </c>
      <c r="J549" s="2">
        <v>108000</v>
      </c>
      <c r="K549" s="3">
        <v>0.1</v>
      </c>
      <c r="L549" t="s">
        <v>18</v>
      </c>
      <c r="M549" t="s">
        <v>28</v>
      </c>
      <c r="N549" s="1" t="s">
        <v>20</v>
      </c>
      <c r="O549">
        <f>TBL_Employees[[#This Row],[Annual Salary]]*TBL_Employees[[#This Row],[Bonus %]]</f>
        <v>10800</v>
      </c>
      <c r="P549" s="2">
        <f>TBL_Employees[[#This Row],[Annual Salary]]+TBL_Employees[[#This Row],[Bonus calculated]]</f>
        <v>118800</v>
      </c>
    </row>
    <row r="550" spans="1:16" hidden="1" x14ac:dyDescent="0.35">
      <c r="A550" t="s">
        <v>734</v>
      </c>
      <c r="B550" t="s">
        <v>1629</v>
      </c>
      <c r="C550" t="s">
        <v>61</v>
      </c>
      <c r="D550" t="s">
        <v>26</v>
      </c>
      <c r="E550" t="s">
        <v>31</v>
      </c>
      <c r="F550" t="s">
        <v>27</v>
      </c>
      <c r="G550" t="s">
        <v>23</v>
      </c>
      <c r="H550">
        <v>52</v>
      </c>
      <c r="I550" s="1">
        <v>43308</v>
      </c>
      <c r="J550" s="2">
        <v>81438</v>
      </c>
      <c r="K550" s="3">
        <v>0</v>
      </c>
      <c r="L550" t="s">
        <v>32</v>
      </c>
      <c r="M550" t="s">
        <v>54</v>
      </c>
      <c r="N550" s="1" t="s">
        <v>20</v>
      </c>
      <c r="O550">
        <f>TBL_Employees[[#This Row],[Annual Salary]]*TBL_Employees[[#This Row],[Bonus %]]</f>
        <v>0</v>
      </c>
      <c r="P550" s="2">
        <f>TBL_Employees[[#This Row],[Annual Salary]]+TBL_Employees[[#This Row],[Bonus calculated]]</f>
        <v>81438</v>
      </c>
    </row>
    <row r="551" spans="1:16" hidden="1" x14ac:dyDescent="0.35">
      <c r="A551" t="s">
        <v>735</v>
      </c>
      <c r="B551" t="s">
        <v>1630</v>
      </c>
      <c r="C551" t="s">
        <v>50</v>
      </c>
      <c r="D551" t="s">
        <v>26</v>
      </c>
      <c r="E551" t="s">
        <v>31</v>
      </c>
      <c r="F551" t="s">
        <v>27</v>
      </c>
      <c r="G551" t="s">
        <v>23</v>
      </c>
      <c r="H551">
        <v>41</v>
      </c>
      <c r="I551" s="1">
        <v>43243</v>
      </c>
      <c r="J551" s="2">
        <v>95669</v>
      </c>
      <c r="K551" s="3">
        <v>0.1</v>
      </c>
      <c r="L551" t="s">
        <v>32</v>
      </c>
      <c r="M551" t="s">
        <v>63</v>
      </c>
      <c r="N551" s="1">
        <v>44356</v>
      </c>
      <c r="O551">
        <f>TBL_Employees[[#This Row],[Annual Salary]]*TBL_Employees[[#This Row],[Bonus %]]</f>
        <v>9566.9</v>
      </c>
      <c r="P551" s="2">
        <f>TBL_Employees[[#This Row],[Annual Salary]]+TBL_Employees[[#This Row],[Bonus calculated]]</f>
        <v>105235.9</v>
      </c>
    </row>
    <row r="552" spans="1:16" hidden="1" x14ac:dyDescent="0.35">
      <c r="A552" t="s">
        <v>736</v>
      </c>
      <c r="B552" t="s">
        <v>1631</v>
      </c>
      <c r="C552" t="s">
        <v>13</v>
      </c>
      <c r="D552" t="s">
        <v>58</v>
      </c>
      <c r="E552" t="s">
        <v>1104</v>
      </c>
      <c r="F552" t="s">
        <v>27</v>
      </c>
      <c r="G552" t="s">
        <v>17</v>
      </c>
      <c r="H552">
        <v>43</v>
      </c>
      <c r="I552" s="1">
        <v>42415</v>
      </c>
      <c r="J552" s="2">
        <v>180385</v>
      </c>
      <c r="K552" s="3">
        <v>0.33</v>
      </c>
      <c r="L552" t="s">
        <v>18</v>
      </c>
      <c r="M552" t="s">
        <v>28</v>
      </c>
      <c r="N552" s="1" t="s">
        <v>20</v>
      </c>
      <c r="O552">
        <f>TBL_Employees[[#This Row],[Annual Salary]]*TBL_Employees[[#This Row],[Bonus %]]</f>
        <v>59527.05</v>
      </c>
      <c r="P552" s="2">
        <f>TBL_Employees[[#This Row],[Annual Salary]]+TBL_Employees[[#This Row],[Bonus calculated]]</f>
        <v>239912.05</v>
      </c>
    </row>
    <row r="553" spans="1:16" hidden="1" x14ac:dyDescent="0.35">
      <c r="A553" t="s">
        <v>737</v>
      </c>
      <c r="B553" t="s">
        <v>1632</v>
      </c>
      <c r="C553" t="s">
        <v>62</v>
      </c>
      <c r="D553" t="s">
        <v>26</v>
      </c>
      <c r="E553" t="s">
        <v>15</v>
      </c>
      <c r="F553" t="s">
        <v>27</v>
      </c>
      <c r="G553" t="s">
        <v>46</v>
      </c>
      <c r="H553">
        <v>36</v>
      </c>
      <c r="I553" s="1">
        <v>42399</v>
      </c>
      <c r="J553" s="2">
        <v>45184</v>
      </c>
      <c r="K553" s="3">
        <v>0</v>
      </c>
      <c r="L553" t="s">
        <v>47</v>
      </c>
      <c r="M553" t="s">
        <v>48</v>
      </c>
      <c r="N553" s="1" t="s">
        <v>20</v>
      </c>
      <c r="O553">
        <f>TBL_Employees[[#This Row],[Annual Salary]]*TBL_Employees[[#This Row],[Bonus %]]</f>
        <v>0</v>
      </c>
      <c r="P553" s="2">
        <f>TBL_Employees[[#This Row],[Annual Salary]]+TBL_Employees[[#This Row],[Bonus calculated]]</f>
        <v>45184</v>
      </c>
    </row>
    <row r="554" spans="1:16" hidden="1" x14ac:dyDescent="0.35">
      <c r="A554" t="s">
        <v>738</v>
      </c>
      <c r="B554" t="s">
        <v>1633</v>
      </c>
      <c r="C554" t="s">
        <v>72</v>
      </c>
      <c r="D554" t="s">
        <v>30</v>
      </c>
      <c r="E554" t="s">
        <v>15</v>
      </c>
      <c r="F554" t="s">
        <v>27</v>
      </c>
      <c r="G554" t="s">
        <v>17</v>
      </c>
      <c r="H554">
        <v>55</v>
      </c>
      <c r="I554" s="1">
        <v>39302</v>
      </c>
      <c r="J554" s="2">
        <v>70451</v>
      </c>
      <c r="K554" s="3">
        <v>0</v>
      </c>
      <c r="L554" t="s">
        <v>18</v>
      </c>
      <c r="M554" t="s">
        <v>56</v>
      </c>
      <c r="N554" s="1" t="s">
        <v>20</v>
      </c>
      <c r="O554">
        <f>TBL_Employees[[#This Row],[Annual Salary]]*TBL_Employees[[#This Row],[Bonus %]]</f>
        <v>0</v>
      </c>
      <c r="P554" s="2">
        <f>TBL_Employees[[#This Row],[Annual Salary]]+TBL_Employees[[#This Row],[Bonus calculated]]</f>
        <v>70451</v>
      </c>
    </row>
    <row r="555" spans="1:16" hidden="1" x14ac:dyDescent="0.35">
      <c r="A555" t="s">
        <v>739</v>
      </c>
      <c r="B555" t="s">
        <v>1634</v>
      </c>
      <c r="C555" t="s">
        <v>49</v>
      </c>
      <c r="D555" t="s">
        <v>26</v>
      </c>
      <c r="E555" t="s">
        <v>1104</v>
      </c>
      <c r="F555" t="s">
        <v>16</v>
      </c>
      <c r="G555" t="s">
        <v>23</v>
      </c>
      <c r="H555">
        <v>39</v>
      </c>
      <c r="I555" s="1">
        <v>39908</v>
      </c>
      <c r="J555" s="2">
        <v>63259</v>
      </c>
      <c r="K555" s="3">
        <v>0</v>
      </c>
      <c r="L555" t="s">
        <v>18</v>
      </c>
      <c r="M555" t="s">
        <v>19</v>
      </c>
      <c r="N555" s="1" t="s">
        <v>20</v>
      </c>
      <c r="O555">
        <f>TBL_Employees[[#This Row],[Annual Salary]]*TBL_Employees[[#This Row],[Bonus %]]</f>
        <v>0</v>
      </c>
      <c r="P555" s="2">
        <f>TBL_Employees[[#This Row],[Annual Salary]]+TBL_Employees[[#This Row],[Bonus calculated]]</f>
        <v>63259</v>
      </c>
    </row>
    <row r="556" spans="1:16" hidden="1" x14ac:dyDescent="0.35">
      <c r="A556" t="s">
        <v>740</v>
      </c>
      <c r="B556" t="s">
        <v>1635</v>
      </c>
      <c r="C556" t="s">
        <v>57</v>
      </c>
      <c r="D556" t="s">
        <v>58</v>
      </c>
      <c r="E556" t="s">
        <v>31</v>
      </c>
      <c r="F556" t="s">
        <v>16</v>
      </c>
      <c r="G556" t="s">
        <v>17</v>
      </c>
      <c r="H556">
        <v>56</v>
      </c>
      <c r="I556" s="1">
        <v>36951</v>
      </c>
      <c r="J556" s="2">
        <v>73778</v>
      </c>
      <c r="K556" s="3">
        <v>0</v>
      </c>
      <c r="L556" t="s">
        <v>18</v>
      </c>
      <c r="M556" t="s">
        <v>42</v>
      </c>
      <c r="N556" s="1" t="s">
        <v>20</v>
      </c>
      <c r="O556">
        <f>TBL_Employees[[#This Row],[Annual Salary]]*TBL_Employees[[#This Row],[Bonus %]]</f>
        <v>0</v>
      </c>
      <c r="P556" s="2">
        <f>TBL_Employees[[#This Row],[Annual Salary]]+TBL_Employees[[#This Row],[Bonus calculated]]</f>
        <v>73778</v>
      </c>
    </row>
    <row r="557" spans="1:16" hidden="1" x14ac:dyDescent="0.35">
      <c r="A557" t="s">
        <v>741</v>
      </c>
      <c r="B557" t="s">
        <v>1636</v>
      </c>
      <c r="C557" t="s">
        <v>1113</v>
      </c>
      <c r="D557" t="s">
        <v>45</v>
      </c>
      <c r="E557" t="s">
        <v>15</v>
      </c>
      <c r="F557" t="s">
        <v>27</v>
      </c>
      <c r="G557" t="s">
        <v>23</v>
      </c>
      <c r="H557">
        <v>45</v>
      </c>
      <c r="I557" s="1">
        <v>39875</v>
      </c>
      <c r="J557" s="2">
        <v>126697</v>
      </c>
      <c r="K557" s="3">
        <v>0.13</v>
      </c>
      <c r="L557" t="s">
        <v>32</v>
      </c>
      <c r="M557" t="s">
        <v>54</v>
      </c>
      <c r="N557" s="1" t="s">
        <v>20</v>
      </c>
      <c r="O557">
        <f>TBL_Employees[[#This Row],[Annual Salary]]*TBL_Employees[[#This Row],[Bonus %]]</f>
        <v>16470.61</v>
      </c>
      <c r="P557" s="2">
        <f>TBL_Employees[[#This Row],[Annual Salary]]+TBL_Employees[[#This Row],[Bonus calculated]]</f>
        <v>143167.60999999999</v>
      </c>
    </row>
    <row r="558" spans="1:16" hidden="1" x14ac:dyDescent="0.35">
      <c r="A558" t="s">
        <v>742</v>
      </c>
      <c r="B558" t="s">
        <v>1637</v>
      </c>
      <c r="C558" t="s">
        <v>79</v>
      </c>
      <c r="D558" t="s">
        <v>26</v>
      </c>
      <c r="E558" t="s">
        <v>1104</v>
      </c>
      <c r="F558" t="s">
        <v>16</v>
      </c>
      <c r="G558" t="s">
        <v>46</v>
      </c>
      <c r="H558">
        <v>63</v>
      </c>
      <c r="I558" s="1">
        <v>39587</v>
      </c>
      <c r="J558" s="2">
        <v>75396</v>
      </c>
      <c r="K558" s="3">
        <v>0</v>
      </c>
      <c r="L558" t="s">
        <v>47</v>
      </c>
      <c r="M558" t="s">
        <v>1136</v>
      </c>
      <c r="N558" s="1" t="s">
        <v>20</v>
      </c>
      <c r="O558">
        <f>TBL_Employees[[#This Row],[Annual Salary]]*TBL_Employees[[#This Row],[Bonus %]]</f>
        <v>0</v>
      </c>
      <c r="P558" s="2">
        <f>TBL_Employees[[#This Row],[Annual Salary]]+TBL_Employees[[#This Row],[Bonus calculated]]</f>
        <v>75396</v>
      </c>
    </row>
    <row r="559" spans="1:16" hidden="1" x14ac:dyDescent="0.35">
      <c r="A559" t="s">
        <v>743</v>
      </c>
      <c r="B559" t="s">
        <v>1638</v>
      </c>
      <c r="C559" t="s">
        <v>38</v>
      </c>
      <c r="D559" t="s">
        <v>22</v>
      </c>
      <c r="E559" t="s">
        <v>31</v>
      </c>
      <c r="F559" t="s">
        <v>16</v>
      </c>
      <c r="G559" t="s">
        <v>46</v>
      </c>
      <c r="H559">
        <v>39</v>
      </c>
      <c r="I559" s="1">
        <v>41906</v>
      </c>
      <c r="J559" s="2">
        <v>182595</v>
      </c>
      <c r="K559" s="3">
        <v>0.28999999999999998</v>
      </c>
      <c r="L559" t="s">
        <v>47</v>
      </c>
      <c r="M559" t="s">
        <v>1136</v>
      </c>
      <c r="N559" s="1">
        <v>42992</v>
      </c>
      <c r="O559">
        <f>TBL_Employees[[#This Row],[Annual Salary]]*TBL_Employees[[#This Row],[Bonus %]]</f>
        <v>52952.549999999996</v>
      </c>
      <c r="P559" s="2">
        <f>TBL_Employees[[#This Row],[Annual Salary]]+TBL_Employees[[#This Row],[Bonus calculated]]</f>
        <v>235547.55</v>
      </c>
    </row>
    <row r="560" spans="1:16" hidden="1" x14ac:dyDescent="0.35">
      <c r="A560" t="s">
        <v>744</v>
      </c>
      <c r="B560" t="s">
        <v>1639</v>
      </c>
      <c r="C560" t="s">
        <v>59</v>
      </c>
      <c r="D560" t="s">
        <v>14</v>
      </c>
      <c r="E560" t="s">
        <v>31</v>
      </c>
      <c r="F560" t="s">
        <v>27</v>
      </c>
      <c r="G560" t="s">
        <v>23</v>
      </c>
      <c r="H560">
        <v>32</v>
      </c>
      <c r="I560" s="1">
        <v>42033</v>
      </c>
      <c r="J560" s="2">
        <v>45424</v>
      </c>
      <c r="K560" s="3">
        <v>0</v>
      </c>
      <c r="L560" t="s">
        <v>18</v>
      </c>
      <c r="M560" t="s">
        <v>24</v>
      </c>
      <c r="N560" s="1" t="s">
        <v>20</v>
      </c>
      <c r="O560">
        <f>TBL_Employees[[#This Row],[Annual Salary]]*TBL_Employees[[#This Row],[Bonus %]]</f>
        <v>0</v>
      </c>
      <c r="P560" s="2">
        <f>TBL_Employees[[#This Row],[Annual Salary]]+TBL_Employees[[#This Row],[Bonus calculated]]</f>
        <v>45424</v>
      </c>
    </row>
    <row r="561" spans="1:16" hidden="1" x14ac:dyDescent="0.35">
      <c r="A561" t="s">
        <v>745</v>
      </c>
      <c r="B561" t="s">
        <v>1640</v>
      </c>
      <c r="C561" t="s">
        <v>57</v>
      </c>
      <c r="D561" t="s">
        <v>14</v>
      </c>
      <c r="E561" t="s">
        <v>35</v>
      </c>
      <c r="F561" t="s">
        <v>27</v>
      </c>
      <c r="G561" t="s">
        <v>23</v>
      </c>
      <c r="H561">
        <v>45</v>
      </c>
      <c r="I561" s="1">
        <v>41246</v>
      </c>
      <c r="J561" s="2">
        <v>70661</v>
      </c>
      <c r="K561" s="3">
        <v>0</v>
      </c>
      <c r="L561" t="s">
        <v>32</v>
      </c>
      <c r="M561" t="s">
        <v>67</v>
      </c>
      <c r="N561" s="1" t="s">
        <v>20</v>
      </c>
      <c r="O561">
        <f>TBL_Employees[[#This Row],[Annual Salary]]*TBL_Employees[[#This Row],[Bonus %]]</f>
        <v>0</v>
      </c>
      <c r="P561" s="2">
        <f>TBL_Employees[[#This Row],[Annual Salary]]+TBL_Employees[[#This Row],[Bonus calculated]]</f>
        <v>70661</v>
      </c>
    </row>
    <row r="562" spans="1:16" hidden="1" x14ac:dyDescent="0.35">
      <c r="A562" t="s">
        <v>746</v>
      </c>
      <c r="B562" t="s">
        <v>1641</v>
      </c>
      <c r="C562" t="s">
        <v>62</v>
      </c>
      <c r="D562" t="s">
        <v>26</v>
      </c>
      <c r="E562" t="s">
        <v>15</v>
      </c>
      <c r="F562" t="s">
        <v>27</v>
      </c>
      <c r="G562" t="s">
        <v>23</v>
      </c>
      <c r="H562">
        <v>41</v>
      </c>
      <c r="I562" s="1">
        <v>43420</v>
      </c>
      <c r="J562" s="2">
        <v>57166</v>
      </c>
      <c r="K562" s="3">
        <v>0</v>
      </c>
      <c r="L562" t="s">
        <v>32</v>
      </c>
      <c r="M562" t="s">
        <v>63</v>
      </c>
      <c r="N562" s="1" t="s">
        <v>20</v>
      </c>
      <c r="O562">
        <f>TBL_Employees[[#This Row],[Annual Salary]]*TBL_Employees[[#This Row],[Bonus %]]</f>
        <v>0</v>
      </c>
      <c r="P562" s="2">
        <f>TBL_Employees[[#This Row],[Annual Salary]]+TBL_Employees[[#This Row],[Bonus calculated]]</f>
        <v>57166</v>
      </c>
    </row>
    <row r="563" spans="1:16" hidden="1" x14ac:dyDescent="0.35">
      <c r="A563" t="s">
        <v>747</v>
      </c>
      <c r="B563" t="s">
        <v>1642</v>
      </c>
      <c r="C563" t="s">
        <v>60</v>
      </c>
      <c r="D563" t="s">
        <v>30</v>
      </c>
      <c r="E563" t="s">
        <v>31</v>
      </c>
      <c r="F563" t="s">
        <v>16</v>
      </c>
      <c r="G563" t="s">
        <v>17</v>
      </c>
      <c r="H563">
        <v>56</v>
      </c>
      <c r="I563" s="1">
        <v>42781</v>
      </c>
      <c r="J563" s="2">
        <v>101637</v>
      </c>
      <c r="K563" s="3">
        <v>0</v>
      </c>
      <c r="L563" t="s">
        <v>18</v>
      </c>
      <c r="M563" t="s">
        <v>19</v>
      </c>
      <c r="N563" s="1">
        <v>43825</v>
      </c>
      <c r="O563">
        <f>TBL_Employees[[#This Row],[Annual Salary]]*TBL_Employees[[#This Row],[Bonus %]]</f>
        <v>0</v>
      </c>
      <c r="P563" s="2">
        <f>TBL_Employees[[#This Row],[Annual Salary]]+TBL_Employees[[#This Row],[Bonus calculated]]</f>
        <v>101637</v>
      </c>
    </row>
    <row r="564" spans="1:16" hidden="1" x14ac:dyDescent="0.35">
      <c r="A564" t="s">
        <v>273</v>
      </c>
      <c r="B564" t="s">
        <v>1643</v>
      </c>
      <c r="C564" t="s">
        <v>55</v>
      </c>
      <c r="D564" t="s">
        <v>41</v>
      </c>
      <c r="E564" t="s">
        <v>1104</v>
      </c>
      <c r="F564" t="s">
        <v>16</v>
      </c>
      <c r="G564" t="s">
        <v>46</v>
      </c>
      <c r="H564">
        <v>30</v>
      </c>
      <c r="I564" s="1">
        <v>43097</v>
      </c>
      <c r="J564" s="2">
        <v>103646</v>
      </c>
      <c r="K564" s="3">
        <v>7.0000000000000007E-2</v>
      </c>
      <c r="L564" t="s">
        <v>18</v>
      </c>
      <c r="M564" t="s">
        <v>37</v>
      </c>
      <c r="N564" s="1" t="s">
        <v>20</v>
      </c>
      <c r="O564">
        <f>TBL_Employees[[#This Row],[Annual Salary]]*TBL_Employees[[#This Row],[Bonus %]]</f>
        <v>7255.22</v>
      </c>
      <c r="P564" s="2">
        <f>TBL_Employees[[#This Row],[Annual Salary]]+TBL_Employees[[#This Row],[Bonus calculated]]</f>
        <v>110901.22</v>
      </c>
    </row>
    <row r="565" spans="1:16" hidden="1" x14ac:dyDescent="0.35">
      <c r="A565" t="s">
        <v>176</v>
      </c>
      <c r="B565" t="s">
        <v>1644</v>
      </c>
      <c r="C565" t="s">
        <v>53</v>
      </c>
      <c r="D565" t="s">
        <v>30</v>
      </c>
      <c r="E565" t="s">
        <v>35</v>
      </c>
      <c r="F565" t="s">
        <v>27</v>
      </c>
      <c r="G565" t="s">
        <v>17</v>
      </c>
      <c r="H565">
        <v>46</v>
      </c>
      <c r="I565" s="1">
        <v>40230</v>
      </c>
      <c r="J565" s="2">
        <v>100757</v>
      </c>
      <c r="K565" s="3">
        <v>0</v>
      </c>
      <c r="L565" t="s">
        <v>18</v>
      </c>
      <c r="M565" t="s">
        <v>19</v>
      </c>
      <c r="N565" s="1" t="s">
        <v>20</v>
      </c>
      <c r="O565">
        <f>TBL_Employees[[#This Row],[Annual Salary]]*TBL_Employees[[#This Row],[Bonus %]]</f>
        <v>0</v>
      </c>
      <c r="P565" s="2">
        <f>TBL_Employees[[#This Row],[Annual Salary]]+TBL_Employees[[#This Row],[Bonus calculated]]</f>
        <v>100757</v>
      </c>
    </row>
    <row r="566" spans="1:16" hidden="1" x14ac:dyDescent="0.35">
      <c r="A566" t="s">
        <v>748</v>
      </c>
      <c r="B566" t="s">
        <v>1645</v>
      </c>
      <c r="C566" t="s">
        <v>74</v>
      </c>
      <c r="D566" t="s">
        <v>26</v>
      </c>
      <c r="E566" t="s">
        <v>1104</v>
      </c>
      <c r="F566" t="s">
        <v>27</v>
      </c>
      <c r="G566" t="s">
        <v>17</v>
      </c>
      <c r="H566">
        <v>47</v>
      </c>
      <c r="I566" s="1">
        <v>39725</v>
      </c>
      <c r="J566" s="2">
        <v>60963</v>
      </c>
      <c r="K566" s="3">
        <v>0</v>
      </c>
      <c r="L566" t="s">
        <v>18</v>
      </c>
      <c r="M566" t="s">
        <v>56</v>
      </c>
      <c r="N566" s="1" t="s">
        <v>20</v>
      </c>
      <c r="O566">
        <f>TBL_Employees[[#This Row],[Annual Salary]]*TBL_Employees[[#This Row],[Bonus %]]</f>
        <v>0</v>
      </c>
      <c r="P566" s="2">
        <f>TBL_Employees[[#This Row],[Annual Salary]]+TBL_Employees[[#This Row],[Bonus calculated]]</f>
        <v>60963</v>
      </c>
    </row>
    <row r="567" spans="1:16" hidden="1" x14ac:dyDescent="0.35">
      <c r="A567" t="s">
        <v>749</v>
      </c>
      <c r="B567" t="s">
        <v>1646</v>
      </c>
      <c r="C567" t="s">
        <v>13</v>
      </c>
      <c r="D567" t="s">
        <v>30</v>
      </c>
      <c r="E567" t="s">
        <v>35</v>
      </c>
      <c r="F567" t="s">
        <v>27</v>
      </c>
      <c r="G567" t="s">
        <v>17</v>
      </c>
      <c r="H567">
        <v>53</v>
      </c>
      <c r="I567" s="1">
        <v>40781</v>
      </c>
      <c r="J567" s="2">
        <v>258734</v>
      </c>
      <c r="K567" s="3">
        <v>0.34</v>
      </c>
      <c r="L567" t="s">
        <v>18</v>
      </c>
      <c r="M567" t="s">
        <v>56</v>
      </c>
      <c r="N567" s="1" t="s">
        <v>20</v>
      </c>
      <c r="O567">
        <f>TBL_Employees[[#This Row],[Annual Salary]]*TBL_Employees[[#This Row],[Bonus %]]</f>
        <v>87969.560000000012</v>
      </c>
      <c r="P567" s="2">
        <f>TBL_Employees[[#This Row],[Annual Salary]]+TBL_Employees[[#This Row],[Bonus calculated]]</f>
        <v>346703.56</v>
      </c>
    </row>
    <row r="568" spans="1:16" hidden="1" x14ac:dyDescent="0.35">
      <c r="A568" t="s">
        <v>277</v>
      </c>
      <c r="B568" t="s">
        <v>1647</v>
      </c>
      <c r="C568" t="s">
        <v>36</v>
      </c>
      <c r="D568" t="s">
        <v>26</v>
      </c>
      <c r="E568" t="s">
        <v>1104</v>
      </c>
      <c r="F568" t="s">
        <v>27</v>
      </c>
      <c r="G568" t="s">
        <v>23</v>
      </c>
      <c r="H568">
        <v>38</v>
      </c>
      <c r="I568" s="1">
        <v>44462</v>
      </c>
      <c r="J568" s="2">
        <v>70612</v>
      </c>
      <c r="K568" s="3">
        <v>0</v>
      </c>
      <c r="L568" t="s">
        <v>32</v>
      </c>
      <c r="M568" t="s">
        <v>67</v>
      </c>
      <c r="N568" s="1" t="s">
        <v>20</v>
      </c>
      <c r="O568">
        <f>TBL_Employees[[#This Row],[Annual Salary]]*TBL_Employees[[#This Row],[Bonus %]]</f>
        <v>0</v>
      </c>
      <c r="P568" s="2">
        <f>TBL_Employees[[#This Row],[Annual Salary]]+TBL_Employees[[#This Row],[Bonus calculated]]</f>
        <v>70612</v>
      </c>
    </row>
    <row r="569" spans="1:16" hidden="1" x14ac:dyDescent="0.35">
      <c r="A569" t="s">
        <v>750</v>
      </c>
      <c r="B569" t="s">
        <v>1648</v>
      </c>
      <c r="C569" t="s">
        <v>69</v>
      </c>
      <c r="D569" t="s">
        <v>26</v>
      </c>
      <c r="E569" t="s">
        <v>15</v>
      </c>
      <c r="F569" t="s">
        <v>27</v>
      </c>
      <c r="G569" t="s">
        <v>23</v>
      </c>
      <c r="H569">
        <v>65</v>
      </c>
      <c r="I569" s="1">
        <v>34147</v>
      </c>
      <c r="J569" s="2">
        <v>77065</v>
      </c>
      <c r="K569" s="3">
        <v>0</v>
      </c>
      <c r="L569" t="s">
        <v>18</v>
      </c>
      <c r="M569" t="s">
        <v>56</v>
      </c>
      <c r="N569" s="1" t="s">
        <v>20</v>
      </c>
      <c r="O569">
        <f>TBL_Employees[[#This Row],[Annual Salary]]*TBL_Employees[[#This Row],[Bonus %]]</f>
        <v>0</v>
      </c>
      <c r="P569" s="2">
        <f>TBL_Employees[[#This Row],[Annual Salary]]+TBL_Employees[[#This Row],[Bonus calculated]]</f>
        <v>77065</v>
      </c>
    </row>
    <row r="570" spans="1:16" hidden="1" x14ac:dyDescent="0.35">
      <c r="A570" t="s">
        <v>751</v>
      </c>
      <c r="B570" t="s">
        <v>1649</v>
      </c>
      <c r="C570" t="s">
        <v>72</v>
      </c>
      <c r="D570" t="s">
        <v>30</v>
      </c>
      <c r="E570" t="s">
        <v>1104</v>
      </c>
      <c r="F570" t="s">
        <v>16</v>
      </c>
      <c r="G570" t="s">
        <v>46</v>
      </c>
      <c r="H570">
        <v>58</v>
      </c>
      <c r="I570" s="1">
        <v>39386</v>
      </c>
      <c r="J570" s="2">
        <v>96256</v>
      </c>
      <c r="K570" s="3">
        <v>0</v>
      </c>
      <c r="L570" t="s">
        <v>18</v>
      </c>
      <c r="M570" t="s">
        <v>19</v>
      </c>
      <c r="N570" s="1" t="s">
        <v>20</v>
      </c>
      <c r="O570">
        <f>TBL_Employees[[#This Row],[Annual Salary]]*TBL_Employees[[#This Row],[Bonus %]]</f>
        <v>0</v>
      </c>
      <c r="P570" s="2">
        <f>TBL_Employees[[#This Row],[Annual Salary]]+TBL_Employees[[#This Row],[Bonus calculated]]</f>
        <v>96256</v>
      </c>
    </row>
    <row r="571" spans="1:16" hidden="1" x14ac:dyDescent="0.35">
      <c r="A571" t="s">
        <v>276</v>
      </c>
      <c r="B571" t="s">
        <v>1650</v>
      </c>
      <c r="C571" t="s">
        <v>57</v>
      </c>
      <c r="D571" t="s">
        <v>58</v>
      </c>
      <c r="E571" t="s">
        <v>35</v>
      </c>
      <c r="F571" t="s">
        <v>16</v>
      </c>
      <c r="G571" t="s">
        <v>23</v>
      </c>
      <c r="H571">
        <v>36</v>
      </c>
      <c r="I571" s="1">
        <v>40676</v>
      </c>
      <c r="J571" s="2">
        <v>65794</v>
      </c>
      <c r="K571" s="3">
        <v>0</v>
      </c>
      <c r="L571" t="s">
        <v>18</v>
      </c>
      <c r="M571" t="s">
        <v>24</v>
      </c>
      <c r="N571" s="1" t="s">
        <v>20</v>
      </c>
      <c r="O571">
        <f>TBL_Employees[[#This Row],[Annual Salary]]*TBL_Employees[[#This Row],[Bonus %]]</f>
        <v>0</v>
      </c>
      <c r="P571" s="2">
        <f>TBL_Employees[[#This Row],[Annual Salary]]+TBL_Employees[[#This Row],[Bonus calculated]]</f>
        <v>65794</v>
      </c>
    </row>
    <row r="572" spans="1:16" hidden="1" x14ac:dyDescent="0.35">
      <c r="A572" t="s">
        <v>230</v>
      </c>
      <c r="B572" t="s">
        <v>1651</v>
      </c>
      <c r="C572" t="s">
        <v>59</v>
      </c>
      <c r="D572" t="s">
        <v>58</v>
      </c>
      <c r="E572" t="s">
        <v>15</v>
      </c>
      <c r="F572" t="s">
        <v>16</v>
      </c>
      <c r="G572" t="s">
        <v>23</v>
      </c>
      <c r="H572">
        <v>45</v>
      </c>
      <c r="I572" s="1">
        <v>42239</v>
      </c>
      <c r="J572" s="2">
        <v>48491</v>
      </c>
      <c r="K572" s="3">
        <v>0</v>
      </c>
      <c r="L572" t="s">
        <v>18</v>
      </c>
      <c r="M572" t="s">
        <v>24</v>
      </c>
      <c r="N572" s="1">
        <v>42285</v>
      </c>
      <c r="O572">
        <f>TBL_Employees[[#This Row],[Annual Salary]]*TBL_Employees[[#This Row],[Bonus %]]</f>
        <v>0</v>
      </c>
      <c r="P572" s="2">
        <f>TBL_Employees[[#This Row],[Annual Salary]]+TBL_Employees[[#This Row],[Bonus calculated]]</f>
        <v>48491</v>
      </c>
    </row>
    <row r="573" spans="1:16" hidden="1" x14ac:dyDescent="0.35">
      <c r="A573" t="s">
        <v>233</v>
      </c>
      <c r="B573" t="s">
        <v>1652</v>
      </c>
      <c r="C573" t="s">
        <v>60</v>
      </c>
      <c r="D573" t="s">
        <v>30</v>
      </c>
      <c r="E573" t="s">
        <v>15</v>
      </c>
      <c r="F573" t="s">
        <v>27</v>
      </c>
      <c r="G573" t="s">
        <v>46</v>
      </c>
      <c r="H573">
        <v>34</v>
      </c>
      <c r="I573" s="1">
        <v>43684</v>
      </c>
      <c r="J573" s="2">
        <v>83220</v>
      </c>
      <c r="K573" s="3">
        <v>0</v>
      </c>
      <c r="L573" t="s">
        <v>18</v>
      </c>
      <c r="M573" t="s">
        <v>19</v>
      </c>
      <c r="N573" s="1" t="s">
        <v>20</v>
      </c>
      <c r="O573">
        <f>TBL_Employees[[#This Row],[Annual Salary]]*TBL_Employees[[#This Row],[Bonus %]]</f>
        <v>0</v>
      </c>
      <c r="P573" s="2">
        <f>TBL_Employees[[#This Row],[Annual Salary]]+TBL_Employees[[#This Row],[Bonus calculated]]</f>
        <v>83220</v>
      </c>
    </row>
    <row r="574" spans="1:16" hidden="1" x14ac:dyDescent="0.35">
      <c r="A574" t="s">
        <v>752</v>
      </c>
      <c r="B574" t="s">
        <v>1653</v>
      </c>
      <c r="C574" t="s">
        <v>21</v>
      </c>
      <c r="D574" t="s">
        <v>22</v>
      </c>
      <c r="E574" t="s">
        <v>15</v>
      </c>
      <c r="F574" t="s">
        <v>16</v>
      </c>
      <c r="G574" t="s">
        <v>23</v>
      </c>
      <c r="H574">
        <v>37</v>
      </c>
      <c r="I574" s="1">
        <v>40241</v>
      </c>
      <c r="J574" s="2">
        <v>61680</v>
      </c>
      <c r="K574" s="3">
        <v>0</v>
      </c>
      <c r="L574" t="s">
        <v>32</v>
      </c>
      <c r="M574" t="s">
        <v>54</v>
      </c>
      <c r="N574" s="1">
        <v>42159</v>
      </c>
      <c r="O574">
        <f>TBL_Employees[[#This Row],[Annual Salary]]*TBL_Employees[[#This Row],[Bonus %]]</f>
        <v>0</v>
      </c>
      <c r="P574" s="2">
        <f>TBL_Employees[[#This Row],[Annual Salary]]+TBL_Employees[[#This Row],[Bonus calculated]]</f>
        <v>61680</v>
      </c>
    </row>
    <row r="575" spans="1:16" hidden="1" x14ac:dyDescent="0.35">
      <c r="A575" t="s">
        <v>753</v>
      </c>
      <c r="B575" t="s">
        <v>1654</v>
      </c>
      <c r="C575" t="s">
        <v>40</v>
      </c>
      <c r="D575" t="s">
        <v>45</v>
      </c>
      <c r="E575" t="s">
        <v>35</v>
      </c>
      <c r="F575" t="s">
        <v>27</v>
      </c>
      <c r="G575" t="s">
        <v>23</v>
      </c>
      <c r="H575">
        <v>43</v>
      </c>
      <c r="I575" s="1">
        <v>44478</v>
      </c>
      <c r="J575" s="2">
        <v>72482</v>
      </c>
      <c r="K575" s="3">
        <v>0</v>
      </c>
      <c r="L575" t="s">
        <v>18</v>
      </c>
      <c r="M575" t="s">
        <v>19</v>
      </c>
      <c r="N575" s="1" t="s">
        <v>20</v>
      </c>
      <c r="O575">
        <f>TBL_Employees[[#This Row],[Annual Salary]]*TBL_Employees[[#This Row],[Bonus %]]</f>
        <v>0</v>
      </c>
      <c r="P575" s="2">
        <f>TBL_Employees[[#This Row],[Annual Salary]]+TBL_Employees[[#This Row],[Bonus calculated]]</f>
        <v>72482</v>
      </c>
    </row>
    <row r="576" spans="1:16" hidden="1" x14ac:dyDescent="0.35">
      <c r="A576" t="s">
        <v>754</v>
      </c>
      <c r="B576" t="s">
        <v>1655</v>
      </c>
      <c r="C576" t="s">
        <v>72</v>
      </c>
      <c r="D576" t="s">
        <v>30</v>
      </c>
      <c r="E576" t="s">
        <v>15</v>
      </c>
      <c r="F576" t="s">
        <v>27</v>
      </c>
      <c r="G576" t="s">
        <v>46</v>
      </c>
      <c r="H576">
        <v>27</v>
      </c>
      <c r="I576" s="1">
        <v>44599</v>
      </c>
      <c r="J576" s="2">
        <v>81713</v>
      </c>
      <c r="K576" s="3">
        <v>0</v>
      </c>
      <c r="L576" t="s">
        <v>47</v>
      </c>
      <c r="M576" t="s">
        <v>1136</v>
      </c>
      <c r="N576" s="1" t="s">
        <v>20</v>
      </c>
      <c r="O576">
        <f>TBL_Employees[[#This Row],[Annual Salary]]*TBL_Employees[[#This Row],[Bonus %]]</f>
        <v>0</v>
      </c>
      <c r="P576" s="2">
        <f>TBL_Employees[[#This Row],[Annual Salary]]+TBL_Employees[[#This Row],[Bonus calculated]]</f>
        <v>81713</v>
      </c>
    </row>
    <row r="577" spans="1:16" hidden="1" x14ac:dyDescent="0.35">
      <c r="A577" t="s">
        <v>755</v>
      </c>
      <c r="B577" t="s">
        <v>1656</v>
      </c>
      <c r="C577" t="s">
        <v>57</v>
      </c>
      <c r="D577" t="s">
        <v>45</v>
      </c>
      <c r="E577" t="s">
        <v>35</v>
      </c>
      <c r="F577" t="s">
        <v>27</v>
      </c>
      <c r="G577" t="s">
        <v>46</v>
      </c>
      <c r="H577">
        <v>38</v>
      </c>
      <c r="I577" s="1">
        <v>44534</v>
      </c>
      <c r="J577" s="2">
        <v>68281</v>
      </c>
      <c r="K577" s="3">
        <v>0</v>
      </c>
      <c r="L577" t="s">
        <v>18</v>
      </c>
      <c r="M577" t="s">
        <v>42</v>
      </c>
      <c r="N577" s="1">
        <v>44629</v>
      </c>
      <c r="O577">
        <f>TBL_Employees[[#This Row],[Annual Salary]]*TBL_Employees[[#This Row],[Bonus %]]</f>
        <v>0</v>
      </c>
      <c r="P577" s="2">
        <f>TBL_Employees[[#This Row],[Annual Salary]]+TBL_Employees[[#This Row],[Bonus calculated]]</f>
        <v>68281</v>
      </c>
    </row>
    <row r="578" spans="1:16" hidden="1" x14ac:dyDescent="0.35">
      <c r="A578" t="s">
        <v>756</v>
      </c>
      <c r="B578" t="s">
        <v>1657</v>
      </c>
      <c r="C578" t="s">
        <v>36</v>
      </c>
      <c r="D578" t="s">
        <v>26</v>
      </c>
      <c r="E578" t="s">
        <v>31</v>
      </c>
      <c r="F578" t="s">
        <v>16</v>
      </c>
      <c r="G578" t="s">
        <v>17</v>
      </c>
      <c r="H578">
        <v>60</v>
      </c>
      <c r="I578" s="1">
        <v>34222</v>
      </c>
      <c r="J578" s="2">
        <v>63979</v>
      </c>
      <c r="K578" s="3">
        <v>0</v>
      </c>
      <c r="L578" t="s">
        <v>18</v>
      </c>
      <c r="M578" t="s">
        <v>42</v>
      </c>
      <c r="N578" s="1" t="s">
        <v>20</v>
      </c>
      <c r="O578">
        <f>TBL_Employees[[#This Row],[Annual Salary]]*TBL_Employees[[#This Row],[Bonus %]]</f>
        <v>0</v>
      </c>
      <c r="P578" s="2">
        <f>TBL_Employees[[#This Row],[Annual Salary]]+TBL_Employees[[#This Row],[Bonus calculated]]</f>
        <v>63979</v>
      </c>
    </row>
    <row r="579" spans="1:16" hidden="1" x14ac:dyDescent="0.35">
      <c r="A579" t="s">
        <v>757</v>
      </c>
      <c r="B579" t="s">
        <v>1658</v>
      </c>
      <c r="C579" t="s">
        <v>70</v>
      </c>
      <c r="D579" t="s">
        <v>22</v>
      </c>
      <c r="E579" t="s">
        <v>31</v>
      </c>
      <c r="F579" t="s">
        <v>27</v>
      </c>
      <c r="G579" t="s">
        <v>23</v>
      </c>
      <c r="H579">
        <v>29</v>
      </c>
      <c r="I579" s="1">
        <v>43058</v>
      </c>
      <c r="J579" s="2">
        <v>53090</v>
      </c>
      <c r="K579" s="3">
        <v>0</v>
      </c>
      <c r="L579" t="s">
        <v>18</v>
      </c>
      <c r="M579" t="s">
        <v>42</v>
      </c>
      <c r="N579" s="1" t="s">
        <v>20</v>
      </c>
      <c r="O579">
        <f>TBL_Employees[[#This Row],[Annual Salary]]*TBL_Employees[[#This Row],[Bonus %]]</f>
        <v>0</v>
      </c>
      <c r="P579" s="2">
        <f>TBL_Employees[[#This Row],[Annual Salary]]+TBL_Employees[[#This Row],[Bonus calculated]]</f>
        <v>53090</v>
      </c>
    </row>
    <row r="580" spans="1:16" hidden="1" x14ac:dyDescent="0.35">
      <c r="A580" t="s">
        <v>758</v>
      </c>
      <c r="B580" t="s">
        <v>1659</v>
      </c>
      <c r="C580" t="s">
        <v>55</v>
      </c>
      <c r="D580" t="s">
        <v>45</v>
      </c>
      <c r="E580" t="s">
        <v>1104</v>
      </c>
      <c r="F580" t="s">
        <v>27</v>
      </c>
      <c r="G580" t="s">
        <v>46</v>
      </c>
      <c r="H580">
        <v>49</v>
      </c>
      <c r="I580" s="1">
        <v>35688</v>
      </c>
      <c r="J580" s="2">
        <v>108325</v>
      </c>
      <c r="K580" s="3">
        <v>0.1</v>
      </c>
      <c r="L580" t="s">
        <v>47</v>
      </c>
      <c r="M580" t="s">
        <v>68</v>
      </c>
      <c r="N580" s="1" t="s">
        <v>20</v>
      </c>
      <c r="O580">
        <f>TBL_Employees[[#This Row],[Annual Salary]]*TBL_Employees[[#This Row],[Bonus %]]</f>
        <v>10832.5</v>
      </c>
      <c r="P580" s="2">
        <f>TBL_Employees[[#This Row],[Annual Salary]]+TBL_Employees[[#This Row],[Bonus calculated]]</f>
        <v>119157.5</v>
      </c>
    </row>
    <row r="581" spans="1:16" hidden="1" x14ac:dyDescent="0.35">
      <c r="A581" t="s">
        <v>759</v>
      </c>
      <c r="B581" t="s">
        <v>1660</v>
      </c>
      <c r="C581" t="s">
        <v>40</v>
      </c>
      <c r="D581" t="s">
        <v>41</v>
      </c>
      <c r="E581" t="s">
        <v>31</v>
      </c>
      <c r="F581" t="s">
        <v>27</v>
      </c>
      <c r="G581" t="s">
        <v>43</v>
      </c>
      <c r="H581">
        <v>45</v>
      </c>
      <c r="I581" s="1">
        <v>43107</v>
      </c>
      <c r="J581" s="2">
        <v>98289</v>
      </c>
      <c r="K581" s="3">
        <v>0</v>
      </c>
      <c r="L581" t="s">
        <v>18</v>
      </c>
      <c r="M581" t="s">
        <v>28</v>
      </c>
      <c r="N581" s="1" t="s">
        <v>20</v>
      </c>
      <c r="O581">
        <f>TBL_Employees[[#This Row],[Annual Salary]]*TBL_Employees[[#This Row],[Bonus %]]</f>
        <v>0</v>
      </c>
      <c r="P581" s="2">
        <f>TBL_Employees[[#This Row],[Annual Salary]]+TBL_Employees[[#This Row],[Bonus calculated]]</f>
        <v>98289</v>
      </c>
    </row>
    <row r="582" spans="1:16" hidden="1" x14ac:dyDescent="0.35">
      <c r="A582" t="s">
        <v>51</v>
      </c>
      <c r="B582" t="s">
        <v>1661</v>
      </c>
      <c r="C582" t="s">
        <v>62</v>
      </c>
      <c r="D582" t="s">
        <v>26</v>
      </c>
      <c r="E582" t="s">
        <v>1104</v>
      </c>
      <c r="F582" t="s">
        <v>27</v>
      </c>
      <c r="G582" t="s">
        <v>17</v>
      </c>
      <c r="H582">
        <v>44</v>
      </c>
      <c r="I582" s="1">
        <v>38039</v>
      </c>
      <c r="J582" s="2">
        <v>41275</v>
      </c>
      <c r="K582" s="3">
        <v>0</v>
      </c>
      <c r="L582" t="s">
        <v>18</v>
      </c>
      <c r="M582" t="s">
        <v>24</v>
      </c>
      <c r="N582" s="1">
        <v>39247</v>
      </c>
      <c r="O582">
        <f>TBL_Employees[[#This Row],[Annual Salary]]*TBL_Employees[[#This Row],[Bonus %]]</f>
        <v>0</v>
      </c>
      <c r="P582" s="2">
        <f>TBL_Employees[[#This Row],[Annual Salary]]+TBL_Employees[[#This Row],[Bonus calculated]]</f>
        <v>41275</v>
      </c>
    </row>
    <row r="583" spans="1:16" hidden="1" x14ac:dyDescent="0.35">
      <c r="A583" t="s">
        <v>760</v>
      </c>
      <c r="B583" t="s">
        <v>1662</v>
      </c>
      <c r="C583" t="s">
        <v>40</v>
      </c>
      <c r="D583" t="s">
        <v>14</v>
      </c>
      <c r="E583" t="s">
        <v>1104</v>
      </c>
      <c r="F583" t="s">
        <v>27</v>
      </c>
      <c r="G583" t="s">
        <v>17</v>
      </c>
      <c r="H583">
        <v>46</v>
      </c>
      <c r="I583" s="1">
        <v>40945</v>
      </c>
      <c r="J583" s="2">
        <v>93642</v>
      </c>
      <c r="K583" s="3">
        <v>0</v>
      </c>
      <c r="L583" t="s">
        <v>18</v>
      </c>
      <c r="M583" t="s">
        <v>28</v>
      </c>
      <c r="N583" s="1" t="s">
        <v>20</v>
      </c>
      <c r="O583">
        <f>TBL_Employees[[#This Row],[Annual Salary]]*TBL_Employees[[#This Row],[Bonus %]]</f>
        <v>0</v>
      </c>
      <c r="P583" s="2">
        <f>TBL_Employees[[#This Row],[Annual Salary]]+TBL_Employees[[#This Row],[Bonus calculated]]</f>
        <v>93642</v>
      </c>
    </row>
    <row r="584" spans="1:16" hidden="1" x14ac:dyDescent="0.35">
      <c r="A584" t="s">
        <v>761</v>
      </c>
      <c r="B584" t="s">
        <v>1663</v>
      </c>
      <c r="C584" t="s">
        <v>38</v>
      </c>
      <c r="D584" t="s">
        <v>22</v>
      </c>
      <c r="E584" t="s">
        <v>15</v>
      </c>
      <c r="F584" t="s">
        <v>27</v>
      </c>
      <c r="G584" t="s">
        <v>23</v>
      </c>
      <c r="H584">
        <v>36</v>
      </c>
      <c r="I584" s="1">
        <v>40476</v>
      </c>
      <c r="J584" s="2">
        <v>162957</v>
      </c>
      <c r="K584" s="3">
        <v>0.18</v>
      </c>
      <c r="L584" t="s">
        <v>32</v>
      </c>
      <c r="M584" t="s">
        <v>67</v>
      </c>
      <c r="N584" s="1" t="s">
        <v>20</v>
      </c>
      <c r="O584">
        <f>TBL_Employees[[#This Row],[Annual Salary]]*TBL_Employees[[#This Row],[Bonus %]]</f>
        <v>29332.26</v>
      </c>
      <c r="P584" s="2">
        <f>TBL_Employees[[#This Row],[Annual Salary]]+TBL_Employees[[#This Row],[Bonus calculated]]</f>
        <v>192289.26</v>
      </c>
    </row>
    <row r="585" spans="1:16" hidden="1" x14ac:dyDescent="0.35">
      <c r="A585" t="s">
        <v>762</v>
      </c>
      <c r="B585" t="s">
        <v>1664</v>
      </c>
      <c r="C585" t="s">
        <v>40</v>
      </c>
      <c r="D585" t="s">
        <v>58</v>
      </c>
      <c r="E585" t="s">
        <v>35</v>
      </c>
      <c r="F585" t="s">
        <v>27</v>
      </c>
      <c r="G585" t="s">
        <v>46</v>
      </c>
      <c r="H585">
        <v>45</v>
      </c>
      <c r="I585" s="1">
        <v>44661</v>
      </c>
      <c r="J585" s="2">
        <v>96029</v>
      </c>
      <c r="K585" s="3">
        <v>0</v>
      </c>
      <c r="L585" t="s">
        <v>47</v>
      </c>
      <c r="M585" t="s">
        <v>1136</v>
      </c>
      <c r="N585" s="1" t="s">
        <v>20</v>
      </c>
      <c r="O585">
        <f>TBL_Employees[[#This Row],[Annual Salary]]*TBL_Employees[[#This Row],[Bonus %]]</f>
        <v>0</v>
      </c>
      <c r="P585" s="2">
        <f>TBL_Employees[[#This Row],[Annual Salary]]+TBL_Employees[[#This Row],[Bonus calculated]]</f>
        <v>96029</v>
      </c>
    </row>
    <row r="586" spans="1:16" hidden="1" x14ac:dyDescent="0.35">
      <c r="A586" t="s">
        <v>104</v>
      </c>
      <c r="B586" t="s">
        <v>1665</v>
      </c>
      <c r="C586" t="s">
        <v>13</v>
      </c>
      <c r="D586" t="s">
        <v>22</v>
      </c>
      <c r="E586" t="s">
        <v>15</v>
      </c>
      <c r="F586" t="s">
        <v>27</v>
      </c>
      <c r="G586" t="s">
        <v>46</v>
      </c>
      <c r="H586">
        <v>55</v>
      </c>
      <c r="I586" s="1">
        <v>36220</v>
      </c>
      <c r="J586" s="2">
        <v>227148</v>
      </c>
      <c r="K586" s="3">
        <v>0.33</v>
      </c>
      <c r="L586" t="s">
        <v>47</v>
      </c>
      <c r="M586" t="s">
        <v>48</v>
      </c>
      <c r="N586" s="1" t="s">
        <v>20</v>
      </c>
      <c r="O586">
        <f>TBL_Employees[[#This Row],[Annual Salary]]*TBL_Employees[[#This Row],[Bonus %]]</f>
        <v>74958.84</v>
      </c>
      <c r="P586" s="2">
        <f>TBL_Employees[[#This Row],[Annual Salary]]+TBL_Employees[[#This Row],[Bonus calculated]]</f>
        <v>302106.83999999997</v>
      </c>
    </row>
    <row r="587" spans="1:16" hidden="1" x14ac:dyDescent="0.35">
      <c r="A587" t="s">
        <v>763</v>
      </c>
      <c r="B587" t="s">
        <v>1666</v>
      </c>
      <c r="C587" t="s">
        <v>36</v>
      </c>
      <c r="D587" t="s">
        <v>26</v>
      </c>
      <c r="E587" t="s">
        <v>1104</v>
      </c>
      <c r="F587" t="s">
        <v>27</v>
      </c>
      <c r="G587" t="s">
        <v>17</v>
      </c>
      <c r="H587">
        <v>43</v>
      </c>
      <c r="I587" s="1">
        <v>39708</v>
      </c>
      <c r="J587" s="2">
        <v>76819</v>
      </c>
      <c r="K587" s="3">
        <v>0</v>
      </c>
      <c r="L587" t="s">
        <v>18</v>
      </c>
      <c r="M587" t="s">
        <v>37</v>
      </c>
      <c r="N587" s="1">
        <v>44854</v>
      </c>
      <c r="O587">
        <f>TBL_Employees[[#This Row],[Annual Salary]]*TBL_Employees[[#This Row],[Bonus %]]</f>
        <v>0</v>
      </c>
      <c r="P587" s="2">
        <f>TBL_Employees[[#This Row],[Annual Salary]]+TBL_Employees[[#This Row],[Bonus calculated]]</f>
        <v>76819</v>
      </c>
    </row>
    <row r="588" spans="1:16" hidden="1" x14ac:dyDescent="0.35">
      <c r="A588" t="s">
        <v>764</v>
      </c>
      <c r="B588" t="s">
        <v>169</v>
      </c>
      <c r="C588" t="s">
        <v>57</v>
      </c>
      <c r="D588" t="s">
        <v>45</v>
      </c>
      <c r="E588" t="s">
        <v>1104</v>
      </c>
      <c r="F588" t="s">
        <v>27</v>
      </c>
      <c r="G588" t="s">
        <v>23</v>
      </c>
      <c r="H588">
        <v>30</v>
      </c>
      <c r="I588" s="1">
        <v>44805</v>
      </c>
      <c r="J588" s="2">
        <v>66892</v>
      </c>
      <c r="K588" s="3">
        <v>0</v>
      </c>
      <c r="L588" t="s">
        <v>18</v>
      </c>
      <c r="M588" t="s">
        <v>56</v>
      </c>
      <c r="N588" s="1" t="s">
        <v>20</v>
      </c>
      <c r="O588">
        <f>TBL_Employees[[#This Row],[Annual Salary]]*TBL_Employees[[#This Row],[Bonus %]]</f>
        <v>0</v>
      </c>
      <c r="P588" s="2">
        <f>TBL_Employees[[#This Row],[Annual Salary]]+TBL_Employees[[#This Row],[Bonus calculated]]</f>
        <v>66892</v>
      </c>
    </row>
    <row r="589" spans="1:16" hidden="1" x14ac:dyDescent="0.35">
      <c r="A589" t="s">
        <v>765</v>
      </c>
      <c r="B589" t="s">
        <v>1667</v>
      </c>
      <c r="C589" t="s">
        <v>13</v>
      </c>
      <c r="D589" t="s">
        <v>41</v>
      </c>
      <c r="E589" t="s">
        <v>35</v>
      </c>
      <c r="F589" t="s">
        <v>16</v>
      </c>
      <c r="G589" t="s">
        <v>17</v>
      </c>
      <c r="H589">
        <v>48</v>
      </c>
      <c r="I589" s="1">
        <v>36335</v>
      </c>
      <c r="J589" s="2">
        <v>256084</v>
      </c>
      <c r="K589" s="3">
        <v>0.34</v>
      </c>
      <c r="L589" t="s">
        <v>18</v>
      </c>
      <c r="M589" t="s">
        <v>28</v>
      </c>
      <c r="N589" s="1" t="s">
        <v>20</v>
      </c>
      <c r="O589">
        <f>TBL_Employees[[#This Row],[Annual Salary]]*TBL_Employees[[#This Row],[Bonus %]]</f>
        <v>87068.560000000012</v>
      </c>
      <c r="P589" s="2">
        <f>TBL_Employees[[#This Row],[Annual Salary]]+TBL_Employees[[#This Row],[Bonus calculated]]</f>
        <v>343152.56</v>
      </c>
    </row>
    <row r="590" spans="1:16" hidden="1" x14ac:dyDescent="0.35">
      <c r="A590" t="s">
        <v>766</v>
      </c>
      <c r="B590" t="s">
        <v>1668</v>
      </c>
      <c r="C590" t="s">
        <v>40</v>
      </c>
      <c r="D590" t="s">
        <v>41</v>
      </c>
      <c r="E590" t="s">
        <v>1104</v>
      </c>
      <c r="F590" t="s">
        <v>16</v>
      </c>
      <c r="G590" t="s">
        <v>43</v>
      </c>
      <c r="H590">
        <v>60</v>
      </c>
      <c r="I590" s="1">
        <v>38430</v>
      </c>
      <c r="J590" s="2">
        <v>85669</v>
      </c>
      <c r="K590" s="3">
        <v>0</v>
      </c>
      <c r="L590" t="s">
        <v>18</v>
      </c>
      <c r="M590" t="s">
        <v>37</v>
      </c>
      <c r="N590" s="1" t="s">
        <v>20</v>
      </c>
      <c r="O590">
        <f>TBL_Employees[[#This Row],[Annual Salary]]*TBL_Employees[[#This Row],[Bonus %]]</f>
        <v>0</v>
      </c>
      <c r="P590" s="2">
        <f>TBL_Employees[[#This Row],[Annual Salary]]+TBL_Employees[[#This Row],[Bonus calculated]]</f>
        <v>85669</v>
      </c>
    </row>
    <row r="591" spans="1:16" hidden="1" x14ac:dyDescent="0.35">
      <c r="A591" t="s">
        <v>767</v>
      </c>
      <c r="B591" t="s">
        <v>1669</v>
      </c>
      <c r="C591" t="s">
        <v>62</v>
      </c>
      <c r="D591" t="s">
        <v>26</v>
      </c>
      <c r="E591" t="s">
        <v>15</v>
      </c>
      <c r="F591" t="s">
        <v>27</v>
      </c>
      <c r="G591" t="s">
        <v>23</v>
      </c>
      <c r="H591">
        <v>30</v>
      </c>
      <c r="I591" s="1">
        <v>44448</v>
      </c>
      <c r="J591" s="2">
        <v>44454</v>
      </c>
      <c r="K591" s="3">
        <v>0</v>
      </c>
      <c r="L591" t="s">
        <v>32</v>
      </c>
      <c r="M591" t="s">
        <v>54</v>
      </c>
      <c r="N591" s="1" t="s">
        <v>20</v>
      </c>
      <c r="O591">
        <f>TBL_Employees[[#This Row],[Annual Salary]]*TBL_Employees[[#This Row],[Bonus %]]</f>
        <v>0</v>
      </c>
      <c r="P591" s="2">
        <f>TBL_Employees[[#This Row],[Annual Salary]]+TBL_Employees[[#This Row],[Bonus calculated]]</f>
        <v>44454</v>
      </c>
    </row>
    <row r="592" spans="1:16" hidden="1" x14ac:dyDescent="0.35">
      <c r="A592" t="s">
        <v>768</v>
      </c>
      <c r="B592" t="s">
        <v>1670</v>
      </c>
      <c r="C592" t="s">
        <v>62</v>
      </c>
      <c r="D592" t="s">
        <v>26</v>
      </c>
      <c r="E592" t="s">
        <v>1104</v>
      </c>
      <c r="F592" t="s">
        <v>27</v>
      </c>
      <c r="G592" t="s">
        <v>17</v>
      </c>
      <c r="H592">
        <v>25</v>
      </c>
      <c r="I592" s="1">
        <v>44299</v>
      </c>
      <c r="J592" s="2">
        <v>54353</v>
      </c>
      <c r="K592" s="3">
        <v>0</v>
      </c>
      <c r="L592" t="s">
        <v>18</v>
      </c>
      <c r="M592" t="s">
        <v>19</v>
      </c>
      <c r="N592" s="1" t="s">
        <v>20</v>
      </c>
      <c r="O592">
        <f>TBL_Employees[[#This Row],[Annual Salary]]*TBL_Employees[[#This Row],[Bonus %]]</f>
        <v>0</v>
      </c>
      <c r="P592" s="2">
        <f>TBL_Employees[[#This Row],[Annual Salary]]+TBL_Employees[[#This Row],[Bonus calculated]]</f>
        <v>54353</v>
      </c>
    </row>
    <row r="593" spans="1:16" hidden="1" x14ac:dyDescent="0.35">
      <c r="A593" t="s">
        <v>769</v>
      </c>
      <c r="B593" t="s">
        <v>1671</v>
      </c>
      <c r="C593" t="s">
        <v>57</v>
      </c>
      <c r="D593" t="s">
        <v>45</v>
      </c>
      <c r="E593" t="s">
        <v>1104</v>
      </c>
      <c r="F593" t="s">
        <v>27</v>
      </c>
      <c r="G593" t="s">
        <v>46</v>
      </c>
      <c r="H593">
        <v>58</v>
      </c>
      <c r="I593" s="1">
        <v>41970</v>
      </c>
      <c r="J593" s="2">
        <v>58867</v>
      </c>
      <c r="K593" s="3">
        <v>0</v>
      </c>
      <c r="L593" t="s">
        <v>47</v>
      </c>
      <c r="M593" t="s">
        <v>1136</v>
      </c>
      <c r="N593" s="1" t="s">
        <v>20</v>
      </c>
      <c r="O593">
        <f>TBL_Employees[[#This Row],[Annual Salary]]*TBL_Employees[[#This Row],[Bonus %]]</f>
        <v>0</v>
      </c>
      <c r="P593" s="2">
        <f>TBL_Employees[[#This Row],[Annual Salary]]+TBL_Employees[[#This Row],[Bonus calculated]]</f>
        <v>58867</v>
      </c>
    </row>
    <row r="594" spans="1:16" hidden="1" x14ac:dyDescent="0.35">
      <c r="A594" t="s">
        <v>770</v>
      </c>
      <c r="B594" t="s">
        <v>1672</v>
      </c>
      <c r="C594" t="s">
        <v>55</v>
      </c>
      <c r="D594" t="s">
        <v>22</v>
      </c>
      <c r="E594" t="s">
        <v>31</v>
      </c>
      <c r="F594" t="s">
        <v>27</v>
      </c>
      <c r="G594" t="s">
        <v>46</v>
      </c>
      <c r="H594">
        <v>37</v>
      </c>
      <c r="I594" s="1">
        <v>44641</v>
      </c>
      <c r="J594" s="2">
        <v>123918</v>
      </c>
      <c r="K594" s="3">
        <v>0.08</v>
      </c>
      <c r="L594" t="s">
        <v>47</v>
      </c>
      <c r="M594" t="s">
        <v>1136</v>
      </c>
      <c r="N594" s="1" t="s">
        <v>20</v>
      </c>
      <c r="O594">
        <f>TBL_Employees[[#This Row],[Annual Salary]]*TBL_Employees[[#This Row],[Bonus %]]</f>
        <v>9913.44</v>
      </c>
      <c r="P594" s="2">
        <f>TBL_Employees[[#This Row],[Annual Salary]]+TBL_Employees[[#This Row],[Bonus calculated]]</f>
        <v>133831.44</v>
      </c>
    </row>
    <row r="595" spans="1:16" hidden="1" x14ac:dyDescent="0.35">
      <c r="A595" t="s">
        <v>771</v>
      </c>
      <c r="B595" t="s">
        <v>1673</v>
      </c>
      <c r="C595" t="s">
        <v>62</v>
      </c>
      <c r="D595" t="s">
        <v>26</v>
      </c>
      <c r="E595" t="s">
        <v>15</v>
      </c>
      <c r="F595" t="s">
        <v>27</v>
      </c>
      <c r="G595" t="s">
        <v>23</v>
      </c>
      <c r="H595">
        <v>44</v>
      </c>
      <c r="I595" s="1">
        <v>40305</v>
      </c>
      <c r="J595" s="2">
        <v>56680</v>
      </c>
      <c r="K595" s="3">
        <v>0</v>
      </c>
      <c r="L595" t="s">
        <v>18</v>
      </c>
      <c r="M595" t="s">
        <v>19</v>
      </c>
      <c r="N595" s="1" t="s">
        <v>20</v>
      </c>
      <c r="O595">
        <f>TBL_Employees[[#This Row],[Annual Salary]]*TBL_Employees[[#This Row],[Bonus %]]</f>
        <v>0</v>
      </c>
      <c r="P595" s="2">
        <f>TBL_Employees[[#This Row],[Annual Salary]]+TBL_Employees[[#This Row],[Bonus calculated]]</f>
        <v>56680</v>
      </c>
    </row>
    <row r="596" spans="1:16" hidden="1" x14ac:dyDescent="0.35">
      <c r="A596" t="s">
        <v>772</v>
      </c>
      <c r="B596" t="s">
        <v>1674</v>
      </c>
      <c r="C596" t="s">
        <v>70</v>
      </c>
      <c r="D596" t="s">
        <v>22</v>
      </c>
      <c r="E596" t="s">
        <v>15</v>
      </c>
      <c r="F596" t="s">
        <v>16</v>
      </c>
      <c r="G596" t="s">
        <v>46</v>
      </c>
      <c r="H596">
        <v>53</v>
      </c>
      <c r="I596" s="1">
        <v>43747</v>
      </c>
      <c r="J596" s="2">
        <v>55206</v>
      </c>
      <c r="K596" s="3">
        <v>0</v>
      </c>
      <c r="L596" t="s">
        <v>18</v>
      </c>
      <c r="M596" t="s">
        <v>42</v>
      </c>
      <c r="N596" s="1" t="s">
        <v>20</v>
      </c>
      <c r="O596">
        <f>TBL_Employees[[#This Row],[Annual Salary]]*TBL_Employees[[#This Row],[Bonus %]]</f>
        <v>0</v>
      </c>
      <c r="P596" s="2">
        <f>TBL_Employees[[#This Row],[Annual Salary]]+TBL_Employees[[#This Row],[Bonus calculated]]</f>
        <v>55206</v>
      </c>
    </row>
    <row r="597" spans="1:16" hidden="1" x14ac:dyDescent="0.35">
      <c r="A597" t="s">
        <v>773</v>
      </c>
      <c r="B597" t="s">
        <v>1675</v>
      </c>
      <c r="C597" t="s">
        <v>38</v>
      </c>
      <c r="D597" t="s">
        <v>45</v>
      </c>
      <c r="E597" t="s">
        <v>1104</v>
      </c>
      <c r="F597" t="s">
        <v>16</v>
      </c>
      <c r="G597" t="s">
        <v>23</v>
      </c>
      <c r="H597">
        <v>58</v>
      </c>
      <c r="I597" s="1">
        <v>40191</v>
      </c>
      <c r="J597" s="2">
        <v>150633</v>
      </c>
      <c r="K597" s="3">
        <v>0.19</v>
      </c>
      <c r="L597" t="s">
        <v>18</v>
      </c>
      <c r="M597" t="s">
        <v>37</v>
      </c>
      <c r="N597" s="1" t="s">
        <v>20</v>
      </c>
      <c r="O597">
        <f>TBL_Employees[[#This Row],[Annual Salary]]*TBL_Employees[[#This Row],[Bonus %]]</f>
        <v>28620.27</v>
      </c>
      <c r="P597" s="2">
        <f>TBL_Employees[[#This Row],[Annual Salary]]+TBL_Employees[[#This Row],[Bonus calculated]]</f>
        <v>179253.27</v>
      </c>
    </row>
    <row r="598" spans="1:16" hidden="1" x14ac:dyDescent="0.35">
      <c r="A598" t="s">
        <v>774</v>
      </c>
      <c r="B598" t="s">
        <v>1676</v>
      </c>
      <c r="C598" t="s">
        <v>74</v>
      </c>
      <c r="D598" t="s">
        <v>26</v>
      </c>
      <c r="E598" t="s">
        <v>1104</v>
      </c>
      <c r="F598" t="s">
        <v>27</v>
      </c>
      <c r="G598" t="s">
        <v>17</v>
      </c>
      <c r="H598">
        <v>65</v>
      </c>
      <c r="I598" s="1">
        <v>43856</v>
      </c>
      <c r="J598" s="2">
        <v>97379</v>
      </c>
      <c r="K598" s="3">
        <v>0</v>
      </c>
      <c r="L598" t="s">
        <v>18</v>
      </c>
      <c r="M598" t="s">
        <v>56</v>
      </c>
      <c r="N598" s="1" t="s">
        <v>20</v>
      </c>
      <c r="O598">
        <f>TBL_Employees[[#This Row],[Annual Salary]]*TBL_Employees[[#This Row],[Bonus %]]</f>
        <v>0</v>
      </c>
      <c r="P598" s="2">
        <f>TBL_Employees[[#This Row],[Annual Salary]]+TBL_Employees[[#This Row],[Bonus calculated]]</f>
        <v>97379</v>
      </c>
    </row>
    <row r="599" spans="1:16" hidden="1" x14ac:dyDescent="0.35">
      <c r="A599" t="s">
        <v>775</v>
      </c>
      <c r="B599" t="s">
        <v>1677</v>
      </c>
      <c r="C599" t="s">
        <v>38</v>
      </c>
      <c r="D599" t="s">
        <v>58</v>
      </c>
      <c r="E599" t="s">
        <v>15</v>
      </c>
      <c r="F599" t="s">
        <v>27</v>
      </c>
      <c r="G599" t="s">
        <v>23</v>
      </c>
      <c r="H599">
        <v>57</v>
      </c>
      <c r="I599" s="1">
        <v>36614</v>
      </c>
      <c r="J599" s="2">
        <v>178447</v>
      </c>
      <c r="K599" s="3">
        <v>0.22</v>
      </c>
      <c r="L599" t="s">
        <v>32</v>
      </c>
      <c r="M599" t="s">
        <v>33</v>
      </c>
      <c r="N599" s="1" t="s">
        <v>20</v>
      </c>
      <c r="O599">
        <f>TBL_Employees[[#This Row],[Annual Salary]]*TBL_Employees[[#This Row],[Bonus %]]</f>
        <v>39258.340000000004</v>
      </c>
      <c r="P599" s="2">
        <f>TBL_Employees[[#This Row],[Annual Salary]]+TBL_Employees[[#This Row],[Bonus calculated]]</f>
        <v>217705.34</v>
      </c>
    </row>
    <row r="600" spans="1:16" hidden="1" x14ac:dyDescent="0.35">
      <c r="A600" t="s">
        <v>776</v>
      </c>
      <c r="B600" t="s">
        <v>1678</v>
      </c>
      <c r="C600" t="s">
        <v>74</v>
      </c>
      <c r="D600" t="s">
        <v>26</v>
      </c>
      <c r="E600" t="s">
        <v>35</v>
      </c>
      <c r="F600" t="s">
        <v>27</v>
      </c>
      <c r="G600" t="s">
        <v>46</v>
      </c>
      <c r="H600">
        <v>31</v>
      </c>
      <c r="I600" s="1">
        <v>44360</v>
      </c>
      <c r="J600" s="2">
        <v>60827</v>
      </c>
      <c r="K600" s="3">
        <v>0</v>
      </c>
      <c r="L600" t="s">
        <v>18</v>
      </c>
      <c r="M600" t="s">
        <v>37</v>
      </c>
      <c r="N600" s="1" t="s">
        <v>20</v>
      </c>
      <c r="O600">
        <f>TBL_Employees[[#This Row],[Annual Salary]]*TBL_Employees[[#This Row],[Bonus %]]</f>
        <v>0</v>
      </c>
      <c r="P600" s="2">
        <f>TBL_Employees[[#This Row],[Annual Salary]]+TBL_Employees[[#This Row],[Bonus calculated]]</f>
        <v>60827</v>
      </c>
    </row>
    <row r="601" spans="1:16" hidden="1" x14ac:dyDescent="0.35">
      <c r="A601" t="s">
        <v>777</v>
      </c>
      <c r="B601" t="s">
        <v>1679</v>
      </c>
      <c r="C601" t="s">
        <v>78</v>
      </c>
      <c r="D601" t="s">
        <v>30</v>
      </c>
      <c r="E601" t="s">
        <v>35</v>
      </c>
      <c r="F601" t="s">
        <v>27</v>
      </c>
      <c r="G601" t="s">
        <v>23</v>
      </c>
      <c r="H601">
        <v>32</v>
      </c>
      <c r="I601" s="1">
        <v>43583</v>
      </c>
      <c r="J601" s="2">
        <v>96951</v>
      </c>
      <c r="K601" s="3">
        <v>0.13</v>
      </c>
      <c r="L601" t="s">
        <v>32</v>
      </c>
      <c r="M601" t="s">
        <v>33</v>
      </c>
      <c r="N601" s="1" t="s">
        <v>20</v>
      </c>
      <c r="O601">
        <f>TBL_Employees[[#This Row],[Annual Salary]]*TBL_Employees[[#This Row],[Bonus %]]</f>
        <v>12603.630000000001</v>
      </c>
      <c r="P601" s="2">
        <f>TBL_Employees[[#This Row],[Annual Salary]]+TBL_Employees[[#This Row],[Bonus calculated]]</f>
        <v>109554.63</v>
      </c>
    </row>
    <row r="602" spans="1:16" hidden="1" x14ac:dyDescent="0.35">
      <c r="A602" t="s">
        <v>778</v>
      </c>
      <c r="B602" t="s">
        <v>1680</v>
      </c>
      <c r="C602" t="s">
        <v>55</v>
      </c>
      <c r="D602" t="s">
        <v>58</v>
      </c>
      <c r="E602" t="s">
        <v>1104</v>
      </c>
      <c r="F602" t="s">
        <v>27</v>
      </c>
      <c r="G602" t="s">
        <v>17</v>
      </c>
      <c r="H602">
        <v>48</v>
      </c>
      <c r="I602" s="1">
        <v>36897</v>
      </c>
      <c r="J602" s="2">
        <v>103051</v>
      </c>
      <c r="K602" s="3">
        <v>0.09</v>
      </c>
      <c r="L602" t="s">
        <v>18</v>
      </c>
      <c r="M602" t="s">
        <v>37</v>
      </c>
      <c r="N602" s="1" t="s">
        <v>20</v>
      </c>
      <c r="O602">
        <f>TBL_Employees[[#This Row],[Annual Salary]]*TBL_Employees[[#This Row],[Bonus %]]</f>
        <v>9274.59</v>
      </c>
      <c r="P602" s="2">
        <f>TBL_Employees[[#This Row],[Annual Salary]]+TBL_Employees[[#This Row],[Bonus calculated]]</f>
        <v>112325.59</v>
      </c>
    </row>
    <row r="603" spans="1:16" hidden="1" x14ac:dyDescent="0.35">
      <c r="A603" t="s">
        <v>779</v>
      </c>
      <c r="B603" t="s">
        <v>1681</v>
      </c>
      <c r="C603" t="s">
        <v>13</v>
      </c>
      <c r="D603" t="s">
        <v>26</v>
      </c>
      <c r="E603" t="s">
        <v>1104</v>
      </c>
      <c r="F603" t="s">
        <v>16</v>
      </c>
      <c r="G603" t="s">
        <v>23</v>
      </c>
      <c r="H603">
        <v>55</v>
      </c>
      <c r="I603" s="1">
        <v>37191</v>
      </c>
      <c r="J603" s="2">
        <v>256592</v>
      </c>
      <c r="K603" s="3">
        <v>0.3</v>
      </c>
      <c r="L603" t="s">
        <v>32</v>
      </c>
      <c r="M603" t="s">
        <v>54</v>
      </c>
      <c r="N603" s="1">
        <v>40317</v>
      </c>
      <c r="O603">
        <f>TBL_Employees[[#This Row],[Annual Salary]]*TBL_Employees[[#This Row],[Bonus %]]</f>
        <v>76977.599999999991</v>
      </c>
      <c r="P603" s="2">
        <f>TBL_Employees[[#This Row],[Annual Salary]]+TBL_Employees[[#This Row],[Bonus calculated]]</f>
        <v>333569.59999999998</v>
      </c>
    </row>
    <row r="604" spans="1:16" hidden="1" x14ac:dyDescent="0.35">
      <c r="A604" t="s">
        <v>141</v>
      </c>
      <c r="B604" t="s">
        <v>1682</v>
      </c>
      <c r="C604" t="s">
        <v>72</v>
      </c>
      <c r="D604" t="s">
        <v>30</v>
      </c>
      <c r="E604" t="s">
        <v>1104</v>
      </c>
      <c r="F604" t="s">
        <v>16</v>
      </c>
      <c r="G604" t="s">
        <v>17</v>
      </c>
      <c r="H604">
        <v>52</v>
      </c>
      <c r="I604" s="1">
        <v>42923</v>
      </c>
      <c r="J604" s="2">
        <v>79323</v>
      </c>
      <c r="K604" s="3">
        <v>0</v>
      </c>
      <c r="L604" t="s">
        <v>18</v>
      </c>
      <c r="M604" t="s">
        <v>19</v>
      </c>
      <c r="N604" s="1" t="s">
        <v>20</v>
      </c>
      <c r="O604">
        <f>TBL_Employees[[#This Row],[Annual Salary]]*TBL_Employees[[#This Row],[Bonus %]]</f>
        <v>0</v>
      </c>
      <c r="P604" s="2">
        <f>TBL_Employees[[#This Row],[Annual Salary]]+TBL_Employees[[#This Row],[Bonus calculated]]</f>
        <v>79323</v>
      </c>
    </row>
    <row r="605" spans="1:16" hidden="1" x14ac:dyDescent="0.35">
      <c r="A605" t="s">
        <v>780</v>
      </c>
      <c r="B605" t="s">
        <v>1683</v>
      </c>
      <c r="C605" t="s">
        <v>72</v>
      </c>
      <c r="D605" t="s">
        <v>30</v>
      </c>
      <c r="E605" t="s">
        <v>15</v>
      </c>
      <c r="F605" t="s">
        <v>16</v>
      </c>
      <c r="G605" t="s">
        <v>46</v>
      </c>
      <c r="H605">
        <v>27</v>
      </c>
      <c r="I605" s="1">
        <v>44389</v>
      </c>
      <c r="J605" s="2">
        <v>75583</v>
      </c>
      <c r="K605" s="3">
        <v>0</v>
      </c>
      <c r="L605" t="s">
        <v>47</v>
      </c>
      <c r="M605" t="s">
        <v>68</v>
      </c>
      <c r="N605" s="1" t="s">
        <v>20</v>
      </c>
      <c r="O605">
        <f>TBL_Employees[[#This Row],[Annual Salary]]*TBL_Employees[[#This Row],[Bonus %]]</f>
        <v>0</v>
      </c>
      <c r="P605" s="2">
        <f>TBL_Employees[[#This Row],[Annual Salary]]+TBL_Employees[[#This Row],[Bonus calculated]]</f>
        <v>75583</v>
      </c>
    </row>
    <row r="606" spans="1:16" hidden="1" x14ac:dyDescent="0.35">
      <c r="A606" t="s">
        <v>781</v>
      </c>
      <c r="B606" t="s">
        <v>1684</v>
      </c>
      <c r="C606" t="s">
        <v>76</v>
      </c>
      <c r="D606" t="s">
        <v>45</v>
      </c>
      <c r="E606" t="s">
        <v>1104</v>
      </c>
      <c r="F606" t="s">
        <v>16</v>
      </c>
      <c r="G606" t="s">
        <v>17</v>
      </c>
      <c r="H606">
        <v>36</v>
      </c>
      <c r="I606" s="1">
        <v>41160</v>
      </c>
      <c r="J606" s="2">
        <v>73646</v>
      </c>
      <c r="K606" s="3">
        <v>0</v>
      </c>
      <c r="L606" t="s">
        <v>18</v>
      </c>
      <c r="M606" t="s">
        <v>24</v>
      </c>
      <c r="N606" s="1" t="s">
        <v>20</v>
      </c>
      <c r="O606">
        <f>TBL_Employees[[#This Row],[Annual Salary]]*TBL_Employees[[#This Row],[Bonus %]]</f>
        <v>0</v>
      </c>
      <c r="P606" s="2">
        <f>TBL_Employees[[#This Row],[Annual Salary]]+TBL_Employees[[#This Row],[Bonus calculated]]</f>
        <v>73646</v>
      </c>
    </row>
    <row r="607" spans="1:16" hidden="1" x14ac:dyDescent="0.35">
      <c r="A607" t="s">
        <v>782</v>
      </c>
      <c r="B607" t="s">
        <v>1685</v>
      </c>
      <c r="C607" t="s">
        <v>73</v>
      </c>
      <c r="D607" t="s">
        <v>26</v>
      </c>
      <c r="E607" t="s">
        <v>1104</v>
      </c>
      <c r="F607" t="s">
        <v>27</v>
      </c>
      <c r="G607" t="s">
        <v>17</v>
      </c>
      <c r="H607">
        <v>36</v>
      </c>
      <c r="I607" s="1">
        <v>44780</v>
      </c>
      <c r="J607" s="2">
        <v>64937</v>
      </c>
      <c r="K607" s="3">
        <v>0</v>
      </c>
      <c r="L607" t="s">
        <v>18</v>
      </c>
      <c r="M607" t="s">
        <v>42</v>
      </c>
      <c r="N607" s="1" t="s">
        <v>20</v>
      </c>
      <c r="O607">
        <f>TBL_Employees[[#This Row],[Annual Salary]]*TBL_Employees[[#This Row],[Bonus %]]</f>
        <v>0</v>
      </c>
      <c r="P607" s="2">
        <f>TBL_Employees[[#This Row],[Annual Salary]]+TBL_Employees[[#This Row],[Bonus calculated]]</f>
        <v>64937</v>
      </c>
    </row>
    <row r="608" spans="1:16" hidden="1" x14ac:dyDescent="0.35">
      <c r="A608" t="s">
        <v>783</v>
      </c>
      <c r="B608" t="s">
        <v>1686</v>
      </c>
      <c r="C608" t="s">
        <v>55</v>
      </c>
      <c r="D608" t="s">
        <v>45</v>
      </c>
      <c r="E608" t="s">
        <v>35</v>
      </c>
      <c r="F608" t="s">
        <v>27</v>
      </c>
      <c r="G608" t="s">
        <v>46</v>
      </c>
      <c r="H608">
        <v>42</v>
      </c>
      <c r="I608" s="1">
        <v>43627</v>
      </c>
      <c r="J608" s="2">
        <v>112146</v>
      </c>
      <c r="K608" s="3">
        <v>0.06</v>
      </c>
      <c r="L608" t="s">
        <v>18</v>
      </c>
      <c r="M608" t="s">
        <v>42</v>
      </c>
      <c r="N608" s="1" t="s">
        <v>20</v>
      </c>
      <c r="O608">
        <f>TBL_Employees[[#This Row],[Annual Salary]]*TBL_Employees[[#This Row],[Bonus %]]</f>
        <v>6728.7599999999993</v>
      </c>
      <c r="P608" s="2">
        <f>TBL_Employees[[#This Row],[Annual Salary]]+TBL_Employees[[#This Row],[Bonus calculated]]</f>
        <v>118874.76</v>
      </c>
    </row>
    <row r="609" spans="1:16" hidden="1" x14ac:dyDescent="0.35">
      <c r="A609" t="s">
        <v>192</v>
      </c>
      <c r="B609" t="s">
        <v>1687</v>
      </c>
      <c r="C609" t="s">
        <v>40</v>
      </c>
      <c r="D609" t="s">
        <v>41</v>
      </c>
      <c r="E609" t="s">
        <v>15</v>
      </c>
      <c r="F609" t="s">
        <v>27</v>
      </c>
      <c r="G609" t="s">
        <v>17</v>
      </c>
      <c r="H609">
        <v>48</v>
      </c>
      <c r="I609" s="1">
        <v>43450</v>
      </c>
      <c r="J609" s="2">
        <v>83332</v>
      </c>
      <c r="K609" s="3">
        <v>0</v>
      </c>
      <c r="L609" t="s">
        <v>18</v>
      </c>
      <c r="M609" t="s">
        <v>24</v>
      </c>
      <c r="N609" s="1" t="s">
        <v>20</v>
      </c>
      <c r="O609">
        <f>TBL_Employees[[#This Row],[Annual Salary]]*TBL_Employees[[#This Row],[Bonus %]]</f>
        <v>0</v>
      </c>
      <c r="P609" s="2">
        <f>TBL_Employees[[#This Row],[Annual Salary]]+TBL_Employees[[#This Row],[Bonus calculated]]</f>
        <v>83332</v>
      </c>
    </row>
    <row r="610" spans="1:16" hidden="1" x14ac:dyDescent="0.35">
      <c r="A610" t="s">
        <v>784</v>
      </c>
      <c r="B610" t="s">
        <v>1688</v>
      </c>
      <c r="C610" t="s">
        <v>50</v>
      </c>
      <c r="D610" t="s">
        <v>26</v>
      </c>
      <c r="E610" t="s">
        <v>1104</v>
      </c>
      <c r="F610" t="s">
        <v>16</v>
      </c>
      <c r="G610" t="s">
        <v>23</v>
      </c>
      <c r="H610">
        <v>42</v>
      </c>
      <c r="I610" s="1">
        <v>39549</v>
      </c>
      <c r="J610" s="2">
        <v>66248</v>
      </c>
      <c r="K610" s="3">
        <v>7.0000000000000007E-2</v>
      </c>
      <c r="L610" t="s">
        <v>32</v>
      </c>
      <c r="M610" t="s">
        <v>67</v>
      </c>
      <c r="N610" s="1" t="s">
        <v>20</v>
      </c>
      <c r="O610">
        <f>TBL_Employees[[#This Row],[Annual Salary]]*TBL_Employees[[#This Row],[Bonus %]]</f>
        <v>4637.3600000000006</v>
      </c>
      <c r="P610" s="2">
        <f>TBL_Employees[[#This Row],[Annual Salary]]+TBL_Employees[[#This Row],[Bonus calculated]]</f>
        <v>70885.36</v>
      </c>
    </row>
    <row r="611" spans="1:16" hidden="1" x14ac:dyDescent="0.35">
      <c r="A611" t="s">
        <v>785</v>
      </c>
      <c r="B611" t="s">
        <v>1689</v>
      </c>
      <c r="C611" t="s">
        <v>1113</v>
      </c>
      <c r="D611" t="s">
        <v>22</v>
      </c>
      <c r="E611" t="s">
        <v>15</v>
      </c>
      <c r="F611" t="s">
        <v>27</v>
      </c>
      <c r="G611" t="s">
        <v>23</v>
      </c>
      <c r="H611">
        <v>37</v>
      </c>
      <c r="I611" s="1">
        <v>43699</v>
      </c>
      <c r="J611" s="2">
        <v>127238</v>
      </c>
      <c r="K611" s="3">
        <v>0.15</v>
      </c>
      <c r="L611" t="s">
        <v>32</v>
      </c>
      <c r="M611" t="s">
        <v>63</v>
      </c>
      <c r="N611" s="1" t="s">
        <v>20</v>
      </c>
      <c r="O611">
        <f>TBL_Employees[[#This Row],[Annual Salary]]*TBL_Employees[[#This Row],[Bonus %]]</f>
        <v>19085.7</v>
      </c>
      <c r="P611" s="2">
        <f>TBL_Employees[[#This Row],[Annual Salary]]+TBL_Employees[[#This Row],[Bonus calculated]]</f>
        <v>146323.70000000001</v>
      </c>
    </row>
    <row r="612" spans="1:16" hidden="1" x14ac:dyDescent="0.35">
      <c r="A612" t="s">
        <v>786</v>
      </c>
      <c r="B612" t="s">
        <v>1690</v>
      </c>
      <c r="C612" t="s">
        <v>61</v>
      </c>
      <c r="D612" t="s">
        <v>26</v>
      </c>
      <c r="E612" t="s">
        <v>1104</v>
      </c>
      <c r="F612" t="s">
        <v>16</v>
      </c>
      <c r="G612" t="s">
        <v>23</v>
      </c>
      <c r="H612">
        <v>55</v>
      </c>
      <c r="I612" s="1">
        <v>41052</v>
      </c>
      <c r="J612" s="2">
        <v>87857</v>
      </c>
      <c r="K612" s="3">
        <v>0</v>
      </c>
      <c r="L612" t="s">
        <v>18</v>
      </c>
      <c r="M612" t="s">
        <v>24</v>
      </c>
      <c r="N612" s="1" t="s">
        <v>20</v>
      </c>
      <c r="O612">
        <f>TBL_Employees[[#This Row],[Annual Salary]]*TBL_Employees[[#This Row],[Bonus %]]</f>
        <v>0</v>
      </c>
      <c r="P612" s="2">
        <f>TBL_Employees[[#This Row],[Annual Salary]]+TBL_Employees[[#This Row],[Bonus calculated]]</f>
        <v>87857</v>
      </c>
    </row>
    <row r="613" spans="1:16" hidden="1" x14ac:dyDescent="0.35">
      <c r="A613" t="s">
        <v>787</v>
      </c>
      <c r="B613" t="s">
        <v>1691</v>
      </c>
      <c r="C613" t="s">
        <v>21</v>
      </c>
      <c r="D613" t="s">
        <v>22</v>
      </c>
      <c r="E613" t="s">
        <v>1104</v>
      </c>
      <c r="F613" t="s">
        <v>16</v>
      </c>
      <c r="G613" t="s">
        <v>23</v>
      </c>
      <c r="H613">
        <v>62</v>
      </c>
      <c r="I613" s="1">
        <v>36392</v>
      </c>
      <c r="J613" s="2">
        <v>51454</v>
      </c>
      <c r="K613" s="3">
        <v>0</v>
      </c>
      <c r="L613" t="s">
        <v>18</v>
      </c>
      <c r="M613" t="s">
        <v>56</v>
      </c>
      <c r="N613" s="1" t="s">
        <v>20</v>
      </c>
      <c r="O613">
        <f>TBL_Employees[[#This Row],[Annual Salary]]*TBL_Employees[[#This Row],[Bonus %]]</f>
        <v>0</v>
      </c>
      <c r="P613" s="2">
        <f>TBL_Employees[[#This Row],[Annual Salary]]+TBL_Employees[[#This Row],[Bonus calculated]]</f>
        <v>51454</v>
      </c>
    </row>
    <row r="614" spans="1:16" hidden="1" x14ac:dyDescent="0.35">
      <c r="A614" t="s">
        <v>116</v>
      </c>
      <c r="B614" t="s">
        <v>1692</v>
      </c>
      <c r="C614" t="s">
        <v>1113</v>
      </c>
      <c r="D614" t="s">
        <v>58</v>
      </c>
      <c r="E614" t="s">
        <v>1104</v>
      </c>
      <c r="F614" t="s">
        <v>16</v>
      </c>
      <c r="G614" t="s">
        <v>46</v>
      </c>
      <c r="H614">
        <v>29</v>
      </c>
      <c r="I614" s="1">
        <v>44087</v>
      </c>
      <c r="J614" s="2">
        <v>128066</v>
      </c>
      <c r="K614" s="3">
        <v>0.11</v>
      </c>
      <c r="L614" t="s">
        <v>18</v>
      </c>
      <c r="M614" t="s">
        <v>56</v>
      </c>
      <c r="N614" s="1" t="s">
        <v>20</v>
      </c>
      <c r="O614">
        <f>TBL_Employees[[#This Row],[Annual Salary]]*TBL_Employees[[#This Row],[Bonus %]]</f>
        <v>14087.26</v>
      </c>
      <c r="P614" s="2">
        <f>TBL_Employees[[#This Row],[Annual Salary]]+TBL_Employees[[#This Row],[Bonus calculated]]</f>
        <v>142153.26</v>
      </c>
    </row>
    <row r="615" spans="1:16" hidden="1" x14ac:dyDescent="0.35">
      <c r="A615" t="s">
        <v>788</v>
      </c>
      <c r="B615" t="s">
        <v>1693</v>
      </c>
      <c r="C615" t="s">
        <v>1113</v>
      </c>
      <c r="D615" t="s">
        <v>22</v>
      </c>
      <c r="E615" t="s">
        <v>31</v>
      </c>
      <c r="F615" t="s">
        <v>16</v>
      </c>
      <c r="G615" t="s">
        <v>46</v>
      </c>
      <c r="H615">
        <v>29</v>
      </c>
      <c r="I615" s="1">
        <v>43371</v>
      </c>
      <c r="J615" s="2">
        <v>130790</v>
      </c>
      <c r="K615" s="3">
        <v>0.1</v>
      </c>
      <c r="L615" t="s">
        <v>47</v>
      </c>
      <c r="M615" t="s">
        <v>1136</v>
      </c>
      <c r="N615" s="1" t="s">
        <v>20</v>
      </c>
      <c r="O615">
        <f>TBL_Employees[[#This Row],[Annual Salary]]*TBL_Employees[[#This Row],[Bonus %]]</f>
        <v>13079</v>
      </c>
      <c r="P615" s="2">
        <f>TBL_Employees[[#This Row],[Annual Salary]]+TBL_Employees[[#This Row],[Bonus calculated]]</f>
        <v>143869</v>
      </c>
    </row>
    <row r="616" spans="1:16" hidden="1" x14ac:dyDescent="0.35">
      <c r="A616" t="s">
        <v>789</v>
      </c>
      <c r="B616" t="s">
        <v>1694</v>
      </c>
      <c r="C616" t="s">
        <v>13</v>
      </c>
      <c r="D616" t="s">
        <v>22</v>
      </c>
      <c r="E616" t="s">
        <v>35</v>
      </c>
      <c r="F616" t="s">
        <v>16</v>
      </c>
      <c r="G616" t="s">
        <v>46</v>
      </c>
      <c r="H616">
        <v>45</v>
      </c>
      <c r="I616" s="1">
        <v>38124</v>
      </c>
      <c r="J616" s="2">
        <v>233342</v>
      </c>
      <c r="K616" s="3">
        <v>0.37</v>
      </c>
      <c r="L616" t="s">
        <v>18</v>
      </c>
      <c r="M616" t="s">
        <v>24</v>
      </c>
      <c r="N616" s="1" t="s">
        <v>20</v>
      </c>
      <c r="O616">
        <f>TBL_Employees[[#This Row],[Annual Salary]]*TBL_Employees[[#This Row],[Bonus %]]</f>
        <v>86336.54</v>
      </c>
      <c r="P616" s="2">
        <f>TBL_Employees[[#This Row],[Annual Salary]]+TBL_Employees[[#This Row],[Bonus calculated]]</f>
        <v>319678.53999999998</v>
      </c>
    </row>
    <row r="617" spans="1:16" hidden="1" x14ac:dyDescent="0.35">
      <c r="A617" t="s">
        <v>790</v>
      </c>
      <c r="B617" t="s">
        <v>1695</v>
      </c>
      <c r="C617" t="s">
        <v>59</v>
      </c>
      <c r="D617" t="s">
        <v>41</v>
      </c>
      <c r="E617" t="s">
        <v>35</v>
      </c>
      <c r="F617" t="s">
        <v>27</v>
      </c>
      <c r="G617" t="s">
        <v>17</v>
      </c>
      <c r="H617">
        <v>57</v>
      </c>
      <c r="I617" s="1">
        <v>40090</v>
      </c>
      <c r="J617" s="2">
        <v>54155</v>
      </c>
      <c r="K617" s="3">
        <v>0</v>
      </c>
      <c r="L617" t="s">
        <v>18</v>
      </c>
      <c r="M617" t="s">
        <v>24</v>
      </c>
      <c r="N617" s="1" t="s">
        <v>20</v>
      </c>
      <c r="O617">
        <f>TBL_Employees[[#This Row],[Annual Salary]]*TBL_Employees[[#This Row],[Bonus %]]</f>
        <v>0</v>
      </c>
      <c r="P617" s="2">
        <f>TBL_Employees[[#This Row],[Annual Salary]]+TBL_Employees[[#This Row],[Bonus calculated]]</f>
        <v>54155</v>
      </c>
    </row>
    <row r="618" spans="1:16" hidden="1" x14ac:dyDescent="0.35">
      <c r="A618" t="s">
        <v>791</v>
      </c>
      <c r="B618" t="s">
        <v>1696</v>
      </c>
      <c r="C618" t="s">
        <v>13</v>
      </c>
      <c r="D618" t="s">
        <v>41</v>
      </c>
      <c r="E618" t="s">
        <v>35</v>
      </c>
      <c r="F618" t="s">
        <v>27</v>
      </c>
      <c r="G618" t="s">
        <v>23</v>
      </c>
      <c r="H618">
        <v>31</v>
      </c>
      <c r="I618" s="1">
        <v>43714</v>
      </c>
      <c r="J618" s="2">
        <v>189403</v>
      </c>
      <c r="K618" s="3">
        <v>0.36</v>
      </c>
      <c r="L618" t="s">
        <v>32</v>
      </c>
      <c r="M618" t="s">
        <v>63</v>
      </c>
      <c r="N618" s="1">
        <v>44286</v>
      </c>
      <c r="O618">
        <f>TBL_Employees[[#This Row],[Annual Salary]]*TBL_Employees[[#This Row],[Bonus %]]</f>
        <v>68185.08</v>
      </c>
      <c r="P618" s="2">
        <f>TBL_Employees[[#This Row],[Annual Salary]]+TBL_Employees[[#This Row],[Bonus calculated]]</f>
        <v>257588.08000000002</v>
      </c>
    </row>
    <row r="619" spans="1:16" hidden="1" x14ac:dyDescent="0.35">
      <c r="A619" t="s">
        <v>792</v>
      </c>
      <c r="B619" t="s">
        <v>1697</v>
      </c>
      <c r="C619" t="s">
        <v>40</v>
      </c>
      <c r="D619" t="s">
        <v>58</v>
      </c>
      <c r="E619" t="s">
        <v>35</v>
      </c>
      <c r="F619" t="s">
        <v>16</v>
      </c>
      <c r="G619" t="s">
        <v>23</v>
      </c>
      <c r="H619">
        <v>31</v>
      </c>
      <c r="I619" s="1">
        <v>43238</v>
      </c>
      <c r="J619" s="2">
        <v>78732</v>
      </c>
      <c r="K619" s="3">
        <v>0</v>
      </c>
      <c r="L619" t="s">
        <v>32</v>
      </c>
      <c r="M619" t="s">
        <v>63</v>
      </c>
      <c r="N619" s="1">
        <v>43535</v>
      </c>
      <c r="O619">
        <f>TBL_Employees[[#This Row],[Annual Salary]]*TBL_Employees[[#This Row],[Bonus %]]</f>
        <v>0</v>
      </c>
      <c r="P619" s="2">
        <f>TBL_Employees[[#This Row],[Annual Salary]]+TBL_Employees[[#This Row],[Bonus calculated]]</f>
        <v>78732</v>
      </c>
    </row>
    <row r="620" spans="1:16" hidden="1" x14ac:dyDescent="0.35">
      <c r="A620" t="s">
        <v>793</v>
      </c>
      <c r="B620" t="s">
        <v>1698</v>
      </c>
      <c r="C620" t="s">
        <v>59</v>
      </c>
      <c r="D620" t="s">
        <v>58</v>
      </c>
      <c r="E620" t="s">
        <v>35</v>
      </c>
      <c r="F620" t="s">
        <v>27</v>
      </c>
      <c r="G620" t="s">
        <v>17</v>
      </c>
      <c r="H620">
        <v>47</v>
      </c>
      <c r="I620" s="1">
        <v>42122</v>
      </c>
      <c r="J620" s="2">
        <v>55401</v>
      </c>
      <c r="K620" s="3">
        <v>0</v>
      </c>
      <c r="L620" t="s">
        <v>18</v>
      </c>
      <c r="M620" t="s">
        <v>28</v>
      </c>
      <c r="N620" s="1" t="s">
        <v>20</v>
      </c>
      <c r="O620">
        <f>TBL_Employees[[#This Row],[Annual Salary]]*TBL_Employees[[#This Row],[Bonus %]]</f>
        <v>0</v>
      </c>
      <c r="P620" s="2">
        <f>TBL_Employees[[#This Row],[Annual Salary]]+TBL_Employees[[#This Row],[Bonus calculated]]</f>
        <v>55401</v>
      </c>
    </row>
    <row r="621" spans="1:16" hidden="1" x14ac:dyDescent="0.35">
      <c r="A621" t="s">
        <v>794</v>
      </c>
      <c r="B621" t="s">
        <v>1699</v>
      </c>
      <c r="C621" t="s">
        <v>79</v>
      </c>
      <c r="D621" t="s">
        <v>26</v>
      </c>
      <c r="E621" t="s">
        <v>35</v>
      </c>
      <c r="F621" t="s">
        <v>27</v>
      </c>
      <c r="G621" t="s">
        <v>46</v>
      </c>
      <c r="H621">
        <v>60</v>
      </c>
      <c r="I621" s="1">
        <v>38910</v>
      </c>
      <c r="J621" s="2">
        <v>82343</v>
      </c>
      <c r="K621" s="3">
        <v>0</v>
      </c>
      <c r="L621" t="s">
        <v>18</v>
      </c>
      <c r="M621" t="s">
        <v>24</v>
      </c>
      <c r="N621" s="1" t="s">
        <v>20</v>
      </c>
      <c r="O621">
        <f>TBL_Employees[[#This Row],[Annual Salary]]*TBL_Employees[[#This Row],[Bonus %]]</f>
        <v>0</v>
      </c>
      <c r="P621" s="2">
        <f>TBL_Employees[[#This Row],[Annual Salary]]+TBL_Employees[[#This Row],[Bonus calculated]]</f>
        <v>82343</v>
      </c>
    </row>
    <row r="622" spans="1:16" hidden="1" x14ac:dyDescent="0.35">
      <c r="A622" t="s">
        <v>795</v>
      </c>
      <c r="B622" t="s">
        <v>1700</v>
      </c>
      <c r="C622" t="s">
        <v>29</v>
      </c>
      <c r="D622" t="s">
        <v>30</v>
      </c>
      <c r="E622" t="s">
        <v>15</v>
      </c>
      <c r="F622" t="s">
        <v>27</v>
      </c>
      <c r="G622" t="s">
        <v>46</v>
      </c>
      <c r="H622">
        <v>42</v>
      </c>
      <c r="I622" s="1">
        <v>42810</v>
      </c>
      <c r="J622" s="2">
        <v>66226</v>
      </c>
      <c r="K622" s="3">
        <v>0</v>
      </c>
      <c r="L622" t="s">
        <v>47</v>
      </c>
      <c r="M622" t="s">
        <v>48</v>
      </c>
      <c r="N622" s="1" t="s">
        <v>20</v>
      </c>
      <c r="O622">
        <f>TBL_Employees[[#This Row],[Annual Salary]]*TBL_Employees[[#This Row],[Bonus %]]</f>
        <v>0</v>
      </c>
      <c r="P622" s="2">
        <f>TBL_Employees[[#This Row],[Annual Salary]]+TBL_Employees[[#This Row],[Bonus calculated]]</f>
        <v>66226</v>
      </c>
    </row>
    <row r="623" spans="1:16" hidden="1" x14ac:dyDescent="0.35">
      <c r="A623" t="s">
        <v>210</v>
      </c>
      <c r="B623" t="s">
        <v>1701</v>
      </c>
      <c r="C623" t="s">
        <v>13</v>
      </c>
      <c r="D623" t="s">
        <v>26</v>
      </c>
      <c r="E623" t="s">
        <v>35</v>
      </c>
      <c r="F623" t="s">
        <v>16</v>
      </c>
      <c r="G623" t="s">
        <v>23</v>
      </c>
      <c r="H623">
        <v>26</v>
      </c>
      <c r="I623" s="1">
        <v>44533</v>
      </c>
      <c r="J623" s="2">
        <v>193435</v>
      </c>
      <c r="K623" s="3">
        <v>0.31</v>
      </c>
      <c r="L623" t="s">
        <v>18</v>
      </c>
      <c r="M623" t="s">
        <v>19</v>
      </c>
      <c r="N623" s="1" t="s">
        <v>20</v>
      </c>
      <c r="O623">
        <f>TBL_Employees[[#This Row],[Annual Salary]]*TBL_Employees[[#This Row],[Bonus %]]</f>
        <v>59964.85</v>
      </c>
      <c r="P623" s="2">
        <f>TBL_Employees[[#This Row],[Annual Salary]]+TBL_Employees[[#This Row],[Bonus calculated]]</f>
        <v>253399.85</v>
      </c>
    </row>
    <row r="624" spans="1:16" hidden="1" x14ac:dyDescent="0.35">
      <c r="A624" t="s">
        <v>796</v>
      </c>
      <c r="B624" t="s">
        <v>1702</v>
      </c>
      <c r="C624" t="s">
        <v>55</v>
      </c>
      <c r="D624" t="s">
        <v>14</v>
      </c>
      <c r="E624" t="s">
        <v>31</v>
      </c>
      <c r="F624" t="s">
        <v>27</v>
      </c>
      <c r="G624" t="s">
        <v>17</v>
      </c>
      <c r="H624">
        <v>57</v>
      </c>
      <c r="I624" s="1">
        <v>40651</v>
      </c>
      <c r="J624" s="2">
        <v>114241</v>
      </c>
      <c r="K624" s="3">
        <v>0.1</v>
      </c>
      <c r="L624" t="s">
        <v>18</v>
      </c>
      <c r="M624" t="s">
        <v>42</v>
      </c>
      <c r="N624" s="1" t="s">
        <v>20</v>
      </c>
      <c r="O624">
        <f>TBL_Employees[[#This Row],[Annual Salary]]*TBL_Employees[[#This Row],[Bonus %]]</f>
        <v>11424.1</v>
      </c>
      <c r="P624" s="2">
        <f>TBL_Employees[[#This Row],[Annual Salary]]+TBL_Employees[[#This Row],[Bonus calculated]]</f>
        <v>125665.1</v>
      </c>
    </row>
    <row r="625" spans="1:16" hidden="1" x14ac:dyDescent="0.35">
      <c r="A625" t="s">
        <v>797</v>
      </c>
      <c r="B625" t="s">
        <v>1703</v>
      </c>
      <c r="C625" t="s">
        <v>38</v>
      </c>
      <c r="D625" t="s">
        <v>30</v>
      </c>
      <c r="E625" t="s">
        <v>15</v>
      </c>
      <c r="F625" t="s">
        <v>16</v>
      </c>
      <c r="G625" t="s">
        <v>46</v>
      </c>
      <c r="H625">
        <v>25</v>
      </c>
      <c r="I625" s="1">
        <v>44876</v>
      </c>
      <c r="J625" s="2">
        <v>177264</v>
      </c>
      <c r="K625" s="3">
        <v>0.16</v>
      </c>
      <c r="L625" t="s">
        <v>47</v>
      </c>
      <c r="M625" t="s">
        <v>68</v>
      </c>
      <c r="N625" s="1" t="s">
        <v>20</v>
      </c>
      <c r="O625">
        <f>TBL_Employees[[#This Row],[Annual Salary]]*TBL_Employees[[#This Row],[Bonus %]]</f>
        <v>28362.240000000002</v>
      </c>
      <c r="P625" s="2">
        <f>TBL_Employees[[#This Row],[Annual Salary]]+TBL_Employees[[#This Row],[Bonus calculated]]</f>
        <v>205626.23999999999</v>
      </c>
    </row>
    <row r="626" spans="1:16" hidden="1" x14ac:dyDescent="0.35">
      <c r="A626" t="s">
        <v>798</v>
      </c>
      <c r="B626" t="s">
        <v>1704</v>
      </c>
      <c r="C626" t="s">
        <v>70</v>
      </c>
      <c r="D626" t="s">
        <v>22</v>
      </c>
      <c r="E626" t="s">
        <v>31</v>
      </c>
      <c r="F626" t="s">
        <v>27</v>
      </c>
      <c r="G626" t="s">
        <v>23</v>
      </c>
      <c r="H626">
        <v>53</v>
      </c>
      <c r="I626" s="1">
        <v>42472</v>
      </c>
      <c r="J626" s="2">
        <v>58010</v>
      </c>
      <c r="K626" s="3">
        <v>0</v>
      </c>
      <c r="L626" t="s">
        <v>18</v>
      </c>
      <c r="M626" t="s">
        <v>56</v>
      </c>
      <c r="N626" s="1" t="s">
        <v>20</v>
      </c>
      <c r="O626">
        <f>TBL_Employees[[#This Row],[Annual Salary]]*TBL_Employees[[#This Row],[Bonus %]]</f>
        <v>0</v>
      </c>
      <c r="P626" s="2">
        <f>TBL_Employees[[#This Row],[Annual Salary]]+TBL_Employees[[#This Row],[Bonus calculated]]</f>
        <v>58010</v>
      </c>
    </row>
    <row r="627" spans="1:16" hidden="1" x14ac:dyDescent="0.35">
      <c r="A627" t="s">
        <v>799</v>
      </c>
      <c r="B627" t="s">
        <v>1705</v>
      </c>
      <c r="C627" t="s">
        <v>38</v>
      </c>
      <c r="D627" t="s">
        <v>26</v>
      </c>
      <c r="E627" t="s">
        <v>1104</v>
      </c>
      <c r="F627" t="s">
        <v>27</v>
      </c>
      <c r="G627" t="s">
        <v>43</v>
      </c>
      <c r="H627">
        <v>43</v>
      </c>
      <c r="I627" s="1">
        <v>37695</v>
      </c>
      <c r="J627" s="2">
        <v>154284</v>
      </c>
      <c r="K627" s="3">
        <v>0.25</v>
      </c>
      <c r="L627" t="s">
        <v>18</v>
      </c>
      <c r="M627" t="s">
        <v>19</v>
      </c>
      <c r="N627" s="1" t="s">
        <v>20</v>
      </c>
      <c r="O627">
        <f>TBL_Employees[[#This Row],[Annual Salary]]*TBL_Employees[[#This Row],[Bonus %]]</f>
        <v>38571</v>
      </c>
      <c r="P627" s="2">
        <f>TBL_Employees[[#This Row],[Annual Salary]]+TBL_Employees[[#This Row],[Bonus calculated]]</f>
        <v>192855</v>
      </c>
    </row>
    <row r="628" spans="1:16" hidden="1" x14ac:dyDescent="0.35">
      <c r="A628" t="s">
        <v>800</v>
      </c>
      <c r="B628" t="s">
        <v>1706</v>
      </c>
      <c r="C628" t="s">
        <v>59</v>
      </c>
      <c r="D628" t="s">
        <v>58</v>
      </c>
      <c r="E628" t="s">
        <v>31</v>
      </c>
      <c r="F628" t="s">
        <v>16</v>
      </c>
      <c r="G628" t="s">
        <v>17</v>
      </c>
      <c r="H628">
        <v>49</v>
      </c>
      <c r="I628" s="1">
        <v>37305</v>
      </c>
      <c r="J628" s="2">
        <v>54633</v>
      </c>
      <c r="K628" s="3">
        <v>0</v>
      </c>
      <c r="L628" t="s">
        <v>18</v>
      </c>
      <c r="M628" t="s">
        <v>19</v>
      </c>
      <c r="N628" s="1" t="s">
        <v>20</v>
      </c>
      <c r="O628">
        <f>TBL_Employees[[#This Row],[Annual Salary]]*TBL_Employees[[#This Row],[Bonus %]]</f>
        <v>0</v>
      </c>
      <c r="P628" s="2">
        <f>TBL_Employees[[#This Row],[Annual Salary]]+TBL_Employees[[#This Row],[Bonus calculated]]</f>
        <v>54633</v>
      </c>
    </row>
    <row r="629" spans="1:16" hidden="1" x14ac:dyDescent="0.35">
      <c r="A629" t="s">
        <v>801</v>
      </c>
      <c r="B629" t="s">
        <v>1707</v>
      </c>
      <c r="C629" t="s">
        <v>70</v>
      </c>
      <c r="D629" t="s">
        <v>22</v>
      </c>
      <c r="E629" t="s">
        <v>15</v>
      </c>
      <c r="F629" t="s">
        <v>16</v>
      </c>
      <c r="G629" t="s">
        <v>23</v>
      </c>
      <c r="H629">
        <v>61</v>
      </c>
      <c r="I629" s="1">
        <v>35303</v>
      </c>
      <c r="J629" s="2">
        <v>42829</v>
      </c>
      <c r="K629" s="3">
        <v>0</v>
      </c>
      <c r="L629" t="s">
        <v>18</v>
      </c>
      <c r="M629" t="s">
        <v>28</v>
      </c>
      <c r="N629" s="1" t="s">
        <v>20</v>
      </c>
      <c r="O629">
        <f>TBL_Employees[[#This Row],[Annual Salary]]*TBL_Employees[[#This Row],[Bonus %]]</f>
        <v>0</v>
      </c>
      <c r="P629" s="2">
        <f>TBL_Employees[[#This Row],[Annual Salary]]+TBL_Employees[[#This Row],[Bonus calculated]]</f>
        <v>42829</v>
      </c>
    </row>
    <row r="630" spans="1:16" hidden="1" x14ac:dyDescent="0.35">
      <c r="A630" t="s">
        <v>802</v>
      </c>
      <c r="B630" t="s">
        <v>1708</v>
      </c>
      <c r="C630" t="s">
        <v>78</v>
      </c>
      <c r="D630" t="s">
        <v>30</v>
      </c>
      <c r="E630" t="s">
        <v>15</v>
      </c>
      <c r="F630" t="s">
        <v>27</v>
      </c>
      <c r="G630" t="s">
        <v>46</v>
      </c>
      <c r="H630">
        <v>41</v>
      </c>
      <c r="I630" s="1">
        <v>40252</v>
      </c>
      <c r="J630" s="2">
        <v>118973</v>
      </c>
      <c r="K630" s="3">
        <v>0.1</v>
      </c>
      <c r="L630" t="s">
        <v>18</v>
      </c>
      <c r="M630" t="s">
        <v>37</v>
      </c>
      <c r="N630" s="1" t="s">
        <v>20</v>
      </c>
      <c r="O630">
        <f>TBL_Employees[[#This Row],[Annual Salary]]*TBL_Employees[[#This Row],[Bonus %]]</f>
        <v>11897.300000000001</v>
      </c>
      <c r="P630" s="2">
        <f>TBL_Employees[[#This Row],[Annual Salary]]+TBL_Employees[[#This Row],[Bonus calculated]]</f>
        <v>130870.3</v>
      </c>
    </row>
    <row r="631" spans="1:16" hidden="1" x14ac:dyDescent="0.35">
      <c r="A631" t="s">
        <v>803</v>
      </c>
      <c r="B631" t="s">
        <v>1709</v>
      </c>
      <c r="C631" t="s">
        <v>61</v>
      </c>
      <c r="D631" t="s">
        <v>26</v>
      </c>
      <c r="E631" t="s">
        <v>35</v>
      </c>
      <c r="F631" t="s">
        <v>16</v>
      </c>
      <c r="G631" t="s">
        <v>17</v>
      </c>
      <c r="H631">
        <v>56</v>
      </c>
      <c r="I631" s="1">
        <v>43463</v>
      </c>
      <c r="J631" s="2">
        <v>61251</v>
      </c>
      <c r="K631" s="3">
        <v>0</v>
      </c>
      <c r="L631" t="s">
        <v>18</v>
      </c>
      <c r="M631" t="s">
        <v>42</v>
      </c>
      <c r="N631" s="1" t="s">
        <v>20</v>
      </c>
      <c r="O631">
        <f>TBL_Employees[[#This Row],[Annual Salary]]*TBL_Employees[[#This Row],[Bonus %]]</f>
        <v>0</v>
      </c>
      <c r="P631" s="2">
        <f>TBL_Employees[[#This Row],[Annual Salary]]+TBL_Employees[[#This Row],[Bonus calculated]]</f>
        <v>61251</v>
      </c>
    </row>
    <row r="632" spans="1:16" hidden="1" x14ac:dyDescent="0.35">
      <c r="A632" t="s">
        <v>804</v>
      </c>
      <c r="B632" t="s">
        <v>1710</v>
      </c>
      <c r="C632" t="s">
        <v>78</v>
      </c>
      <c r="D632" t="s">
        <v>30</v>
      </c>
      <c r="E632" t="s">
        <v>1104</v>
      </c>
      <c r="F632" t="s">
        <v>27</v>
      </c>
      <c r="G632" t="s">
        <v>17</v>
      </c>
      <c r="H632">
        <v>49</v>
      </c>
      <c r="I632" s="1">
        <v>37370</v>
      </c>
      <c r="J632" s="2">
        <v>108636</v>
      </c>
      <c r="K632" s="3">
        <v>0.1</v>
      </c>
      <c r="L632" t="s">
        <v>18</v>
      </c>
      <c r="M632" t="s">
        <v>28</v>
      </c>
      <c r="N632" s="1" t="s">
        <v>20</v>
      </c>
      <c r="O632">
        <f>TBL_Employees[[#This Row],[Annual Salary]]*TBL_Employees[[#This Row],[Bonus %]]</f>
        <v>10863.6</v>
      </c>
      <c r="P632" s="2">
        <f>TBL_Employees[[#This Row],[Annual Salary]]+TBL_Employees[[#This Row],[Bonus calculated]]</f>
        <v>119499.6</v>
      </c>
    </row>
    <row r="633" spans="1:16" x14ac:dyDescent="0.35">
      <c r="A633" t="s">
        <v>805</v>
      </c>
      <c r="B633" t="s">
        <v>1711</v>
      </c>
      <c r="C633" t="s">
        <v>85</v>
      </c>
      <c r="D633" t="s">
        <v>30</v>
      </c>
      <c r="E633" t="s">
        <v>1104</v>
      </c>
      <c r="F633" t="s">
        <v>16</v>
      </c>
      <c r="G633" t="s">
        <v>23</v>
      </c>
      <c r="H633">
        <v>32</v>
      </c>
      <c r="I633" s="1">
        <v>41753</v>
      </c>
      <c r="J633" s="2">
        <v>68780</v>
      </c>
      <c r="K633" s="3">
        <v>0</v>
      </c>
      <c r="L633" t="s">
        <v>32</v>
      </c>
      <c r="M633" t="s">
        <v>54</v>
      </c>
      <c r="N633" s="1" t="s">
        <v>20</v>
      </c>
      <c r="O633">
        <f>TBL_Employees[[#This Row],[Annual Salary]]*TBL_Employees[[#This Row],[Bonus %]]</f>
        <v>0</v>
      </c>
      <c r="P633" s="2">
        <f>TBL_Employees[[#This Row],[Annual Salary]]+TBL_Employees[[#This Row],[Bonus calculated]]</f>
        <v>68780</v>
      </c>
    </row>
    <row r="634" spans="1:16" hidden="1" x14ac:dyDescent="0.35">
      <c r="A634" t="s">
        <v>806</v>
      </c>
      <c r="B634" t="s">
        <v>1712</v>
      </c>
      <c r="C634" t="s">
        <v>57</v>
      </c>
      <c r="D634" t="s">
        <v>58</v>
      </c>
      <c r="E634" t="s">
        <v>31</v>
      </c>
      <c r="F634" t="s">
        <v>16</v>
      </c>
      <c r="G634" t="s">
        <v>17</v>
      </c>
      <c r="H634">
        <v>30</v>
      </c>
      <c r="I634" s="1">
        <v>42592</v>
      </c>
      <c r="J634" s="2">
        <v>60261</v>
      </c>
      <c r="K634" s="3">
        <v>0</v>
      </c>
      <c r="L634" t="s">
        <v>18</v>
      </c>
      <c r="M634" t="s">
        <v>56</v>
      </c>
      <c r="N634" s="1" t="s">
        <v>20</v>
      </c>
      <c r="O634">
        <f>TBL_Employees[[#This Row],[Annual Salary]]*TBL_Employees[[#This Row],[Bonus %]]</f>
        <v>0</v>
      </c>
      <c r="P634" s="2">
        <f>TBL_Employees[[#This Row],[Annual Salary]]+TBL_Employees[[#This Row],[Bonus calculated]]</f>
        <v>60261</v>
      </c>
    </row>
    <row r="635" spans="1:16" hidden="1" x14ac:dyDescent="0.35">
      <c r="A635" t="s">
        <v>807</v>
      </c>
      <c r="B635" t="s">
        <v>1713</v>
      </c>
      <c r="C635" t="s">
        <v>55</v>
      </c>
      <c r="D635" t="s">
        <v>14</v>
      </c>
      <c r="E635" t="s">
        <v>1104</v>
      </c>
      <c r="F635" t="s">
        <v>27</v>
      </c>
      <c r="G635" t="s">
        <v>23</v>
      </c>
      <c r="H635">
        <v>64</v>
      </c>
      <c r="I635" s="1">
        <v>37815</v>
      </c>
      <c r="J635" s="2">
        <v>100951</v>
      </c>
      <c r="K635" s="3">
        <v>0.05</v>
      </c>
      <c r="L635" t="s">
        <v>18</v>
      </c>
      <c r="M635" t="s">
        <v>42</v>
      </c>
      <c r="N635" s="1" t="s">
        <v>20</v>
      </c>
      <c r="O635">
        <f>TBL_Employees[[#This Row],[Annual Salary]]*TBL_Employees[[#This Row],[Bonus %]]</f>
        <v>5047.55</v>
      </c>
      <c r="P635" s="2">
        <f>TBL_Employees[[#This Row],[Annual Salary]]+TBL_Employees[[#This Row],[Bonus calculated]]</f>
        <v>105998.55</v>
      </c>
    </row>
    <row r="636" spans="1:16" hidden="1" x14ac:dyDescent="0.35">
      <c r="A636" t="s">
        <v>808</v>
      </c>
      <c r="B636" t="s">
        <v>1714</v>
      </c>
      <c r="C636" t="s">
        <v>61</v>
      </c>
      <c r="D636" t="s">
        <v>26</v>
      </c>
      <c r="E636" t="s">
        <v>1104</v>
      </c>
      <c r="F636" t="s">
        <v>27</v>
      </c>
      <c r="G636" t="s">
        <v>46</v>
      </c>
      <c r="H636">
        <v>57</v>
      </c>
      <c r="I636" s="1">
        <v>44762</v>
      </c>
      <c r="J636" s="2">
        <v>93872</v>
      </c>
      <c r="K636" s="3">
        <v>0</v>
      </c>
      <c r="L636" t="s">
        <v>47</v>
      </c>
      <c r="M636" t="s">
        <v>48</v>
      </c>
      <c r="N636" s="1">
        <v>44902</v>
      </c>
      <c r="O636">
        <f>TBL_Employees[[#This Row],[Annual Salary]]*TBL_Employees[[#This Row],[Bonus %]]</f>
        <v>0</v>
      </c>
      <c r="P636" s="2">
        <f>TBL_Employees[[#This Row],[Annual Salary]]+TBL_Employees[[#This Row],[Bonus calculated]]</f>
        <v>93872</v>
      </c>
    </row>
    <row r="637" spans="1:16" hidden="1" x14ac:dyDescent="0.35">
      <c r="A637" t="s">
        <v>279</v>
      </c>
      <c r="B637" t="s">
        <v>1715</v>
      </c>
      <c r="C637" t="s">
        <v>13</v>
      </c>
      <c r="D637" t="s">
        <v>41</v>
      </c>
      <c r="E637" t="s">
        <v>1104</v>
      </c>
      <c r="F637" t="s">
        <v>16</v>
      </c>
      <c r="G637" t="s">
        <v>17</v>
      </c>
      <c r="H637">
        <v>50</v>
      </c>
      <c r="I637" s="1">
        <v>43280</v>
      </c>
      <c r="J637" s="2">
        <v>181570</v>
      </c>
      <c r="K637" s="3">
        <v>0.35</v>
      </c>
      <c r="L637" t="s">
        <v>18</v>
      </c>
      <c r="M637" t="s">
        <v>42</v>
      </c>
      <c r="N637" s="1">
        <v>44490</v>
      </c>
      <c r="O637">
        <f>TBL_Employees[[#This Row],[Annual Salary]]*TBL_Employees[[#This Row],[Bonus %]]</f>
        <v>63549.499999999993</v>
      </c>
      <c r="P637" s="2">
        <f>TBL_Employees[[#This Row],[Annual Salary]]+TBL_Employees[[#This Row],[Bonus calculated]]</f>
        <v>245119.5</v>
      </c>
    </row>
    <row r="638" spans="1:16" hidden="1" x14ac:dyDescent="0.35">
      <c r="A638" t="s">
        <v>127</v>
      </c>
      <c r="B638" t="s">
        <v>1716</v>
      </c>
      <c r="C638" t="s">
        <v>55</v>
      </c>
      <c r="D638" t="s">
        <v>45</v>
      </c>
      <c r="E638" t="s">
        <v>35</v>
      </c>
      <c r="F638" t="s">
        <v>27</v>
      </c>
      <c r="G638" t="s">
        <v>23</v>
      </c>
      <c r="H638">
        <v>61</v>
      </c>
      <c r="I638" s="1">
        <v>37894</v>
      </c>
      <c r="J638" s="2">
        <v>101517</v>
      </c>
      <c r="K638" s="3">
        <v>0.09</v>
      </c>
      <c r="L638" t="s">
        <v>18</v>
      </c>
      <c r="M638" t="s">
        <v>56</v>
      </c>
      <c r="N638" s="1" t="s">
        <v>20</v>
      </c>
      <c r="O638">
        <f>TBL_Employees[[#This Row],[Annual Salary]]*TBL_Employees[[#This Row],[Bonus %]]</f>
        <v>9136.5299999999988</v>
      </c>
      <c r="P638" s="2">
        <f>TBL_Employees[[#This Row],[Annual Salary]]+TBL_Employees[[#This Row],[Bonus calculated]]</f>
        <v>110653.53</v>
      </c>
    </row>
    <row r="639" spans="1:16" hidden="1" x14ac:dyDescent="0.35">
      <c r="A639" t="s">
        <v>809</v>
      </c>
      <c r="B639" t="s">
        <v>1717</v>
      </c>
      <c r="C639" t="s">
        <v>55</v>
      </c>
      <c r="D639" t="s">
        <v>14</v>
      </c>
      <c r="E639" t="s">
        <v>35</v>
      </c>
      <c r="F639" t="s">
        <v>27</v>
      </c>
      <c r="G639" t="s">
        <v>23</v>
      </c>
      <c r="H639">
        <v>43</v>
      </c>
      <c r="I639" s="1">
        <v>38747</v>
      </c>
      <c r="J639" s="2">
        <v>100822</v>
      </c>
      <c r="K639" s="3">
        <v>0.1</v>
      </c>
      <c r="L639" t="s">
        <v>32</v>
      </c>
      <c r="M639" t="s">
        <v>67</v>
      </c>
      <c r="N639" s="1" t="s">
        <v>20</v>
      </c>
      <c r="O639">
        <f>TBL_Employees[[#This Row],[Annual Salary]]*TBL_Employees[[#This Row],[Bonus %]]</f>
        <v>10082.200000000001</v>
      </c>
      <c r="P639" s="2">
        <f>TBL_Employees[[#This Row],[Annual Salary]]+TBL_Employees[[#This Row],[Bonus calculated]]</f>
        <v>110904.2</v>
      </c>
    </row>
    <row r="640" spans="1:16" hidden="1" x14ac:dyDescent="0.35">
      <c r="A640" t="s">
        <v>810</v>
      </c>
      <c r="B640" t="s">
        <v>1718</v>
      </c>
      <c r="C640" t="s">
        <v>55</v>
      </c>
      <c r="D640" t="s">
        <v>41</v>
      </c>
      <c r="E640" t="s">
        <v>15</v>
      </c>
      <c r="F640" t="s">
        <v>16</v>
      </c>
      <c r="G640" t="s">
        <v>23</v>
      </c>
      <c r="H640">
        <v>26</v>
      </c>
      <c r="I640" s="1">
        <v>44622</v>
      </c>
      <c r="J640" s="2">
        <v>128965</v>
      </c>
      <c r="K640" s="3">
        <v>0.09</v>
      </c>
      <c r="L640" t="s">
        <v>18</v>
      </c>
      <c r="M640" t="s">
        <v>28</v>
      </c>
      <c r="N640" s="1" t="s">
        <v>20</v>
      </c>
      <c r="O640">
        <f>TBL_Employees[[#This Row],[Annual Salary]]*TBL_Employees[[#This Row],[Bonus %]]</f>
        <v>11606.85</v>
      </c>
      <c r="P640" s="2">
        <f>TBL_Employees[[#This Row],[Annual Salary]]+TBL_Employees[[#This Row],[Bonus calculated]]</f>
        <v>140571.85</v>
      </c>
    </row>
    <row r="641" spans="1:16" hidden="1" x14ac:dyDescent="0.35">
      <c r="A641" t="s">
        <v>811</v>
      </c>
      <c r="B641" t="s">
        <v>1719</v>
      </c>
      <c r="C641" t="s">
        <v>74</v>
      </c>
      <c r="D641" t="s">
        <v>26</v>
      </c>
      <c r="E641" t="s">
        <v>35</v>
      </c>
      <c r="F641" t="s">
        <v>16</v>
      </c>
      <c r="G641" t="s">
        <v>23</v>
      </c>
      <c r="H641">
        <v>54</v>
      </c>
      <c r="I641" s="1">
        <v>40864</v>
      </c>
      <c r="J641" s="2">
        <v>60513</v>
      </c>
      <c r="K641" s="3">
        <v>0</v>
      </c>
      <c r="L641" t="s">
        <v>18</v>
      </c>
      <c r="M641" t="s">
        <v>24</v>
      </c>
      <c r="N641" s="1" t="s">
        <v>20</v>
      </c>
      <c r="O641">
        <f>TBL_Employees[[#This Row],[Annual Salary]]*TBL_Employees[[#This Row],[Bonus %]]</f>
        <v>0</v>
      </c>
      <c r="P641" s="2">
        <f>TBL_Employees[[#This Row],[Annual Salary]]+TBL_Employees[[#This Row],[Bonus calculated]]</f>
        <v>60513</v>
      </c>
    </row>
    <row r="642" spans="1:16" hidden="1" x14ac:dyDescent="0.35">
      <c r="A642" t="s">
        <v>196</v>
      </c>
      <c r="B642" t="s">
        <v>1720</v>
      </c>
      <c r="C642" t="s">
        <v>55</v>
      </c>
      <c r="D642" t="s">
        <v>14</v>
      </c>
      <c r="E642" t="s">
        <v>15</v>
      </c>
      <c r="F642" t="s">
        <v>16</v>
      </c>
      <c r="G642" t="s">
        <v>46</v>
      </c>
      <c r="H642">
        <v>49</v>
      </c>
      <c r="I642" s="1">
        <v>38392</v>
      </c>
      <c r="J642" s="2">
        <v>107461</v>
      </c>
      <c r="K642" s="3">
        <v>0.08</v>
      </c>
      <c r="L642" t="s">
        <v>18</v>
      </c>
      <c r="M642" t="s">
        <v>56</v>
      </c>
      <c r="N642" s="1" t="s">
        <v>20</v>
      </c>
      <c r="O642">
        <f>TBL_Employees[[#This Row],[Annual Salary]]*TBL_Employees[[#This Row],[Bonus %]]</f>
        <v>8596.880000000001</v>
      </c>
      <c r="P642" s="2">
        <f>TBL_Employees[[#This Row],[Annual Salary]]+TBL_Employees[[#This Row],[Bonus calculated]]</f>
        <v>116057.88</v>
      </c>
    </row>
    <row r="643" spans="1:16" hidden="1" x14ac:dyDescent="0.35">
      <c r="A643" t="s">
        <v>202</v>
      </c>
      <c r="B643" t="s">
        <v>1721</v>
      </c>
      <c r="C643" t="s">
        <v>57</v>
      </c>
      <c r="D643" t="s">
        <v>45</v>
      </c>
      <c r="E643" t="s">
        <v>15</v>
      </c>
      <c r="F643" t="s">
        <v>16</v>
      </c>
      <c r="G643" t="s">
        <v>17</v>
      </c>
      <c r="H643">
        <v>32</v>
      </c>
      <c r="I643" s="1">
        <v>43155</v>
      </c>
      <c r="J643" s="2">
        <v>66294</v>
      </c>
      <c r="K643" s="3">
        <v>0</v>
      </c>
      <c r="L643" t="s">
        <v>18</v>
      </c>
      <c r="M643" t="s">
        <v>28</v>
      </c>
      <c r="N643" s="1" t="s">
        <v>20</v>
      </c>
      <c r="O643">
        <f>TBL_Employees[[#This Row],[Annual Salary]]*TBL_Employees[[#This Row],[Bonus %]]</f>
        <v>0</v>
      </c>
      <c r="P643" s="2">
        <f>TBL_Employees[[#This Row],[Annual Salary]]+TBL_Employees[[#This Row],[Bonus calculated]]</f>
        <v>66294</v>
      </c>
    </row>
    <row r="644" spans="1:16" hidden="1" x14ac:dyDescent="0.35">
      <c r="A644" t="s">
        <v>812</v>
      </c>
      <c r="B644" t="s">
        <v>1722</v>
      </c>
      <c r="C644" t="s">
        <v>1113</v>
      </c>
      <c r="D644" t="s">
        <v>45</v>
      </c>
      <c r="E644" t="s">
        <v>15</v>
      </c>
      <c r="F644" t="s">
        <v>16</v>
      </c>
      <c r="G644" t="s">
        <v>46</v>
      </c>
      <c r="H644">
        <v>62</v>
      </c>
      <c r="I644" s="1">
        <v>39824</v>
      </c>
      <c r="J644" s="2">
        <v>157500</v>
      </c>
      <c r="K644" s="3">
        <v>0.15</v>
      </c>
      <c r="L644" t="s">
        <v>18</v>
      </c>
      <c r="M644" t="s">
        <v>28</v>
      </c>
      <c r="N644" s="1" t="s">
        <v>20</v>
      </c>
      <c r="O644">
        <f>TBL_Employees[[#This Row],[Annual Salary]]*TBL_Employees[[#This Row],[Bonus %]]</f>
        <v>23625</v>
      </c>
      <c r="P644" s="2">
        <f>TBL_Employees[[#This Row],[Annual Salary]]+TBL_Employees[[#This Row],[Bonus calculated]]</f>
        <v>181125</v>
      </c>
    </row>
    <row r="645" spans="1:16" hidden="1" x14ac:dyDescent="0.35">
      <c r="A645" t="s">
        <v>813</v>
      </c>
      <c r="B645" t="s">
        <v>1723</v>
      </c>
      <c r="C645" t="s">
        <v>62</v>
      </c>
      <c r="D645" t="s">
        <v>26</v>
      </c>
      <c r="E645" t="s">
        <v>1104</v>
      </c>
      <c r="F645" t="s">
        <v>16</v>
      </c>
      <c r="G645" t="s">
        <v>23</v>
      </c>
      <c r="H645">
        <v>64</v>
      </c>
      <c r="I645" s="1">
        <v>44854</v>
      </c>
      <c r="J645" s="2">
        <v>43271</v>
      </c>
      <c r="K645" s="3">
        <v>0</v>
      </c>
      <c r="L645" t="s">
        <v>32</v>
      </c>
      <c r="M645" t="s">
        <v>33</v>
      </c>
      <c r="N645" s="1" t="s">
        <v>20</v>
      </c>
      <c r="O645">
        <f>TBL_Employees[[#This Row],[Annual Salary]]*TBL_Employees[[#This Row],[Bonus %]]</f>
        <v>0</v>
      </c>
      <c r="P645" s="2">
        <f>TBL_Employees[[#This Row],[Annual Salary]]+TBL_Employees[[#This Row],[Bonus calculated]]</f>
        <v>43271</v>
      </c>
    </row>
    <row r="646" spans="1:16" hidden="1" x14ac:dyDescent="0.35">
      <c r="A646" t="s">
        <v>814</v>
      </c>
      <c r="B646" t="s">
        <v>1724</v>
      </c>
      <c r="C646" t="s">
        <v>49</v>
      </c>
      <c r="D646" t="s">
        <v>26</v>
      </c>
      <c r="E646" t="s">
        <v>15</v>
      </c>
      <c r="F646" t="s">
        <v>16</v>
      </c>
      <c r="G646" t="s">
        <v>46</v>
      </c>
      <c r="H646">
        <v>52</v>
      </c>
      <c r="I646" s="1">
        <v>40713</v>
      </c>
      <c r="J646" s="2">
        <v>91518</v>
      </c>
      <c r="K646" s="3">
        <v>0</v>
      </c>
      <c r="L646" t="s">
        <v>47</v>
      </c>
      <c r="M646" t="s">
        <v>48</v>
      </c>
      <c r="N646" s="1" t="s">
        <v>20</v>
      </c>
      <c r="O646">
        <f>TBL_Employees[[#This Row],[Annual Salary]]*TBL_Employees[[#This Row],[Bonus %]]</f>
        <v>0</v>
      </c>
      <c r="P646" s="2">
        <f>TBL_Employees[[#This Row],[Annual Salary]]+TBL_Employees[[#This Row],[Bonus calculated]]</f>
        <v>91518</v>
      </c>
    </row>
    <row r="647" spans="1:16" hidden="1" x14ac:dyDescent="0.35">
      <c r="A647" t="s">
        <v>815</v>
      </c>
      <c r="B647" t="s">
        <v>1725</v>
      </c>
      <c r="C647" t="s">
        <v>1113</v>
      </c>
      <c r="D647" t="s">
        <v>22</v>
      </c>
      <c r="E647" t="s">
        <v>1104</v>
      </c>
      <c r="F647" t="s">
        <v>16</v>
      </c>
      <c r="G647" t="s">
        <v>46</v>
      </c>
      <c r="H647">
        <v>42</v>
      </c>
      <c r="I647" s="1">
        <v>43570</v>
      </c>
      <c r="J647" s="2">
        <v>130874</v>
      </c>
      <c r="K647" s="3">
        <v>0.12</v>
      </c>
      <c r="L647" t="s">
        <v>18</v>
      </c>
      <c r="M647" t="s">
        <v>24</v>
      </c>
      <c r="N647" s="1" t="s">
        <v>20</v>
      </c>
      <c r="O647">
        <f>TBL_Employees[[#This Row],[Annual Salary]]*TBL_Employees[[#This Row],[Bonus %]]</f>
        <v>15704.88</v>
      </c>
      <c r="P647" s="2">
        <f>TBL_Employees[[#This Row],[Annual Salary]]+TBL_Employees[[#This Row],[Bonus calculated]]</f>
        <v>146578.88</v>
      </c>
    </row>
    <row r="648" spans="1:16" hidden="1" x14ac:dyDescent="0.35">
      <c r="A648" t="s">
        <v>816</v>
      </c>
      <c r="B648" t="s">
        <v>1726</v>
      </c>
      <c r="C648" t="s">
        <v>21</v>
      </c>
      <c r="D648" t="s">
        <v>22</v>
      </c>
      <c r="E648" t="s">
        <v>31</v>
      </c>
      <c r="F648" t="s">
        <v>27</v>
      </c>
      <c r="G648" t="s">
        <v>23</v>
      </c>
      <c r="H648">
        <v>45</v>
      </c>
      <c r="I648" s="1">
        <v>42878</v>
      </c>
      <c r="J648" s="2">
        <v>66324</v>
      </c>
      <c r="K648" s="3">
        <v>0</v>
      </c>
      <c r="L648" t="s">
        <v>32</v>
      </c>
      <c r="M648" t="s">
        <v>54</v>
      </c>
      <c r="N648" s="1">
        <v>44449</v>
      </c>
      <c r="O648">
        <f>TBL_Employees[[#This Row],[Annual Salary]]*TBL_Employees[[#This Row],[Bonus %]]</f>
        <v>0</v>
      </c>
      <c r="P648" s="2">
        <f>TBL_Employees[[#This Row],[Annual Salary]]+TBL_Employees[[#This Row],[Bonus calculated]]</f>
        <v>66324</v>
      </c>
    </row>
    <row r="649" spans="1:16" hidden="1" x14ac:dyDescent="0.35">
      <c r="A649" t="s">
        <v>162</v>
      </c>
      <c r="B649" t="s">
        <v>1727</v>
      </c>
      <c r="C649" t="s">
        <v>57</v>
      </c>
      <c r="D649" t="s">
        <v>45</v>
      </c>
      <c r="E649" t="s">
        <v>31</v>
      </c>
      <c r="F649" t="s">
        <v>27</v>
      </c>
      <c r="G649" t="s">
        <v>23</v>
      </c>
      <c r="H649">
        <v>65</v>
      </c>
      <c r="I649" s="1">
        <v>35824</v>
      </c>
      <c r="J649" s="2">
        <v>63853</v>
      </c>
      <c r="K649" s="3">
        <v>0</v>
      </c>
      <c r="L649" t="s">
        <v>18</v>
      </c>
      <c r="M649" t="s">
        <v>24</v>
      </c>
      <c r="N649" s="1" t="s">
        <v>20</v>
      </c>
      <c r="O649">
        <f>TBL_Employees[[#This Row],[Annual Salary]]*TBL_Employees[[#This Row],[Bonus %]]</f>
        <v>0</v>
      </c>
      <c r="P649" s="2">
        <f>TBL_Employees[[#This Row],[Annual Salary]]+TBL_Employees[[#This Row],[Bonus calculated]]</f>
        <v>63853</v>
      </c>
    </row>
    <row r="650" spans="1:16" hidden="1" x14ac:dyDescent="0.35">
      <c r="A650" t="s">
        <v>817</v>
      </c>
      <c r="B650" t="s">
        <v>1728</v>
      </c>
      <c r="C650" t="s">
        <v>55</v>
      </c>
      <c r="D650" t="s">
        <v>22</v>
      </c>
      <c r="E650" t="s">
        <v>31</v>
      </c>
      <c r="F650" t="s">
        <v>16</v>
      </c>
      <c r="G650" t="s">
        <v>23</v>
      </c>
      <c r="H650">
        <v>46</v>
      </c>
      <c r="I650" s="1">
        <v>44206</v>
      </c>
      <c r="J650" s="2">
        <v>104692</v>
      </c>
      <c r="K650" s="3">
        <v>0.08</v>
      </c>
      <c r="L650" t="s">
        <v>32</v>
      </c>
      <c r="M650" t="s">
        <v>33</v>
      </c>
      <c r="N650" s="1" t="s">
        <v>20</v>
      </c>
      <c r="O650">
        <f>TBL_Employees[[#This Row],[Annual Salary]]*TBL_Employees[[#This Row],[Bonus %]]</f>
        <v>8375.36</v>
      </c>
      <c r="P650" s="2">
        <f>TBL_Employees[[#This Row],[Annual Salary]]+TBL_Employees[[#This Row],[Bonus calculated]]</f>
        <v>113067.36</v>
      </c>
    </row>
    <row r="651" spans="1:16" hidden="1" x14ac:dyDescent="0.35">
      <c r="A651" t="s">
        <v>818</v>
      </c>
      <c r="B651" t="s">
        <v>151</v>
      </c>
      <c r="C651" t="s">
        <v>73</v>
      </c>
      <c r="D651" t="s">
        <v>26</v>
      </c>
      <c r="E651" t="s">
        <v>31</v>
      </c>
      <c r="F651" t="s">
        <v>16</v>
      </c>
      <c r="G651" t="s">
        <v>46</v>
      </c>
      <c r="H651">
        <v>64</v>
      </c>
      <c r="I651" s="1">
        <v>44868</v>
      </c>
      <c r="J651" s="2">
        <v>71864</v>
      </c>
      <c r="K651" s="3">
        <v>0</v>
      </c>
      <c r="L651" t="s">
        <v>47</v>
      </c>
      <c r="M651" t="s">
        <v>68</v>
      </c>
      <c r="N651" s="1" t="s">
        <v>20</v>
      </c>
      <c r="O651">
        <f>TBL_Employees[[#This Row],[Annual Salary]]*TBL_Employees[[#This Row],[Bonus %]]</f>
        <v>0</v>
      </c>
      <c r="P651" s="2">
        <f>TBL_Employees[[#This Row],[Annual Salary]]+TBL_Employees[[#This Row],[Bonus calculated]]</f>
        <v>71864</v>
      </c>
    </row>
    <row r="652" spans="1:16" hidden="1" x14ac:dyDescent="0.35">
      <c r="A652" t="s">
        <v>91</v>
      </c>
      <c r="B652" t="s">
        <v>1729</v>
      </c>
      <c r="C652" t="s">
        <v>13</v>
      </c>
      <c r="D652" t="s">
        <v>41</v>
      </c>
      <c r="E652" t="s">
        <v>35</v>
      </c>
      <c r="F652" t="s">
        <v>16</v>
      </c>
      <c r="G652" t="s">
        <v>23</v>
      </c>
      <c r="H652">
        <v>45</v>
      </c>
      <c r="I652" s="1">
        <v>39386</v>
      </c>
      <c r="J652" s="2">
        <v>216269</v>
      </c>
      <c r="K652" s="3">
        <v>0.37</v>
      </c>
      <c r="L652" t="s">
        <v>18</v>
      </c>
      <c r="M652" t="s">
        <v>19</v>
      </c>
      <c r="N652" s="1">
        <v>40543</v>
      </c>
      <c r="O652">
        <f>TBL_Employees[[#This Row],[Annual Salary]]*TBL_Employees[[#This Row],[Bonus %]]</f>
        <v>80019.53</v>
      </c>
      <c r="P652" s="2">
        <f>TBL_Employees[[#This Row],[Annual Salary]]+TBL_Employees[[#This Row],[Bonus calculated]]</f>
        <v>296288.53000000003</v>
      </c>
    </row>
    <row r="653" spans="1:16" hidden="1" x14ac:dyDescent="0.35">
      <c r="A653" t="s">
        <v>819</v>
      </c>
      <c r="B653" t="s">
        <v>1730</v>
      </c>
      <c r="C653" t="s">
        <v>25</v>
      </c>
      <c r="D653" t="s">
        <v>26</v>
      </c>
      <c r="E653" t="s">
        <v>1104</v>
      </c>
      <c r="F653" t="s">
        <v>16</v>
      </c>
      <c r="G653" t="s">
        <v>23</v>
      </c>
      <c r="H653">
        <v>32</v>
      </c>
      <c r="I653" s="1">
        <v>44547</v>
      </c>
      <c r="J653" s="2">
        <v>73135</v>
      </c>
      <c r="K653" s="3">
        <v>0</v>
      </c>
      <c r="L653" t="s">
        <v>18</v>
      </c>
      <c r="M653" t="s">
        <v>37</v>
      </c>
      <c r="N653" s="1" t="s">
        <v>20</v>
      </c>
      <c r="O653">
        <f>TBL_Employees[[#This Row],[Annual Salary]]*TBL_Employees[[#This Row],[Bonus %]]</f>
        <v>0</v>
      </c>
      <c r="P653" s="2">
        <f>TBL_Employees[[#This Row],[Annual Salary]]+TBL_Employees[[#This Row],[Bonus calculated]]</f>
        <v>73135</v>
      </c>
    </row>
    <row r="654" spans="1:16" hidden="1" x14ac:dyDescent="0.35">
      <c r="A654" t="s">
        <v>820</v>
      </c>
      <c r="B654" t="s">
        <v>1731</v>
      </c>
      <c r="C654" t="s">
        <v>38</v>
      </c>
      <c r="D654" t="s">
        <v>30</v>
      </c>
      <c r="E654" t="s">
        <v>31</v>
      </c>
      <c r="F654" t="s">
        <v>16</v>
      </c>
      <c r="G654" t="s">
        <v>23</v>
      </c>
      <c r="H654">
        <v>56</v>
      </c>
      <c r="I654" s="1">
        <v>44739</v>
      </c>
      <c r="J654" s="2">
        <v>197579</v>
      </c>
      <c r="K654" s="3">
        <v>0.18</v>
      </c>
      <c r="L654" t="s">
        <v>18</v>
      </c>
      <c r="M654" t="s">
        <v>19</v>
      </c>
      <c r="N654" s="1" t="s">
        <v>20</v>
      </c>
      <c r="O654">
        <f>TBL_Employees[[#This Row],[Annual Salary]]*TBL_Employees[[#This Row],[Bonus %]]</f>
        <v>35564.22</v>
      </c>
      <c r="P654" s="2">
        <f>TBL_Employees[[#This Row],[Annual Salary]]+TBL_Employees[[#This Row],[Bonus calculated]]</f>
        <v>233143.22</v>
      </c>
    </row>
    <row r="655" spans="1:16" hidden="1" x14ac:dyDescent="0.35">
      <c r="A655" t="s">
        <v>821</v>
      </c>
      <c r="B655" t="s">
        <v>1732</v>
      </c>
      <c r="C655" t="s">
        <v>64</v>
      </c>
      <c r="D655" t="s">
        <v>26</v>
      </c>
      <c r="E655" t="s">
        <v>31</v>
      </c>
      <c r="F655" t="s">
        <v>27</v>
      </c>
      <c r="G655" t="s">
        <v>23</v>
      </c>
      <c r="H655">
        <v>46</v>
      </c>
      <c r="I655" s="1">
        <v>40892</v>
      </c>
      <c r="J655" s="2">
        <v>59733</v>
      </c>
      <c r="K655" s="3">
        <v>0</v>
      </c>
      <c r="L655" t="s">
        <v>18</v>
      </c>
      <c r="M655" t="s">
        <v>24</v>
      </c>
      <c r="N655" s="1" t="s">
        <v>20</v>
      </c>
      <c r="O655">
        <f>TBL_Employees[[#This Row],[Annual Salary]]*TBL_Employees[[#This Row],[Bonus %]]</f>
        <v>0</v>
      </c>
      <c r="P655" s="2">
        <f>TBL_Employees[[#This Row],[Annual Salary]]+TBL_Employees[[#This Row],[Bonus calculated]]</f>
        <v>59733</v>
      </c>
    </row>
    <row r="656" spans="1:16" hidden="1" x14ac:dyDescent="0.35">
      <c r="A656" t="s">
        <v>822</v>
      </c>
      <c r="B656" t="s">
        <v>1724</v>
      </c>
      <c r="C656" t="s">
        <v>13</v>
      </c>
      <c r="D656" t="s">
        <v>22</v>
      </c>
      <c r="E656" t="s">
        <v>31</v>
      </c>
      <c r="F656" t="s">
        <v>16</v>
      </c>
      <c r="G656" t="s">
        <v>46</v>
      </c>
      <c r="H656">
        <v>26</v>
      </c>
      <c r="I656" s="1">
        <v>43973</v>
      </c>
      <c r="J656" s="2">
        <v>187792</v>
      </c>
      <c r="K656" s="3">
        <v>0.4</v>
      </c>
      <c r="L656" t="s">
        <v>18</v>
      </c>
      <c r="M656" t="s">
        <v>19</v>
      </c>
      <c r="N656" s="1" t="s">
        <v>20</v>
      </c>
      <c r="O656">
        <f>TBL_Employees[[#This Row],[Annual Salary]]*TBL_Employees[[#This Row],[Bonus %]]</f>
        <v>75116.800000000003</v>
      </c>
      <c r="P656" s="2">
        <f>TBL_Employees[[#This Row],[Annual Salary]]+TBL_Employees[[#This Row],[Bonus calculated]]</f>
        <v>262908.79999999999</v>
      </c>
    </row>
    <row r="657" spans="1:16" hidden="1" x14ac:dyDescent="0.35">
      <c r="A657" t="s">
        <v>823</v>
      </c>
      <c r="B657" t="s">
        <v>1733</v>
      </c>
      <c r="C657" t="s">
        <v>55</v>
      </c>
      <c r="D657" t="s">
        <v>22</v>
      </c>
      <c r="E657" t="s">
        <v>1104</v>
      </c>
      <c r="F657" t="s">
        <v>16</v>
      </c>
      <c r="G657" t="s">
        <v>17</v>
      </c>
      <c r="H657">
        <v>59</v>
      </c>
      <c r="I657" s="1">
        <v>42742</v>
      </c>
      <c r="J657" s="2">
        <v>108612</v>
      </c>
      <c r="K657" s="3">
        <v>0.06</v>
      </c>
      <c r="L657" t="s">
        <v>18</v>
      </c>
      <c r="M657" t="s">
        <v>37</v>
      </c>
      <c r="N657" s="1" t="s">
        <v>20</v>
      </c>
      <c r="O657">
        <f>TBL_Employees[[#This Row],[Annual Salary]]*TBL_Employees[[#This Row],[Bonus %]]</f>
        <v>6516.7199999999993</v>
      </c>
      <c r="P657" s="2">
        <f>TBL_Employees[[#This Row],[Annual Salary]]+TBL_Employees[[#This Row],[Bonus calculated]]</f>
        <v>115128.72</v>
      </c>
    </row>
    <row r="658" spans="1:16" hidden="1" x14ac:dyDescent="0.35">
      <c r="A658" t="s">
        <v>824</v>
      </c>
      <c r="B658" t="s">
        <v>1734</v>
      </c>
      <c r="C658" t="s">
        <v>79</v>
      </c>
      <c r="D658" t="s">
        <v>26</v>
      </c>
      <c r="E658" t="s">
        <v>31</v>
      </c>
      <c r="F658" t="s">
        <v>27</v>
      </c>
      <c r="G658" t="s">
        <v>43</v>
      </c>
      <c r="H658">
        <v>50</v>
      </c>
      <c r="I658" s="1">
        <v>43299</v>
      </c>
      <c r="J658" s="2">
        <v>80350</v>
      </c>
      <c r="K658" s="3">
        <v>0</v>
      </c>
      <c r="L658" t="s">
        <v>18</v>
      </c>
      <c r="M658" t="s">
        <v>42</v>
      </c>
      <c r="N658" s="1" t="s">
        <v>20</v>
      </c>
      <c r="O658">
        <f>TBL_Employees[[#This Row],[Annual Salary]]*TBL_Employees[[#This Row],[Bonus %]]</f>
        <v>0</v>
      </c>
      <c r="P658" s="2">
        <f>TBL_Employees[[#This Row],[Annual Salary]]+TBL_Employees[[#This Row],[Bonus calculated]]</f>
        <v>80350</v>
      </c>
    </row>
    <row r="659" spans="1:16" hidden="1" x14ac:dyDescent="0.35">
      <c r="A659" t="s">
        <v>253</v>
      </c>
      <c r="B659" t="s">
        <v>1735</v>
      </c>
      <c r="C659" t="s">
        <v>52</v>
      </c>
      <c r="D659" t="s">
        <v>30</v>
      </c>
      <c r="E659" t="s">
        <v>15</v>
      </c>
      <c r="F659" t="s">
        <v>16</v>
      </c>
      <c r="G659" t="s">
        <v>17</v>
      </c>
      <c r="H659">
        <v>32</v>
      </c>
      <c r="I659" s="1">
        <v>43729</v>
      </c>
      <c r="J659" s="2">
        <v>61243</v>
      </c>
      <c r="K659" s="3">
        <v>0</v>
      </c>
      <c r="L659" t="s">
        <v>18</v>
      </c>
      <c r="M659" t="s">
        <v>42</v>
      </c>
      <c r="N659" s="1" t="s">
        <v>20</v>
      </c>
      <c r="O659">
        <f>TBL_Employees[[#This Row],[Annual Salary]]*TBL_Employees[[#This Row],[Bonus %]]</f>
        <v>0</v>
      </c>
      <c r="P659" s="2">
        <f>TBL_Employees[[#This Row],[Annual Salary]]+TBL_Employees[[#This Row],[Bonus calculated]]</f>
        <v>61243</v>
      </c>
    </row>
    <row r="660" spans="1:16" hidden="1" x14ac:dyDescent="0.35">
      <c r="A660" t="s">
        <v>825</v>
      </c>
      <c r="B660" t="s">
        <v>1736</v>
      </c>
      <c r="C660" t="s">
        <v>59</v>
      </c>
      <c r="D660" t="s">
        <v>14</v>
      </c>
      <c r="E660" t="s">
        <v>35</v>
      </c>
      <c r="F660" t="s">
        <v>27</v>
      </c>
      <c r="G660" t="s">
        <v>46</v>
      </c>
      <c r="H660">
        <v>56</v>
      </c>
      <c r="I660" s="1">
        <v>37358</v>
      </c>
      <c r="J660" s="2">
        <v>48896</v>
      </c>
      <c r="K660" s="3">
        <v>0</v>
      </c>
      <c r="L660" t="s">
        <v>47</v>
      </c>
      <c r="M660" t="s">
        <v>68</v>
      </c>
      <c r="N660" s="1">
        <v>42808</v>
      </c>
      <c r="O660">
        <f>TBL_Employees[[#This Row],[Annual Salary]]*TBL_Employees[[#This Row],[Bonus %]]</f>
        <v>0</v>
      </c>
      <c r="P660" s="2">
        <f>TBL_Employees[[#This Row],[Annual Salary]]+TBL_Employees[[#This Row],[Bonus calculated]]</f>
        <v>48896</v>
      </c>
    </row>
    <row r="661" spans="1:16" hidden="1" x14ac:dyDescent="0.35">
      <c r="A661" t="s">
        <v>826</v>
      </c>
      <c r="B661" t="s">
        <v>1737</v>
      </c>
      <c r="C661" t="s">
        <v>29</v>
      </c>
      <c r="D661" t="s">
        <v>30</v>
      </c>
      <c r="E661" t="s">
        <v>15</v>
      </c>
      <c r="F661" t="s">
        <v>27</v>
      </c>
      <c r="G661" t="s">
        <v>23</v>
      </c>
      <c r="H661">
        <v>32</v>
      </c>
      <c r="I661" s="1">
        <v>43728</v>
      </c>
      <c r="J661" s="2">
        <v>82887</v>
      </c>
      <c r="K661" s="3">
        <v>0</v>
      </c>
      <c r="L661" t="s">
        <v>32</v>
      </c>
      <c r="M661" t="s">
        <v>33</v>
      </c>
      <c r="N661" s="1">
        <v>43847</v>
      </c>
      <c r="O661">
        <f>TBL_Employees[[#This Row],[Annual Salary]]*TBL_Employees[[#This Row],[Bonus %]]</f>
        <v>0</v>
      </c>
      <c r="P661" s="2">
        <f>TBL_Employees[[#This Row],[Annual Salary]]+TBL_Employees[[#This Row],[Bonus calculated]]</f>
        <v>82887</v>
      </c>
    </row>
    <row r="662" spans="1:16" hidden="1" x14ac:dyDescent="0.35">
      <c r="A662" t="s">
        <v>187</v>
      </c>
      <c r="B662" t="s">
        <v>1738</v>
      </c>
      <c r="C662" t="s">
        <v>59</v>
      </c>
      <c r="D662" t="s">
        <v>41</v>
      </c>
      <c r="E662" t="s">
        <v>35</v>
      </c>
      <c r="F662" t="s">
        <v>27</v>
      </c>
      <c r="G662" t="s">
        <v>23</v>
      </c>
      <c r="H662">
        <v>45</v>
      </c>
      <c r="I662" s="1">
        <v>38682</v>
      </c>
      <c r="J662" s="2">
        <v>54742</v>
      </c>
      <c r="K662" s="3">
        <v>0</v>
      </c>
      <c r="L662" t="s">
        <v>32</v>
      </c>
      <c r="M662" t="s">
        <v>33</v>
      </c>
      <c r="N662" s="1" t="s">
        <v>20</v>
      </c>
      <c r="O662">
        <f>TBL_Employees[[#This Row],[Annual Salary]]*TBL_Employees[[#This Row],[Bonus %]]</f>
        <v>0</v>
      </c>
      <c r="P662" s="2">
        <f>TBL_Employees[[#This Row],[Annual Salary]]+TBL_Employees[[#This Row],[Bonus calculated]]</f>
        <v>54742</v>
      </c>
    </row>
    <row r="663" spans="1:16" hidden="1" x14ac:dyDescent="0.35">
      <c r="A663" t="s">
        <v>827</v>
      </c>
      <c r="B663" t="s">
        <v>1739</v>
      </c>
      <c r="C663" t="s">
        <v>1113</v>
      </c>
      <c r="D663" t="s">
        <v>41</v>
      </c>
      <c r="E663" t="s">
        <v>31</v>
      </c>
      <c r="F663" t="s">
        <v>27</v>
      </c>
      <c r="G663" t="s">
        <v>23</v>
      </c>
      <c r="H663">
        <v>43</v>
      </c>
      <c r="I663" s="1">
        <v>39282</v>
      </c>
      <c r="J663" s="2">
        <v>134544</v>
      </c>
      <c r="K663" s="3">
        <v>0.13</v>
      </c>
      <c r="L663" t="s">
        <v>18</v>
      </c>
      <c r="M663" t="s">
        <v>24</v>
      </c>
      <c r="N663" s="1" t="s">
        <v>20</v>
      </c>
      <c r="O663">
        <f>TBL_Employees[[#This Row],[Annual Salary]]*TBL_Employees[[#This Row],[Bonus %]]</f>
        <v>17490.72</v>
      </c>
      <c r="P663" s="2">
        <f>TBL_Employees[[#This Row],[Annual Salary]]+TBL_Employees[[#This Row],[Bonus calculated]]</f>
        <v>152034.72</v>
      </c>
    </row>
    <row r="664" spans="1:16" hidden="1" x14ac:dyDescent="0.35">
      <c r="A664" t="s">
        <v>828</v>
      </c>
      <c r="B664" t="s">
        <v>1740</v>
      </c>
      <c r="C664" t="s">
        <v>55</v>
      </c>
      <c r="D664" t="s">
        <v>26</v>
      </c>
      <c r="E664" t="s">
        <v>1104</v>
      </c>
      <c r="F664" t="s">
        <v>16</v>
      </c>
      <c r="G664" t="s">
        <v>23</v>
      </c>
      <c r="H664">
        <v>45</v>
      </c>
      <c r="I664" s="1">
        <v>37751</v>
      </c>
      <c r="J664" s="2">
        <v>128115</v>
      </c>
      <c r="K664" s="3">
        <v>0.06</v>
      </c>
      <c r="L664" t="s">
        <v>18</v>
      </c>
      <c r="M664" t="s">
        <v>24</v>
      </c>
      <c r="N664" s="1" t="s">
        <v>20</v>
      </c>
      <c r="O664">
        <f>TBL_Employees[[#This Row],[Annual Salary]]*TBL_Employees[[#This Row],[Bonus %]]</f>
        <v>7686.9</v>
      </c>
      <c r="P664" s="2">
        <f>TBL_Employees[[#This Row],[Annual Salary]]+TBL_Employees[[#This Row],[Bonus calculated]]</f>
        <v>135801.9</v>
      </c>
    </row>
    <row r="665" spans="1:16" hidden="1" x14ac:dyDescent="0.35">
      <c r="A665" t="s">
        <v>829</v>
      </c>
      <c r="B665" t="s">
        <v>1741</v>
      </c>
      <c r="C665" t="s">
        <v>59</v>
      </c>
      <c r="D665" t="s">
        <v>58</v>
      </c>
      <c r="E665" t="s">
        <v>1104</v>
      </c>
      <c r="F665" t="s">
        <v>27</v>
      </c>
      <c r="G665" t="s">
        <v>23</v>
      </c>
      <c r="H665">
        <v>38</v>
      </c>
      <c r="I665" s="1">
        <v>41454</v>
      </c>
      <c r="J665" s="2">
        <v>54713</v>
      </c>
      <c r="K665" s="3">
        <v>0</v>
      </c>
      <c r="L665" t="s">
        <v>18</v>
      </c>
      <c r="M665" t="s">
        <v>28</v>
      </c>
      <c r="N665" s="1" t="s">
        <v>20</v>
      </c>
      <c r="O665">
        <f>TBL_Employees[[#This Row],[Annual Salary]]*TBL_Employees[[#This Row],[Bonus %]]</f>
        <v>0</v>
      </c>
      <c r="P665" s="2">
        <f>TBL_Employees[[#This Row],[Annual Salary]]+TBL_Employees[[#This Row],[Bonus calculated]]</f>
        <v>54713</v>
      </c>
    </row>
    <row r="666" spans="1:16" hidden="1" x14ac:dyDescent="0.35">
      <c r="A666" t="s">
        <v>830</v>
      </c>
      <c r="B666" t="s">
        <v>1742</v>
      </c>
      <c r="C666" t="s">
        <v>57</v>
      </c>
      <c r="D666" t="s">
        <v>45</v>
      </c>
      <c r="E666" t="s">
        <v>15</v>
      </c>
      <c r="F666" t="s">
        <v>16</v>
      </c>
      <c r="G666" t="s">
        <v>17</v>
      </c>
      <c r="H666">
        <v>46</v>
      </c>
      <c r="I666" s="1">
        <v>41860</v>
      </c>
      <c r="J666" s="2">
        <v>63987</v>
      </c>
      <c r="K666" s="3">
        <v>0</v>
      </c>
      <c r="L666" t="s">
        <v>18</v>
      </c>
      <c r="M666" t="s">
        <v>56</v>
      </c>
      <c r="N666" s="1" t="s">
        <v>20</v>
      </c>
      <c r="O666">
        <f>TBL_Employees[[#This Row],[Annual Salary]]*TBL_Employees[[#This Row],[Bonus %]]</f>
        <v>0</v>
      </c>
      <c r="P666" s="2">
        <f>TBL_Employees[[#This Row],[Annual Salary]]+TBL_Employees[[#This Row],[Bonus calculated]]</f>
        <v>63987</v>
      </c>
    </row>
    <row r="667" spans="1:16" hidden="1" x14ac:dyDescent="0.35">
      <c r="A667" t="s">
        <v>831</v>
      </c>
      <c r="B667" t="s">
        <v>1743</v>
      </c>
      <c r="C667" t="s">
        <v>75</v>
      </c>
      <c r="D667" t="s">
        <v>26</v>
      </c>
      <c r="E667" t="s">
        <v>15</v>
      </c>
      <c r="F667" t="s">
        <v>27</v>
      </c>
      <c r="G667" t="s">
        <v>23</v>
      </c>
      <c r="H667">
        <v>26</v>
      </c>
      <c r="I667" s="1">
        <v>44558</v>
      </c>
      <c r="J667" s="2">
        <v>86288</v>
      </c>
      <c r="K667" s="3">
        <v>0</v>
      </c>
      <c r="L667" t="s">
        <v>18</v>
      </c>
      <c r="M667" t="s">
        <v>28</v>
      </c>
      <c r="N667" s="1" t="s">
        <v>20</v>
      </c>
      <c r="O667">
        <f>TBL_Employees[[#This Row],[Annual Salary]]*TBL_Employees[[#This Row],[Bonus %]]</f>
        <v>0</v>
      </c>
      <c r="P667" s="2">
        <f>TBL_Employees[[#This Row],[Annual Salary]]+TBL_Employees[[#This Row],[Bonus calculated]]</f>
        <v>86288</v>
      </c>
    </row>
    <row r="668" spans="1:16" hidden="1" x14ac:dyDescent="0.35">
      <c r="A668" t="s">
        <v>832</v>
      </c>
      <c r="B668" t="s">
        <v>1744</v>
      </c>
      <c r="C668" t="s">
        <v>29</v>
      </c>
      <c r="D668" t="s">
        <v>30</v>
      </c>
      <c r="E668" t="s">
        <v>31</v>
      </c>
      <c r="F668" t="s">
        <v>16</v>
      </c>
      <c r="G668" t="s">
        <v>46</v>
      </c>
      <c r="H668">
        <v>27</v>
      </c>
      <c r="I668" s="1">
        <v>44059</v>
      </c>
      <c r="J668" s="2">
        <v>61693</v>
      </c>
      <c r="K668" s="3">
        <v>0</v>
      </c>
      <c r="L668" t="s">
        <v>47</v>
      </c>
      <c r="M668" t="s">
        <v>48</v>
      </c>
      <c r="N668" s="1">
        <v>44158</v>
      </c>
      <c r="O668">
        <f>TBL_Employees[[#This Row],[Annual Salary]]*TBL_Employees[[#This Row],[Bonus %]]</f>
        <v>0</v>
      </c>
      <c r="P668" s="2">
        <f>TBL_Employees[[#This Row],[Annual Salary]]+TBL_Employees[[#This Row],[Bonus calculated]]</f>
        <v>61693</v>
      </c>
    </row>
    <row r="669" spans="1:16" hidden="1" x14ac:dyDescent="0.35">
      <c r="A669" t="s">
        <v>833</v>
      </c>
      <c r="B669" t="s">
        <v>1745</v>
      </c>
      <c r="C669" t="s">
        <v>79</v>
      </c>
      <c r="D669" t="s">
        <v>26</v>
      </c>
      <c r="E669" t="s">
        <v>35</v>
      </c>
      <c r="F669" t="s">
        <v>16</v>
      </c>
      <c r="G669" t="s">
        <v>23</v>
      </c>
      <c r="H669">
        <v>48</v>
      </c>
      <c r="I669" s="1">
        <v>44501</v>
      </c>
      <c r="J669" s="2">
        <v>75624</v>
      </c>
      <c r="K669" s="3">
        <v>0</v>
      </c>
      <c r="L669" t="s">
        <v>32</v>
      </c>
      <c r="M669" t="s">
        <v>33</v>
      </c>
      <c r="N669" s="1" t="s">
        <v>20</v>
      </c>
      <c r="O669">
        <f>TBL_Employees[[#This Row],[Annual Salary]]*TBL_Employees[[#This Row],[Bonus %]]</f>
        <v>0</v>
      </c>
      <c r="P669" s="2">
        <f>TBL_Employees[[#This Row],[Annual Salary]]+TBL_Employees[[#This Row],[Bonus calculated]]</f>
        <v>75624</v>
      </c>
    </row>
    <row r="670" spans="1:16" hidden="1" x14ac:dyDescent="0.35">
      <c r="A670" t="s">
        <v>834</v>
      </c>
      <c r="B670" t="s">
        <v>1746</v>
      </c>
      <c r="C670" t="s">
        <v>55</v>
      </c>
      <c r="D670" t="s">
        <v>22</v>
      </c>
      <c r="E670" t="s">
        <v>31</v>
      </c>
      <c r="F670" t="s">
        <v>16</v>
      </c>
      <c r="G670" t="s">
        <v>17</v>
      </c>
      <c r="H670">
        <v>57</v>
      </c>
      <c r="I670" s="1">
        <v>41411</v>
      </c>
      <c r="J670" s="2">
        <v>122979</v>
      </c>
      <c r="K670" s="3">
        <v>0.06</v>
      </c>
      <c r="L670" t="s">
        <v>18</v>
      </c>
      <c r="M670" t="s">
        <v>37</v>
      </c>
      <c r="N670" s="1" t="s">
        <v>20</v>
      </c>
      <c r="O670">
        <f>TBL_Employees[[#This Row],[Annual Salary]]*TBL_Employees[[#This Row],[Bonus %]]</f>
        <v>7378.74</v>
      </c>
      <c r="P670" s="2">
        <f>TBL_Employees[[#This Row],[Annual Salary]]+TBL_Employees[[#This Row],[Bonus calculated]]</f>
        <v>130357.74</v>
      </c>
    </row>
    <row r="671" spans="1:16" hidden="1" x14ac:dyDescent="0.35">
      <c r="A671" t="s">
        <v>281</v>
      </c>
      <c r="B671" t="s">
        <v>1747</v>
      </c>
      <c r="C671" t="s">
        <v>78</v>
      </c>
      <c r="D671" t="s">
        <v>30</v>
      </c>
      <c r="E671" t="s">
        <v>1104</v>
      </c>
      <c r="F671" t="s">
        <v>27</v>
      </c>
      <c r="G671" t="s">
        <v>17</v>
      </c>
      <c r="H671">
        <v>58</v>
      </c>
      <c r="I671" s="1">
        <v>37627</v>
      </c>
      <c r="J671" s="2">
        <v>91729</v>
      </c>
      <c r="K671" s="3">
        <v>0.13</v>
      </c>
      <c r="L671" t="s">
        <v>18</v>
      </c>
      <c r="M671" t="s">
        <v>19</v>
      </c>
      <c r="N671" s="1" t="s">
        <v>20</v>
      </c>
      <c r="O671">
        <f>TBL_Employees[[#This Row],[Annual Salary]]*TBL_Employees[[#This Row],[Bonus %]]</f>
        <v>11924.77</v>
      </c>
      <c r="P671" s="2">
        <f>TBL_Employees[[#This Row],[Annual Salary]]+TBL_Employees[[#This Row],[Bonus calculated]]</f>
        <v>103653.77</v>
      </c>
    </row>
    <row r="672" spans="1:16" hidden="1" x14ac:dyDescent="0.35">
      <c r="A672" t="s">
        <v>835</v>
      </c>
      <c r="B672" t="s">
        <v>1748</v>
      </c>
      <c r="C672" t="s">
        <v>55</v>
      </c>
      <c r="D672" t="s">
        <v>14</v>
      </c>
      <c r="E672" t="s">
        <v>31</v>
      </c>
      <c r="F672" t="s">
        <v>27</v>
      </c>
      <c r="G672" t="s">
        <v>17</v>
      </c>
      <c r="H672">
        <v>48</v>
      </c>
      <c r="I672" s="1">
        <v>40314</v>
      </c>
      <c r="J672" s="2">
        <v>117736</v>
      </c>
      <c r="K672" s="3">
        <v>0.05</v>
      </c>
      <c r="L672" t="s">
        <v>18</v>
      </c>
      <c r="M672" t="s">
        <v>28</v>
      </c>
      <c r="N672" s="1" t="s">
        <v>20</v>
      </c>
      <c r="O672">
        <f>TBL_Employees[[#This Row],[Annual Salary]]*TBL_Employees[[#This Row],[Bonus %]]</f>
        <v>5886.8</v>
      </c>
      <c r="P672" s="2">
        <f>TBL_Employees[[#This Row],[Annual Salary]]+TBL_Employees[[#This Row],[Bonus calculated]]</f>
        <v>123622.8</v>
      </c>
    </row>
    <row r="673" spans="1:16" hidden="1" x14ac:dyDescent="0.35">
      <c r="A673" t="s">
        <v>836</v>
      </c>
      <c r="B673" t="s">
        <v>1749</v>
      </c>
      <c r="C673" t="s">
        <v>1113</v>
      </c>
      <c r="D673" t="s">
        <v>22</v>
      </c>
      <c r="E673" t="s">
        <v>15</v>
      </c>
      <c r="F673" t="s">
        <v>27</v>
      </c>
      <c r="G673" t="s">
        <v>23</v>
      </c>
      <c r="H673">
        <v>54</v>
      </c>
      <c r="I673" s="1">
        <v>34779</v>
      </c>
      <c r="J673" s="2">
        <v>154658</v>
      </c>
      <c r="K673" s="3">
        <v>0.12</v>
      </c>
      <c r="L673" t="s">
        <v>32</v>
      </c>
      <c r="M673" t="s">
        <v>67</v>
      </c>
      <c r="N673" s="1" t="s">
        <v>20</v>
      </c>
      <c r="O673">
        <f>TBL_Employees[[#This Row],[Annual Salary]]*TBL_Employees[[#This Row],[Bonus %]]</f>
        <v>18558.96</v>
      </c>
      <c r="P673" s="2">
        <f>TBL_Employees[[#This Row],[Annual Salary]]+TBL_Employees[[#This Row],[Bonus calculated]]</f>
        <v>173216.96</v>
      </c>
    </row>
    <row r="674" spans="1:16" hidden="1" x14ac:dyDescent="0.35">
      <c r="A674" t="s">
        <v>837</v>
      </c>
      <c r="B674" t="s">
        <v>1750</v>
      </c>
      <c r="C674" t="s">
        <v>25</v>
      </c>
      <c r="D674" t="s">
        <v>26</v>
      </c>
      <c r="E674" t="s">
        <v>15</v>
      </c>
      <c r="F674" t="s">
        <v>27</v>
      </c>
      <c r="G674" t="s">
        <v>23</v>
      </c>
      <c r="H674">
        <v>29</v>
      </c>
      <c r="I674" s="1">
        <v>44046</v>
      </c>
      <c r="J674" s="2">
        <v>84397</v>
      </c>
      <c r="K674" s="3">
        <v>0</v>
      </c>
      <c r="L674" t="s">
        <v>18</v>
      </c>
      <c r="M674" t="s">
        <v>56</v>
      </c>
      <c r="N674" s="1" t="s">
        <v>20</v>
      </c>
      <c r="O674">
        <f>TBL_Employees[[#This Row],[Annual Salary]]*TBL_Employees[[#This Row],[Bonus %]]</f>
        <v>0</v>
      </c>
      <c r="P674" s="2">
        <f>TBL_Employees[[#This Row],[Annual Salary]]+TBL_Employees[[#This Row],[Bonus calculated]]</f>
        <v>84397</v>
      </c>
    </row>
    <row r="675" spans="1:16" hidden="1" x14ac:dyDescent="0.35">
      <c r="A675" t="s">
        <v>227</v>
      </c>
      <c r="B675" t="s">
        <v>1751</v>
      </c>
      <c r="C675" t="s">
        <v>38</v>
      </c>
      <c r="D675" t="s">
        <v>58</v>
      </c>
      <c r="E675" t="s">
        <v>1104</v>
      </c>
      <c r="F675" t="s">
        <v>16</v>
      </c>
      <c r="G675" t="s">
        <v>23</v>
      </c>
      <c r="H675">
        <v>50</v>
      </c>
      <c r="I675" s="1">
        <v>35664</v>
      </c>
      <c r="J675" s="2">
        <v>159285</v>
      </c>
      <c r="K675" s="3">
        <v>0.15</v>
      </c>
      <c r="L675" t="s">
        <v>18</v>
      </c>
      <c r="M675" t="s">
        <v>24</v>
      </c>
      <c r="N675" s="1" t="s">
        <v>20</v>
      </c>
      <c r="O675">
        <f>TBL_Employees[[#This Row],[Annual Salary]]*TBL_Employees[[#This Row],[Bonus %]]</f>
        <v>23892.75</v>
      </c>
      <c r="P675" s="2">
        <f>TBL_Employees[[#This Row],[Annual Salary]]+TBL_Employees[[#This Row],[Bonus calculated]]</f>
        <v>183177.75</v>
      </c>
    </row>
    <row r="676" spans="1:16" hidden="1" x14ac:dyDescent="0.35">
      <c r="A676" t="s">
        <v>838</v>
      </c>
      <c r="B676" t="s">
        <v>1752</v>
      </c>
      <c r="C676" t="s">
        <v>57</v>
      </c>
      <c r="D676" t="s">
        <v>58</v>
      </c>
      <c r="E676" t="s">
        <v>15</v>
      </c>
      <c r="F676" t="s">
        <v>16</v>
      </c>
      <c r="G676" t="s">
        <v>17</v>
      </c>
      <c r="H676">
        <v>49</v>
      </c>
      <c r="I676" s="1">
        <v>38144</v>
      </c>
      <c r="J676" s="2">
        <v>59854</v>
      </c>
      <c r="K676" s="3">
        <v>0</v>
      </c>
      <c r="L676" t="s">
        <v>18</v>
      </c>
      <c r="M676" t="s">
        <v>42</v>
      </c>
      <c r="N676" s="1" t="s">
        <v>20</v>
      </c>
      <c r="O676">
        <f>TBL_Employees[[#This Row],[Annual Salary]]*TBL_Employees[[#This Row],[Bonus %]]</f>
        <v>0</v>
      </c>
      <c r="P676" s="2">
        <f>TBL_Employees[[#This Row],[Annual Salary]]+TBL_Employees[[#This Row],[Bonus calculated]]</f>
        <v>59854</v>
      </c>
    </row>
    <row r="677" spans="1:16" hidden="1" x14ac:dyDescent="0.35">
      <c r="A677" t="s">
        <v>839</v>
      </c>
      <c r="B677" t="s">
        <v>1753</v>
      </c>
      <c r="C677" t="s">
        <v>73</v>
      </c>
      <c r="D677" t="s">
        <v>26</v>
      </c>
      <c r="E677" t="s">
        <v>15</v>
      </c>
      <c r="F677" t="s">
        <v>27</v>
      </c>
      <c r="G677" t="s">
        <v>17</v>
      </c>
      <c r="H677">
        <v>64</v>
      </c>
      <c r="I677" s="1">
        <v>43238</v>
      </c>
      <c r="J677" s="2">
        <v>87521</v>
      </c>
      <c r="K677" s="3">
        <v>0</v>
      </c>
      <c r="L677" t="s">
        <v>18</v>
      </c>
      <c r="M677" t="s">
        <v>56</v>
      </c>
      <c r="N677" s="1">
        <v>44357</v>
      </c>
      <c r="O677">
        <f>TBL_Employees[[#This Row],[Annual Salary]]*TBL_Employees[[#This Row],[Bonus %]]</f>
        <v>0</v>
      </c>
      <c r="P677" s="2">
        <f>TBL_Employees[[#This Row],[Annual Salary]]+TBL_Employees[[#This Row],[Bonus calculated]]</f>
        <v>87521</v>
      </c>
    </row>
    <row r="678" spans="1:16" hidden="1" x14ac:dyDescent="0.35">
      <c r="A678" t="s">
        <v>840</v>
      </c>
      <c r="B678" t="s">
        <v>1754</v>
      </c>
      <c r="C678" t="s">
        <v>38</v>
      </c>
      <c r="D678" t="s">
        <v>41</v>
      </c>
      <c r="E678" t="s">
        <v>15</v>
      </c>
      <c r="F678" t="s">
        <v>27</v>
      </c>
      <c r="G678" t="s">
        <v>46</v>
      </c>
      <c r="H678">
        <v>36</v>
      </c>
      <c r="I678" s="1">
        <v>42264</v>
      </c>
      <c r="J678" s="2">
        <v>179166</v>
      </c>
      <c r="K678" s="3">
        <v>0.17</v>
      </c>
      <c r="L678" t="s">
        <v>47</v>
      </c>
      <c r="M678" t="s">
        <v>68</v>
      </c>
      <c r="N678" s="1" t="s">
        <v>20</v>
      </c>
      <c r="O678">
        <f>TBL_Employees[[#This Row],[Annual Salary]]*TBL_Employees[[#This Row],[Bonus %]]</f>
        <v>30458.22</v>
      </c>
      <c r="P678" s="2">
        <f>TBL_Employees[[#This Row],[Annual Salary]]+TBL_Employees[[#This Row],[Bonus calculated]]</f>
        <v>209624.22</v>
      </c>
    </row>
    <row r="679" spans="1:16" x14ac:dyDescent="0.35">
      <c r="A679" t="s">
        <v>841</v>
      </c>
      <c r="B679" t="s">
        <v>1755</v>
      </c>
      <c r="C679" t="s">
        <v>71</v>
      </c>
      <c r="D679" t="s">
        <v>30</v>
      </c>
      <c r="E679" t="s">
        <v>31</v>
      </c>
      <c r="F679" t="s">
        <v>16</v>
      </c>
      <c r="G679" t="s">
        <v>23</v>
      </c>
      <c r="H679">
        <v>55</v>
      </c>
      <c r="I679" s="1">
        <v>36248</v>
      </c>
      <c r="J679" s="2">
        <v>120092</v>
      </c>
      <c r="K679" s="3">
        <v>0</v>
      </c>
      <c r="L679" t="s">
        <v>32</v>
      </c>
      <c r="M679" t="s">
        <v>67</v>
      </c>
      <c r="N679" s="1" t="s">
        <v>20</v>
      </c>
      <c r="O679">
        <f>TBL_Employees[[#This Row],[Annual Salary]]*TBL_Employees[[#This Row],[Bonus %]]</f>
        <v>0</v>
      </c>
      <c r="P679" s="2">
        <f>TBL_Employees[[#This Row],[Annual Salary]]+TBL_Employees[[#This Row],[Bonus calculated]]</f>
        <v>120092</v>
      </c>
    </row>
    <row r="680" spans="1:16" hidden="1" x14ac:dyDescent="0.35">
      <c r="A680" t="s">
        <v>842</v>
      </c>
      <c r="B680" t="s">
        <v>1756</v>
      </c>
      <c r="C680" t="s">
        <v>38</v>
      </c>
      <c r="D680" t="s">
        <v>30</v>
      </c>
      <c r="E680" t="s">
        <v>31</v>
      </c>
      <c r="F680" t="s">
        <v>27</v>
      </c>
      <c r="G680" t="s">
        <v>23</v>
      </c>
      <c r="H680">
        <v>53</v>
      </c>
      <c r="I680" s="1">
        <v>42174</v>
      </c>
      <c r="J680" s="2">
        <v>168142</v>
      </c>
      <c r="K680" s="3">
        <v>0.27</v>
      </c>
      <c r="L680" t="s">
        <v>32</v>
      </c>
      <c r="M680" t="s">
        <v>54</v>
      </c>
      <c r="N680" s="1" t="s">
        <v>20</v>
      </c>
      <c r="O680">
        <f>TBL_Employees[[#This Row],[Annual Salary]]*TBL_Employees[[#This Row],[Bonus %]]</f>
        <v>45398.340000000004</v>
      </c>
      <c r="P680" s="2">
        <f>TBL_Employees[[#This Row],[Annual Salary]]+TBL_Employees[[#This Row],[Bonus calculated]]</f>
        <v>213540.34</v>
      </c>
    </row>
    <row r="681" spans="1:16" hidden="1" x14ac:dyDescent="0.35">
      <c r="A681" t="s">
        <v>843</v>
      </c>
      <c r="B681" t="s">
        <v>1757</v>
      </c>
      <c r="C681" t="s">
        <v>38</v>
      </c>
      <c r="D681" t="s">
        <v>14</v>
      </c>
      <c r="E681" t="s">
        <v>31</v>
      </c>
      <c r="F681" t="s">
        <v>16</v>
      </c>
      <c r="G681" t="s">
        <v>46</v>
      </c>
      <c r="H681">
        <v>54</v>
      </c>
      <c r="I681" s="1">
        <v>34799</v>
      </c>
      <c r="J681" s="2">
        <v>195662</v>
      </c>
      <c r="K681" s="3">
        <v>0.15</v>
      </c>
      <c r="L681" t="s">
        <v>18</v>
      </c>
      <c r="M681" t="s">
        <v>28</v>
      </c>
      <c r="N681" s="1" t="s">
        <v>20</v>
      </c>
      <c r="O681">
        <f>TBL_Employees[[#This Row],[Annual Salary]]*TBL_Employees[[#This Row],[Bonus %]]</f>
        <v>29349.3</v>
      </c>
      <c r="P681" s="2">
        <f>TBL_Employees[[#This Row],[Annual Salary]]+TBL_Employees[[#This Row],[Bonus calculated]]</f>
        <v>225011.3</v>
      </c>
    </row>
    <row r="682" spans="1:16" hidden="1" x14ac:dyDescent="0.35">
      <c r="A682" t="s">
        <v>844</v>
      </c>
      <c r="B682" t="s">
        <v>1758</v>
      </c>
      <c r="C682" t="s">
        <v>64</v>
      </c>
      <c r="D682" t="s">
        <v>26</v>
      </c>
      <c r="E682" t="s">
        <v>35</v>
      </c>
      <c r="F682" t="s">
        <v>27</v>
      </c>
      <c r="G682" t="s">
        <v>17</v>
      </c>
      <c r="H682">
        <v>41</v>
      </c>
      <c r="I682" s="1">
        <v>41260</v>
      </c>
      <c r="J682" s="2">
        <v>49986</v>
      </c>
      <c r="K682" s="3">
        <v>0</v>
      </c>
      <c r="L682" t="s">
        <v>18</v>
      </c>
      <c r="M682" t="s">
        <v>42</v>
      </c>
      <c r="N682" s="1" t="s">
        <v>20</v>
      </c>
      <c r="O682">
        <f>TBL_Employees[[#This Row],[Annual Salary]]*TBL_Employees[[#This Row],[Bonus %]]</f>
        <v>0</v>
      </c>
      <c r="P682" s="2">
        <f>TBL_Employees[[#This Row],[Annual Salary]]+TBL_Employees[[#This Row],[Bonus calculated]]</f>
        <v>49986</v>
      </c>
    </row>
    <row r="683" spans="1:16" hidden="1" x14ac:dyDescent="0.35">
      <c r="A683" t="s">
        <v>845</v>
      </c>
      <c r="B683" t="s">
        <v>1759</v>
      </c>
      <c r="C683" t="s">
        <v>13</v>
      </c>
      <c r="D683" t="s">
        <v>58</v>
      </c>
      <c r="E683" t="s">
        <v>31</v>
      </c>
      <c r="F683" t="s">
        <v>27</v>
      </c>
      <c r="G683" t="s">
        <v>46</v>
      </c>
      <c r="H683">
        <v>27</v>
      </c>
      <c r="I683" s="1">
        <v>44064</v>
      </c>
      <c r="J683" s="2">
        <v>181587</v>
      </c>
      <c r="K683" s="3">
        <v>0.38</v>
      </c>
      <c r="L683" t="s">
        <v>47</v>
      </c>
      <c r="M683" t="s">
        <v>68</v>
      </c>
      <c r="N683" s="1" t="s">
        <v>20</v>
      </c>
      <c r="O683">
        <f>TBL_Employees[[#This Row],[Annual Salary]]*TBL_Employees[[#This Row],[Bonus %]]</f>
        <v>69003.06</v>
      </c>
      <c r="P683" s="2">
        <f>TBL_Employees[[#This Row],[Annual Salary]]+TBL_Employees[[#This Row],[Bonus calculated]]</f>
        <v>250590.06</v>
      </c>
    </row>
    <row r="684" spans="1:16" hidden="1" x14ac:dyDescent="0.35">
      <c r="A684" t="s">
        <v>846</v>
      </c>
      <c r="B684" t="s">
        <v>1760</v>
      </c>
      <c r="C684" t="s">
        <v>13</v>
      </c>
      <c r="D684" t="s">
        <v>22</v>
      </c>
      <c r="E684" t="s">
        <v>1104</v>
      </c>
      <c r="F684" t="s">
        <v>16</v>
      </c>
      <c r="G684" t="s">
        <v>23</v>
      </c>
      <c r="H684">
        <v>51</v>
      </c>
      <c r="I684" s="1">
        <v>36733</v>
      </c>
      <c r="J684" s="2">
        <v>199736</v>
      </c>
      <c r="K684" s="3">
        <v>0.35</v>
      </c>
      <c r="L684" t="s">
        <v>18</v>
      </c>
      <c r="M684" t="s">
        <v>24</v>
      </c>
      <c r="N684" s="1" t="s">
        <v>20</v>
      </c>
      <c r="O684">
        <f>TBL_Employees[[#This Row],[Annual Salary]]*TBL_Employees[[#This Row],[Bonus %]]</f>
        <v>69907.599999999991</v>
      </c>
      <c r="P684" s="2">
        <f>TBL_Employees[[#This Row],[Annual Salary]]+TBL_Employees[[#This Row],[Bonus calculated]]</f>
        <v>269643.59999999998</v>
      </c>
    </row>
    <row r="685" spans="1:16" hidden="1" x14ac:dyDescent="0.35">
      <c r="A685" t="s">
        <v>847</v>
      </c>
      <c r="B685" t="s">
        <v>1761</v>
      </c>
      <c r="C685" t="s">
        <v>13</v>
      </c>
      <c r="D685" t="s">
        <v>58</v>
      </c>
      <c r="E685" t="s">
        <v>31</v>
      </c>
      <c r="F685" t="s">
        <v>27</v>
      </c>
      <c r="G685" t="s">
        <v>23</v>
      </c>
      <c r="H685">
        <v>45</v>
      </c>
      <c r="I685" s="1">
        <v>41646</v>
      </c>
      <c r="J685" s="2">
        <v>250639</v>
      </c>
      <c r="K685" s="3">
        <v>0.34</v>
      </c>
      <c r="L685" t="s">
        <v>32</v>
      </c>
      <c r="M685" t="s">
        <v>63</v>
      </c>
      <c r="N685" s="1" t="s">
        <v>20</v>
      </c>
      <c r="O685">
        <f>TBL_Employees[[#This Row],[Annual Salary]]*TBL_Employees[[#This Row],[Bonus %]]</f>
        <v>85217.260000000009</v>
      </c>
      <c r="P685" s="2">
        <f>TBL_Employees[[#This Row],[Annual Salary]]+TBL_Employees[[#This Row],[Bonus calculated]]</f>
        <v>335856.26</v>
      </c>
    </row>
    <row r="686" spans="1:16" hidden="1" x14ac:dyDescent="0.35">
      <c r="A686" t="s">
        <v>848</v>
      </c>
      <c r="B686" t="s">
        <v>1762</v>
      </c>
      <c r="C686" t="s">
        <v>44</v>
      </c>
      <c r="D686" t="s">
        <v>45</v>
      </c>
      <c r="E686" t="s">
        <v>31</v>
      </c>
      <c r="F686" t="s">
        <v>27</v>
      </c>
      <c r="G686" t="s">
        <v>46</v>
      </c>
      <c r="H686">
        <v>34</v>
      </c>
      <c r="I686" s="1">
        <v>44607</v>
      </c>
      <c r="J686" s="2">
        <v>80655</v>
      </c>
      <c r="K686" s="3">
        <v>0</v>
      </c>
      <c r="L686" t="s">
        <v>47</v>
      </c>
      <c r="M686" t="s">
        <v>48</v>
      </c>
      <c r="N686" s="1" t="s">
        <v>20</v>
      </c>
      <c r="O686">
        <f>TBL_Employees[[#This Row],[Annual Salary]]*TBL_Employees[[#This Row],[Bonus %]]</f>
        <v>0</v>
      </c>
      <c r="P686" s="2">
        <f>TBL_Employees[[#This Row],[Annual Salary]]+TBL_Employees[[#This Row],[Bonus calculated]]</f>
        <v>80655</v>
      </c>
    </row>
    <row r="687" spans="1:16" hidden="1" x14ac:dyDescent="0.35">
      <c r="A687" t="s">
        <v>849</v>
      </c>
      <c r="B687" t="s">
        <v>1763</v>
      </c>
      <c r="C687" t="s">
        <v>57</v>
      </c>
      <c r="D687" t="s">
        <v>14</v>
      </c>
      <c r="E687" t="s">
        <v>15</v>
      </c>
      <c r="F687" t="s">
        <v>16</v>
      </c>
      <c r="G687" t="s">
        <v>23</v>
      </c>
      <c r="H687">
        <v>33</v>
      </c>
      <c r="I687" s="1">
        <v>44157</v>
      </c>
      <c r="J687" s="2">
        <v>64327</v>
      </c>
      <c r="K687" s="3">
        <v>0</v>
      </c>
      <c r="L687" t="s">
        <v>32</v>
      </c>
      <c r="M687" t="s">
        <v>67</v>
      </c>
      <c r="N687" s="1" t="s">
        <v>20</v>
      </c>
      <c r="O687">
        <f>TBL_Employees[[#This Row],[Annual Salary]]*TBL_Employees[[#This Row],[Bonus %]]</f>
        <v>0</v>
      </c>
      <c r="P687" s="2">
        <f>TBL_Employees[[#This Row],[Annual Salary]]+TBL_Employees[[#This Row],[Bonus calculated]]</f>
        <v>64327</v>
      </c>
    </row>
    <row r="688" spans="1:16" hidden="1" x14ac:dyDescent="0.35">
      <c r="A688" t="s">
        <v>206</v>
      </c>
      <c r="B688" t="s">
        <v>1764</v>
      </c>
      <c r="C688" t="s">
        <v>57</v>
      </c>
      <c r="D688" t="s">
        <v>58</v>
      </c>
      <c r="E688" t="s">
        <v>15</v>
      </c>
      <c r="F688" t="s">
        <v>16</v>
      </c>
      <c r="G688" t="s">
        <v>17</v>
      </c>
      <c r="H688">
        <v>37</v>
      </c>
      <c r="I688" s="1">
        <v>43412</v>
      </c>
      <c r="J688" s="2">
        <v>72005</v>
      </c>
      <c r="K688" s="3">
        <v>0</v>
      </c>
      <c r="L688" t="s">
        <v>18</v>
      </c>
      <c r="M688" t="s">
        <v>24</v>
      </c>
      <c r="N688" s="1">
        <v>44404</v>
      </c>
      <c r="O688">
        <f>TBL_Employees[[#This Row],[Annual Salary]]*TBL_Employees[[#This Row],[Bonus %]]</f>
        <v>0</v>
      </c>
      <c r="P688" s="2">
        <f>TBL_Employees[[#This Row],[Annual Salary]]+TBL_Employees[[#This Row],[Bonus calculated]]</f>
        <v>72005</v>
      </c>
    </row>
    <row r="689" spans="1:16" hidden="1" x14ac:dyDescent="0.35">
      <c r="A689" t="s">
        <v>850</v>
      </c>
      <c r="B689" t="s">
        <v>1765</v>
      </c>
      <c r="C689" t="s">
        <v>29</v>
      </c>
      <c r="D689" t="s">
        <v>30</v>
      </c>
      <c r="E689" t="s">
        <v>1104</v>
      </c>
      <c r="F689" t="s">
        <v>16</v>
      </c>
      <c r="G689" t="s">
        <v>23</v>
      </c>
      <c r="H689">
        <v>56</v>
      </c>
      <c r="I689" s="1">
        <v>41024</v>
      </c>
      <c r="J689" s="2">
        <v>62497</v>
      </c>
      <c r="K689" s="3">
        <v>0</v>
      </c>
      <c r="L689" t="s">
        <v>18</v>
      </c>
      <c r="M689" t="s">
        <v>56</v>
      </c>
      <c r="N689" s="1" t="s">
        <v>20</v>
      </c>
      <c r="O689">
        <f>TBL_Employees[[#This Row],[Annual Salary]]*TBL_Employees[[#This Row],[Bonus %]]</f>
        <v>0</v>
      </c>
      <c r="P689" s="2">
        <f>TBL_Employees[[#This Row],[Annual Salary]]+TBL_Employees[[#This Row],[Bonus calculated]]</f>
        <v>62497</v>
      </c>
    </row>
    <row r="690" spans="1:16" hidden="1" x14ac:dyDescent="0.35">
      <c r="A690" t="s">
        <v>851</v>
      </c>
      <c r="B690" t="s">
        <v>1766</v>
      </c>
      <c r="C690" t="s">
        <v>44</v>
      </c>
      <c r="D690" t="s">
        <v>45</v>
      </c>
      <c r="E690" t="s">
        <v>15</v>
      </c>
      <c r="F690" t="s">
        <v>27</v>
      </c>
      <c r="G690" t="s">
        <v>17</v>
      </c>
      <c r="H690">
        <v>46</v>
      </c>
      <c r="I690" s="1">
        <v>37676</v>
      </c>
      <c r="J690" s="2">
        <v>74912</v>
      </c>
      <c r="K690" s="3">
        <v>0</v>
      </c>
      <c r="L690" t="s">
        <v>18</v>
      </c>
      <c r="M690" t="s">
        <v>37</v>
      </c>
      <c r="N690" s="1" t="s">
        <v>20</v>
      </c>
      <c r="O690">
        <f>TBL_Employees[[#This Row],[Annual Salary]]*TBL_Employees[[#This Row],[Bonus %]]</f>
        <v>0</v>
      </c>
      <c r="P690" s="2">
        <f>TBL_Employees[[#This Row],[Annual Salary]]+TBL_Employees[[#This Row],[Bonus calculated]]</f>
        <v>74912</v>
      </c>
    </row>
    <row r="691" spans="1:16" hidden="1" x14ac:dyDescent="0.35">
      <c r="A691" t="s">
        <v>124</v>
      </c>
      <c r="B691" t="s">
        <v>1767</v>
      </c>
      <c r="C691" t="s">
        <v>70</v>
      </c>
      <c r="D691" t="s">
        <v>22</v>
      </c>
      <c r="E691" t="s">
        <v>1104</v>
      </c>
      <c r="F691" t="s">
        <v>27</v>
      </c>
      <c r="G691" t="s">
        <v>17</v>
      </c>
      <c r="H691">
        <v>45</v>
      </c>
      <c r="I691" s="1">
        <v>36969</v>
      </c>
      <c r="J691" s="2">
        <v>50393</v>
      </c>
      <c r="K691" s="3">
        <v>0</v>
      </c>
      <c r="L691" t="s">
        <v>18</v>
      </c>
      <c r="M691" t="s">
        <v>42</v>
      </c>
      <c r="N691" s="1">
        <v>40711</v>
      </c>
      <c r="O691">
        <f>TBL_Employees[[#This Row],[Annual Salary]]*TBL_Employees[[#This Row],[Bonus %]]</f>
        <v>0</v>
      </c>
      <c r="P691" s="2">
        <f>TBL_Employees[[#This Row],[Annual Salary]]+TBL_Employees[[#This Row],[Bonus calculated]]</f>
        <v>50393</v>
      </c>
    </row>
    <row r="692" spans="1:16" hidden="1" x14ac:dyDescent="0.35">
      <c r="A692" t="s">
        <v>852</v>
      </c>
      <c r="B692" t="s">
        <v>1768</v>
      </c>
      <c r="C692" t="s">
        <v>25</v>
      </c>
      <c r="D692" t="s">
        <v>26</v>
      </c>
      <c r="E692" t="s">
        <v>35</v>
      </c>
      <c r="F692" t="s">
        <v>27</v>
      </c>
      <c r="G692" t="s">
        <v>46</v>
      </c>
      <c r="H692">
        <v>32</v>
      </c>
      <c r="I692" s="1">
        <v>44330</v>
      </c>
      <c r="J692" s="2">
        <v>79670</v>
      </c>
      <c r="K692" s="3">
        <v>0</v>
      </c>
      <c r="L692" t="s">
        <v>18</v>
      </c>
      <c r="M692" t="s">
        <v>28</v>
      </c>
      <c r="N692" s="1" t="s">
        <v>20</v>
      </c>
      <c r="O692">
        <f>TBL_Employees[[#This Row],[Annual Salary]]*TBL_Employees[[#This Row],[Bonus %]]</f>
        <v>0</v>
      </c>
      <c r="P692" s="2">
        <f>TBL_Employees[[#This Row],[Annual Salary]]+TBL_Employees[[#This Row],[Bonus calculated]]</f>
        <v>79670</v>
      </c>
    </row>
    <row r="693" spans="1:16" hidden="1" x14ac:dyDescent="0.35">
      <c r="A693" t="s">
        <v>853</v>
      </c>
      <c r="B693" t="s">
        <v>1769</v>
      </c>
      <c r="C693" t="s">
        <v>1113</v>
      </c>
      <c r="D693" t="s">
        <v>58</v>
      </c>
      <c r="E693" t="s">
        <v>31</v>
      </c>
      <c r="F693" t="s">
        <v>16</v>
      </c>
      <c r="G693" t="s">
        <v>43</v>
      </c>
      <c r="H693">
        <v>51</v>
      </c>
      <c r="I693" s="1">
        <v>36214</v>
      </c>
      <c r="J693" s="2">
        <v>148942</v>
      </c>
      <c r="K693" s="3">
        <v>0.13</v>
      </c>
      <c r="L693" t="s">
        <v>18</v>
      </c>
      <c r="M693" t="s">
        <v>28</v>
      </c>
      <c r="N693" s="1">
        <v>39279</v>
      </c>
      <c r="O693">
        <f>TBL_Employees[[#This Row],[Annual Salary]]*TBL_Employees[[#This Row],[Bonus %]]</f>
        <v>19362.46</v>
      </c>
      <c r="P693" s="2">
        <f>TBL_Employees[[#This Row],[Annual Salary]]+TBL_Employees[[#This Row],[Bonus calculated]]</f>
        <v>168304.46</v>
      </c>
    </row>
    <row r="694" spans="1:16" hidden="1" x14ac:dyDescent="0.35">
      <c r="A694" t="s">
        <v>275</v>
      </c>
      <c r="B694" t="s">
        <v>1770</v>
      </c>
      <c r="C694" t="s">
        <v>69</v>
      </c>
      <c r="D694" t="s">
        <v>26</v>
      </c>
      <c r="E694" t="s">
        <v>15</v>
      </c>
      <c r="F694" t="s">
        <v>27</v>
      </c>
      <c r="G694" t="s">
        <v>17</v>
      </c>
      <c r="H694">
        <v>29</v>
      </c>
      <c r="I694" s="1">
        <v>43199</v>
      </c>
      <c r="J694" s="2">
        <v>98504</v>
      </c>
      <c r="K694" s="3">
        <v>0</v>
      </c>
      <c r="L694" t="s">
        <v>18</v>
      </c>
      <c r="M694" t="s">
        <v>42</v>
      </c>
      <c r="N694" s="1">
        <v>44754</v>
      </c>
      <c r="O694">
        <f>TBL_Employees[[#This Row],[Annual Salary]]*TBL_Employees[[#This Row],[Bonus %]]</f>
        <v>0</v>
      </c>
      <c r="P694" s="2">
        <f>TBL_Employees[[#This Row],[Annual Salary]]+TBL_Employees[[#This Row],[Bonus calculated]]</f>
        <v>98504</v>
      </c>
    </row>
    <row r="695" spans="1:16" hidden="1" x14ac:dyDescent="0.35">
      <c r="A695" t="s">
        <v>854</v>
      </c>
      <c r="B695" t="s">
        <v>1771</v>
      </c>
      <c r="C695" t="s">
        <v>69</v>
      </c>
      <c r="D695" t="s">
        <v>26</v>
      </c>
      <c r="E695" t="s">
        <v>35</v>
      </c>
      <c r="F695" t="s">
        <v>27</v>
      </c>
      <c r="G695" t="s">
        <v>17</v>
      </c>
      <c r="H695">
        <v>38</v>
      </c>
      <c r="I695" s="1">
        <v>42358</v>
      </c>
      <c r="J695" s="2">
        <v>70588</v>
      </c>
      <c r="K695" s="3">
        <v>0</v>
      </c>
      <c r="L695" t="s">
        <v>18</v>
      </c>
      <c r="M695" t="s">
        <v>42</v>
      </c>
      <c r="N695" s="1" t="s">
        <v>20</v>
      </c>
      <c r="O695">
        <f>TBL_Employees[[#This Row],[Annual Salary]]*TBL_Employees[[#This Row],[Bonus %]]</f>
        <v>0</v>
      </c>
      <c r="P695" s="2">
        <f>TBL_Employees[[#This Row],[Annual Salary]]+TBL_Employees[[#This Row],[Bonus calculated]]</f>
        <v>70588</v>
      </c>
    </row>
    <row r="696" spans="1:16" hidden="1" x14ac:dyDescent="0.35">
      <c r="A696" t="s">
        <v>855</v>
      </c>
      <c r="B696" t="s">
        <v>1772</v>
      </c>
      <c r="C696" t="s">
        <v>59</v>
      </c>
      <c r="D696" t="s">
        <v>58</v>
      </c>
      <c r="E696" t="s">
        <v>31</v>
      </c>
      <c r="F696" t="s">
        <v>16</v>
      </c>
      <c r="G696" t="s">
        <v>17</v>
      </c>
      <c r="H696">
        <v>58</v>
      </c>
      <c r="I696" s="1">
        <v>37216</v>
      </c>
      <c r="J696" s="2">
        <v>58336</v>
      </c>
      <c r="K696" s="3">
        <v>0</v>
      </c>
      <c r="L696" t="s">
        <v>18</v>
      </c>
      <c r="M696" t="s">
        <v>42</v>
      </c>
      <c r="N696" s="1" t="s">
        <v>20</v>
      </c>
      <c r="O696">
        <f>TBL_Employees[[#This Row],[Annual Salary]]*TBL_Employees[[#This Row],[Bonus %]]</f>
        <v>0</v>
      </c>
      <c r="P696" s="2">
        <f>TBL_Employees[[#This Row],[Annual Salary]]+TBL_Employees[[#This Row],[Bonus calculated]]</f>
        <v>58336</v>
      </c>
    </row>
    <row r="697" spans="1:16" hidden="1" x14ac:dyDescent="0.35">
      <c r="A697" t="s">
        <v>218</v>
      </c>
      <c r="B697" t="s">
        <v>1773</v>
      </c>
      <c r="C697" t="s">
        <v>72</v>
      </c>
      <c r="D697" t="s">
        <v>30</v>
      </c>
      <c r="E697" t="s">
        <v>31</v>
      </c>
      <c r="F697" t="s">
        <v>16</v>
      </c>
      <c r="G697" t="s">
        <v>23</v>
      </c>
      <c r="H697">
        <v>45</v>
      </c>
      <c r="I697" s="1">
        <v>40795</v>
      </c>
      <c r="J697" s="2">
        <v>86001</v>
      </c>
      <c r="K697" s="3">
        <v>0</v>
      </c>
      <c r="L697" t="s">
        <v>18</v>
      </c>
      <c r="M697" t="s">
        <v>24</v>
      </c>
      <c r="N697" s="1" t="s">
        <v>20</v>
      </c>
      <c r="O697">
        <f>TBL_Employees[[#This Row],[Annual Salary]]*TBL_Employees[[#This Row],[Bonus %]]</f>
        <v>0</v>
      </c>
      <c r="P697" s="2">
        <f>TBL_Employees[[#This Row],[Annual Salary]]+TBL_Employees[[#This Row],[Bonus calculated]]</f>
        <v>86001</v>
      </c>
    </row>
    <row r="698" spans="1:16" hidden="1" x14ac:dyDescent="0.35">
      <c r="A698" t="s">
        <v>856</v>
      </c>
      <c r="B698" t="s">
        <v>1774</v>
      </c>
      <c r="C698" t="s">
        <v>40</v>
      </c>
      <c r="D698" t="s">
        <v>45</v>
      </c>
      <c r="E698" t="s">
        <v>1104</v>
      </c>
      <c r="F698" t="s">
        <v>27</v>
      </c>
      <c r="G698" t="s">
        <v>23</v>
      </c>
      <c r="H698">
        <v>49</v>
      </c>
      <c r="I698" s="1">
        <v>42260</v>
      </c>
      <c r="J698" s="2">
        <v>91121</v>
      </c>
      <c r="K698" s="3">
        <v>0</v>
      </c>
      <c r="L698" t="s">
        <v>18</v>
      </c>
      <c r="M698" t="s">
        <v>56</v>
      </c>
      <c r="N698" s="1">
        <v>43822</v>
      </c>
      <c r="O698">
        <f>TBL_Employees[[#This Row],[Annual Salary]]*TBL_Employees[[#This Row],[Bonus %]]</f>
        <v>0</v>
      </c>
      <c r="P698" s="2">
        <f>TBL_Employees[[#This Row],[Annual Salary]]+TBL_Employees[[#This Row],[Bonus calculated]]</f>
        <v>91121</v>
      </c>
    </row>
    <row r="699" spans="1:16" hidden="1" x14ac:dyDescent="0.35">
      <c r="A699" t="s">
        <v>857</v>
      </c>
      <c r="B699" t="s">
        <v>1775</v>
      </c>
      <c r="C699" t="s">
        <v>38</v>
      </c>
      <c r="D699" t="s">
        <v>22</v>
      </c>
      <c r="E699" t="s">
        <v>31</v>
      </c>
      <c r="F699" t="s">
        <v>16</v>
      </c>
      <c r="G699" t="s">
        <v>23</v>
      </c>
      <c r="H699">
        <v>50</v>
      </c>
      <c r="I699" s="1">
        <v>40785</v>
      </c>
      <c r="J699" s="2">
        <v>183308</v>
      </c>
      <c r="K699" s="3">
        <v>0.24</v>
      </c>
      <c r="L699" t="s">
        <v>18</v>
      </c>
      <c r="M699" t="s">
        <v>42</v>
      </c>
      <c r="N699" s="1" t="s">
        <v>20</v>
      </c>
      <c r="O699">
        <f>TBL_Employees[[#This Row],[Annual Salary]]*TBL_Employees[[#This Row],[Bonus %]]</f>
        <v>43993.919999999998</v>
      </c>
      <c r="P699" s="2">
        <f>TBL_Employees[[#This Row],[Annual Salary]]+TBL_Employees[[#This Row],[Bonus calculated]]</f>
        <v>227301.91999999998</v>
      </c>
    </row>
    <row r="700" spans="1:16" hidden="1" x14ac:dyDescent="0.35">
      <c r="A700" t="s">
        <v>858</v>
      </c>
      <c r="B700" t="s">
        <v>1776</v>
      </c>
      <c r="C700" t="s">
        <v>61</v>
      </c>
      <c r="D700" t="s">
        <v>26</v>
      </c>
      <c r="E700" t="s">
        <v>35</v>
      </c>
      <c r="F700" t="s">
        <v>27</v>
      </c>
      <c r="G700" t="s">
        <v>17</v>
      </c>
      <c r="H700">
        <v>32</v>
      </c>
      <c r="I700" s="1">
        <v>44260</v>
      </c>
      <c r="J700" s="2">
        <v>71674</v>
      </c>
      <c r="K700" s="3">
        <v>0</v>
      </c>
      <c r="L700" t="s">
        <v>18</v>
      </c>
      <c r="M700" t="s">
        <v>19</v>
      </c>
      <c r="N700" s="1">
        <v>44364</v>
      </c>
      <c r="O700">
        <f>TBL_Employees[[#This Row],[Annual Salary]]*TBL_Employees[[#This Row],[Bonus %]]</f>
        <v>0</v>
      </c>
      <c r="P700" s="2">
        <f>TBL_Employees[[#This Row],[Annual Salary]]+TBL_Employees[[#This Row],[Bonus calculated]]</f>
        <v>71674</v>
      </c>
    </row>
    <row r="701" spans="1:16" hidden="1" x14ac:dyDescent="0.35">
      <c r="A701" t="s">
        <v>859</v>
      </c>
      <c r="B701" t="s">
        <v>1777</v>
      </c>
      <c r="C701" t="s">
        <v>53</v>
      </c>
      <c r="D701" t="s">
        <v>30</v>
      </c>
      <c r="E701" t="s">
        <v>35</v>
      </c>
      <c r="F701" t="s">
        <v>27</v>
      </c>
      <c r="G701" t="s">
        <v>23</v>
      </c>
      <c r="H701">
        <v>29</v>
      </c>
      <c r="I701" s="1">
        <v>42738</v>
      </c>
      <c r="J701" s="2">
        <v>118639</v>
      </c>
      <c r="K701" s="3">
        <v>0</v>
      </c>
      <c r="L701" t="s">
        <v>18</v>
      </c>
      <c r="M701" t="s">
        <v>37</v>
      </c>
      <c r="N701" s="1" t="s">
        <v>20</v>
      </c>
      <c r="O701">
        <f>TBL_Employees[[#This Row],[Annual Salary]]*TBL_Employees[[#This Row],[Bonus %]]</f>
        <v>0</v>
      </c>
      <c r="P701" s="2">
        <f>TBL_Employees[[#This Row],[Annual Salary]]+TBL_Employees[[#This Row],[Bonus calculated]]</f>
        <v>118639</v>
      </c>
    </row>
    <row r="702" spans="1:16" hidden="1" x14ac:dyDescent="0.35">
      <c r="A702" t="s">
        <v>860</v>
      </c>
      <c r="B702" t="s">
        <v>237</v>
      </c>
      <c r="C702" t="s">
        <v>25</v>
      </c>
      <c r="D702" t="s">
        <v>26</v>
      </c>
      <c r="E702" t="s">
        <v>31</v>
      </c>
      <c r="F702" t="s">
        <v>27</v>
      </c>
      <c r="G702" t="s">
        <v>23</v>
      </c>
      <c r="H702">
        <v>34</v>
      </c>
      <c r="I702" s="1">
        <v>43414</v>
      </c>
      <c r="J702" s="2">
        <v>71808</v>
      </c>
      <c r="K702" s="3">
        <v>0</v>
      </c>
      <c r="L702" t="s">
        <v>32</v>
      </c>
      <c r="M702" t="s">
        <v>33</v>
      </c>
      <c r="N702" s="1" t="s">
        <v>20</v>
      </c>
      <c r="O702">
        <f>TBL_Employees[[#This Row],[Annual Salary]]*TBL_Employees[[#This Row],[Bonus %]]</f>
        <v>0</v>
      </c>
      <c r="P702" s="2">
        <f>TBL_Employees[[#This Row],[Annual Salary]]+TBL_Employees[[#This Row],[Bonus calculated]]</f>
        <v>71808</v>
      </c>
    </row>
    <row r="703" spans="1:16" hidden="1" x14ac:dyDescent="0.35">
      <c r="A703" t="s">
        <v>188</v>
      </c>
      <c r="B703" t="s">
        <v>1778</v>
      </c>
      <c r="C703" t="s">
        <v>1113</v>
      </c>
      <c r="D703" t="s">
        <v>22</v>
      </c>
      <c r="E703" t="s">
        <v>35</v>
      </c>
      <c r="F703" t="s">
        <v>27</v>
      </c>
      <c r="G703" t="s">
        <v>23</v>
      </c>
      <c r="H703">
        <v>50</v>
      </c>
      <c r="I703" s="1">
        <v>43611</v>
      </c>
      <c r="J703" s="2">
        <v>156374</v>
      </c>
      <c r="K703" s="3">
        <v>0.15</v>
      </c>
      <c r="L703" t="s">
        <v>32</v>
      </c>
      <c r="M703" t="s">
        <v>54</v>
      </c>
      <c r="N703" s="1" t="s">
        <v>20</v>
      </c>
      <c r="O703">
        <f>TBL_Employees[[#This Row],[Annual Salary]]*TBL_Employees[[#This Row],[Bonus %]]</f>
        <v>23456.1</v>
      </c>
      <c r="P703" s="2">
        <f>TBL_Employees[[#This Row],[Annual Salary]]+TBL_Employees[[#This Row],[Bonus calculated]]</f>
        <v>179830.1</v>
      </c>
    </row>
    <row r="704" spans="1:16" hidden="1" x14ac:dyDescent="0.35">
      <c r="A704" t="s">
        <v>861</v>
      </c>
      <c r="B704" t="s">
        <v>1779</v>
      </c>
      <c r="C704" t="s">
        <v>64</v>
      </c>
      <c r="D704" t="s">
        <v>26</v>
      </c>
      <c r="E704" t="s">
        <v>35</v>
      </c>
      <c r="F704" t="s">
        <v>16</v>
      </c>
      <c r="G704" t="s">
        <v>23</v>
      </c>
      <c r="H704">
        <v>27</v>
      </c>
      <c r="I704" s="1">
        <v>44265</v>
      </c>
      <c r="J704" s="2">
        <v>51133</v>
      </c>
      <c r="K704" s="3">
        <v>0</v>
      </c>
      <c r="L704" t="s">
        <v>18</v>
      </c>
      <c r="M704" t="s">
        <v>19</v>
      </c>
      <c r="N704" s="1" t="s">
        <v>20</v>
      </c>
      <c r="O704">
        <f>TBL_Employees[[#This Row],[Annual Salary]]*TBL_Employees[[#This Row],[Bonus %]]</f>
        <v>0</v>
      </c>
      <c r="P704" s="2">
        <f>TBL_Employees[[#This Row],[Annual Salary]]+TBL_Employees[[#This Row],[Bonus calculated]]</f>
        <v>51133</v>
      </c>
    </row>
    <row r="705" spans="1:16" hidden="1" x14ac:dyDescent="0.35">
      <c r="A705" t="s">
        <v>862</v>
      </c>
      <c r="B705" t="s">
        <v>1780</v>
      </c>
      <c r="C705" t="s">
        <v>29</v>
      </c>
      <c r="D705" t="s">
        <v>30</v>
      </c>
      <c r="E705" t="s">
        <v>1104</v>
      </c>
      <c r="F705" t="s">
        <v>27</v>
      </c>
      <c r="G705" t="s">
        <v>46</v>
      </c>
      <c r="H705">
        <v>60</v>
      </c>
      <c r="I705" s="1">
        <v>39624</v>
      </c>
      <c r="J705" s="2">
        <v>86761</v>
      </c>
      <c r="K705" s="3">
        <v>0</v>
      </c>
      <c r="L705" t="s">
        <v>47</v>
      </c>
      <c r="M705" t="s">
        <v>1136</v>
      </c>
      <c r="N705" s="1" t="s">
        <v>20</v>
      </c>
      <c r="O705">
        <f>TBL_Employees[[#This Row],[Annual Salary]]*TBL_Employees[[#This Row],[Bonus %]]</f>
        <v>0</v>
      </c>
      <c r="P705" s="2">
        <f>TBL_Employees[[#This Row],[Annual Salary]]+TBL_Employees[[#This Row],[Bonus calculated]]</f>
        <v>86761</v>
      </c>
    </row>
    <row r="706" spans="1:16" hidden="1" x14ac:dyDescent="0.35">
      <c r="A706" t="s">
        <v>272</v>
      </c>
      <c r="B706" t="s">
        <v>1781</v>
      </c>
      <c r="C706" t="s">
        <v>55</v>
      </c>
      <c r="D706" t="s">
        <v>26</v>
      </c>
      <c r="E706" t="s">
        <v>35</v>
      </c>
      <c r="F706" t="s">
        <v>16</v>
      </c>
      <c r="G706" t="s">
        <v>23</v>
      </c>
      <c r="H706">
        <v>65</v>
      </c>
      <c r="I706" s="1">
        <v>34520</v>
      </c>
      <c r="J706" s="2">
        <v>125213</v>
      </c>
      <c r="K706" s="3">
        <v>7.0000000000000007E-2</v>
      </c>
      <c r="L706" t="s">
        <v>18</v>
      </c>
      <c r="M706" t="s">
        <v>56</v>
      </c>
      <c r="N706" s="1" t="s">
        <v>20</v>
      </c>
      <c r="O706">
        <f>TBL_Employees[[#This Row],[Annual Salary]]*TBL_Employees[[#This Row],[Bonus %]]</f>
        <v>8764.9100000000017</v>
      </c>
      <c r="P706" s="2">
        <f>TBL_Employees[[#This Row],[Annual Salary]]+TBL_Employees[[#This Row],[Bonus calculated]]</f>
        <v>133977.91</v>
      </c>
    </row>
    <row r="707" spans="1:16" hidden="1" x14ac:dyDescent="0.35">
      <c r="A707" t="s">
        <v>863</v>
      </c>
      <c r="B707" t="s">
        <v>1782</v>
      </c>
      <c r="C707" t="s">
        <v>55</v>
      </c>
      <c r="D707" t="s">
        <v>45</v>
      </c>
      <c r="E707" t="s">
        <v>35</v>
      </c>
      <c r="F707" t="s">
        <v>27</v>
      </c>
      <c r="G707" t="s">
        <v>23</v>
      </c>
      <c r="H707">
        <v>43</v>
      </c>
      <c r="I707" s="1">
        <v>39717</v>
      </c>
      <c r="J707" s="2">
        <v>120305</v>
      </c>
      <c r="K707" s="3">
        <v>7.0000000000000007E-2</v>
      </c>
      <c r="L707" t="s">
        <v>32</v>
      </c>
      <c r="M707" t="s">
        <v>63</v>
      </c>
      <c r="N707" s="1" t="s">
        <v>20</v>
      </c>
      <c r="O707">
        <f>TBL_Employees[[#This Row],[Annual Salary]]*TBL_Employees[[#This Row],[Bonus %]]</f>
        <v>8421.35</v>
      </c>
      <c r="P707" s="2">
        <f>TBL_Employees[[#This Row],[Annual Salary]]+TBL_Employees[[#This Row],[Bonus calculated]]</f>
        <v>128726.35</v>
      </c>
    </row>
    <row r="708" spans="1:16" hidden="1" x14ac:dyDescent="0.35">
      <c r="A708" t="s">
        <v>864</v>
      </c>
      <c r="B708" t="s">
        <v>1783</v>
      </c>
      <c r="C708" t="s">
        <v>1113</v>
      </c>
      <c r="D708" t="s">
        <v>41</v>
      </c>
      <c r="E708" t="s">
        <v>15</v>
      </c>
      <c r="F708" t="s">
        <v>16</v>
      </c>
      <c r="G708" t="s">
        <v>17</v>
      </c>
      <c r="H708">
        <v>45</v>
      </c>
      <c r="I708" s="1">
        <v>41534</v>
      </c>
      <c r="J708" s="2">
        <v>138355</v>
      </c>
      <c r="K708" s="3">
        <v>0.14000000000000001</v>
      </c>
      <c r="L708" t="s">
        <v>18</v>
      </c>
      <c r="M708" t="s">
        <v>28</v>
      </c>
      <c r="N708" s="1" t="s">
        <v>20</v>
      </c>
      <c r="O708">
        <f>TBL_Employees[[#This Row],[Annual Salary]]*TBL_Employees[[#This Row],[Bonus %]]</f>
        <v>19369.7</v>
      </c>
      <c r="P708" s="2">
        <f>TBL_Employees[[#This Row],[Annual Salary]]+TBL_Employees[[#This Row],[Bonus calculated]]</f>
        <v>157724.70000000001</v>
      </c>
    </row>
    <row r="709" spans="1:16" hidden="1" x14ac:dyDescent="0.35">
      <c r="A709" t="s">
        <v>865</v>
      </c>
      <c r="B709" t="s">
        <v>1784</v>
      </c>
      <c r="C709" t="s">
        <v>34</v>
      </c>
      <c r="D709" t="s">
        <v>26</v>
      </c>
      <c r="E709" t="s">
        <v>31</v>
      </c>
      <c r="F709" t="s">
        <v>27</v>
      </c>
      <c r="G709" t="s">
        <v>23</v>
      </c>
      <c r="H709">
        <v>28</v>
      </c>
      <c r="I709" s="1">
        <v>44381</v>
      </c>
      <c r="J709" s="2">
        <v>70996</v>
      </c>
      <c r="K709" s="3">
        <v>0</v>
      </c>
      <c r="L709" t="s">
        <v>18</v>
      </c>
      <c r="M709" t="s">
        <v>24</v>
      </c>
      <c r="N709" s="1" t="s">
        <v>20</v>
      </c>
      <c r="O709">
        <f>TBL_Employees[[#This Row],[Annual Salary]]*TBL_Employees[[#This Row],[Bonus %]]</f>
        <v>0</v>
      </c>
      <c r="P709" s="2">
        <f>TBL_Employees[[#This Row],[Annual Salary]]+TBL_Employees[[#This Row],[Bonus calculated]]</f>
        <v>70996</v>
      </c>
    </row>
    <row r="710" spans="1:16" hidden="1" x14ac:dyDescent="0.35">
      <c r="A710" t="s">
        <v>866</v>
      </c>
      <c r="B710" t="s">
        <v>1785</v>
      </c>
      <c r="C710" t="s">
        <v>50</v>
      </c>
      <c r="D710" t="s">
        <v>26</v>
      </c>
      <c r="E710" t="s">
        <v>35</v>
      </c>
      <c r="F710" t="s">
        <v>27</v>
      </c>
      <c r="G710" t="s">
        <v>17</v>
      </c>
      <c r="H710">
        <v>34</v>
      </c>
      <c r="I710" s="1">
        <v>42002</v>
      </c>
      <c r="J710" s="2">
        <v>77024</v>
      </c>
      <c r="K710" s="3">
        <v>0.09</v>
      </c>
      <c r="L710" t="s">
        <v>18</v>
      </c>
      <c r="M710" t="s">
        <v>37</v>
      </c>
      <c r="N710" s="1">
        <v>44492</v>
      </c>
      <c r="O710">
        <f>TBL_Employees[[#This Row],[Annual Salary]]*TBL_Employees[[#This Row],[Bonus %]]</f>
        <v>6932.16</v>
      </c>
      <c r="P710" s="2">
        <f>TBL_Employees[[#This Row],[Annual Salary]]+TBL_Employees[[#This Row],[Bonus calculated]]</f>
        <v>83956.160000000003</v>
      </c>
    </row>
    <row r="711" spans="1:16" hidden="1" x14ac:dyDescent="0.35">
      <c r="A711" t="s">
        <v>867</v>
      </c>
      <c r="B711" t="s">
        <v>1786</v>
      </c>
      <c r="C711" t="s">
        <v>62</v>
      </c>
      <c r="D711" t="s">
        <v>26</v>
      </c>
      <c r="E711" t="s">
        <v>1104</v>
      </c>
      <c r="F711" t="s">
        <v>27</v>
      </c>
      <c r="G711" t="s">
        <v>43</v>
      </c>
      <c r="H711">
        <v>31</v>
      </c>
      <c r="I711" s="1">
        <v>42843</v>
      </c>
      <c r="J711" s="2">
        <v>50022</v>
      </c>
      <c r="K711" s="3">
        <v>0</v>
      </c>
      <c r="L711" t="s">
        <v>18</v>
      </c>
      <c r="M711" t="s">
        <v>42</v>
      </c>
      <c r="N711" s="1" t="s">
        <v>20</v>
      </c>
      <c r="O711">
        <f>TBL_Employees[[#This Row],[Annual Salary]]*TBL_Employees[[#This Row],[Bonus %]]</f>
        <v>0</v>
      </c>
      <c r="P711" s="2">
        <f>TBL_Employees[[#This Row],[Annual Salary]]+TBL_Employees[[#This Row],[Bonus calculated]]</f>
        <v>50022</v>
      </c>
    </row>
    <row r="712" spans="1:16" hidden="1" x14ac:dyDescent="0.35">
      <c r="A712" t="s">
        <v>868</v>
      </c>
      <c r="B712" t="s">
        <v>1787</v>
      </c>
      <c r="C712" t="s">
        <v>13</v>
      </c>
      <c r="D712" t="s">
        <v>45</v>
      </c>
      <c r="E712" t="s">
        <v>1104</v>
      </c>
      <c r="F712" t="s">
        <v>27</v>
      </c>
      <c r="G712" t="s">
        <v>46</v>
      </c>
      <c r="H712">
        <v>29</v>
      </c>
      <c r="I712" s="1">
        <v>42741</v>
      </c>
      <c r="J712" s="2">
        <v>204534</v>
      </c>
      <c r="K712" s="3">
        <v>0.38</v>
      </c>
      <c r="L712" t="s">
        <v>18</v>
      </c>
      <c r="M712" t="s">
        <v>19</v>
      </c>
      <c r="N712" s="1" t="s">
        <v>20</v>
      </c>
      <c r="O712">
        <f>TBL_Employees[[#This Row],[Annual Salary]]*TBL_Employees[[#This Row],[Bonus %]]</f>
        <v>77722.92</v>
      </c>
      <c r="P712" s="2">
        <f>TBL_Employees[[#This Row],[Annual Salary]]+TBL_Employees[[#This Row],[Bonus calculated]]</f>
        <v>282256.92</v>
      </c>
    </row>
    <row r="713" spans="1:16" hidden="1" x14ac:dyDescent="0.35">
      <c r="A713" t="s">
        <v>282</v>
      </c>
      <c r="B713" t="s">
        <v>1788</v>
      </c>
      <c r="C713" t="s">
        <v>44</v>
      </c>
      <c r="D713" t="s">
        <v>45</v>
      </c>
      <c r="E713" t="s">
        <v>15</v>
      </c>
      <c r="F713" t="s">
        <v>27</v>
      </c>
      <c r="G713" t="s">
        <v>46</v>
      </c>
      <c r="H713">
        <v>49</v>
      </c>
      <c r="I713" s="1">
        <v>38708</v>
      </c>
      <c r="J713" s="2">
        <v>75814</v>
      </c>
      <c r="K713" s="3">
        <v>0</v>
      </c>
      <c r="L713" t="s">
        <v>18</v>
      </c>
      <c r="M713" t="s">
        <v>19</v>
      </c>
      <c r="N713" s="1" t="s">
        <v>20</v>
      </c>
      <c r="O713">
        <f>TBL_Employees[[#This Row],[Annual Salary]]*TBL_Employees[[#This Row],[Bonus %]]</f>
        <v>0</v>
      </c>
      <c r="P713" s="2">
        <f>TBL_Employees[[#This Row],[Annual Salary]]+TBL_Employees[[#This Row],[Bonus calculated]]</f>
        <v>75814</v>
      </c>
    </row>
    <row r="714" spans="1:16" hidden="1" x14ac:dyDescent="0.35">
      <c r="A714" t="s">
        <v>869</v>
      </c>
      <c r="B714" t="s">
        <v>1789</v>
      </c>
      <c r="C714" t="s">
        <v>38</v>
      </c>
      <c r="D714" t="s">
        <v>45</v>
      </c>
      <c r="E714" t="s">
        <v>35</v>
      </c>
      <c r="F714" t="s">
        <v>27</v>
      </c>
      <c r="G714" t="s">
        <v>23</v>
      </c>
      <c r="H714">
        <v>47</v>
      </c>
      <c r="I714" s="1">
        <v>43661</v>
      </c>
      <c r="J714" s="2">
        <v>169487</v>
      </c>
      <c r="K714" s="3">
        <v>0.23</v>
      </c>
      <c r="L714" t="s">
        <v>18</v>
      </c>
      <c r="M714" t="s">
        <v>28</v>
      </c>
      <c r="N714" s="1" t="s">
        <v>20</v>
      </c>
      <c r="O714">
        <f>TBL_Employees[[#This Row],[Annual Salary]]*TBL_Employees[[#This Row],[Bonus %]]</f>
        <v>38982.01</v>
      </c>
      <c r="P714" s="2">
        <f>TBL_Employees[[#This Row],[Annual Salary]]+TBL_Employees[[#This Row],[Bonus calculated]]</f>
        <v>208469.01</v>
      </c>
    </row>
    <row r="715" spans="1:16" hidden="1" x14ac:dyDescent="0.35">
      <c r="A715" t="s">
        <v>870</v>
      </c>
      <c r="B715" t="s">
        <v>1790</v>
      </c>
      <c r="C715" t="s">
        <v>1113</v>
      </c>
      <c r="D715" t="s">
        <v>26</v>
      </c>
      <c r="E715" t="s">
        <v>31</v>
      </c>
      <c r="F715" t="s">
        <v>16</v>
      </c>
      <c r="G715" t="s">
        <v>17</v>
      </c>
      <c r="H715">
        <v>56</v>
      </c>
      <c r="I715" s="1">
        <v>37382</v>
      </c>
      <c r="J715" s="2">
        <v>156435</v>
      </c>
      <c r="K715" s="3">
        <v>0.1</v>
      </c>
      <c r="L715" t="s">
        <v>18</v>
      </c>
      <c r="M715" t="s">
        <v>19</v>
      </c>
      <c r="N715" s="1" t="s">
        <v>20</v>
      </c>
      <c r="O715">
        <f>TBL_Employees[[#This Row],[Annual Salary]]*TBL_Employees[[#This Row],[Bonus %]]</f>
        <v>15643.5</v>
      </c>
      <c r="P715" s="2">
        <f>TBL_Employees[[#This Row],[Annual Salary]]+TBL_Employees[[#This Row],[Bonus calculated]]</f>
        <v>172078.5</v>
      </c>
    </row>
    <row r="716" spans="1:16" hidden="1" x14ac:dyDescent="0.35">
      <c r="A716" t="s">
        <v>155</v>
      </c>
      <c r="B716" t="s">
        <v>1791</v>
      </c>
      <c r="C716" t="s">
        <v>76</v>
      </c>
      <c r="D716" t="s">
        <v>45</v>
      </c>
      <c r="E716" t="s">
        <v>1104</v>
      </c>
      <c r="F716" t="s">
        <v>27</v>
      </c>
      <c r="G716" t="s">
        <v>23</v>
      </c>
      <c r="H716">
        <v>52</v>
      </c>
      <c r="I716" s="1">
        <v>39071</v>
      </c>
      <c r="J716" s="2">
        <v>59845</v>
      </c>
      <c r="K716" s="3">
        <v>0</v>
      </c>
      <c r="L716" t="s">
        <v>32</v>
      </c>
      <c r="M716" t="s">
        <v>54</v>
      </c>
      <c r="N716" s="1" t="s">
        <v>20</v>
      </c>
      <c r="O716">
        <f>TBL_Employees[[#This Row],[Annual Salary]]*TBL_Employees[[#This Row],[Bonus %]]</f>
        <v>0</v>
      </c>
      <c r="P716" s="2">
        <f>TBL_Employees[[#This Row],[Annual Salary]]+TBL_Employees[[#This Row],[Bonus calculated]]</f>
        <v>59845</v>
      </c>
    </row>
    <row r="717" spans="1:16" hidden="1" x14ac:dyDescent="0.35">
      <c r="A717" t="s">
        <v>871</v>
      </c>
      <c r="B717" t="s">
        <v>1792</v>
      </c>
      <c r="C717" t="s">
        <v>79</v>
      </c>
      <c r="D717" t="s">
        <v>26</v>
      </c>
      <c r="E717" t="s">
        <v>35</v>
      </c>
      <c r="F717" t="s">
        <v>16</v>
      </c>
      <c r="G717" t="s">
        <v>46</v>
      </c>
      <c r="H717">
        <v>37</v>
      </c>
      <c r="I717" s="1">
        <v>43896</v>
      </c>
      <c r="J717" s="2">
        <v>93656</v>
      </c>
      <c r="K717" s="3">
        <v>0</v>
      </c>
      <c r="L717" t="s">
        <v>18</v>
      </c>
      <c r="M717" t="s">
        <v>28</v>
      </c>
      <c r="N717" s="1" t="s">
        <v>20</v>
      </c>
      <c r="O717">
        <f>TBL_Employees[[#This Row],[Annual Salary]]*TBL_Employees[[#This Row],[Bonus %]]</f>
        <v>0</v>
      </c>
      <c r="P717" s="2">
        <f>TBL_Employees[[#This Row],[Annual Salary]]+TBL_Employees[[#This Row],[Bonus calculated]]</f>
        <v>93656</v>
      </c>
    </row>
    <row r="718" spans="1:16" hidden="1" x14ac:dyDescent="0.35">
      <c r="A718" t="s">
        <v>872</v>
      </c>
      <c r="B718" t="s">
        <v>1793</v>
      </c>
      <c r="C718" t="s">
        <v>52</v>
      </c>
      <c r="D718" t="s">
        <v>30</v>
      </c>
      <c r="E718" t="s">
        <v>35</v>
      </c>
      <c r="F718" t="s">
        <v>27</v>
      </c>
      <c r="G718" t="s">
        <v>17</v>
      </c>
      <c r="H718">
        <v>55</v>
      </c>
      <c r="I718" s="1">
        <v>35860</v>
      </c>
      <c r="J718" s="2">
        <v>99035</v>
      </c>
      <c r="K718" s="3">
        <v>0</v>
      </c>
      <c r="L718" t="s">
        <v>18</v>
      </c>
      <c r="M718" t="s">
        <v>42</v>
      </c>
      <c r="N718" s="1" t="s">
        <v>20</v>
      </c>
      <c r="O718">
        <f>TBL_Employees[[#This Row],[Annual Salary]]*TBL_Employees[[#This Row],[Bonus %]]</f>
        <v>0</v>
      </c>
      <c r="P718" s="2">
        <f>TBL_Employees[[#This Row],[Annual Salary]]+TBL_Employees[[#This Row],[Bonus calculated]]</f>
        <v>99035</v>
      </c>
    </row>
    <row r="719" spans="1:16" hidden="1" x14ac:dyDescent="0.35">
      <c r="A719" t="s">
        <v>873</v>
      </c>
      <c r="B719" t="s">
        <v>1794</v>
      </c>
      <c r="C719" t="s">
        <v>1113</v>
      </c>
      <c r="D719" t="s">
        <v>41</v>
      </c>
      <c r="E719" t="s">
        <v>31</v>
      </c>
      <c r="F719" t="s">
        <v>27</v>
      </c>
      <c r="G719" t="s">
        <v>17</v>
      </c>
      <c r="H719">
        <v>27</v>
      </c>
      <c r="I719" s="1">
        <v>44364</v>
      </c>
      <c r="J719" s="2">
        <v>137997</v>
      </c>
      <c r="K719" s="3">
        <v>0.12</v>
      </c>
      <c r="L719" t="s">
        <v>18</v>
      </c>
      <c r="M719" t="s">
        <v>37</v>
      </c>
      <c r="N719" s="1" t="s">
        <v>20</v>
      </c>
      <c r="O719">
        <f>TBL_Employees[[#This Row],[Annual Salary]]*TBL_Employees[[#This Row],[Bonus %]]</f>
        <v>16559.64</v>
      </c>
      <c r="P719" s="2">
        <f>TBL_Employees[[#This Row],[Annual Salary]]+TBL_Employees[[#This Row],[Bonus calculated]]</f>
        <v>154556.64000000001</v>
      </c>
    </row>
    <row r="720" spans="1:16" hidden="1" x14ac:dyDescent="0.35">
      <c r="A720" t="s">
        <v>102</v>
      </c>
      <c r="B720" t="s">
        <v>1795</v>
      </c>
      <c r="C720" t="s">
        <v>34</v>
      </c>
      <c r="D720" t="s">
        <v>26</v>
      </c>
      <c r="E720" t="s">
        <v>35</v>
      </c>
      <c r="F720" t="s">
        <v>16</v>
      </c>
      <c r="G720" t="s">
        <v>23</v>
      </c>
      <c r="H720">
        <v>28</v>
      </c>
      <c r="I720" s="1">
        <v>43637</v>
      </c>
      <c r="J720" s="2">
        <v>61573</v>
      </c>
      <c r="K720" s="3">
        <v>0</v>
      </c>
      <c r="L720" t="s">
        <v>18</v>
      </c>
      <c r="M720" t="s">
        <v>19</v>
      </c>
      <c r="N720" s="1" t="s">
        <v>20</v>
      </c>
      <c r="O720">
        <f>TBL_Employees[[#This Row],[Annual Salary]]*TBL_Employees[[#This Row],[Bonus %]]</f>
        <v>0</v>
      </c>
      <c r="P720" s="2">
        <f>TBL_Employees[[#This Row],[Annual Salary]]+TBL_Employees[[#This Row],[Bonus calculated]]</f>
        <v>61573</v>
      </c>
    </row>
    <row r="721" spans="1:16" hidden="1" x14ac:dyDescent="0.35">
      <c r="A721" t="s">
        <v>874</v>
      </c>
      <c r="B721" t="s">
        <v>1796</v>
      </c>
      <c r="C721" t="s">
        <v>59</v>
      </c>
      <c r="D721" t="s">
        <v>45</v>
      </c>
      <c r="E721" t="s">
        <v>35</v>
      </c>
      <c r="F721" t="s">
        <v>27</v>
      </c>
      <c r="G721" t="s">
        <v>23</v>
      </c>
      <c r="H721">
        <v>55</v>
      </c>
      <c r="I721" s="1">
        <v>42130</v>
      </c>
      <c r="J721" s="2">
        <v>41102</v>
      </c>
      <c r="K721" s="3">
        <v>0</v>
      </c>
      <c r="L721" t="s">
        <v>18</v>
      </c>
      <c r="M721" t="s">
        <v>56</v>
      </c>
      <c r="N721" s="1" t="s">
        <v>20</v>
      </c>
      <c r="O721">
        <f>TBL_Employees[[#This Row],[Annual Salary]]*TBL_Employees[[#This Row],[Bonus %]]</f>
        <v>0</v>
      </c>
      <c r="P721" s="2">
        <f>TBL_Employees[[#This Row],[Annual Salary]]+TBL_Employees[[#This Row],[Bonus calculated]]</f>
        <v>41102</v>
      </c>
    </row>
    <row r="722" spans="1:16" hidden="1" x14ac:dyDescent="0.35">
      <c r="A722" t="s">
        <v>875</v>
      </c>
      <c r="B722" t="s">
        <v>1797</v>
      </c>
      <c r="C722" t="s">
        <v>55</v>
      </c>
      <c r="D722" t="s">
        <v>22</v>
      </c>
      <c r="E722" t="s">
        <v>15</v>
      </c>
      <c r="F722" t="s">
        <v>16</v>
      </c>
      <c r="G722" t="s">
        <v>23</v>
      </c>
      <c r="H722">
        <v>44</v>
      </c>
      <c r="I722" s="1">
        <v>40802</v>
      </c>
      <c r="J722" s="2">
        <v>129866</v>
      </c>
      <c r="K722" s="3">
        <v>0.06</v>
      </c>
      <c r="L722" t="s">
        <v>32</v>
      </c>
      <c r="M722" t="s">
        <v>54</v>
      </c>
      <c r="N722" s="1" t="s">
        <v>20</v>
      </c>
      <c r="O722">
        <f>TBL_Employees[[#This Row],[Annual Salary]]*TBL_Employees[[#This Row],[Bonus %]]</f>
        <v>7791.96</v>
      </c>
      <c r="P722" s="2">
        <f>TBL_Employees[[#This Row],[Annual Salary]]+TBL_Employees[[#This Row],[Bonus calculated]]</f>
        <v>137657.96</v>
      </c>
    </row>
    <row r="723" spans="1:16" hidden="1" x14ac:dyDescent="0.35">
      <c r="A723" t="s">
        <v>876</v>
      </c>
      <c r="B723" t="s">
        <v>1798</v>
      </c>
      <c r="C723" t="s">
        <v>38</v>
      </c>
      <c r="D723" t="s">
        <v>22</v>
      </c>
      <c r="E723" t="s">
        <v>1104</v>
      </c>
      <c r="F723" t="s">
        <v>16</v>
      </c>
      <c r="G723" t="s">
        <v>17</v>
      </c>
      <c r="H723">
        <v>28</v>
      </c>
      <c r="I723" s="1">
        <v>43852</v>
      </c>
      <c r="J723" s="2">
        <v>161868</v>
      </c>
      <c r="K723" s="3">
        <v>0.21</v>
      </c>
      <c r="L723" t="s">
        <v>18</v>
      </c>
      <c r="M723" t="s">
        <v>24</v>
      </c>
      <c r="N723" s="1" t="s">
        <v>20</v>
      </c>
      <c r="O723">
        <f>TBL_Employees[[#This Row],[Annual Salary]]*TBL_Employees[[#This Row],[Bonus %]]</f>
        <v>33992.28</v>
      </c>
      <c r="P723" s="2">
        <f>TBL_Employees[[#This Row],[Annual Salary]]+TBL_Employees[[#This Row],[Bonus calculated]]</f>
        <v>195860.28</v>
      </c>
    </row>
    <row r="724" spans="1:16" hidden="1" x14ac:dyDescent="0.35">
      <c r="A724" t="s">
        <v>877</v>
      </c>
      <c r="B724" t="s">
        <v>1799</v>
      </c>
      <c r="C724" t="s">
        <v>85</v>
      </c>
      <c r="D724" t="s">
        <v>30</v>
      </c>
      <c r="E724" t="s">
        <v>31</v>
      </c>
      <c r="F724" t="s">
        <v>16</v>
      </c>
      <c r="G724" t="s">
        <v>23</v>
      </c>
      <c r="H724">
        <v>55</v>
      </c>
      <c r="I724" s="1">
        <v>34835</v>
      </c>
      <c r="J724" s="2">
        <v>67131</v>
      </c>
      <c r="K724" s="3">
        <v>0</v>
      </c>
      <c r="L724" t="s">
        <v>18</v>
      </c>
      <c r="M724" t="s">
        <v>24</v>
      </c>
      <c r="N724" s="1" t="s">
        <v>20</v>
      </c>
      <c r="O724">
        <f>TBL_Employees[[#This Row],[Annual Salary]]*TBL_Employees[[#This Row],[Bonus %]]</f>
        <v>0</v>
      </c>
      <c r="P724" s="2">
        <f>TBL_Employees[[#This Row],[Annual Salary]]+TBL_Employees[[#This Row],[Bonus calculated]]</f>
        <v>67131</v>
      </c>
    </row>
    <row r="725" spans="1:16" hidden="1" x14ac:dyDescent="0.35">
      <c r="A725" t="s">
        <v>878</v>
      </c>
      <c r="B725" t="s">
        <v>1800</v>
      </c>
      <c r="C725" t="s">
        <v>29</v>
      </c>
      <c r="D725" t="s">
        <v>30</v>
      </c>
      <c r="E725" t="s">
        <v>15</v>
      </c>
      <c r="F725" t="s">
        <v>27</v>
      </c>
      <c r="G725" t="s">
        <v>43</v>
      </c>
      <c r="H725">
        <v>44</v>
      </c>
      <c r="I725" s="1">
        <v>43753</v>
      </c>
      <c r="J725" s="2">
        <v>71345</v>
      </c>
      <c r="K725" s="3">
        <v>0</v>
      </c>
      <c r="L725" t="s">
        <v>18</v>
      </c>
      <c r="M725" t="s">
        <v>42</v>
      </c>
      <c r="N725" s="1" t="s">
        <v>20</v>
      </c>
      <c r="O725">
        <f>TBL_Employees[[#This Row],[Annual Salary]]*TBL_Employees[[#This Row],[Bonus %]]</f>
        <v>0</v>
      </c>
      <c r="P725" s="2">
        <f>TBL_Employees[[#This Row],[Annual Salary]]+TBL_Employees[[#This Row],[Bonus calculated]]</f>
        <v>71345</v>
      </c>
    </row>
    <row r="726" spans="1:16" hidden="1" x14ac:dyDescent="0.35">
      <c r="A726" t="s">
        <v>240</v>
      </c>
      <c r="B726" t="s">
        <v>1801</v>
      </c>
      <c r="C726" t="s">
        <v>13</v>
      </c>
      <c r="D726" t="s">
        <v>45</v>
      </c>
      <c r="E726" t="s">
        <v>31</v>
      </c>
      <c r="F726" t="s">
        <v>16</v>
      </c>
      <c r="G726" t="s">
        <v>23</v>
      </c>
      <c r="H726">
        <v>30</v>
      </c>
      <c r="I726" s="1">
        <v>43747</v>
      </c>
      <c r="J726" s="2">
        <v>246757</v>
      </c>
      <c r="K726" s="3">
        <v>0.4</v>
      </c>
      <c r="L726" t="s">
        <v>18</v>
      </c>
      <c r="M726" t="s">
        <v>42</v>
      </c>
      <c r="N726" s="1" t="s">
        <v>20</v>
      </c>
      <c r="O726">
        <f>TBL_Employees[[#This Row],[Annual Salary]]*TBL_Employees[[#This Row],[Bonus %]]</f>
        <v>98702.8</v>
      </c>
      <c r="P726" s="2">
        <f>TBL_Employees[[#This Row],[Annual Salary]]+TBL_Employees[[#This Row],[Bonus calculated]]</f>
        <v>345459.8</v>
      </c>
    </row>
    <row r="727" spans="1:16" hidden="1" x14ac:dyDescent="0.35">
      <c r="A727" t="s">
        <v>879</v>
      </c>
      <c r="B727" t="s">
        <v>1802</v>
      </c>
      <c r="C727" t="s">
        <v>55</v>
      </c>
      <c r="D727" t="s">
        <v>41</v>
      </c>
      <c r="E727" t="s">
        <v>15</v>
      </c>
      <c r="F727" t="s">
        <v>16</v>
      </c>
      <c r="G727" t="s">
        <v>23</v>
      </c>
      <c r="H727">
        <v>63</v>
      </c>
      <c r="I727" s="1">
        <v>38439</v>
      </c>
      <c r="J727" s="2">
        <v>106880</v>
      </c>
      <c r="K727" s="3">
        <v>0.08</v>
      </c>
      <c r="L727" t="s">
        <v>18</v>
      </c>
      <c r="M727" t="s">
        <v>24</v>
      </c>
      <c r="N727" s="1" t="s">
        <v>20</v>
      </c>
      <c r="O727">
        <f>TBL_Employees[[#This Row],[Annual Salary]]*TBL_Employees[[#This Row],[Bonus %]]</f>
        <v>8550.4</v>
      </c>
      <c r="P727" s="2">
        <f>TBL_Employees[[#This Row],[Annual Salary]]+TBL_Employees[[#This Row],[Bonus calculated]]</f>
        <v>115430.39999999999</v>
      </c>
    </row>
    <row r="728" spans="1:16" hidden="1" x14ac:dyDescent="0.35">
      <c r="A728" t="s">
        <v>880</v>
      </c>
      <c r="B728" t="s">
        <v>1803</v>
      </c>
      <c r="C728" t="s">
        <v>75</v>
      </c>
      <c r="D728" t="s">
        <v>26</v>
      </c>
      <c r="E728" t="s">
        <v>35</v>
      </c>
      <c r="F728" t="s">
        <v>16</v>
      </c>
      <c r="G728" t="s">
        <v>23</v>
      </c>
      <c r="H728">
        <v>36</v>
      </c>
      <c r="I728" s="1">
        <v>43340</v>
      </c>
      <c r="J728" s="2">
        <v>98733</v>
      </c>
      <c r="K728" s="3">
        <v>0</v>
      </c>
      <c r="L728" t="s">
        <v>32</v>
      </c>
      <c r="M728" t="s">
        <v>54</v>
      </c>
      <c r="N728" s="1" t="s">
        <v>20</v>
      </c>
      <c r="O728">
        <f>TBL_Employees[[#This Row],[Annual Salary]]*TBL_Employees[[#This Row],[Bonus %]]</f>
        <v>0</v>
      </c>
      <c r="P728" s="2">
        <f>TBL_Employees[[#This Row],[Annual Salary]]+TBL_Employees[[#This Row],[Bonus calculated]]</f>
        <v>98733</v>
      </c>
    </row>
    <row r="729" spans="1:16" hidden="1" x14ac:dyDescent="0.35">
      <c r="A729" t="s">
        <v>881</v>
      </c>
      <c r="B729" t="s">
        <v>1804</v>
      </c>
      <c r="C729" t="s">
        <v>1113</v>
      </c>
      <c r="D729" t="s">
        <v>58</v>
      </c>
      <c r="E729" t="s">
        <v>15</v>
      </c>
      <c r="F729" t="s">
        <v>27</v>
      </c>
      <c r="G729" t="s">
        <v>46</v>
      </c>
      <c r="H729">
        <v>28</v>
      </c>
      <c r="I729" s="1">
        <v>43581</v>
      </c>
      <c r="J729" s="2">
        <v>141675</v>
      </c>
      <c r="K729" s="3">
        <v>0.12</v>
      </c>
      <c r="L729" t="s">
        <v>47</v>
      </c>
      <c r="M729" t="s">
        <v>1136</v>
      </c>
      <c r="N729" s="1">
        <v>44098</v>
      </c>
      <c r="O729">
        <f>TBL_Employees[[#This Row],[Annual Salary]]*TBL_Employees[[#This Row],[Bonus %]]</f>
        <v>17001</v>
      </c>
      <c r="P729" s="2">
        <f>TBL_Employees[[#This Row],[Annual Salary]]+TBL_Employees[[#This Row],[Bonus calculated]]</f>
        <v>158676</v>
      </c>
    </row>
    <row r="730" spans="1:16" hidden="1" x14ac:dyDescent="0.35">
      <c r="A730" t="s">
        <v>256</v>
      </c>
      <c r="B730" t="s">
        <v>1805</v>
      </c>
      <c r="C730" t="s">
        <v>57</v>
      </c>
      <c r="D730" t="s">
        <v>58</v>
      </c>
      <c r="E730" t="s">
        <v>15</v>
      </c>
      <c r="F730" t="s">
        <v>27</v>
      </c>
      <c r="G730" t="s">
        <v>23</v>
      </c>
      <c r="H730">
        <v>28</v>
      </c>
      <c r="I730" s="1">
        <v>43274</v>
      </c>
      <c r="J730" s="2">
        <v>53210</v>
      </c>
      <c r="K730" s="3">
        <v>0</v>
      </c>
      <c r="L730" t="s">
        <v>18</v>
      </c>
      <c r="M730" t="s">
        <v>56</v>
      </c>
      <c r="N730" s="1" t="s">
        <v>20</v>
      </c>
      <c r="O730">
        <f>TBL_Employees[[#This Row],[Annual Salary]]*TBL_Employees[[#This Row],[Bonus %]]</f>
        <v>0</v>
      </c>
      <c r="P730" s="2">
        <f>TBL_Employees[[#This Row],[Annual Salary]]+TBL_Employees[[#This Row],[Bonus calculated]]</f>
        <v>53210</v>
      </c>
    </row>
    <row r="731" spans="1:16" hidden="1" x14ac:dyDescent="0.35">
      <c r="A731" t="s">
        <v>882</v>
      </c>
      <c r="B731" t="s">
        <v>1806</v>
      </c>
      <c r="C731" t="s">
        <v>55</v>
      </c>
      <c r="D731" t="s">
        <v>14</v>
      </c>
      <c r="E731" t="s">
        <v>1104</v>
      </c>
      <c r="F731" t="s">
        <v>16</v>
      </c>
      <c r="G731" t="s">
        <v>46</v>
      </c>
      <c r="H731">
        <v>27</v>
      </c>
      <c r="I731" s="1">
        <v>44441</v>
      </c>
      <c r="J731" s="2">
        <v>107114</v>
      </c>
      <c r="K731" s="3">
        <v>0.1</v>
      </c>
      <c r="L731" t="s">
        <v>47</v>
      </c>
      <c r="M731" t="s">
        <v>1136</v>
      </c>
      <c r="N731" s="1" t="s">
        <v>20</v>
      </c>
      <c r="O731">
        <f>TBL_Employees[[#This Row],[Annual Salary]]*TBL_Employees[[#This Row],[Bonus %]]</f>
        <v>10711.400000000001</v>
      </c>
      <c r="P731" s="2">
        <f>TBL_Employees[[#This Row],[Annual Salary]]+TBL_Employees[[#This Row],[Bonus calculated]]</f>
        <v>117825.4</v>
      </c>
    </row>
    <row r="732" spans="1:16" hidden="1" x14ac:dyDescent="0.35">
      <c r="A732" t="s">
        <v>883</v>
      </c>
      <c r="B732" t="s">
        <v>1807</v>
      </c>
      <c r="C732" t="s">
        <v>70</v>
      </c>
      <c r="D732" t="s">
        <v>22</v>
      </c>
      <c r="E732" t="s">
        <v>1104</v>
      </c>
      <c r="F732" t="s">
        <v>16</v>
      </c>
      <c r="G732" t="s">
        <v>43</v>
      </c>
      <c r="H732">
        <v>34</v>
      </c>
      <c r="I732" s="1">
        <v>44816</v>
      </c>
      <c r="J732" s="2">
        <v>57483</v>
      </c>
      <c r="K732" s="3">
        <v>0</v>
      </c>
      <c r="L732" t="s">
        <v>18</v>
      </c>
      <c r="M732" t="s">
        <v>56</v>
      </c>
      <c r="N732" s="1">
        <v>44883</v>
      </c>
      <c r="O732">
        <f>TBL_Employees[[#This Row],[Annual Salary]]*TBL_Employees[[#This Row],[Bonus %]]</f>
        <v>0</v>
      </c>
      <c r="P732" s="2">
        <f>TBL_Employees[[#This Row],[Annual Salary]]+TBL_Employees[[#This Row],[Bonus calculated]]</f>
        <v>57483</v>
      </c>
    </row>
    <row r="733" spans="1:16" hidden="1" x14ac:dyDescent="0.35">
      <c r="A733" t="s">
        <v>884</v>
      </c>
      <c r="B733" t="s">
        <v>1808</v>
      </c>
      <c r="C733" t="s">
        <v>61</v>
      </c>
      <c r="D733" t="s">
        <v>26</v>
      </c>
      <c r="E733" t="s">
        <v>1104</v>
      </c>
      <c r="F733" t="s">
        <v>27</v>
      </c>
      <c r="G733" t="s">
        <v>46</v>
      </c>
      <c r="H733">
        <v>53</v>
      </c>
      <c r="I733" s="1">
        <v>34444</v>
      </c>
      <c r="J733" s="2">
        <v>75226</v>
      </c>
      <c r="K733" s="3">
        <v>0</v>
      </c>
      <c r="L733" t="s">
        <v>47</v>
      </c>
      <c r="M733" t="s">
        <v>1136</v>
      </c>
      <c r="N733" s="1" t="s">
        <v>20</v>
      </c>
      <c r="O733">
        <f>TBL_Employees[[#This Row],[Annual Salary]]*TBL_Employees[[#This Row],[Bonus %]]</f>
        <v>0</v>
      </c>
      <c r="P733" s="2">
        <f>TBL_Employees[[#This Row],[Annual Salary]]+TBL_Employees[[#This Row],[Bonus calculated]]</f>
        <v>75226</v>
      </c>
    </row>
    <row r="734" spans="1:16" hidden="1" x14ac:dyDescent="0.35">
      <c r="A734" t="s">
        <v>885</v>
      </c>
      <c r="B734" t="s">
        <v>1809</v>
      </c>
      <c r="C734" t="s">
        <v>71</v>
      </c>
      <c r="D734" t="s">
        <v>30</v>
      </c>
      <c r="E734" t="s">
        <v>31</v>
      </c>
      <c r="F734" t="s">
        <v>27</v>
      </c>
      <c r="G734" t="s">
        <v>17</v>
      </c>
      <c r="H734">
        <v>50</v>
      </c>
      <c r="I734" s="1">
        <v>40923</v>
      </c>
      <c r="J734" s="2">
        <v>87727</v>
      </c>
      <c r="K734" s="3">
        <v>0</v>
      </c>
      <c r="L734" t="s">
        <v>18</v>
      </c>
      <c r="M734" t="s">
        <v>42</v>
      </c>
      <c r="N734" s="1" t="s">
        <v>20</v>
      </c>
      <c r="O734">
        <f>TBL_Employees[[#This Row],[Annual Salary]]*TBL_Employees[[#This Row],[Bonus %]]</f>
        <v>0</v>
      </c>
      <c r="P734" s="2">
        <f>TBL_Employees[[#This Row],[Annual Salary]]+TBL_Employees[[#This Row],[Bonus calculated]]</f>
        <v>87727</v>
      </c>
    </row>
    <row r="735" spans="1:16" hidden="1" x14ac:dyDescent="0.35">
      <c r="A735" t="s">
        <v>886</v>
      </c>
      <c r="B735" t="s">
        <v>1810</v>
      </c>
      <c r="C735" t="s">
        <v>73</v>
      </c>
      <c r="D735" t="s">
        <v>26</v>
      </c>
      <c r="E735" t="s">
        <v>35</v>
      </c>
      <c r="F735" t="s">
        <v>27</v>
      </c>
      <c r="G735" t="s">
        <v>46</v>
      </c>
      <c r="H735">
        <v>51</v>
      </c>
      <c r="I735" s="1">
        <v>43272</v>
      </c>
      <c r="J735" s="2">
        <v>87897</v>
      </c>
      <c r="K735" s="3">
        <v>0</v>
      </c>
      <c r="L735" t="s">
        <v>18</v>
      </c>
      <c r="M735" t="s">
        <v>37</v>
      </c>
      <c r="N735" s="1" t="s">
        <v>20</v>
      </c>
      <c r="O735">
        <f>TBL_Employees[[#This Row],[Annual Salary]]*TBL_Employees[[#This Row],[Bonus %]]</f>
        <v>0</v>
      </c>
      <c r="P735" s="2">
        <f>TBL_Employees[[#This Row],[Annual Salary]]+TBL_Employees[[#This Row],[Bonus calculated]]</f>
        <v>87897</v>
      </c>
    </row>
    <row r="736" spans="1:16" hidden="1" x14ac:dyDescent="0.35">
      <c r="A736" t="s">
        <v>887</v>
      </c>
      <c r="B736" t="s">
        <v>1811</v>
      </c>
      <c r="C736" t="s">
        <v>75</v>
      </c>
      <c r="D736" t="s">
        <v>26</v>
      </c>
      <c r="E736" t="s">
        <v>15</v>
      </c>
      <c r="F736" t="s">
        <v>16</v>
      </c>
      <c r="G736" t="s">
        <v>23</v>
      </c>
      <c r="H736">
        <v>27</v>
      </c>
      <c r="I736" s="1">
        <v>44519</v>
      </c>
      <c r="J736" s="2">
        <v>99612</v>
      </c>
      <c r="K736" s="3">
        <v>0</v>
      </c>
      <c r="L736" t="s">
        <v>32</v>
      </c>
      <c r="M736" t="s">
        <v>63</v>
      </c>
      <c r="N736" s="1" t="s">
        <v>20</v>
      </c>
      <c r="O736">
        <f>TBL_Employees[[#This Row],[Annual Salary]]*TBL_Employees[[#This Row],[Bonus %]]</f>
        <v>0</v>
      </c>
      <c r="P736" s="2">
        <f>TBL_Employees[[#This Row],[Annual Salary]]+TBL_Employees[[#This Row],[Bonus calculated]]</f>
        <v>99612</v>
      </c>
    </row>
    <row r="737" spans="1:16" hidden="1" x14ac:dyDescent="0.35">
      <c r="A737" t="s">
        <v>888</v>
      </c>
      <c r="B737" t="s">
        <v>1812</v>
      </c>
      <c r="C737" t="s">
        <v>59</v>
      </c>
      <c r="D737" t="s">
        <v>58</v>
      </c>
      <c r="E737" t="s">
        <v>15</v>
      </c>
      <c r="F737" t="s">
        <v>16</v>
      </c>
      <c r="G737" t="s">
        <v>46</v>
      </c>
      <c r="H737">
        <v>33</v>
      </c>
      <c r="I737" s="1">
        <v>43551</v>
      </c>
      <c r="J737" s="2">
        <v>56938</v>
      </c>
      <c r="K737" s="3">
        <v>0</v>
      </c>
      <c r="L737" t="s">
        <v>47</v>
      </c>
      <c r="M737" t="s">
        <v>48</v>
      </c>
      <c r="N737" s="1" t="s">
        <v>20</v>
      </c>
      <c r="O737">
        <f>TBL_Employees[[#This Row],[Annual Salary]]*TBL_Employees[[#This Row],[Bonus %]]</f>
        <v>0</v>
      </c>
      <c r="P737" s="2">
        <f>TBL_Employees[[#This Row],[Annual Salary]]+TBL_Employees[[#This Row],[Bonus calculated]]</f>
        <v>56938</v>
      </c>
    </row>
    <row r="738" spans="1:16" hidden="1" x14ac:dyDescent="0.35">
      <c r="A738" t="s">
        <v>81</v>
      </c>
      <c r="B738" t="s">
        <v>208</v>
      </c>
      <c r="C738" t="s">
        <v>65</v>
      </c>
      <c r="D738" t="s">
        <v>22</v>
      </c>
      <c r="E738" t="s">
        <v>31</v>
      </c>
      <c r="F738" t="s">
        <v>27</v>
      </c>
      <c r="G738" t="s">
        <v>17</v>
      </c>
      <c r="H738">
        <v>46</v>
      </c>
      <c r="I738" s="1">
        <v>40928</v>
      </c>
      <c r="J738" s="2">
        <v>92247</v>
      </c>
      <c r="K738" s="3">
        <v>0</v>
      </c>
      <c r="L738" t="s">
        <v>18</v>
      </c>
      <c r="M738" t="s">
        <v>42</v>
      </c>
      <c r="N738" s="1" t="s">
        <v>20</v>
      </c>
      <c r="O738">
        <f>TBL_Employees[[#This Row],[Annual Salary]]*TBL_Employees[[#This Row],[Bonus %]]</f>
        <v>0</v>
      </c>
      <c r="P738" s="2">
        <f>TBL_Employees[[#This Row],[Annual Salary]]+TBL_Employees[[#This Row],[Bonus calculated]]</f>
        <v>92247</v>
      </c>
    </row>
    <row r="739" spans="1:16" hidden="1" x14ac:dyDescent="0.35">
      <c r="A739" t="s">
        <v>889</v>
      </c>
      <c r="B739" t="s">
        <v>1813</v>
      </c>
      <c r="C739" t="s">
        <v>13</v>
      </c>
      <c r="D739" t="s">
        <v>22</v>
      </c>
      <c r="E739" t="s">
        <v>31</v>
      </c>
      <c r="F739" t="s">
        <v>16</v>
      </c>
      <c r="G739" t="s">
        <v>23</v>
      </c>
      <c r="H739">
        <v>51</v>
      </c>
      <c r="I739" s="1">
        <v>38642</v>
      </c>
      <c r="J739" s="2">
        <v>193672</v>
      </c>
      <c r="K739" s="3">
        <v>0.36</v>
      </c>
      <c r="L739" t="s">
        <v>18</v>
      </c>
      <c r="M739" t="s">
        <v>28</v>
      </c>
      <c r="N739" s="1" t="s">
        <v>20</v>
      </c>
      <c r="O739">
        <f>TBL_Employees[[#This Row],[Annual Salary]]*TBL_Employees[[#This Row],[Bonus %]]</f>
        <v>69721.919999999998</v>
      </c>
      <c r="P739" s="2">
        <f>TBL_Employees[[#This Row],[Annual Salary]]+TBL_Employees[[#This Row],[Bonus calculated]]</f>
        <v>263393.91999999998</v>
      </c>
    </row>
    <row r="740" spans="1:16" hidden="1" x14ac:dyDescent="0.35">
      <c r="A740" t="s">
        <v>200</v>
      </c>
      <c r="B740" t="s">
        <v>1814</v>
      </c>
      <c r="C740" t="s">
        <v>64</v>
      </c>
      <c r="D740" t="s">
        <v>26</v>
      </c>
      <c r="E740" t="s">
        <v>35</v>
      </c>
      <c r="F740" t="s">
        <v>27</v>
      </c>
      <c r="G740" t="s">
        <v>23</v>
      </c>
      <c r="H740">
        <v>31</v>
      </c>
      <c r="I740" s="1">
        <v>43379</v>
      </c>
      <c r="J740" s="2">
        <v>46098</v>
      </c>
      <c r="K740" s="3">
        <v>0</v>
      </c>
      <c r="L740" t="s">
        <v>32</v>
      </c>
      <c r="M740" t="s">
        <v>63</v>
      </c>
      <c r="N740" s="1" t="s">
        <v>20</v>
      </c>
      <c r="O740">
        <f>TBL_Employees[[#This Row],[Annual Salary]]*TBL_Employees[[#This Row],[Bonus %]]</f>
        <v>0</v>
      </c>
      <c r="P740" s="2">
        <f>TBL_Employees[[#This Row],[Annual Salary]]+TBL_Employees[[#This Row],[Bonus calculated]]</f>
        <v>46098</v>
      </c>
    </row>
    <row r="741" spans="1:16" hidden="1" x14ac:dyDescent="0.35">
      <c r="A741" t="s">
        <v>890</v>
      </c>
      <c r="B741" t="s">
        <v>1815</v>
      </c>
      <c r="C741" t="s">
        <v>13</v>
      </c>
      <c r="D741" t="s">
        <v>45</v>
      </c>
      <c r="E741" t="s">
        <v>35</v>
      </c>
      <c r="F741" t="s">
        <v>27</v>
      </c>
      <c r="G741" t="s">
        <v>17</v>
      </c>
      <c r="H741">
        <v>45</v>
      </c>
      <c r="I741" s="1">
        <v>41966</v>
      </c>
      <c r="J741" s="2">
        <v>239980</v>
      </c>
      <c r="K741" s="3">
        <v>0.31</v>
      </c>
      <c r="L741" t="s">
        <v>18</v>
      </c>
      <c r="M741" t="s">
        <v>24</v>
      </c>
      <c r="N741" s="1" t="s">
        <v>20</v>
      </c>
      <c r="O741">
        <f>TBL_Employees[[#This Row],[Annual Salary]]*TBL_Employees[[#This Row],[Bonus %]]</f>
        <v>74393.8</v>
      </c>
      <c r="P741" s="2">
        <f>TBL_Employees[[#This Row],[Annual Salary]]+TBL_Employees[[#This Row],[Bonus calculated]]</f>
        <v>314373.8</v>
      </c>
    </row>
    <row r="742" spans="1:16" hidden="1" x14ac:dyDescent="0.35">
      <c r="A742" t="s">
        <v>255</v>
      </c>
      <c r="B742" t="s">
        <v>1816</v>
      </c>
      <c r="C742" t="s">
        <v>55</v>
      </c>
      <c r="D742" t="s">
        <v>14</v>
      </c>
      <c r="E742" t="s">
        <v>31</v>
      </c>
      <c r="F742" t="s">
        <v>27</v>
      </c>
      <c r="G742" t="s">
        <v>23</v>
      </c>
      <c r="H742">
        <v>38</v>
      </c>
      <c r="I742" s="1">
        <v>40737</v>
      </c>
      <c r="J742" s="2">
        <v>121546</v>
      </c>
      <c r="K742" s="3">
        <v>0.1</v>
      </c>
      <c r="L742" t="s">
        <v>32</v>
      </c>
      <c r="M742" t="s">
        <v>63</v>
      </c>
      <c r="N742" s="1" t="s">
        <v>20</v>
      </c>
      <c r="O742">
        <f>TBL_Employees[[#This Row],[Annual Salary]]*TBL_Employees[[#This Row],[Bonus %]]</f>
        <v>12154.6</v>
      </c>
      <c r="P742" s="2">
        <f>TBL_Employees[[#This Row],[Annual Salary]]+TBL_Employees[[#This Row],[Bonus calculated]]</f>
        <v>133700.6</v>
      </c>
    </row>
    <row r="743" spans="1:16" hidden="1" x14ac:dyDescent="0.35">
      <c r="A743" t="s">
        <v>891</v>
      </c>
      <c r="B743" t="s">
        <v>1817</v>
      </c>
      <c r="C743" t="s">
        <v>55</v>
      </c>
      <c r="D743" t="s">
        <v>58</v>
      </c>
      <c r="E743" t="s">
        <v>1104</v>
      </c>
      <c r="F743" t="s">
        <v>16</v>
      </c>
      <c r="G743" t="s">
        <v>46</v>
      </c>
      <c r="H743">
        <v>42</v>
      </c>
      <c r="I743" s="1">
        <v>40229</v>
      </c>
      <c r="J743" s="2">
        <v>128714</v>
      </c>
      <c r="K743" s="3">
        <v>7.0000000000000007E-2</v>
      </c>
      <c r="L743" t="s">
        <v>47</v>
      </c>
      <c r="M743" t="s">
        <v>48</v>
      </c>
      <c r="N743" s="1" t="s">
        <v>20</v>
      </c>
      <c r="O743">
        <f>TBL_Employees[[#This Row],[Annual Salary]]*TBL_Employees[[#This Row],[Bonus %]]</f>
        <v>9009.9800000000014</v>
      </c>
      <c r="P743" s="2">
        <f>TBL_Employees[[#This Row],[Annual Salary]]+TBL_Employees[[#This Row],[Bonus calculated]]</f>
        <v>137723.98000000001</v>
      </c>
    </row>
    <row r="744" spans="1:16" hidden="1" x14ac:dyDescent="0.35">
      <c r="A744" t="s">
        <v>892</v>
      </c>
      <c r="B744" t="s">
        <v>1818</v>
      </c>
      <c r="C744" t="s">
        <v>72</v>
      </c>
      <c r="D744" t="s">
        <v>30</v>
      </c>
      <c r="E744" t="s">
        <v>35</v>
      </c>
      <c r="F744" t="s">
        <v>27</v>
      </c>
      <c r="G744" t="s">
        <v>46</v>
      </c>
      <c r="H744">
        <v>43</v>
      </c>
      <c r="I744" s="1">
        <v>43356</v>
      </c>
      <c r="J744" s="2">
        <v>91537</v>
      </c>
      <c r="K744" s="3">
        <v>0</v>
      </c>
      <c r="L744" t="s">
        <v>18</v>
      </c>
      <c r="M744" t="s">
        <v>19</v>
      </c>
      <c r="N744" s="1" t="s">
        <v>20</v>
      </c>
      <c r="O744">
        <f>TBL_Employees[[#This Row],[Annual Salary]]*TBL_Employees[[#This Row],[Bonus %]]</f>
        <v>0</v>
      </c>
      <c r="P744" s="2">
        <f>TBL_Employees[[#This Row],[Annual Salary]]+TBL_Employees[[#This Row],[Bonus calculated]]</f>
        <v>91537</v>
      </c>
    </row>
    <row r="745" spans="1:16" hidden="1" x14ac:dyDescent="0.35">
      <c r="A745" t="s">
        <v>893</v>
      </c>
      <c r="B745" t="s">
        <v>1819</v>
      </c>
      <c r="C745" t="s">
        <v>38</v>
      </c>
      <c r="D745" t="s">
        <v>26</v>
      </c>
      <c r="E745" t="s">
        <v>31</v>
      </c>
      <c r="F745" t="s">
        <v>27</v>
      </c>
      <c r="G745" t="s">
        <v>17</v>
      </c>
      <c r="H745">
        <v>28</v>
      </c>
      <c r="I745" s="1">
        <v>43958</v>
      </c>
      <c r="J745" s="2">
        <v>178300</v>
      </c>
      <c r="K745" s="3">
        <v>0.24</v>
      </c>
      <c r="L745" t="s">
        <v>18</v>
      </c>
      <c r="M745" t="s">
        <v>24</v>
      </c>
      <c r="N745" s="1">
        <v>44951</v>
      </c>
      <c r="O745">
        <f>TBL_Employees[[#This Row],[Annual Salary]]*TBL_Employees[[#This Row],[Bonus %]]</f>
        <v>42792</v>
      </c>
      <c r="P745" s="2">
        <f>TBL_Employees[[#This Row],[Annual Salary]]+TBL_Employees[[#This Row],[Bonus calculated]]</f>
        <v>221092</v>
      </c>
    </row>
    <row r="746" spans="1:16" hidden="1" x14ac:dyDescent="0.35">
      <c r="A746" t="s">
        <v>894</v>
      </c>
      <c r="B746" t="s">
        <v>1820</v>
      </c>
      <c r="C746" t="s">
        <v>57</v>
      </c>
      <c r="D746" t="s">
        <v>14</v>
      </c>
      <c r="E746" t="s">
        <v>15</v>
      </c>
      <c r="F746" t="s">
        <v>16</v>
      </c>
      <c r="G746" t="s">
        <v>23</v>
      </c>
      <c r="H746">
        <v>57</v>
      </c>
      <c r="I746" s="1">
        <v>43241</v>
      </c>
      <c r="J746" s="2">
        <v>50260</v>
      </c>
      <c r="K746" s="3">
        <v>0</v>
      </c>
      <c r="L746" t="s">
        <v>32</v>
      </c>
      <c r="M746" t="s">
        <v>33</v>
      </c>
      <c r="N746" s="1" t="s">
        <v>20</v>
      </c>
      <c r="O746">
        <f>TBL_Employees[[#This Row],[Annual Salary]]*TBL_Employees[[#This Row],[Bonus %]]</f>
        <v>0</v>
      </c>
      <c r="P746" s="2">
        <f>TBL_Employees[[#This Row],[Annual Salary]]+TBL_Employees[[#This Row],[Bonus calculated]]</f>
        <v>50260</v>
      </c>
    </row>
    <row r="747" spans="1:16" hidden="1" x14ac:dyDescent="0.35">
      <c r="A747" t="s">
        <v>895</v>
      </c>
      <c r="B747" t="s">
        <v>1821</v>
      </c>
      <c r="C747" t="s">
        <v>38</v>
      </c>
      <c r="D747" t="s">
        <v>30</v>
      </c>
      <c r="E747" t="s">
        <v>15</v>
      </c>
      <c r="F747" t="s">
        <v>27</v>
      </c>
      <c r="G747" t="s">
        <v>23</v>
      </c>
      <c r="H747">
        <v>33</v>
      </c>
      <c r="I747" s="1">
        <v>42588</v>
      </c>
      <c r="J747" s="2">
        <v>161800</v>
      </c>
      <c r="K747" s="3">
        <v>0.19</v>
      </c>
      <c r="L747" t="s">
        <v>32</v>
      </c>
      <c r="M747" t="s">
        <v>67</v>
      </c>
      <c r="N747" s="1" t="s">
        <v>20</v>
      </c>
      <c r="O747">
        <f>TBL_Employees[[#This Row],[Annual Salary]]*TBL_Employees[[#This Row],[Bonus %]]</f>
        <v>30742</v>
      </c>
      <c r="P747" s="2">
        <f>TBL_Employees[[#This Row],[Annual Salary]]+TBL_Employees[[#This Row],[Bonus calculated]]</f>
        <v>192542</v>
      </c>
    </row>
    <row r="748" spans="1:16" hidden="1" x14ac:dyDescent="0.35">
      <c r="A748" t="s">
        <v>896</v>
      </c>
      <c r="B748" t="s">
        <v>1822</v>
      </c>
      <c r="C748" t="s">
        <v>1113</v>
      </c>
      <c r="D748" t="s">
        <v>14</v>
      </c>
      <c r="E748" t="s">
        <v>31</v>
      </c>
      <c r="F748" t="s">
        <v>27</v>
      </c>
      <c r="G748" t="s">
        <v>23</v>
      </c>
      <c r="H748">
        <v>32</v>
      </c>
      <c r="I748" s="1">
        <v>44113</v>
      </c>
      <c r="J748" s="2">
        <v>157616</v>
      </c>
      <c r="K748" s="3">
        <v>0.1</v>
      </c>
      <c r="L748" t="s">
        <v>32</v>
      </c>
      <c r="M748" t="s">
        <v>63</v>
      </c>
      <c r="N748" s="1" t="s">
        <v>20</v>
      </c>
      <c r="O748">
        <f>TBL_Employees[[#This Row],[Annual Salary]]*TBL_Employees[[#This Row],[Bonus %]]</f>
        <v>15761.6</v>
      </c>
      <c r="P748" s="2">
        <f>TBL_Employees[[#This Row],[Annual Salary]]+TBL_Employees[[#This Row],[Bonus calculated]]</f>
        <v>173377.6</v>
      </c>
    </row>
    <row r="749" spans="1:16" hidden="1" x14ac:dyDescent="0.35">
      <c r="A749" t="s">
        <v>897</v>
      </c>
      <c r="B749" t="s">
        <v>1823</v>
      </c>
      <c r="C749" t="s">
        <v>29</v>
      </c>
      <c r="D749" t="s">
        <v>30</v>
      </c>
      <c r="E749" t="s">
        <v>31</v>
      </c>
      <c r="F749" t="s">
        <v>27</v>
      </c>
      <c r="G749" t="s">
        <v>23</v>
      </c>
      <c r="H749">
        <v>45</v>
      </c>
      <c r="I749" s="1">
        <v>39801</v>
      </c>
      <c r="J749" s="2">
        <v>82697</v>
      </c>
      <c r="K749" s="3">
        <v>0</v>
      </c>
      <c r="L749" t="s">
        <v>32</v>
      </c>
      <c r="M749" t="s">
        <v>54</v>
      </c>
      <c r="N749" s="1" t="s">
        <v>20</v>
      </c>
      <c r="O749">
        <f>TBL_Employees[[#This Row],[Annual Salary]]*TBL_Employees[[#This Row],[Bonus %]]</f>
        <v>0</v>
      </c>
      <c r="P749" s="2">
        <f>TBL_Employees[[#This Row],[Annual Salary]]+TBL_Employees[[#This Row],[Bonus calculated]]</f>
        <v>82697</v>
      </c>
    </row>
    <row r="750" spans="1:16" hidden="1" x14ac:dyDescent="0.35">
      <c r="A750" t="s">
        <v>898</v>
      </c>
      <c r="B750" t="s">
        <v>1824</v>
      </c>
      <c r="C750" t="s">
        <v>1113</v>
      </c>
      <c r="D750" t="s">
        <v>26</v>
      </c>
      <c r="E750" t="s">
        <v>31</v>
      </c>
      <c r="F750" t="s">
        <v>16</v>
      </c>
      <c r="G750" t="s">
        <v>23</v>
      </c>
      <c r="H750">
        <v>33</v>
      </c>
      <c r="I750" s="1">
        <v>43364</v>
      </c>
      <c r="J750" s="2">
        <v>124404</v>
      </c>
      <c r="K750" s="3">
        <v>0.12</v>
      </c>
      <c r="L750" t="s">
        <v>32</v>
      </c>
      <c r="M750" t="s">
        <v>67</v>
      </c>
      <c r="N750" s="1" t="s">
        <v>20</v>
      </c>
      <c r="O750">
        <f>TBL_Employees[[#This Row],[Annual Salary]]*TBL_Employees[[#This Row],[Bonus %]]</f>
        <v>14928.48</v>
      </c>
      <c r="P750" s="2">
        <f>TBL_Employees[[#This Row],[Annual Salary]]+TBL_Employees[[#This Row],[Bonus calculated]]</f>
        <v>139332.48000000001</v>
      </c>
    </row>
    <row r="751" spans="1:16" hidden="1" x14ac:dyDescent="0.35">
      <c r="A751" t="s">
        <v>899</v>
      </c>
      <c r="B751" t="s">
        <v>1825</v>
      </c>
      <c r="C751" t="s">
        <v>1113</v>
      </c>
      <c r="D751" t="s">
        <v>26</v>
      </c>
      <c r="E751" t="s">
        <v>1104</v>
      </c>
      <c r="F751" t="s">
        <v>27</v>
      </c>
      <c r="G751" t="s">
        <v>23</v>
      </c>
      <c r="H751">
        <v>43</v>
      </c>
      <c r="I751" s="1">
        <v>40998</v>
      </c>
      <c r="J751" s="2">
        <v>158750</v>
      </c>
      <c r="K751" s="3">
        <v>0.12</v>
      </c>
      <c r="L751" t="s">
        <v>32</v>
      </c>
      <c r="M751" t="s">
        <v>67</v>
      </c>
      <c r="N751" s="1" t="s">
        <v>20</v>
      </c>
      <c r="O751">
        <f>TBL_Employees[[#This Row],[Annual Salary]]*TBL_Employees[[#This Row],[Bonus %]]</f>
        <v>19050</v>
      </c>
      <c r="P751" s="2">
        <f>TBL_Employees[[#This Row],[Annual Salary]]+TBL_Employees[[#This Row],[Bonus calculated]]</f>
        <v>177800</v>
      </c>
    </row>
    <row r="752" spans="1:16" hidden="1" x14ac:dyDescent="0.35">
      <c r="A752" t="s">
        <v>900</v>
      </c>
      <c r="B752" t="s">
        <v>1826</v>
      </c>
      <c r="C752" t="s">
        <v>57</v>
      </c>
      <c r="D752" t="s">
        <v>45</v>
      </c>
      <c r="E752" t="s">
        <v>35</v>
      </c>
      <c r="F752" t="s">
        <v>16</v>
      </c>
      <c r="G752" t="s">
        <v>17</v>
      </c>
      <c r="H752">
        <v>62</v>
      </c>
      <c r="I752" s="1">
        <v>42316</v>
      </c>
      <c r="J752" s="2">
        <v>69057</v>
      </c>
      <c r="K752" s="3">
        <v>0</v>
      </c>
      <c r="L752" t="s">
        <v>18</v>
      </c>
      <c r="M752" t="s">
        <v>19</v>
      </c>
      <c r="N752" s="1" t="s">
        <v>20</v>
      </c>
      <c r="O752">
        <f>TBL_Employees[[#This Row],[Annual Salary]]*TBL_Employees[[#This Row],[Bonus %]]</f>
        <v>0</v>
      </c>
      <c r="P752" s="2">
        <f>TBL_Employees[[#This Row],[Annual Salary]]+TBL_Employees[[#This Row],[Bonus calculated]]</f>
        <v>69057</v>
      </c>
    </row>
    <row r="753" spans="1:16" hidden="1" x14ac:dyDescent="0.35">
      <c r="A753" t="s">
        <v>901</v>
      </c>
      <c r="B753" t="s">
        <v>1827</v>
      </c>
      <c r="C753" t="s">
        <v>1113</v>
      </c>
      <c r="D753" t="s">
        <v>41</v>
      </c>
      <c r="E753" t="s">
        <v>1104</v>
      </c>
      <c r="F753" t="s">
        <v>16</v>
      </c>
      <c r="G753" t="s">
        <v>46</v>
      </c>
      <c r="H753">
        <v>36</v>
      </c>
      <c r="I753" s="1">
        <v>43473</v>
      </c>
      <c r="J753" s="2">
        <v>157976</v>
      </c>
      <c r="K753" s="3">
        <v>0.1</v>
      </c>
      <c r="L753" t="s">
        <v>47</v>
      </c>
      <c r="M753" t="s">
        <v>1136</v>
      </c>
      <c r="N753" s="1" t="s">
        <v>20</v>
      </c>
      <c r="O753">
        <f>TBL_Employees[[#This Row],[Annual Salary]]*TBL_Employees[[#This Row],[Bonus %]]</f>
        <v>15797.6</v>
      </c>
      <c r="P753" s="2">
        <f>TBL_Employees[[#This Row],[Annual Salary]]+TBL_Employees[[#This Row],[Bonus calculated]]</f>
        <v>173773.6</v>
      </c>
    </row>
    <row r="754" spans="1:16" hidden="1" x14ac:dyDescent="0.35">
      <c r="A754" t="s">
        <v>66</v>
      </c>
      <c r="B754" t="s">
        <v>1828</v>
      </c>
      <c r="C754" t="s">
        <v>59</v>
      </c>
      <c r="D754" t="s">
        <v>45</v>
      </c>
      <c r="E754" t="s">
        <v>31</v>
      </c>
      <c r="F754" t="s">
        <v>16</v>
      </c>
      <c r="G754" t="s">
        <v>46</v>
      </c>
      <c r="H754">
        <v>36</v>
      </c>
      <c r="I754" s="1">
        <v>44010</v>
      </c>
      <c r="J754" s="2">
        <v>54355</v>
      </c>
      <c r="K754" s="3">
        <v>0</v>
      </c>
      <c r="L754" t="s">
        <v>18</v>
      </c>
      <c r="M754" t="s">
        <v>37</v>
      </c>
      <c r="N754" s="1" t="s">
        <v>20</v>
      </c>
      <c r="O754">
        <f>TBL_Employees[[#This Row],[Annual Salary]]*TBL_Employees[[#This Row],[Bonus %]]</f>
        <v>0</v>
      </c>
      <c r="P754" s="2">
        <f>TBL_Employees[[#This Row],[Annual Salary]]+TBL_Employees[[#This Row],[Bonus calculated]]</f>
        <v>54355</v>
      </c>
    </row>
    <row r="755" spans="1:16" hidden="1" x14ac:dyDescent="0.35">
      <c r="A755" t="s">
        <v>902</v>
      </c>
      <c r="B755" t="s">
        <v>1829</v>
      </c>
      <c r="C755" t="s">
        <v>85</v>
      </c>
      <c r="D755" t="s">
        <v>30</v>
      </c>
      <c r="E755" t="s">
        <v>35</v>
      </c>
      <c r="F755" t="s">
        <v>16</v>
      </c>
      <c r="G755" t="s">
        <v>23</v>
      </c>
      <c r="H755">
        <v>31</v>
      </c>
      <c r="I755" s="1">
        <v>44751</v>
      </c>
      <c r="J755" s="2">
        <v>72475</v>
      </c>
      <c r="K755" s="3">
        <v>0</v>
      </c>
      <c r="L755" t="s">
        <v>18</v>
      </c>
      <c r="M755" t="s">
        <v>37</v>
      </c>
      <c r="N755" s="1" t="s">
        <v>20</v>
      </c>
      <c r="O755">
        <f>TBL_Employees[[#This Row],[Annual Salary]]*TBL_Employees[[#This Row],[Bonus %]]</f>
        <v>0</v>
      </c>
      <c r="P755" s="2">
        <f>TBL_Employees[[#This Row],[Annual Salary]]+TBL_Employees[[#This Row],[Bonus calculated]]</f>
        <v>72475</v>
      </c>
    </row>
    <row r="756" spans="1:16" hidden="1" x14ac:dyDescent="0.35">
      <c r="A756" t="s">
        <v>903</v>
      </c>
      <c r="B756" t="s">
        <v>1830</v>
      </c>
      <c r="C756" t="s">
        <v>78</v>
      </c>
      <c r="D756" t="s">
        <v>30</v>
      </c>
      <c r="E756" t="s">
        <v>35</v>
      </c>
      <c r="F756" t="s">
        <v>27</v>
      </c>
      <c r="G756" t="s">
        <v>23</v>
      </c>
      <c r="H756">
        <v>62</v>
      </c>
      <c r="I756" s="1">
        <v>37968</v>
      </c>
      <c r="J756" s="2">
        <v>80132</v>
      </c>
      <c r="K756" s="3">
        <v>0.14000000000000001</v>
      </c>
      <c r="L756" t="s">
        <v>32</v>
      </c>
      <c r="M756" t="s">
        <v>67</v>
      </c>
      <c r="N756" s="1" t="s">
        <v>20</v>
      </c>
      <c r="O756">
        <f>TBL_Employees[[#This Row],[Annual Salary]]*TBL_Employees[[#This Row],[Bonus %]]</f>
        <v>11218.480000000001</v>
      </c>
      <c r="P756" s="2">
        <f>TBL_Employees[[#This Row],[Annual Salary]]+TBL_Employees[[#This Row],[Bonus calculated]]</f>
        <v>91350.48</v>
      </c>
    </row>
    <row r="757" spans="1:16" hidden="1" x14ac:dyDescent="0.35">
      <c r="A757" t="s">
        <v>173</v>
      </c>
      <c r="B757" t="s">
        <v>1831</v>
      </c>
      <c r="C757" t="s">
        <v>59</v>
      </c>
      <c r="D757" t="s">
        <v>58</v>
      </c>
      <c r="E757" t="s">
        <v>15</v>
      </c>
      <c r="F757" t="s">
        <v>27</v>
      </c>
      <c r="G757" t="s">
        <v>23</v>
      </c>
      <c r="H757">
        <v>30</v>
      </c>
      <c r="I757" s="1">
        <v>43386</v>
      </c>
      <c r="J757" s="2">
        <v>52292</v>
      </c>
      <c r="K757" s="3">
        <v>0</v>
      </c>
      <c r="L757" t="s">
        <v>32</v>
      </c>
      <c r="M757" t="s">
        <v>33</v>
      </c>
      <c r="N757" s="1" t="s">
        <v>20</v>
      </c>
      <c r="O757">
        <f>TBL_Employees[[#This Row],[Annual Salary]]*TBL_Employees[[#This Row],[Bonus %]]</f>
        <v>0</v>
      </c>
      <c r="P757" s="2">
        <f>TBL_Employees[[#This Row],[Annual Salary]]+TBL_Employees[[#This Row],[Bonus calculated]]</f>
        <v>52292</v>
      </c>
    </row>
    <row r="758" spans="1:16" hidden="1" x14ac:dyDescent="0.35">
      <c r="A758" t="s">
        <v>219</v>
      </c>
      <c r="B758" t="s">
        <v>1832</v>
      </c>
      <c r="C758" t="s">
        <v>36</v>
      </c>
      <c r="D758" t="s">
        <v>26</v>
      </c>
      <c r="E758" t="s">
        <v>1104</v>
      </c>
      <c r="F758" t="s">
        <v>16</v>
      </c>
      <c r="G758" t="s">
        <v>17</v>
      </c>
      <c r="H758">
        <v>46</v>
      </c>
      <c r="I758" s="1">
        <v>44569</v>
      </c>
      <c r="J758" s="2">
        <v>69110</v>
      </c>
      <c r="K758" s="3">
        <v>0</v>
      </c>
      <c r="L758" t="s">
        <v>18</v>
      </c>
      <c r="M758" t="s">
        <v>56</v>
      </c>
      <c r="N758" s="1" t="s">
        <v>20</v>
      </c>
      <c r="O758">
        <f>TBL_Employees[[#This Row],[Annual Salary]]*TBL_Employees[[#This Row],[Bonus %]]</f>
        <v>0</v>
      </c>
      <c r="P758" s="2">
        <f>TBL_Employees[[#This Row],[Annual Salary]]+TBL_Employees[[#This Row],[Bonus calculated]]</f>
        <v>69110</v>
      </c>
    </row>
    <row r="759" spans="1:16" hidden="1" x14ac:dyDescent="0.35">
      <c r="A759" t="s">
        <v>904</v>
      </c>
      <c r="B759" t="s">
        <v>1833</v>
      </c>
      <c r="C759" t="s">
        <v>49</v>
      </c>
      <c r="D759" t="s">
        <v>26</v>
      </c>
      <c r="E759" t="s">
        <v>35</v>
      </c>
      <c r="F759" t="s">
        <v>16</v>
      </c>
      <c r="G759" t="s">
        <v>46</v>
      </c>
      <c r="H759">
        <v>38</v>
      </c>
      <c r="I759" s="1">
        <v>41329</v>
      </c>
      <c r="J759" s="2">
        <v>68676</v>
      </c>
      <c r="K759" s="3">
        <v>0</v>
      </c>
      <c r="L759" t="s">
        <v>47</v>
      </c>
      <c r="M759" t="s">
        <v>48</v>
      </c>
      <c r="N759" s="1" t="s">
        <v>20</v>
      </c>
      <c r="O759">
        <f>TBL_Employees[[#This Row],[Annual Salary]]*TBL_Employees[[#This Row],[Bonus %]]</f>
        <v>0</v>
      </c>
      <c r="P759" s="2">
        <f>TBL_Employees[[#This Row],[Annual Salary]]+TBL_Employees[[#This Row],[Bonus calculated]]</f>
        <v>68676</v>
      </c>
    </row>
    <row r="760" spans="1:16" hidden="1" x14ac:dyDescent="0.35">
      <c r="A760" t="s">
        <v>905</v>
      </c>
      <c r="B760" t="s">
        <v>1834</v>
      </c>
      <c r="C760" t="s">
        <v>52</v>
      </c>
      <c r="D760" t="s">
        <v>30</v>
      </c>
      <c r="E760" t="s">
        <v>35</v>
      </c>
      <c r="F760" t="s">
        <v>16</v>
      </c>
      <c r="G760" t="s">
        <v>17</v>
      </c>
      <c r="H760">
        <v>58</v>
      </c>
      <c r="I760" s="1">
        <v>37613</v>
      </c>
      <c r="J760" s="2">
        <v>86094</v>
      </c>
      <c r="K760" s="3">
        <v>0</v>
      </c>
      <c r="L760" t="s">
        <v>18</v>
      </c>
      <c r="M760" t="s">
        <v>28</v>
      </c>
      <c r="N760" s="1" t="s">
        <v>20</v>
      </c>
      <c r="O760">
        <f>TBL_Employees[[#This Row],[Annual Salary]]*TBL_Employees[[#This Row],[Bonus %]]</f>
        <v>0</v>
      </c>
      <c r="P760" s="2">
        <f>TBL_Employees[[#This Row],[Annual Salary]]+TBL_Employees[[#This Row],[Bonus calculated]]</f>
        <v>86094</v>
      </c>
    </row>
    <row r="761" spans="1:16" hidden="1" x14ac:dyDescent="0.35">
      <c r="A761" t="s">
        <v>906</v>
      </c>
      <c r="B761" t="s">
        <v>198</v>
      </c>
      <c r="C761" t="s">
        <v>25</v>
      </c>
      <c r="D761" t="s">
        <v>26</v>
      </c>
      <c r="E761" t="s">
        <v>1104</v>
      </c>
      <c r="F761" t="s">
        <v>16</v>
      </c>
      <c r="G761" t="s">
        <v>17</v>
      </c>
      <c r="H761">
        <v>27</v>
      </c>
      <c r="I761" s="1">
        <v>44687</v>
      </c>
      <c r="J761" s="2">
        <v>77607</v>
      </c>
      <c r="K761" s="3">
        <v>0</v>
      </c>
      <c r="L761" t="s">
        <v>18</v>
      </c>
      <c r="M761" t="s">
        <v>42</v>
      </c>
      <c r="N761" s="1" t="s">
        <v>20</v>
      </c>
      <c r="O761">
        <f>TBL_Employees[[#This Row],[Annual Salary]]*TBL_Employees[[#This Row],[Bonus %]]</f>
        <v>0</v>
      </c>
      <c r="P761" s="2">
        <f>TBL_Employees[[#This Row],[Annual Salary]]+TBL_Employees[[#This Row],[Bonus calculated]]</f>
        <v>77607</v>
      </c>
    </row>
    <row r="762" spans="1:16" hidden="1" x14ac:dyDescent="0.35">
      <c r="A762" t="s">
        <v>907</v>
      </c>
      <c r="B762" t="s">
        <v>1835</v>
      </c>
      <c r="C762" t="s">
        <v>1113</v>
      </c>
      <c r="D762" t="s">
        <v>22</v>
      </c>
      <c r="E762" t="s">
        <v>1104</v>
      </c>
      <c r="F762" t="s">
        <v>27</v>
      </c>
      <c r="G762" t="s">
        <v>46</v>
      </c>
      <c r="H762">
        <v>61</v>
      </c>
      <c r="I762" s="1">
        <v>34089</v>
      </c>
      <c r="J762" s="2">
        <v>157672</v>
      </c>
      <c r="K762" s="3">
        <v>0.11</v>
      </c>
      <c r="L762" t="s">
        <v>18</v>
      </c>
      <c r="M762" t="s">
        <v>42</v>
      </c>
      <c r="N762" s="1" t="s">
        <v>20</v>
      </c>
      <c r="O762">
        <f>TBL_Employees[[#This Row],[Annual Salary]]*TBL_Employees[[#This Row],[Bonus %]]</f>
        <v>17343.920000000002</v>
      </c>
      <c r="P762" s="2">
        <f>TBL_Employees[[#This Row],[Annual Salary]]+TBL_Employees[[#This Row],[Bonus calculated]]</f>
        <v>175015.92</v>
      </c>
    </row>
    <row r="763" spans="1:16" hidden="1" x14ac:dyDescent="0.35">
      <c r="A763" t="s">
        <v>908</v>
      </c>
      <c r="B763" t="s">
        <v>1836</v>
      </c>
      <c r="C763" t="s">
        <v>59</v>
      </c>
      <c r="D763" t="s">
        <v>14</v>
      </c>
      <c r="E763" t="s">
        <v>1104</v>
      </c>
      <c r="F763" t="s">
        <v>27</v>
      </c>
      <c r="G763" t="s">
        <v>23</v>
      </c>
      <c r="H763">
        <v>64</v>
      </c>
      <c r="I763" s="1">
        <v>42703</v>
      </c>
      <c r="J763" s="2">
        <v>43785</v>
      </c>
      <c r="K763" s="3">
        <v>0</v>
      </c>
      <c r="L763" t="s">
        <v>32</v>
      </c>
      <c r="M763" t="s">
        <v>67</v>
      </c>
      <c r="N763" s="1">
        <v>43277</v>
      </c>
      <c r="O763">
        <f>TBL_Employees[[#This Row],[Annual Salary]]*TBL_Employees[[#This Row],[Bonus %]]</f>
        <v>0</v>
      </c>
      <c r="P763" s="2">
        <f>TBL_Employees[[#This Row],[Annual Salary]]+TBL_Employees[[#This Row],[Bonus calculated]]</f>
        <v>43785</v>
      </c>
    </row>
    <row r="764" spans="1:16" hidden="1" x14ac:dyDescent="0.35">
      <c r="A764" t="s">
        <v>909</v>
      </c>
      <c r="B764" t="s">
        <v>1837</v>
      </c>
      <c r="C764" t="s">
        <v>79</v>
      </c>
      <c r="D764" t="s">
        <v>26</v>
      </c>
      <c r="E764" t="s">
        <v>31</v>
      </c>
      <c r="F764" t="s">
        <v>27</v>
      </c>
      <c r="G764" t="s">
        <v>17</v>
      </c>
      <c r="H764">
        <v>65</v>
      </c>
      <c r="I764" s="1">
        <v>42170</v>
      </c>
      <c r="J764" s="2">
        <v>75439</v>
      </c>
      <c r="K764" s="3">
        <v>0</v>
      </c>
      <c r="L764" t="s">
        <v>18</v>
      </c>
      <c r="M764" t="s">
        <v>56</v>
      </c>
      <c r="N764" s="1" t="s">
        <v>20</v>
      </c>
      <c r="O764">
        <f>TBL_Employees[[#This Row],[Annual Salary]]*TBL_Employees[[#This Row],[Bonus %]]</f>
        <v>0</v>
      </c>
      <c r="P764" s="2">
        <f>TBL_Employees[[#This Row],[Annual Salary]]+TBL_Employees[[#This Row],[Bonus calculated]]</f>
        <v>75439</v>
      </c>
    </row>
    <row r="765" spans="1:16" hidden="1" x14ac:dyDescent="0.35">
      <c r="A765" t="s">
        <v>910</v>
      </c>
      <c r="B765" t="s">
        <v>1838</v>
      </c>
      <c r="C765" t="s">
        <v>1113</v>
      </c>
      <c r="D765" t="s">
        <v>26</v>
      </c>
      <c r="E765" t="s">
        <v>35</v>
      </c>
      <c r="F765" t="s">
        <v>16</v>
      </c>
      <c r="G765" t="s">
        <v>17</v>
      </c>
      <c r="H765">
        <v>37</v>
      </c>
      <c r="I765" s="1">
        <v>44518</v>
      </c>
      <c r="J765" s="2">
        <v>139987</v>
      </c>
      <c r="K765" s="3">
        <v>0.13</v>
      </c>
      <c r="L765" t="s">
        <v>18</v>
      </c>
      <c r="M765" t="s">
        <v>56</v>
      </c>
      <c r="N765" s="1" t="s">
        <v>20</v>
      </c>
      <c r="O765">
        <f>TBL_Employees[[#This Row],[Annual Salary]]*TBL_Employees[[#This Row],[Bonus %]]</f>
        <v>18198.310000000001</v>
      </c>
      <c r="P765" s="2">
        <f>TBL_Employees[[#This Row],[Annual Salary]]+TBL_Employees[[#This Row],[Bonus calculated]]</f>
        <v>158185.31</v>
      </c>
    </row>
    <row r="766" spans="1:16" hidden="1" x14ac:dyDescent="0.35">
      <c r="A766" t="s">
        <v>911</v>
      </c>
      <c r="B766" t="s">
        <v>1839</v>
      </c>
      <c r="C766" t="s">
        <v>13</v>
      </c>
      <c r="D766" t="s">
        <v>58</v>
      </c>
      <c r="E766" t="s">
        <v>1104</v>
      </c>
      <c r="F766" t="s">
        <v>27</v>
      </c>
      <c r="G766" t="s">
        <v>46</v>
      </c>
      <c r="H766">
        <v>54</v>
      </c>
      <c r="I766" s="1">
        <v>34581</v>
      </c>
      <c r="J766" s="2">
        <v>257489</v>
      </c>
      <c r="K766" s="3">
        <v>0.34</v>
      </c>
      <c r="L766" t="s">
        <v>47</v>
      </c>
      <c r="M766" t="s">
        <v>1136</v>
      </c>
      <c r="N766" s="1" t="s">
        <v>20</v>
      </c>
      <c r="O766">
        <f>TBL_Employees[[#This Row],[Annual Salary]]*TBL_Employees[[#This Row],[Bonus %]]</f>
        <v>87546.260000000009</v>
      </c>
      <c r="P766" s="2">
        <f>TBL_Employees[[#This Row],[Annual Salary]]+TBL_Employees[[#This Row],[Bonus calculated]]</f>
        <v>345035.26</v>
      </c>
    </row>
    <row r="767" spans="1:16" hidden="1" x14ac:dyDescent="0.35">
      <c r="A767" t="s">
        <v>912</v>
      </c>
      <c r="B767" t="s">
        <v>1739</v>
      </c>
      <c r="C767" t="s">
        <v>79</v>
      </c>
      <c r="D767" t="s">
        <v>26</v>
      </c>
      <c r="E767" t="s">
        <v>1104</v>
      </c>
      <c r="F767" t="s">
        <v>27</v>
      </c>
      <c r="G767" t="s">
        <v>23</v>
      </c>
      <c r="H767">
        <v>54</v>
      </c>
      <c r="I767" s="1">
        <v>39843</v>
      </c>
      <c r="J767" s="2">
        <v>91639</v>
      </c>
      <c r="K767" s="3">
        <v>0</v>
      </c>
      <c r="L767" t="s">
        <v>18</v>
      </c>
      <c r="M767" t="s">
        <v>56</v>
      </c>
      <c r="N767" s="1" t="s">
        <v>20</v>
      </c>
      <c r="O767">
        <f>TBL_Employees[[#This Row],[Annual Salary]]*TBL_Employees[[#This Row],[Bonus %]]</f>
        <v>0</v>
      </c>
      <c r="P767" s="2">
        <f>TBL_Employees[[#This Row],[Annual Salary]]+TBL_Employees[[#This Row],[Bonus calculated]]</f>
        <v>91639</v>
      </c>
    </row>
    <row r="768" spans="1:16" hidden="1" x14ac:dyDescent="0.35">
      <c r="A768" t="s">
        <v>913</v>
      </c>
      <c r="B768" t="s">
        <v>1840</v>
      </c>
      <c r="C768" t="s">
        <v>57</v>
      </c>
      <c r="D768" t="s">
        <v>14</v>
      </c>
      <c r="E768" t="s">
        <v>1104</v>
      </c>
      <c r="F768" t="s">
        <v>16</v>
      </c>
      <c r="G768" t="s">
        <v>23</v>
      </c>
      <c r="H768">
        <v>26</v>
      </c>
      <c r="I768" s="1">
        <v>44920</v>
      </c>
      <c r="J768" s="2">
        <v>66563</v>
      </c>
      <c r="K768" s="3">
        <v>0</v>
      </c>
      <c r="L768" t="s">
        <v>32</v>
      </c>
      <c r="M768" t="s">
        <v>33</v>
      </c>
      <c r="N768" s="1">
        <v>44951</v>
      </c>
      <c r="O768">
        <f>TBL_Employees[[#This Row],[Annual Salary]]*TBL_Employees[[#This Row],[Bonus %]]</f>
        <v>0</v>
      </c>
      <c r="P768" s="2">
        <f>TBL_Employees[[#This Row],[Annual Salary]]+TBL_Employees[[#This Row],[Bonus calculated]]</f>
        <v>66563</v>
      </c>
    </row>
    <row r="769" spans="1:16" hidden="1" x14ac:dyDescent="0.35">
      <c r="A769" t="s">
        <v>914</v>
      </c>
      <c r="B769" t="s">
        <v>1841</v>
      </c>
      <c r="C769" t="s">
        <v>13</v>
      </c>
      <c r="D769" t="s">
        <v>41</v>
      </c>
      <c r="E769" t="s">
        <v>31</v>
      </c>
      <c r="F769" t="s">
        <v>16</v>
      </c>
      <c r="G769" t="s">
        <v>46</v>
      </c>
      <c r="H769">
        <v>29</v>
      </c>
      <c r="I769" s="1">
        <v>44237</v>
      </c>
      <c r="J769" s="2">
        <v>235047</v>
      </c>
      <c r="K769" s="3">
        <v>0.36</v>
      </c>
      <c r="L769" t="s">
        <v>18</v>
      </c>
      <c r="M769" t="s">
        <v>37</v>
      </c>
      <c r="N769" s="1" t="s">
        <v>20</v>
      </c>
      <c r="O769">
        <f>TBL_Employees[[#This Row],[Annual Salary]]*TBL_Employees[[#This Row],[Bonus %]]</f>
        <v>84616.92</v>
      </c>
      <c r="P769" s="2">
        <f>TBL_Employees[[#This Row],[Annual Salary]]+TBL_Employees[[#This Row],[Bonus calculated]]</f>
        <v>319663.92</v>
      </c>
    </row>
    <row r="770" spans="1:16" hidden="1" x14ac:dyDescent="0.35">
      <c r="A770" t="s">
        <v>915</v>
      </c>
      <c r="B770" t="s">
        <v>1842</v>
      </c>
      <c r="C770" t="s">
        <v>13</v>
      </c>
      <c r="D770" t="s">
        <v>22</v>
      </c>
      <c r="E770" t="s">
        <v>31</v>
      </c>
      <c r="F770" t="s">
        <v>27</v>
      </c>
      <c r="G770" t="s">
        <v>17</v>
      </c>
      <c r="H770">
        <v>37</v>
      </c>
      <c r="I770" s="1">
        <v>42045</v>
      </c>
      <c r="J770" s="2">
        <v>214782</v>
      </c>
      <c r="K770" s="3">
        <v>0.32</v>
      </c>
      <c r="L770" t="s">
        <v>18</v>
      </c>
      <c r="M770" t="s">
        <v>19</v>
      </c>
      <c r="N770" s="1" t="s">
        <v>20</v>
      </c>
      <c r="O770">
        <f>TBL_Employees[[#This Row],[Annual Salary]]*TBL_Employees[[#This Row],[Bonus %]]</f>
        <v>68730.240000000005</v>
      </c>
      <c r="P770" s="2">
        <f>TBL_Employees[[#This Row],[Annual Salary]]+TBL_Employees[[#This Row],[Bonus calculated]]</f>
        <v>283512.24</v>
      </c>
    </row>
    <row r="771" spans="1:16" hidden="1" x14ac:dyDescent="0.35">
      <c r="A771" t="s">
        <v>165</v>
      </c>
      <c r="B771" t="s">
        <v>1843</v>
      </c>
      <c r="C771" t="s">
        <v>38</v>
      </c>
      <c r="D771" t="s">
        <v>58</v>
      </c>
      <c r="E771" t="s">
        <v>15</v>
      </c>
      <c r="F771" t="s">
        <v>16</v>
      </c>
      <c r="G771" t="s">
        <v>43</v>
      </c>
      <c r="H771">
        <v>37</v>
      </c>
      <c r="I771" s="1">
        <v>40664</v>
      </c>
      <c r="J771" s="2">
        <v>180544</v>
      </c>
      <c r="K771" s="3">
        <v>0.27</v>
      </c>
      <c r="L771" t="s">
        <v>18</v>
      </c>
      <c r="M771" t="s">
        <v>19</v>
      </c>
      <c r="N771" s="1" t="s">
        <v>20</v>
      </c>
      <c r="O771">
        <f>TBL_Employees[[#This Row],[Annual Salary]]*TBL_Employees[[#This Row],[Bonus %]]</f>
        <v>48746.880000000005</v>
      </c>
      <c r="P771" s="2">
        <f>TBL_Employees[[#This Row],[Annual Salary]]+TBL_Employees[[#This Row],[Bonus calculated]]</f>
        <v>229290.88</v>
      </c>
    </row>
    <row r="772" spans="1:16" hidden="1" x14ac:dyDescent="0.35">
      <c r="A772" t="s">
        <v>916</v>
      </c>
      <c r="B772" t="s">
        <v>1844</v>
      </c>
      <c r="C772" t="s">
        <v>1113</v>
      </c>
      <c r="D772" t="s">
        <v>41</v>
      </c>
      <c r="E772" t="s">
        <v>15</v>
      </c>
      <c r="F772" t="s">
        <v>27</v>
      </c>
      <c r="G772" t="s">
        <v>46</v>
      </c>
      <c r="H772">
        <v>62</v>
      </c>
      <c r="I772" s="1">
        <v>36700</v>
      </c>
      <c r="J772" s="2">
        <v>158614</v>
      </c>
      <c r="K772" s="3">
        <v>0.14000000000000001</v>
      </c>
      <c r="L772" t="s">
        <v>47</v>
      </c>
      <c r="M772" t="s">
        <v>1136</v>
      </c>
      <c r="N772" s="1" t="s">
        <v>20</v>
      </c>
      <c r="O772">
        <f>TBL_Employees[[#This Row],[Annual Salary]]*TBL_Employees[[#This Row],[Bonus %]]</f>
        <v>22205.960000000003</v>
      </c>
      <c r="P772" s="2">
        <f>TBL_Employees[[#This Row],[Annual Salary]]+TBL_Employees[[#This Row],[Bonus calculated]]</f>
        <v>180819.96</v>
      </c>
    </row>
    <row r="773" spans="1:16" hidden="1" x14ac:dyDescent="0.35">
      <c r="A773" t="s">
        <v>917</v>
      </c>
      <c r="B773" t="s">
        <v>1845</v>
      </c>
      <c r="C773" t="s">
        <v>29</v>
      </c>
      <c r="D773" t="s">
        <v>30</v>
      </c>
      <c r="E773" t="s">
        <v>31</v>
      </c>
      <c r="F773" t="s">
        <v>27</v>
      </c>
      <c r="G773" t="s">
        <v>23</v>
      </c>
      <c r="H773">
        <v>53</v>
      </c>
      <c r="I773" s="1">
        <v>36129</v>
      </c>
      <c r="J773" s="2">
        <v>63187</v>
      </c>
      <c r="K773" s="3">
        <v>0</v>
      </c>
      <c r="L773" t="s">
        <v>18</v>
      </c>
      <c r="M773" t="s">
        <v>19</v>
      </c>
      <c r="N773" s="1" t="s">
        <v>20</v>
      </c>
      <c r="O773">
        <f>TBL_Employees[[#This Row],[Annual Salary]]*TBL_Employees[[#This Row],[Bonus %]]</f>
        <v>0</v>
      </c>
      <c r="P773" s="2">
        <f>TBL_Employees[[#This Row],[Annual Salary]]+TBL_Employees[[#This Row],[Bonus calculated]]</f>
        <v>63187</v>
      </c>
    </row>
    <row r="774" spans="1:16" hidden="1" x14ac:dyDescent="0.35">
      <c r="A774" t="s">
        <v>918</v>
      </c>
      <c r="B774" t="s">
        <v>1846</v>
      </c>
      <c r="C774" t="s">
        <v>40</v>
      </c>
      <c r="D774" t="s">
        <v>41</v>
      </c>
      <c r="E774" t="s">
        <v>35</v>
      </c>
      <c r="F774" t="s">
        <v>27</v>
      </c>
      <c r="G774" t="s">
        <v>46</v>
      </c>
      <c r="H774">
        <v>65</v>
      </c>
      <c r="I774" s="1">
        <v>38329</v>
      </c>
      <c r="J774" s="2">
        <v>93857</v>
      </c>
      <c r="K774" s="3">
        <v>0</v>
      </c>
      <c r="L774" t="s">
        <v>18</v>
      </c>
      <c r="M774" t="s">
        <v>37</v>
      </c>
      <c r="N774" s="1" t="s">
        <v>20</v>
      </c>
      <c r="O774">
        <f>TBL_Employees[[#This Row],[Annual Salary]]*TBL_Employees[[#This Row],[Bonus %]]</f>
        <v>0</v>
      </c>
      <c r="P774" s="2">
        <f>TBL_Employees[[#This Row],[Annual Salary]]+TBL_Employees[[#This Row],[Bonus calculated]]</f>
        <v>93857</v>
      </c>
    </row>
    <row r="775" spans="1:16" hidden="1" x14ac:dyDescent="0.35">
      <c r="A775" t="s">
        <v>919</v>
      </c>
      <c r="B775" t="s">
        <v>1847</v>
      </c>
      <c r="C775" t="s">
        <v>13</v>
      </c>
      <c r="D775" t="s">
        <v>26</v>
      </c>
      <c r="E775" t="s">
        <v>35</v>
      </c>
      <c r="F775" t="s">
        <v>27</v>
      </c>
      <c r="G775" t="s">
        <v>46</v>
      </c>
      <c r="H775">
        <v>36</v>
      </c>
      <c r="I775" s="1">
        <v>44266</v>
      </c>
      <c r="J775" s="2">
        <v>253741</v>
      </c>
      <c r="K775" s="3">
        <v>0.34</v>
      </c>
      <c r="L775" t="s">
        <v>47</v>
      </c>
      <c r="M775" t="s">
        <v>1136</v>
      </c>
      <c r="N775" s="1" t="s">
        <v>20</v>
      </c>
      <c r="O775">
        <f>TBL_Employees[[#This Row],[Annual Salary]]*TBL_Employees[[#This Row],[Bonus %]]</f>
        <v>86271.94</v>
      </c>
      <c r="P775" s="2">
        <f>TBL_Employees[[#This Row],[Annual Salary]]+TBL_Employees[[#This Row],[Bonus calculated]]</f>
        <v>340012.94</v>
      </c>
    </row>
    <row r="776" spans="1:16" hidden="1" x14ac:dyDescent="0.35">
      <c r="A776" t="s">
        <v>920</v>
      </c>
      <c r="B776" t="s">
        <v>1848</v>
      </c>
      <c r="C776" t="s">
        <v>40</v>
      </c>
      <c r="D776" t="s">
        <v>41</v>
      </c>
      <c r="E776" t="s">
        <v>1104</v>
      </c>
      <c r="F776" t="s">
        <v>16</v>
      </c>
      <c r="G776" t="s">
        <v>46</v>
      </c>
      <c r="H776">
        <v>46</v>
      </c>
      <c r="I776" s="1">
        <v>40499</v>
      </c>
      <c r="J776" s="2">
        <v>92833</v>
      </c>
      <c r="K776" s="3">
        <v>0</v>
      </c>
      <c r="L776" t="s">
        <v>47</v>
      </c>
      <c r="M776" t="s">
        <v>1136</v>
      </c>
      <c r="N776" s="1" t="s">
        <v>20</v>
      </c>
      <c r="O776">
        <f>TBL_Employees[[#This Row],[Annual Salary]]*TBL_Employees[[#This Row],[Bonus %]]</f>
        <v>0</v>
      </c>
      <c r="P776" s="2">
        <f>TBL_Employees[[#This Row],[Annual Salary]]+TBL_Employees[[#This Row],[Bonus calculated]]</f>
        <v>92833</v>
      </c>
    </row>
    <row r="777" spans="1:16" hidden="1" x14ac:dyDescent="0.35">
      <c r="A777" t="s">
        <v>921</v>
      </c>
      <c r="B777" t="s">
        <v>1849</v>
      </c>
      <c r="C777" t="s">
        <v>69</v>
      </c>
      <c r="D777" t="s">
        <v>26</v>
      </c>
      <c r="E777" t="s">
        <v>1104</v>
      </c>
      <c r="F777" t="s">
        <v>16</v>
      </c>
      <c r="G777" t="s">
        <v>46</v>
      </c>
      <c r="H777">
        <v>55</v>
      </c>
      <c r="I777" s="1">
        <v>43449</v>
      </c>
      <c r="J777" s="2">
        <v>95400</v>
      </c>
      <c r="K777" s="3">
        <v>0</v>
      </c>
      <c r="L777" t="s">
        <v>47</v>
      </c>
      <c r="M777" t="s">
        <v>68</v>
      </c>
      <c r="N777" s="1" t="s">
        <v>20</v>
      </c>
      <c r="O777">
        <f>TBL_Employees[[#This Row],[Annual Salary]]*TBL_Employees[[#This Row],[Bonus %]]</f>
        <v>0</v>
      </c>
      <c r="P777" s="2">
        <f>TBL_Employees[[#This Row],[Annual Salary]]+TBL_Employees[[#This Row],[Bonus calculated]]</f>
        <v>95400</v>
      </c>
    </row>
    <row r="778" spans="1:16" hidden="1" x14ac:dyDescent="0.35">
      <c r="A778" t="s">
        <v>922</v>
      </c>
      <c r="B778" t="s">
        <v>1850</v>
      </c>
      <c r="C778" t="s">
        <v>29</v>
      </c>
      <c r="D778" t="s">
        <v>30</v>
      </c>
      <c r="E778" t="s">
        <v>1104</v>
      </c>
      <c r="F778" t="s">
        <v>16</v>
      </c>
      <c r="G778" t="s">
        <v>43</v>
      </c>
      <c r="H778">
        <v>63</v>
      </c>
      <c r="I778" s="1">
        <v>41551</v>
      </c>
      <c r="J778" s="2">
        <v>88230</v>
      </c>
      <c r="K778" s="3">
        <v>0</v>
      </c>
      <c r="L778" t="s">
        <v>18</v>
      </c>
      <c r="M778" t="s">
        <v>42</v>
      </c>
      <c r="N778" s="1" t="s">
        <v>20</v>
      </c>
      <c r="O778">
        <f>TBL_Employees[[#This Row],[Annual Salary]]*TBL_Employees[[#This Row],[Bonus %]]</f>
        <v>0</v>
      </c>
      <c r="P778" s="2">
        <f>TBL_Employees[[#This Row],[Annual Salary]]+TBL_Employees[[#This Row],[Bonus calculated]]</f>
        <v>88230</v>
      </c>
    </row>
    <row r="779" spans="1:16" x14ac:dyDescent="0.35">
      <c r="A779" t="s">
        <v>195</v>
      </c>
      <c r="B779" t="s">
        <v>1851</v>
      </c>
      <c r="C779" t="s">
        <v>85</v>
      </c>
      <c r="D779" t="s">
        <v>30</v>
      </c>
      <c r="E779" t="s">
        <v>15</v>
      </c>
      <c r="F779" t="s">
        <v>16</v>
      </c>
      <c r="G779" t="s">
        <v>23</v>
      </c>
      <c r="H779">
        <v>54</v>
      </c>
      <c r="I779" s="1">
        <v>37677</v>
      </c>
      <c r="J779" s="2">
        <v>62179</v>
      </c>
      <c r="K779" s="3">
        <v>0</v>
      </c>
      <c r="L779" t="s">
        <v>32</v>
      </c>
      <c r="M779" t="s">
        <v>63</v>
      </c>
      <c r="N779" s="1" t="s">
        <v>20</v>
      </c>
      <c r="O779">
        <f>TBL_Employees[[#This Row],[Annual Salary]]*TBL_Employees[[#This Row],[Bonus %]]</f>
        <v>0</v>
      </c>
      <c r="P779" s="2">
        <f>TBL_Employees[[#This Row],[Annual Salary]]+TBL_Employees[[#This Row],[Bonus calculated]]</f>
        <v>62179</v>
      </c>
    </row>
    <row r="780" spans="1:16" hidden="1" x14ac:dyDescent="0.35">
      <c r="A780" t="s">
        <v>94</v>
      </c>
      <c r="B780" t="s">
        <v>1852</v>
      </c>
      <c r="C780" t="s">
        <v>62</v>
      </c>
      <c r="D780" t="s">
        <v>26</v>
      </c>
      <c r="E780" t="s">
        <v>15</v>
      </c>
      <c r="F780" t="s">
        <v>16</v>
      </c>
      <c r="G780" t="s">
        <v>17</v>
      </c>
      <c r="H780">
        <v>26</v>
      </c>
      <c r="I780" s="1">
        <v>43879</v>
      </c>
      <c r="J780" s="2">
        <v>42343</v>
      </c>
      <c r="K780" s="3">
        <v>0</v>
      </c>
      <c r="L780" t="s">
        <v>18</v>
      </c>
      <c r="M780" t="s">
        <v>42</v>
      </c>
      <c r="N780" s="1">
        <v>43984</v>
      </c>
      <c r="O780">
        <f>TBL_Employees[[#This Row],[Annual Salary]]*TBL_Employees[[#This Row],[Bonus %]]</f>
        <v>0</v>
      </c>
      <c r="P780" s="2">
        <f>TBL_Employees[[#This Row],[Annual Salary]]+TBL_Employees[[#This Row],[Bonus calculated]]</f>
        <v>42343</v>
      </c>
    </row>
    <row r="781" spans="1:16" hidden="1" x14ac:dyDescent="0.35">
      <c r="A781" t="s">
        <v>923</v>
      </c>
      <c r="B781" t="s">
        <v>1853</v>
      </c>
      <c r="C781" t="s">
        <v>40</v>
      </c>
      <c r="D781" t="s">
        <v>58</v>
      </c>
      <c r="E781" t="s">
        <v>31</v>
      </c>
      <c r="F781" t="s">
        <v>27</v>
      </c>
      <c r="G781" t="s">
        <v>17</v>
      </c>
      <c r="H781">
        <v>26</v>
      </c>
      <c r="I781" s="1">
        <v>44688</v>
      </c>
      <c r="J781" s="2">
        <v>70275</v>
      </c>
      <c r="K781" s="3">
        <v>0</v>
      </c>
      <c r="L781" t="s">
        <v>18</v>
      </c>
      <c r="M781" t="s">
        <v>28</v>
      </c>
      <c r="N781" s="1" t="s">
        <v>20</v>
      </c>
      <c r="O781">
        <f>TBL_Employees[[#This Row],[Annual Salary]]*TBL_Employees[[#This Row],[Bonus %]]</f>
        <v>0</v>
      </c>
      <c r="P781" s="2">
        <f>TBL_Employees[[#This Row],[Annual Salary]]+TBL_Employees[[#This Row],[Bonus calculated]]</f>
        <v>70275</v>
      </c>
    </row>
    <row r="782" spans="1:16" hidden="1" x14ac:dyDescent="0.35">
      <c r="A782" t="s">
        <v>924</v>
      </c>
      <c r="B782" t="s">
        <v>1854</v>
      </c>
      <c r="C782" t="s">
        <v>57</v>
      </c>
      <c r="D782" t="s">
        <v>45</v>
      </c>
      <c r="E782" t="s">
        <v>31</v>
      </c>
      <c r="F782" t="s">
        <v>16</v>
      </c>
      <c r="G782" t="s">
        <v>46</v>
      </c>
      <c r="H782">
        <v>34</v>
      </c>
      <c r="I782" s="1">
        <v>41007</v>
      </c>
      <c r="J782" s="2">
        <v>51448</v>
      </c>
      <c r="K782" s="3">
        <v>0</v>
      </c>
      <c r="L782" t="s">
        <v>47</v>
      </c>
      <c r="M782" t="s">
        <v>68</v>
      </c>
      <c r="N782" s="1" t="s">
        <v>20</v>
      </c>
      <c r="O782">
        <f>TBL_Employees[[#This Row],[Annual Salary]]*TBL_Employees[[#This Row],[Bonus %]]</f>
        <v>0</v>
      </c>
      <c r="P782" s="2">
        <f>TBL_Employees[[#This Row],[Annual Salary]]+TBL_Employees[[#This Row],[Bonus calculated]]</f>
        <v>51448</v>
      </c>
    </row>
    <row r="783" spans="1:16" x14ac:dyDescent="0.35">
      <c r="A783" t="s">
        <v>925</v>
      </c>
      <c r="B783" t="s">
        <v>1855</v>
      </c>
      <c r="C783" t="s">
        <v>13</v>
      </c>
      <c r="D783" t="s">
        <v>30</v>
      </c>
      <c r="E783" t="s">
        <v>35</v>
      </c>
      <c r="F783" t="s">
        <v>16</v>
      </c>
      <c r="G783" t="s">
        <v>23</v>
      </c>
      <c r="H783">
        <v>48</v>
      </c>
      <c r="I783" s="1">
        <v>39912</v>
      </c>
      <c r="J783" s="2">
        <v>185363</v>
      </c>
      <c r="K783" s="3">
        <v>0.33</v>
      </c>
      <c r="L783" t="s">
        <v>32</v>
      </c>
      <c r="M783" t="s">
        <v>63</v>
      </c>
      <c r="N783" s="1" t="s">
        <v>20</v>
      </c>
      <c r="O783">
        <f>TBL_Employees[[#This Row],[Annual Salary]]*TBL_Employees[[#This Row],[Bonus %]]</f>
        <v>61169.79</v>
      </c>
      <c r="P783" s="2">
        <f>TBL_Employees[[#This Row],[Annual Salary]]+TBL_Employees[[#This Row],[Bonus calculated]]</f>
        <v>246532.79</v>
      </c>
    </row>
    <row r="784" spans="1:16" hidden="1" x14ac:dyDescent="0.35">
      <c r="A784" t="s">
        <v>926</v>
      </c>
      <c r="B784" t="s">
        <v>1856</v>
      </c>
      <c r="C784" t="s">
        <v>25</v>
      </c>
      <c r="D784" t="s">
        <v>26</v>
      </c>
      <c r="E784" t="s">
        <v>35</v>
      </c>
      <c r="F784" t="s">
        <v>27</v>
      </c>
      <c r="G784" t="s">
        <v>17</v>
      </c>
      <c r="H784">
        <v>52</v>
      </c>
      <c r="I784" s="1">
        <v>43363</v>
      </c>
      <c r="J784" s="2">
        <v>60784</v>
      </c>
      <c r="K784" s="3">
        <v>0</v>
      </c>
      <c r="L784" t="s">
        <v>18</v>
      </c>
      <c r="M784" t="s">
        <v>24</v>
      </c>
      <c r="N784" s="1" t="s">
        <v>20</v>
      </c>
      <c r="O784">
        <f>TBL_Employees[[#This Row],[Annual Salary]]*TBL_Employees[[#This Row],[Bonus %]]</f>
        <v>0</v>
      </c>
      <c r="P784" s="2">
        <f>TBL_Employees[[#This Row],[Annual Salary]]+TBL_Employees[[#This Row],[Bonus calculated]]</f>
        <v>60784</v>
      </c>
    </row>
    <row r="785" spans="1:16" hidden="1" x14ac:dyDescent="0.35">
      <c r="A785" t="s">
        <v>927</v>
      </c>
      <c r="B785" t="s">
        <v>1857</v>
      </c>
      <c r="C785" t="s">
        <v>59</v>
      </c>
      <c r="D785" t="s">
        <v>58</v>
      </c>
      <c r="E785" t="s">
        <v>1104</v>
      </c>
      <c r="F785" t="s">
        <v>16</v>
      </c>
      <c r="G785" t="s">
        <v>46</v>
      </c>
      <c r="H785">
        <v>45</v>
      </c>
      <c r="I785" s="1">
        <v>38084</v>
      </c>
      <c r="J785" s="2">
        <v>45323</v>
      </c>
      <c r="K785" s="3">
        <v>0</v>
      </c>
      <c r="L785" t="s">
        <v>47</v>
      </c>
      <c r="M785" t="s">
        <v>1136</v>
      </c>
      <c r="N785" s="1" t="s">
        <v>20</v>
      </c>
      <c r="O785">
        <f>TBL_Employees[[#This Row],[Annual Salary]]*TBL_Employees[[#This Row],[Bonus %]]</f>
        <v>0</v>
      </c>
      <c r="P785" s="2">
        <f>TBL_Employees[[#This Row],[Annual Salary]]+TBL_Employees[[#This Row],[Bonus calculated]]</f>
        <v>45323</v>
      </c>
    </row>
    <row r="786" spans="1:16" hidden="1" x14ac:dyDescent="0.35">
      <c r="A786" t="s">
        <v>928</v>
      </c>
      <c r="B786" t="s">
        <v>1207</v>
      </c>
      <c r="C786" t="s">
        <v>55</v>
      </c>
      <c r="D786" t="s">
        <v>14</v>
      </c>
      <c r="E786" t="s">
        <v>1104</v>
      </c>
      <c r="F786" t="s">
        <v>16</v>
      </c>
      <c r="G786" t="s">
        <v>46</v>
      </c>
      <c r="H786">
        <v>51</v>
      </c>
      <c r="I786" s="1">
        <v>41162</v>
      </c>
      <c r="J786" s="2">
        <v>129727</v>
      </c>
      <c r="K786" s="3">
        <v>0.08</v>
      </c>
      <c r="L786" t="s">
        <v>18</v>
      </c>
      <c r="M786" t="s">
        <v>37</v>
      </c>
      <c r="N786" s="1">
        <v>44476</v>
      </c>
      <c r="O786">
        <f>TBL_Employees[[#This Row],[Annual Salary]]*TBL_Employees[[#This Row],[Bonus %]]</f>
        <v>10378.16</v>
      </c>
      <c r="P786" s="2">
        <f>TBL_Employees[[#This Row],[Annual Salary]]+TBL_Employees[[#This Row],[Bonus calculated]]</f>
        <v>140105.16</v>
      </c>
    </row>
    <row r="787" spans="1:16" hidden="1" x14ac:dyDescent="0.35">
      <c r="A787" t="s">
        <v>929</v>
      </c>
      <c r="B787" t="s">
        <v>1858</v>
      </c>
      <c r="C787" t="s">
        <v>76</v>
      </c>
      <c r="D787" t="s">
        <v>45</v>
      </c>
      <c r="E787" t="s">
        <v>1104</v>
      </c>
      <c r="F787" t="s">
        <v>16</v>
      </c>
      <c r="G787" t="s">
        <v>23</v>
      </c>
      <c r="H787">
        <v>43</v>
      </c>
      <c r="I787" s="1">
        <v>38990</v>
      </c>
      <c r="J787" s="2">
        <v>63229</v>
      </c>
      <c r="K787" s="3">
        <v>0</v>
      </c>
      <c r="L787" t="s">
        <v>18</v>
      </c>
      <c r="M787" t="s">
        <v>42</v>
      </c>
      <c r="N787" s="1" t="s">
        <v>20</v>
      </c>
      <c r="O787">
        <f>TBL_Employees[[#This Row],[Annual Salary]]*TBL_Employees[[#This Row],[Bonus %]]</f>
        <v>0</v>
      </c>
      <c r="P787" s="2">
        <f>TBL_Employees[[#This Row],[Annual Salary]]+TBL_Employees[[#This Row],[Bonus calculated]]</f>
        <v>63229</v>
      </c>
    </row>
    <row r="788" spans="1:16" hidden="1" x14ac:dyDescent="0.35">
      <c r="A788" t="s">
        <v>930</v>
      </c>
      <c r="B788" t="s">
        <v>1859</v>
      </c>
      <c r="C788" t="s">
        <v>38</v>
      </c>
      <c r="D788" t="s">
        <v>58</v>
      </c>
      <c r="E788" t="s">
        <v>31</v>
      </c>
      <c r="F788" t="s">
        <v>27</v>
      </c>
      <c r="G788" t="s">
        <v>17</v>
      </c>
      <c r="H788">
        <v>54</v>
      </c>
      <c r="I788" s="1">
        <v>38029</v>
      </c>
      <c r="J788" s="2">
        <v>194221</v>
      </c>
      <c r="K788" s="3">
        <v>0.16</v>
      </c>
      <c r="L788" t="s">
        <v>18</v>
      </c>
      <c r="M788" t="s">
        <v>24</v>
      </c>
      <c r="N788" s="1" t="s">
        <v>20</v>
      </c>
      <c r="O788">
        <f>TBL_Employees[[#This Row],[Annual Salary]]*TBL_Employees[[#This Row],[Bonus %]]</f>
        <v>31075.360000000001</v>
      </c>
      <c r="P788" s="2">
        <f>TBL_Employees[[#This Row],[Annual Salary]]+TBL_Employees[[#This Row],[Bonus calculated]]</f>
        <v>225296.36</v>
      </c>
    </row>
    <row r="789" spans="1:16" hidden="1" x14ac:dyDescent="0.35">
      <c r="A789" t="s">
        <v>931</v>
      </c>
      <c r="B789" t="s">
        <v>1860</v>
      </c>
      <c r="C789" t="s">
        <v>40</v>
      </c>
      <c r="D789" t="s">
        <v>45</v>
      </c>
      <c r="E789" t="s">
        <v>15</v>
      </c>
      <c r="F789" t="s">
        <v>16</v>
      </c>
      <c r="G789" t="s">
        <v>17</v>
      </c>
      <c r="H789">
        <v>54</v>
      </c>
      <c r="I789" s="1">
        <v>43446</v>
      </c>
      <c r="J789" s="2">
        <v>78020</v>
      </c>
      <c r="K789" s="3">
        <v>0</v>
      </c>
      <c r="L789" t="s">
        <v>18</v>
      </c>
      <c r="M789" t="s">
        <v>28</v>
      </c>
      <c r="N789" s="1" t="s">
        <v>20</v>
      </c>
      <c r="O789">
        <f>TBL_Employees[[#This Row],[Annual Salary]]*TBL_Employees[[#This Row],[Bonus %]]</f>
        <v>0</v>
      </c>
      <c r="P789" s="2">
        <f>TBL_Employees[[#This Row],[Annual Salary]]+TBL_Employees[[#This Row],[Bonus calculated]]</f>
        <v>78020</v>
      </c>
    </row>
    <row r="790" spans="1:16" hidden="1" x14ac:dyDescent="0.35">
      <c r="A790" t="s">
        <v>932</v>
      </c>
      <c r="B790" t="s">
        <v>1861</v>
      </c>
      <c r="C790" t="s">
        <v>13</v>
      </c>
      <c r="D790" t="s">
        <v>58</v>
      </c>
      <c r="E790" t="s">
        <v>1104</v>
      </c>
      <c r="F790" t="s">
        <v>27</v>
      </c>
      <c r="G790" t="s">
        <v>17</v>
      </c>
      <c r="H790">
        <v>25</v>
      </c>
      <c r="I790" s="1">
        <v>44841</v>
      </c>
      <c r="J790" s="2">
        <v>197331</v>
      </c>
      <c r="K790" s="3">
        <v>0.33</v>
      </c>
      <c r="L790" t="s">
        <v>18</v>
      </c>
      <c r="M790" t="s">
        <v>56</v>
      </c>
      <c r="N790" s="1" t="s">
        <v>20</v>
      </c>
      <c r="O790">
        <f>TBL_Employees[[#This Row],[Annual Salary]]*TBL_Employees[[#This Row],[Bonus %]]</f>
        <v>65119.23</v>
      </c>
      <c r="P790" s="2">
        <f>TBL_Employees[[#This Row],[Annual Salary]]+TBL_Employees[[#This Row],[Bonus calculated]]</f>
        <v>262450.23</v>
      </c>
    </row>
    <row r="791" spans="1:16" hidden="1" x14ac:dyDescent="0.35">
      <c r="A791" t="s">
        <v>225</v>
      </c>
      <c r="B791" t="s">
        <v>1862</v>
      </c>
      <c r="C791" t="s">
        <v>57</v>
      </c>
      <c r="D791" t="s">
        <v>58</v>
      </c>
      <c r="E791" t="s">
        <v>35</v>
      </c>
      <c r="F791" t="s">
        <v>27</v>
      </c>
      <c r="G791" t="s">
        <v>46</v>
      </c>
      <c r="H791">
        <v>65</v>
      </c>
      <c r="I791" s="1">
        <v>35842</v>
      </c>
      <c r="J791" s="2">
        <v>63346</v>
      </c>
      <c r="K791" s="3">
        <v>0</v>
      </c>
      <c r="L791" t="s">
        <v>47</v>
      </c>
      <c r="M791" t="s">
        <v>1136</v>
      </c>
      <c r="N791" s="1" t="s">
        <v>20</v>
      </c>
      <c r="O791">
        <f>TBL_Employees[[#This Row],[Annual Salary]]*TBL_Employees[[#This Row],[Bonus %]]</f>
        <v>0</v>
      </c>
      <c r="P791" s="2">
        <f>TBL_Employees[[#This Row],[Annual Salary]]+TBL_Employees[[#This Row],[Bonus calculated]]</f>
        <v>63346</v>
      </c>
    </row>
    <row r="792" spans="1:16" hidden="1" x14ac:dyDescent="0.35">
      <c r="A792" t="s">
        <v>933</v>
      </c>
      <c r="B792" t="s">
        <v>1863</v>
      </c>
      <c r="C792" t="s">
        <v>71</v>
      </c>
      <c r="D792" t="s">
        <v>30</v>
      </c>
      <c r="E792" t="s">
        <v>35</v>
      </c>
      <c r="F792" t="s">
        <v>27</v>
      </c>
      <c r="G792" t="s">
        <v>46</v>
      </c>
      <c r="H792">
        <v>40</v>
      </c>
      <c r="I792" s="1">
        <v>41831</v>
      </c>
      <c r="J792" s="2">
        <v>105574</v>
      </c>
      <c r="K792" s="3">
        <v>0</v>
      </c>
      <c r="L792" t="s">
        <v>18</v>
      </c>
      <c r="M792" t="s">
        <v>42</v>
      </c>
      <c r="N792" s="1" t="s">
        <v>20</v>
      </c>
      <c r="O792">
        <f>TBL_Employees[[#This Row],[Annual Salary]]*TBL_Employees[[#This Row],[Bonus %]]</f>
        <v>0</v>
      </c>
      <c r="P792" s="2">
        <f>TBL_Employees[[#This Row],[Annual Salary]]+TBL_Employees[[#This Row],[Bonus calculated]]</f>
        <v>105574</v>
      </c>
    </row>
    <row r="793" spans="1:16" hidden="1" x14ac:dyDescent="0.35">
      <c r="A793" t="s">
        <v>133</v>
      </c>
      <c r="B793" t="s">
        <v>1864</v>
      </c>
      <c r="C793" t="s">
        <v>60</v>
      </c>
      <c r="D793" t="s">
        <v>30</v>
      </c>
      <c r="E793" t="s">
        <v>31</v>
      </c>
      <c r="F793" t="s">
        <v>27</v>
      </c>
      <c r="G793" t="s">
        <v>23</v>
      </c>
      <c r="H793">
        <v>31</v>
      </c>
      <c r="I793" s="1">
        <v>42106</v>
      </c>
      <c r="J793" s="2">
        <v>101941</v>
      </c>
      <c r="K793" s="3">
        <v>0</v>
      </c>
      <c r="L793" t="s">
        <v>32</v>
      </c>
      <c r="M793" t="s">
        <v>54</v>
      </c>
      <c r="N793" s="1" t="s">
        <v>20</v>
      </c>
      <c r="O793">
        <f>TBL_Employees[[#This Row],[Annual Salary]]*TBL_Employees[[#This Row],[Bonus %]]</f>
        <v>0</v>
      </c>
      <c r="P793" s="2">
        <f>TBL_Employees[[#This Row],[Annual Salary]]+TBL_Employees[[#This Row],[Bonus calculated]]</f>
        <v>101941</v>
      </c>
    </row>
    <row r="794" spans="1:16" hidden="1" x14ac:dyDescent="0.35">
      <c r="A794" t="s">
        <v>934</v>
      </c>
      <c r="B794" t="s">
        <v>1865</v>
      </c>
      <c r="C794" t="s">
        <v>73</v>
      </c>
      <c r="D794" t="s">
        <v>26</v>
      </c>
      <c r="E794" t="s">
        <v>15</v>
      </c>
      <c r="F794" t="s">
        <v>27</v>
      </c>
      <c r="G794" t="s">
        <v>43</v>
      </c>
      <c r="H794">
        <v>45</v>
      </c>
      <c r="I794" s="1">
        <v>38550</v>
      </c>
      <c r="J794" s="2">
        <v>74777</v>
      </c>
      <c r="K794" s="3">
        <v>0</v>
      </c>
      <c r="L794" t="s">
        <v>18</v>
      </c>
      <c r="M794" t="s">
        <v>24</v>
      </c>
      <c r="N794" s="1" t="s">
        <v>20</v>
      </c>
      <c r="O794">
        <f>TBL_Employees[[#This Row],[Annual Salary]]*TBL_Employees[[#This Row],[Bonus %]]</f>
        <v>0</v>
      </c>
      <c r="P794" s="2">
        <f>TBL_Employees[[#This Row],[Annual Salary]]+TBL_Employees[[#This Row],[Bonus calculated]]</f>
        <v>74777</v>
      </c>
    </row>
    <row r="795" spans="1:16" hidden="1" x14ac:dyDescent="0.35">
      <c r="A795" t="s">
        <v>935</v>
      </c>
      <c r="B795" t="s">
        <v>1866</v>
      </c>
      <c r="C795" t="s">
        <v>59</v>
      </c>
      <c r="D795" t="s">
        <v>45</v>
      </c>
      <c r="E795" t="s">
        <v>15</v>
      </c>
      <c r="F795" t="s">
        <v>27</v>
      </c>
      <c r="G795" t="s">
        <v>17</v>
      </c>
      <c r="H795">
        <v>40</v>
      </c>
      <c r="I795" s="1">
        <v>44454</v>
      </c>
      <c r="J795" s="2">
        <v>59447</v>
      </c>
      <c r="K795" s="3">
        <v>0</v>
      </c>
      <c r="L795" t="s">
        <v>18</v>
      </c>
      <c r="M795" t="s">
        <v>24</v>
      </c>
      <c r="N795" s="1" t="s">
        <v>20</v>
      </c>
      <c r="O795">
        <f>TBL_Employees[[#This Row],[Annual Salary]]*TBL_Employees[[#This Row],[Bonus %]]</f>
        <v>0</v>
      </c>
      <c r="P795" s="2">
        <f>TBL_Employees[[#This Row],[Annual Salary]]+TBL_Employees[[#This Row],[Bonus calculated]]</f>
        <v>59447</v>
      </c>
    </row>
    <row r="796" spans="1:16" hidden="1" x14ac:dyDescent="0.35">
      <c r="A796" t="s">
        <v>936</v>
      </c>
      <c r="B796" t="s">
        <v>1867</v>
      </c>
      <c r="C796" t="s">
        <v>55</v>
      </c>
      <c r="D796" t="s">
        <v>41</v>
      </c>
      <c r="E796" t="s">
        <v>35</v>
      </c>
      <c r="F796" t="s">
        <v>27</v>
      </c>
      <c r="G796" t="s">
        <v>23</v>
      </c>
      <c r="H796">
        <v>25</v>
      </c>
      <c r="I796" s="1">
        <v>44538</v>
      </c>
      <c r="J796" s="2">
        <v>105072</v>
      </c>
      <c r="K796" s="3">
        <v>0.06</v>
      </c>
      <c r="L796" t="s">
        <v>32</v>
      </c>
      <c r="M796" t="s">
        <v>33</v>
      </c>
      <c r="N796" s="1" t="s">
        <v>20</v>
      </c>
      <c r="O796">
        <f>TBL_Employees[[#This Row],[Annual Salary]]*TBL_Employees[[#This Row],[Bonus %]]</f>
        <v>6304.32</v>
      </c>
      <c r="P796" s="2">
        <f>TBL_Employees[[#This Row],[Annual Salary]]+TBL_Employees[[#This Row],[Bonus calculated]]</f>
        <v>111376.32000000001</v>
      </c>
    </row>
    <row r="797" spans="1:16" hidden="1" x14ac:dyDescent="0.35">
      <c r="A797" t="s">
        <v>937</v>
      </c>
      <c r="B797" t="s">
        <v>1868</v>
      </c>
      <c r="C797" t="s">
        <v>1113</v>
      </c>
      <c r="D797" t="s">
        <v>26</v>
      </c>
      <c r="E797" t="s">
        <v>15</v>
      </c>
      <c r="F797" t="s">
        <v>27</v>
      </c>
      <c r="G797" t="s">
        <v>46</v>
      </c>
      <c r="H797">
        <v>53</v>
      </c>
      <c r="I797" s="1">
        <v>36304</v>
      </c>
      <c r="J797" s="2">
        <v>150893</v>
      </c>
      <c r="K797" s="3">
        <v>0.13</v>
      </c>
      <c r="L797" t="s">
        <v>18</v>
      </c>
      <c r="M797" t="s">
        <v>19</v>
      </c>
      <c r="N797" s="1" t="s">
        <v>20</v>
      </c>
      <c r="O797">
        <f>TBL_Employees[[#This Row],[Annual Salary]]*TBL_Employees[[#This Row],[Bonus %]]</f>
        <v>19616.09</v>
      </c>
      <c r="P797" s="2">
        <f>TBL_Employees[[#This Row],[Annual Salary]]+TBL_Employees[[#This Row],[Bonus calculated]]</f>
        <v>170509.09</v>
      </c>
    </row>
    <row r="798" spans="1:16" hidden="1" x14ac:dyDescent="0.35">
      <c r="A798" t="s">
        <v>938</v>
      </c>
      <c r="B798" t="s">
        <v>1869</v>
      </c>
      <c r="C798" t="s">
        <v>38</v>
      </c>
      <c r="D798" t="s">
        <v>41</v>
      </c>
      <c r="E798" t="s">
        <v>31</v>
      </c>
      <c r="F798" t="s">
        <v>16</v>
      </c>
      <c r="G798" t="s">
        <v>46</v>
      </c>
      <c r="H798">
        <v>49</v>
      </c>
      <c r="I798" s="1">
        <v>41313</v>
      </c>
      <c r="J798" s="2">
        <v>156276</v>
      </c>
      <c r="K798" s="3">
        <v>0.22</v>
      </c>
      <c r="L798" t="s">
        <v>18</v>
      </c>
      <c r="M798" t="s">
        <v>24</v>
      </c>
      <c r="N798" s="1" t="s">
        <v>20</v>
      </c>
      <c r="O798">
        <f>TBL_Employees[[#This Row],[Annual Salary]]*TBL_Employees[[#This Row],[Bonus %]]</f>
        <v>34380.720000000001</v>
      </c>
      <c r="P798" s="2">
        <f>TBL_Employees[[#This Row],[Annual Salary]]+TBL_Employees[[#This Row],[Bonus calculated]]</f>
        <v>190656.72</v>
      </c>
    </row>
    <row r="799" spans="1:16" hidden="1" x14ac:dyDescent="0.35">
      <c r="A799" t="s">
        <v>939</v>
      </c>
      <c r="B799" t="s">
        <v>1870</v>
      </c>
      <c r="C799" t="s">
        <v>13</v>
      </c>
      <c r="D799" t="s">
        <v>58</v>
      </c>
      <c r="E799" t="s">
        <v>15</v>
      </c>
      <c r="F799" t="s">
        <v>16</v>
      </c>
      <c r="G799" t="s">
        <v>23</v>
      </c>
      <c r="H799">
        <v>31</v>
      </c>
      <c r="I799" s="1">
        <v>44861</v>
      </c>
      <c r="J799" s="2">
        <v>191755</v>
      </c>
      <c r="K799" s="3">
        <v>0.4</v>
      </c>
      <c r="L799" t="s">
        <v>18</v>
      </c>
      <c r="M799" t="s">
        <v>42</v>
      </c>
      <c r="N799" s="1" t="s">
        <v>20</v>
      </c>
      <c r="O799">
        <f>TBL_Employees[[#This Row],[Annual Salary]]*TBL_Employees[[#This Row],[Bonus %]]</f>
        <v>76702</v>
      </c>
      <c r="P799" s="2">
        <f>TBL_Employees[[#This Row],[Annual Salary]]+TBL_Employees[[#This Row],[Bonus calculated]]</f>
        <v>268457</v>
      </c>
    </row>
    <row r="800" spans="1:16" hidden="1" x14ac:dyDescent="0.35">
      <c r="A800" t="s">
        <v>940</v>
      </c>
      <c r="B800" t="s">
        <v>1871</v>
      </c>
      <c r="C800" t="s">
        <v>34</v>
      </c>
      <c r="D800" t="s">
        <v>26</v>
      </c>
      <c r="E800" t="s">
        <v>1104</v>
      </c>
      <c r="F800" t="s">
        <v>16</v>
      </c>
      <c r="G800" t="s">
        <v>17</v>
      </c>
      <c r="H800">
        <v>33</v>
      </c>
      <c r="I800" s="1">
        <v>44139</v>
      </c>
      <c r="J800" s="2">
        <v>81070</v>
      </c>
      <c r="K800" s="3">
        <v>0</v>
      </c>
      <c r="L800" t="s">
        <v>18</v>
      </c>
      <c r="M800" t="s">
        <v>42</v>
      </c>
      <c r="N800" s="1" t="s">
        <v>20</v>
      </c>
      <c r="O800">
        <f>TBL_Employees[[#This Row],[Annual Salary]]*TBL_Employees[[#This Row],[Bonus %]]</f>
        <v>0</v>
      </c>
      <c r="P800" s="2">
        <f>TBL_Employees[[#This Row],[Annual Salary]]+TBL_Employees[[#This Row],[Bonus calculated]]</f>
        <v>81070</v>
      </c>
    </row>
    <row r="801" spans="1:16" hidden="1" x14ac:dyDescent="0.35">
      <c r="A801" t="s">
        <v>97</v>
      </c>
      <c r="B801" t="s">
        <v>1872</v>
      </c>
      <c r="C801" t="s">
        <v>38</v>
      </c>
      <c r="D801" t="s">
        <v>58</v>
      </c>
      <c r="E801" t="s">
        <v>31</v>
      </c>
      <c r="F801" t="s">
        <v>27</v>
      </c>
      <c r="G801" t="s">
        <v>46</v>
      </c>
      <c r="H801">
        <v>40</v>
      </c>
      <c r="I801" s="1">
        <v>44531</v>
      </c>
      <c r="J801" s="2">
        <v>176533</v>
      </c>
      <c r="K801" s="3">
        <v>0.25</v>
      </c>
      <c r="L801" t="s">
        <v>18</v>
      </c>
      <c r="M801" t="s">
        <v>24</v>
      </c>
      <c r="N801" s="1" t="s">
        <v>20</v>
      </c>
      <c r="O801">
        <f>TBL_Employees[[#This Row],[Annual Salary]]*TBL_Employees[[#This Row],[Bonus %]]</f>
        <v>44133.25</v>
      </c>
      <c r="P801" s="2">
        <f>TBL_Employees[[#This Row],[Annual Salary]]+TBL_Employees[[#This Row],[Bonus calculated]]</f>
        <v>220666.25</v>
      </c>
    </row>
    <row r="802" spans="1:16" hidden="1" x14ac:dyDescent="0.35">
      <c r="A802" t="s">
        <v>941</v>
      </c>
      <c r="B802" t="s">
        <v>1873</v>
      </c>
      <c r="C802" t="s">
        <v>69</v>
      </c>
      <c r="D802" t="s">
        <v>26</v>
      </c>
      <c r="E802" t="s">
        <v>35</v>
      </c>
      <c r="F802" t="s">
        <v>16</v>
      </c>
      <c r="G802" t="s">
        <v>23</v>
      </c>
      <c r="H802">
        <v>29</v>
      </c>
      <c r="I802" s="1">
        <v>44069</v>
      </c>
      <c r="J802" s="2">
        <v>60919</v>
      </c>
      <c r="K802" s="3">
        <v>0</v>
      </c>
      <c r="L802" t="s">
        <v>18</v>
      </c>
      <c r="M802" t="s">
        <v>28</v>
      </c>
      <c r="N802" s="1" t="s">
        <v>20</v>
      </c>
      <c r="O802">
        <f>TBL_Employees[[#This Row],[Annual Salary]]*TBL_Employees[[#This Row],[Bonus %]]</f>
        <v>0</v>
      </c>
      <c r="P802" s="2">
        <f>TBL_Employees[[#This Row],[Annual Salary]]+TBL_Employees[[#This Row],[Bonus calculated]]</f>
        <v>60919</v>
      </c>
    </row>
    <row r="803" spans="1:16" hidden="1" x14ac:dyDescent="0.35">
      <c r="A803" t="s">
        <v>942</v>
      </c>
      <c r="B803" t="s">
        <v>1874</v>
      </c>
      <c r="C803" t="s">
        <v>53</v>
      </c>
      <c r="D803" t="s">
        <v>30</v>
      </c>
      <c r="E803" t="s">
        <v>1104</v>
      </c>
      <c r="F803" t="s">
        <v>27</v>
      </c>
      <c r="G803" t="s">
        <v>23</v>
      </c>
      <c r="H803">
        <v>51</v>
      </c>
      <c r="I803" s="1">
        <v>38188</v>
      </c>
      <c r="J803" s="2">
        <v>88288</v>
      </c>
      <c r="K803" s="3">
        <v>0</v>
      </c>
      <c r="L803" t="s">
        <v>32</v>
      </c>
      <c r="M803" t="s">
        <v>67</v>
      </c>
      <c r="N803" s="1" t="s">
        <v>20</v>
      </c>
      <c r="O803">
        <f>TBL_Employees[[#This Row],[Annual Salary]]*TBL_Employees[[#This Row],[Bonus %]]</f>
        <v>0</v>
      </c>
      <c r="P803" s="2">
        <f>TBL_Employees[[#This Row],[Annual Salary]]+TBL_Employees[[#This Row],[Bonus calculated]]</f>
        <v>88288</v>
      </c>
    </row>
    <row r="804" spans="1:16" hidden="1" x14ac:dyDescent="0.35">
      <c r="A804" t="s">
        <v>943</v>
      </c>
      <c r="B804" t="s">
        <v>1875</v>
      </c>
      <c r="C804" t="s">
        <v>59</v>
      </c>
      <c r="D804" t="s">
        <v>45</v>
      </c>
      <c r="E804" t="s">
        <v>35</v>
      </c>
      <c r="F804" t="s">
        <v>16</v>
      </c>
      <c r="G804" t="s">
        <v>23</v>
      </c>
      <c r="H804">
        <v>31</v>
      </c>
      <c r="I804" s="1">
        <v>44519</v>
      </c>
      <c r="J804" s="2">
        <v>53638</v>
      </c>
      <c r="K804" s="3">
        <v>0</v>
      </c>
      <c r="L804" t="s">
        <v>18</v>
      </c>
      <c r="M804" t="s">
        <v>19</v>
      </c>
      <c r="N804" s="1" t="s">
        <v>20</v>
      </c>
      <c r="O804">
        <f>TBL_Employees[[#This Row],[Annual Salary]]*TBL_Employees[[#This Row],[Bonus %]]</f>
        <v>0</v>
      </c>
      <c r="P804" s="2">
        <f>TBL_Employees[[#This Row],[Annual Salary]]+TBL_Employees[[#This Row],[Bonus calculated]]</f>
        <v>53638</v>
      </c>
    </row>
    <row r="805" spans="1:16" hidden="1" x14ac:dyDescent="0.35">
      <c r="A805" t="s">
        <v>944</v>
      </c>
      <c r="B805" t="s">
        <v>1876</v>
      </c>
      <c r="C805" t="s">
        <v>40</v>
      </c>
      <c r="D805" t="s">
        <v>58</v>
      </c>
      <c r="E805" t="s">
        <v>1104</v>
      </c>
      <c r="F805" t="s">
        <v>16</v>
      </c>
      <c r="G805" t="s">
        <v>23</v>
      </c>
      <c r="H805">
        <v>44</v>
      </c>
      <c r="I805" s="1">
        <v>39897</v>
      </c>
      <c r="J805" s="2">
        <v>75362</v>
      </c>
      <c r="K805" s="3">
        <v>0</v>
      </c>
      <c r="L805" t="s">
        <v>18</v>
      </c>
      <c r="M805" t="s">
        <v>19</v>
      </c>
      <c r="N805" s="1" t="s">
        <v>20</v>
      </c>
      <c r="O805">
        <f>TBL_Employees[[#This Row],[Annual Salary]]*TBL_Employees[[#This Row],[Bonus %]]</f>
        <v>0</v>
      </c>
      <c r="P805" s="2">
        <f>TBL_Employees[[#This Row],[Annual Salary]]+TBL_Employees[[#This Row],[Bonus calculated]]</f>
        <v>75362</v>
      </c>
    </row>
    <row r="806" spans="1:16" hidden="1" x14ac:dyDescent="0.35">
      <c r="A806" t="s">
        <v>945</v>
      </c>
      <c r="B806" t="s">
        <v>156</v>
      </c>
      <c r="C806" t="s">
        <v>76</v>
      </c>
      <c r="D806" t="s">
        <v>45</v>
      </c>
      <c r="E806" t="s">
        <v>35</v>
      </c>
      <c r="F806" t="s">
        <v>16</v>
      </c>
      <c r="G806" t="s">
        <v>17</v>
      </c>
      <c r="H806">
        <v>38</v>
      </c>
      <c r="I806" s="1">
        <v>44705</v>
      </c>
      <c r="J806" s="2">
        <v>60799</v>
      </c>
      <c r="K806" s="3">
        <v>0</v>
      </c>
      <c r="L806" t="s">
        <v>18</v>
      </c>
      <c r="M806" t="s">
        <v>56</v>
      </c>
      <c r="N806" s="1" t="s">
        <v>20</v>
      </c>
      <c r="O806">
        <f>TBL_Employees[[#This Row],[Annual Salary]]*TBL_Employees[[#This Row],[Bonus %]]</f>
        <v>0</v>
      </c>
      <c r="P806" s="2">
        <f>TBL_Employees[[#This Row],[Annual Salary]]+TBL_Employees[[#This Row],[Bonus calculated]]</f>
        <v>60799</v>
      </c>
    </row>
    <row r="807" spans="1:16" hidden="1" x14ac:dyDescent="0.35">
      <c r="A807" t="s">
        <v>946</v>
      </c>
      <c r="B807" t="s">
        <v>1877</v>
      </c>
      <c r="C807" t="s">
        <v>55</v>
      </c>
      <c r="D807" t="s">
        <v>58</v>
      </c>
      <c r="E807" t="s">
        <v>31</v>
      </c>
      <c r="F807" t="s">
        <v>16</v>
      </c>
      <c r="G807" t="s">
        <v>23</v>
      </c>
      <c r="H807">
        <v>29</v>
      </c>
      <c r="I807" s="1">
        <v>44593</v>
      </c>
      <c r="J807" s="2">
        <v>129172</v>
      </c>
      <c r="K807" s="3">
        <v>0.08</v>
      </c>
      <c r="L807" t="s">
        <v>32</v>
      </c>
      <c r="M807" t="s">
        <v>54</v>
      </c>
      <c r="N807" s="1" t="s">
        <v>20</v>
      </c>
      <c r="O807">
        <f>TBL_Employees[[#This Row],[Annual Salary]]*TBL_Employees[[#This Row],[Bonus %]]</f>
        <v>10333.76</v>
      </c>
      <c r="P807" s="2">
        <f>TBL_Employees[[#This Row],[Annual Salary]]+TBL_Employees[[#This Row],[Bonus calculated]]</f>
        <v>139505.76</v>
      </c>
    </row>
    <row r="808" spans="1:16" hidden="1" x14ac:dyDescent="0.35">
      <c r="A808" t="s">
        <v>245</v>
      </c>
      <c r="B808" t="s">
        <v>1878</v>
      </c>
      <c r="C808" t="s">
        <v>59</v>
      </c>
      <c r="D808" t="s">
        <v>58</v>
      </c>
      <c r="E808" t="s">
        <v>31</v>
      </c>
      <c r="F808" t="s">
        <v>16</v>
      </c>
      <c r="G808" t="s">
        <v>23</v>
      </c>
      <c r="H808">
        <v>49</v>
      </c>
      <c r="I808" s="1">
        <v>44238</v>
      </c>
      <c r="J808" s="2">
        <v>50012</v>
      </c>
      <c r="K808" s="3">
        <v>0</v>
      </c>
      <c r="L808" t="s">
        <v>18</v>
      </c>
      <c r="M808" t="s">
        <v>56</v>
      </c>
      <c r="N808" s="1" t="s">
        <v>20</v>
      </c>
      <c r="O808">
        <f>TBL_Employees[[#This Row],[Annual Salary]]*TBL_Employees[[#This Row],[Bonus %]]</f>
        <v>0</v>
      </c>
      <c r="P808" s="2">
        <f>TBL_Employees[[#This Row],[Annual Salary]]+TBL_Employees[[#This Row],[Bonus calculated]]</f>
        <v>50012</v>
      </c>
    </row>
    <row r="809" spans="1:16" hidden="1" x14ac:dyDescent="0.35">
      <c r="A809" t="s">
        <v>947</v>
      </c>
      <c r="B809" t="s">
        <v>1879</v>
      </c>
      <c r="C809" t="s">
        <v>1113</v>
      </c>
      <c r="D809" t="s">
        <v>45</v>
      </c>
      <c r="E809" t="s">
        <v>15</v>
      </c>
      <c r="F809" t="s">
        <v>16</v>
      </c>
      <c r="G809" t="s">
        <v>23</v>
      </c>
      <c r="H809">
        <v>44</v>
      </c>
      <c r="I809" s="1">
        <v>43229</v>
      </c>
      <c r="J809" s="2">
        <v>122441</v>
      </c>
      <c r="K809" s="3">
        <v>0.15</v>
      </c>
      <c r="L809" t="s">
        <v>18</v>
      </c>
      <c r="M809" t="s">
        <v>28</v>
      </c>
      <c r="N809" s="1" t="s">
        <v>20</v>
      </c>
      <c r="O809">
        <f>TBL_Employees[[#This Row],[Annual Salary]]*TBL_Employees[[#This Row],[Bonus %]]</f>
        <v>18366.149999999998</v>
      </c>
      <c r="P809" s="2">
        <f>TBL_Employees[[#This Row],[Annual Salary]]+TBL_Employees[[#This Row],[Bonus calculated]]</f>
        <v>140807.15</v>
      </c>
    </row>
    <row r="810" spans="1:16" hidden="1" x14ac:dyDescent="0.35">
      <c r="A810" t="s">
        <v>249</v>
      </c>
      <c r="B810" t="s">
        <v>1880</v>
      </c>
      <c r="C810" t="s">
        <v>71</v>
      </c>
      <c r="D810" t="s">
        <v>30</v>
      </c>
      <c r="E810" t="s">
        <v>1104</v>
      </c>
      <c r="F810" t="s">
        <v>27</v>
      </c>
      <c r="G810" t="s">
        <v>46</v>
      </c>
      <c r="H810">
        <v>45</v>
      </c>
      <c r="I810" s="1">
        <v>37692</v>
      </c>
      <c r="J810" s="2">
        <v>85822</v>
      </c>
      <c r="K810" s="3">
        <v>0</v>
      </c>
      <c r="L810" t="s">
        <v>18</v>
      </c>
      <c r="M810" t="s">
        <v>37</v>
      </c>
      <c r="N810" s="1" t="s">
        <v>20</v>
      </c>
      <c r="O810">
        <f>TBL_Employees[[#This Row],[Annual Salary]]*TBL_Employees[[#This Row],[Bonus %]]</f>
        <v>0</v>
      </c>
      <c r="P810" s="2">
        <f>TBL_Employees[[#This Row],[Annual Salary]]+TBL_Employees[[#This Row],[Bonus calculated]]</f>
        <v>85822</v>
      </c>
    </row>
    <row r="811" spans="1:16" hidden="1" x14ac:dyDescent="0.35">
      <c r="A811" t="s">
        <v>207</v>
      </c>
      <c r="B811" t="s">
        <v>1552</v>
      </c>
      <c r="C811" t="s">
        <v>59</v>
      </c>
      <c r="D811" t="s">
        <v>45</v>
      </c>
      <c r="E811" t="s">
        <v>1104</v>
      </c>
      <c r="F811" t="s">
        <v>27</v>
      </c>
      <c r="G811" t="s">
        <v>46</v>
      </c>
      <c r="H811">
        <v>58</v>
      </c>
      <c r="I811" s="1">
        <v>39223</v>
      </c>
      <c r="J811" s="2">
        <v>43803</v>
      </c>
      <c r="K811" s="3">
        <v>0</v>
      </c>
      <c r="L811" t="s">
        <v>18</v>
      </c>
      <c r="M811" t="s">
        <v>42</v>
      </c>
      <c r="N811" s="1" t="s">
        <v>20</v>
      </c>
      <c r="O811">
        <f>TBL_Employees[[#This Row],[Annual Salary]]*TBL_Employees[[#This Row],[Bonus %]]</f>
        <v>0</v>
      </c>
      <c r="P811" s="2">
        <f>TBL_Employees[[#This Row],[Annual Salary]]+TBL_Employees[[#This Row],[Bonus calculated]]</f>
        <v>43803</v>
      </c>
    </row>
    <row r="812" spans="1:16" hidden="1" x14ac:dyDescent="0.35">
      <c r="A812" t="s">
        <v>148</v>
      </c>
      <c r="B812" t="s">
        <v>1881</v>
      </c>
      <c r="C812" t="s">
        <v>40</v>
      </c>
      <c r="D812" t="s">
        <v>58</v>
      </c>
      <c r="E812" t="s">
        <v>1104</v>
      </c>
      <c r="F812" t="s">
        <v>27</v>
      </c>
      <c r="G812" t="s">
        <v>23</v>
      </c>
      <c r="H812">
        <v>29</v>
      </c>
      <c r="I812" s="1">
        <v>43798</v>
      </c>
      <c r="J812" s="2">
        <v>72620</v>
      </c>
      <c r="K812" s="3">
        <v>0</v>
      </c>
      <c r="L812" t="s">
        <v>32</v>
      </c>
      <c r="M812" t="s">
        <v>67</v>
      </c>
      <c r="N812" s="1" t="s">
        <v>20</v>
      </c>
      <c r="O812">
        <f>TBL_Employees[[#This Row],[Annual Salary]]*TBL_Employees[[#This Row],[Bonus %]]</f>
        <v>0</v>
      </c>
      <c r="P812" s="2">
        <f>TBL_Employees[[#This Row],[Annual Salary]]+TBL_Employees[[#This Row],[Bonus calculated]]</f>
        <v>72620</v>
      </c>
    </row>
    <row r="813" spans="1:16" hidden="1" x14ac:dyDescent="0.35">
      <c r="A813" t="s">
        <v>160</v>
      </c>
      <c r="B813" t="s">
        <v>1882</v>
      </c>
      <c r="C813" t="s">
        <v>57</v>
      </c>
      <c r="D813" t="s">
        <v>41</v>
      </c>
      <c r="E813" t="s">
        <v>31</v>
      </c>
      <c r="F813" t="s">
        <v>16</v>
      </c>
      <c r="G813" t="s">
        <v>46</v>
      </c>
      <c r="H813">
        <v>25</v>
      </c>
      <c r="I813" s="1">
        <v>44432</v>
      </c>
      <c r="J813" s="2">
        <v>71222</v>
      </c>
      <c r="K813" s="3">
        <v>0</v>
      </c>
      <c r="L813" t="s">
        <v>47</v>
      </c>
      <c r="M813" t="s">
        <v>68</v>
      </c>
      <c r="N813" s="1" t="s">
        <v>20</v>
      </c>
      <c r="O813">
        <f>TBL_Employees[[#This Row],[Annual Salary]]*TBL_Employees[[#This Row],[Bonus %]]</f>
        <v>0</v>
      </c>
      <c r="P813" s="2">
        <f>TBL_Employees[[#This Row],[Annual Salary]]+TBL_Employees[[#This Row],[Bonus calculated]]</f>
        <v>71222</v>
      </c>
    </row>
    <row r="814" spans="1:16" hidden="1" x14ac:dyDescent="0.35">
      <c r="A814" t="s">
        <v>948</v>
      </c>
      <c r="B814" t="s">
        <v>1883</v>
      </c>
      <c r="C814" t="s">
        <v>38</v>
      </c>
      <c r="D814" t="s">
        <v>30</v>
      </c>
      <c r="E814" t="s">
        <v>35</v>
      </c>
      <c r="F814" t="s">
        <v>16</v>
      </c>
      <c r="G814" t="s">
        <v>17</v>
      </c>
      <c r="H814">
        <v>62</v>
      </c>
      <c r="I814" s="1">
        <v>34694</v>
      </c>
      <c r="J814" s="2">
        <v>155332</v>
      </c>
      <c r="K814" s="3">
        <v>0.2</v>
      </c>
      <c r="L814" t="s">
        <v>18</v>
      </c>
      <c r="M814" t="s">
        <v>24</v>
      </c>
      <c r="N814" s="1" t="s">
        <v>20</v>
      </c>
      <c r="O814">
        <f>TBL_Employees[[#This Row],[Annual Salary]]*TBL_Employees[[#This Row],[Bonus %]]</f>
        <v>31066.400000000001</v>
      </c>
      <c r="P814" s="2">
        <f>TBL_Employees[[#This Row],[Annual Salary]]+TBL_Employees[[#This Row],[Bonus calculated]]</f>
        <v>186398.4</v>
      </c>
    </row>
    <row r="815" spans="1:16" hidden="1" x14ac:dyDescent="0.35">
      <c r="A815" t="s">
        <v>949</v>
      </c>
      <c r="B815" t="s">
        <v>1884</v>
      </c>
      <c r="C815" t="s">
        <v>55</v>
      </c>
      <c r="D815" t="s">
        <v>14</v>
      </c>
      <c r="E815" t="s">
        <v>35</v>
      </c>
      <c r="F815" t="s">
        <v>27</v>
      </c>
      <c r="G815" t="s">
        <v>46</v>
      </c>
      <c r="H815">
        <v>33</v>
      </c>
      <c r="I815" s="1">
        <v>42695</v>
      </c>
      <c r="J815" s="2">
        <v>107202</v>
      </c>
      <c r="K815" s="3">
        <v>0.06</v>
      </c>
      <c r="L815" t="s">
        <v>18</v>
      </c>
      <c r="M815" t="s">
        <v>28</v>
      </c>
      <c r="N815" s="1" t="s">
        <v>20</v>
      </c>
      <c r="O815">
        <f>TBL_Employees[[#This Row],[Annual Salary]]*TBL_Employees[[#This Row],[Bonus %]]</f>
        <v>6432.12</v>
      </c>
      <c r="P815" s="2">
        <f>TBL_Employees[[#This Row],[Annual Salary]]+TBL_Employees[[#This Row],[Bonus calculated]]</f>
        <v>113634.12</v>
      </c>
    </row>
    <row r="816" spans="1:16" hidden="1" x14ac:dyDescent="0.35">
      <c r="A816" t="s">
        <v>950</v>
      </c>
      <c r="B816" t="s">
        <v>1885</v>
      </c>
      <c r="C816" t="s">
        <v>55</v>
      </c>
      <c r="D816" t="s">
        <v>58</v>
      </c>
      <c r="E816" t="s">
        <v>35</v>
      </c>
      <c r="F816" t="s">
        <v>27</v>
      </c>
      <c r="G816" t="s">
        <v>46</v>
      </c>
      <c r="H816">
        <v>56</v>
      </c>
      <c r="I816" s="1">
        <v>42364</v>
      </c>
      <c r="J816" s="2">
        <v>121751</v>
      </c>
      <c r="K816" s="3">
        <v>0.08</v>
      </c>
      <c r="L816" t="s">
        <v>18</v>
      </c>
      <c r="M816" t="s">
        <v>28</v>
      </c>
      <c r="N816" s="1" t="s">
        <v>20</v>
      </c>
      <c r="O816">
        <f>TBL_Employees[[#This Row],[Annual Salary]]*TBL_Employees[[#This Row],[Bonus %]]</f>
        <v>9740.08</v>
      </c>
      <c r="P816" s="2">
        <f>TBL_Employees[[#This Row],[Annual Salary]]+TBL_Employees[[#This Row],[Bonus calculated]]</f>
        <v>131491.07999999999</v>
      </c>
    </row>
    <row r="817" spans="1:16" hidden="1" x14ac:dyDescent="0.35">
      <c r="A817" t="s">
        <v>951</v>
      </c>
      <c r="B817" t="s">
        <v>186</v>
      </c>
      <c r="C817" t="s">
        <v>55</v>
      </c>
      <c r="D817" t="s">
        <v>14</v>
      </c>
      <c r="E817" t="s">
        <v>31</v>
      </c>
      <c r="F817" t="s">
        <v>16</v>
      </c>
      <c r="G817" t="s">
        <v>46</v>
      </c>
      <c r="H817">
        <v>45</v>
      </c>
      <c r="I817" s="1">
        <v>40450</v>
      </c>
      <c r="J817" s="2">
        <v>115591</v>
      </c>
      <c r="K817" s="3">
        <v>0.05</v>
      </c>
      <c r="L817" t="s">
        <v>18</v>
      </c>
      <c r="M817" t="s">
        <v>19</v>
      </c>
      <c r="N817" s="1" t="s">
        <v>20</v>
      </c>
      <c r="O817">
        <f>TBL_Employees[[#This Row],[Annual Salary]]*TBL_Employees[[#This Row],[Bonus %]]</f>
        <v>5779.55</v>
      </c>
      <c r="P817" s="2">
        <f>TBL_Employees[[#This Row],[Annual Salary]]+TBL_Employees[[#This Row],[Bonus calculated]]</f>
        <v>121370.55</v>
      </c>
    </row>
    <row r="818" spans="1:16" hidden="1" x14ac:dyDescent="0.35">
      <c r="A818" t="s">
        <v>952</v>
      </c>
      <c r="B818" t="s">
        <v>1886</v>
      </c>
      <c r="C818" t="s">
        <v>55</v>
      </c>
      <c r="D818" t="s">
        <v>22</v>
      </c>
      <c r="E818" t="s">
        <v>15</v>
      </c>
      <c r="F818" t="s">
        <v>16</v>
      </c>
      <c r="G818" t="s">
        <v>46</v>
      </c>
      <c r="H818">
        <v>28</v>
      </c>
      <c r="I818" s="1">
        <v>44266</v>
      </c>
      <c r="J818" s="2">
        <v>108601</v>
      </c>
      <c r="K818" s="3">
        <v>0.05</v>
      </c>
      <c r="L818" t="s">
        <v>47</v>
      </c>
      <c r="M818" t="s">
        <v>1136</v>
      </c>
      <c r="N818" s="1" t="s">
        <v>20</v>
      </c>
      <c r="O818">
        <f>TBL_Employees[[#This Row],[Annual Salary]]*TBL_Employees[[#This Row],[Bonus %]]</f>
        <v>5430.05</v>
      </c>
      <c r="P818" s="2">
        <f>TBL_Employees[[#This Row],[Annual Salary]]+TBL_Employees[[#This Row],[Bonus calculated]]</f>
        <v>114031.05</v>
      </c>
    </row>
    <row r="819" spans="1:16" hidden="1" x14ac:dyDescent="0.35">
      <c r="A819" t="s">
        <v>953</v>
      </c>
      <c r="B819" t="s">
        <v>1887</v>
      </c>
      <c r="C819" t="s">
        <v>1113</v>
      </c>
      <c r="D819" t="s">
        <v>22</v>
      </c>
      <c r="E819" t="s">
        <v>35</v>
      </c>
      <c r="F819" t="s">
        <v>16</v>
      </c>
      <c r="G819" t="s">
        <v>23</v>
      </c>
      <c r="H819">
        <v>30</v>
      </c>
      <c r="I819" s="1">
        <v>43542</v>
      </c>
      <c r="J819" s="2">
        <v>159823</v>
      </c>
      <c r="K819" s="3">
        <v>0.11</v>
      </c>
      <c r="L819" t="s">
        <v>18</v>
      </c>
      <c r="M819" t="s">
        <v>56</v>
      </c>
      <c r="N819" s="1">
        <v>44802</v>
      </c>
      <c r="O819">
        <f>TBL_Employees[[#This Row],[Annual Salary]]*TBL_Employees[[#This Row],[Bonus %]]</f>
        <v>17580.53</v>
      </c>
      <c r="P819" s="2">
        <f>TBL_Employees[[#This Row],[Annual Salary]]+TBL_Employees[[#This Row],[Bonus calculated]]</f>
        <v>177403.53</v>
      </c>
    </row>
    <row r="820" spans="1:16" hidden="1" x14ac:dyDescent="0.35">
      <c r="A820" t="s">
        <v>171</v>
      </c>
      <c r="B820" t="s">
        <v>1103</v>
      </c>
      <c r="C820" t="s">
        <v>59</v>
      </c>
      <c r="D820" t="s">
        <v>41</v>
      </c>
      <c r="E820" t="s">
        <v>15</v>
      </c>
      <c r="F820" t="s">
        <v>16</v>
      </c>
      <c r="G820" t="s">
        <v>23</v>
      </c>
      <c r="H820">
        <v>45</v>
      </c>
      <c r="I820" s="1">
        <v>37240</v>
      </c>
      <c r="J820" s="2">
        <v>53526</v>
      </c>
      <c r="K820" s="3">
        <v>0</v>
      </c>
      <c r="L820" t="s">
        <v>18</v>
      </c>
      <c r="M820" t="s">
        <v>56</v>
      </c>
      <c r="N820" s="1" t="s">
        <v>20</v>
      </c>
      <c r="O820">
        <f>TBL_Employees[[#This Row],[Annual Salary]]*TBL_Employees[[#This Row],[Bonus %]]</f>
        <v>0</v>
      </c>
      <c r="P820" s="2">
        <f>TBL_Employees[[#This Row],[Annual Salary]]+TBL_Employees[[#This Row],[Bonus calculated]]</f>
        <v>53526</v>
      </c>
    </row>
    <row r="821" spans="1:16" hidden="1" x14ac:dyDescent="0.35">
      <c r="A821" t="s">
        <v>954</v>
      </c>
      <c r="B821" t="s">
        <v>1888</v>
      </c>
      <c r="C821" t="s">
        <v>75</v>
      </c>
      <c r="D821" t="s">
        <v>26</v>
      </c>
      <c r="E821" t="s">
        <v>1104</v>
      </c>
      <c r="F821" t="s">
        <v>27</v>
      </c>
      <c r="G821" t="s">
        <v>46</v>
      </c>
      <c r="H821">
        <v>33</v>
      </c>
      <c r="I821" s="1">
        <v>42707</v>
      </c>
      <c r="J821" s="2">
        <v>90084</v>
      </c>
      <c r="K821" s="3">
        <v>0</v>
      </c>
      <c r="L821" t="s">
        <v>18</v>
      </c>
      <c r="M821" t="s">
        <v>28</v>
      </c>
      <c r="N821" s="1" t="s">
        <v>20</v>
      </c>
      <c r="O821">
        <f>TBL_Employees[[#This Row],[Annual Salary]]*TBL_Employees[[#This Row],[Bonus %]]</f>
        <v>0</v>
      </c>
      <c r="P821" s="2">
        <f>TBL_Employees[[#This Row],[Annual Salary]]+TBL_Employees[[#This Row],[Bonus calculated]]</f>
        <v>90084</v>
      </c>
    </row>
    <row r="822" spans="1:16" hidden="1" x14ac:dyDescent="0.35">
      <c r="A822" t="s">
        <v>955</v>
      </c>
      <c r="B822" t="s">
        <v>1889</v>
      </c>
      <c r="C822" t="s">
        <v>13</v>
      </c>
      <c r="D822" t="s">
        <v>58</v>
      </c>
      <c r="E822" t="s">
        <v>35</v>
      </c>
      <c r="F822" t="s">
        <v>27</v>
      </c>
      <c r="G822" t="s">
        <v>17</v>
      </c>
      <c r="H822">
        <v>41</v>
      </c>
      <c r="I822" s="1">
        <v>40627</v>
      </c>
      <c r="J822" s="2">
        <v>210085</v>
      </c>
      <c r="K822" s="3">
        <v>0.39</v>
      </c>
      <c r="L822" t="s">
        <v>18</v>
      </c>
      <c r="M822" t="s">
        <v>19</v>
      </c>
      <c r="N822" s="1" t="s">
        <v>20</v>
      </c>
      <c r="O822">
        <f>TBL_Employees[[#This Row],[Annual Salary]]*TBL_Employees[[#This Row],[Bonus %]]</f>
        <v>81933.150000000009</v>
      </c>
      <c r="P822" s="2">
        <f>TBL_Employees[[#This Row],[Annual Salary]]+TBL_Employees[[#This Row],[Bonus calculated]]</f>
        <v>292018.15000000002</v>
      </c>
    </row>
    <row r="823" spans="1:16" hidden="1" x14ac:dyDescent="0.35">
      <c r="A823" t="s">
        <v>113</v>
      </c>
      <c r="B823" t="s">
        <v>1890</v>
      </c>
      <c r="C823" t="s">
        <v>1113</v>
      </c>
      <c r="D823" t="s">
        <v>45</v>
      </c>
      <c r="E823" t="s">
        <v>1104</v>
      </c>
      <c r="F823" t="s">
        <v>27</v>
      </c>
      <c r="G823" t="s">
        <v>23</v>
      </c>
      <c r="H823">
        <v>33</v>
      </c>
      <c r="I823" s="1">
        <v>42042</v>
      </c>
      <c r="J823" s="2">
        <v>133908</v>
      </c>
      <c r="K823" s="3">
        <v>0.15</v>
      </c>
      <c r="L823" t="s">
        <v>18</v>
      </c>
      <c r="M823" t="s">
        <v>19</v>
      </c>
      <c r="N823" s="1" t="s">
        <v>20</v>
      </c>
      <c r="O823">
        <f>TBL_Employees[[#This Row],[Annual Salary]]*TBL_Employees[[#This Row],[Bonus %]]</f>
        <v>20086.2</v>
      </c>
      <c r="P823" s="2">
        <f>TBL_Employees[[#This Row],[Annual Salary]]+TBL_Employees[[#This Row],[Bonus calculated]]</f>
        <v>153994.20000000001</v>
      </c>
    </row>
    <row r="824" spans="1:16" hidden="1" x14ac:dyDescent="0.35">
      <c r="A824" t="s">
        <v>956</v>
      </c>
      <c r="B824" t="s">
        <v>1891</v>
      </c>
      <c r="C824" t="s">
        <v>55</v>
      </c>
      <c r="D824" t="s">
        <v>41</v>
      </c>
      <c r="E824" t="s">
        <v>35</v>
      </c>
      <c r="F824" t="s">
        <v>16</v>
      </c>
      <c r="G824" t="s">
        <v>23</v>
      </c>
      <c r="H824">
        <v>48</v>
      </c>
      <c r="I824" s="1">
        <v>41355</v>
      </c>
      <c r="J824" s="2">
        <v>100652</v>
      </c>
      <c r="K824" s="3">
        <v>7.0000000000000007E-2</v>
      </c>
      <c r="L824" t="s">
        <v>18</v>
      </c>
      <c r="M824" t="s">
        <v>42</v>
      </c>
      <c r="N824" s="1" t="s">
        <v>20</v>
      </c>
      <c r="O824">
        <f>TBL_Employees[[#This Row],[Annual Salary]]*TBL_Employees[[#This Row],[Bonus %]]</f>
        <v>7045.64</v>
      </c>
      <c r="P824" s="2">
        <f>TBL_Employees[[#This Row],[Annual Salary]]+TBL_Employees[[#This Row],[Bonus calculated]]</f>
        <v>107697.64</v>
      </c>
    </row>
    <row r="825" spans="1:16" hidden="1" x14ac:dyDescent="0.35">
      <c r="A825" t="s">
        <v>957</v>
      </c>
      <c r="B825" t="s">
        <v>183</v>
      </c>
      <c r="C825" t="s">
        <v>13</v>
      </c>
      <c r="D825" t="s">
        <v>22</v>
      </c>
      <c r="E825" t="s">
        <v>31</v>
      </c>
      <c r="F825" t="s">
        <v>16</v>
      </c>
      <c r="G825" t="s">
        <v>46</v>
      </c>
      <c r="H825">
        <v>48</v>
      </c>
      <c r="I825" s="1">
        <v>41481</v>
      </c>
      <c r="J825" s="2">
        <v>225725</v>
      </c>
      <c r="K825" s="3">
        <v>0.37</v>
      </c>
      <c r="L825" t="s">
        <v>18</v>
      </c>
      <c r="M825" t="s">
        <v>37</v>
      </c>
      <c r="N825" s="1" t="s">
        <v>20</v>
      </c>
      <c r="O825">
        <f>TBL_Employees[[#This Row],[Annual Salary]]*TBL_Employees[[#This Row],[Bonus %]]</f>
        <v>83518.25</v>
      </c>
      <c r="P825" s="2">
        <f>TBL_Employees[[#This Row],[Annual Salary]]+TBL_Employees[[#This Row],[Bonus calculated]]</f>
        <v>309243.25</v>
      </c>
    </row>
    <row r="826" spans="1:16" hidden="1" x14ac:dyDescent="0.35">
      <c r="A826" t="s">
        <v>958</v>
      </c>
      <c r="B826" t="s">
        <v>1892</v>
      </c>
      <c r="C826" t="s">
        <v>13</v>
      </c>
      <c r="D826" t="s">
        <v>22</v>
      </c>
      <c r="E826" t="s">
        <v>1104</v>
      </c>
      <c r="F826" t="s">
        <v>16</v>
      </c>
      <c r="G826" t="s">
        <v>17</v>
      </c>
      <c r="H826">
        <v>41</v>
      </c>
      <c r="I826" s="1">
        <v>39212</v>
      </c>
      <c r="J826" s="2">
        <v>224989</v>
      </c>
      <c r="K826" s="3">
        <v>0.33</v>
      </c>
      <c r="L826" t="s">
        <v>18</v>
      </c>
      <c r="M826" t="s">
        <v>56</v>
      </c>
      <c r="N826" s="1" t="s">
        <v>20</v>
      </c>
      <c r="O826">
        <f>TBL_Employees[[#This Row],[Annual Salary]]*TBL_Employees[[#This Row],[Bonus %]]</f>
        <v>74246.37000000001</v>
      </c>
      <c r="P826" s="2">
        <f>TBL_Employees[[#This Row],[Annual Salary]]+TBL_Employees[[#This Row],[Bonus calculated]]</f>
        <v>299235.37</v>
      </c>
    </row>
    <row r="827" spans="1:16" hidden="1" x14ac:dyDescent="0.35">
      <c r="A827" t="s">
        <v>959</v>
      </c>
      <c r="B827" t="s">
        <v>1893</v>
      </c>
      <c r="C827" t="s">
        <v>60</v>
      </c>
      <c r="D827" t="s">
        <v>30</v>
      </c>
      <c r="E827" t="s">
        <v>1104</v>
      </c>
      <c r="F827" t="s">
        <v>16</v>
      </c>
      <c r="G827" t="s">
        <v>17</v>
      </c>
      <c r="H827">
        <v>37</v>
      </c>
      <c r="I827" s="1">
        <v>44815</v>
      </c>
      <c r="J827" s="2">
        <v>109680</v>
      </c>
      <c r="K827" s="3">
        <v>0</v>
      </c>
      <c r="L827" t="s">
        <v>18</v>
      </c>
      <c r="M827" t="s">
        <v>56</v>
      </c>
      <c r="N827" s="1" t="s">
        <v>20</v>
      </c>
      <c r="O827">
        <f>TBL_Employees[[#This Row],[Annual Salary]]*TBL_Employees[[#This Row],[Bonus %]]</f>
        <v>0</v>
      </c>
      <c r="P827" s="2">
        <f>TBL_Employees[[#This Row],[Annual Salary]]+TBL_Employees[[#This Row],[Bonus calculated]]</f>
        <v>109680</v>
      </c>
    </row>
    <row r="828" spans="1:16" hidden="1" x14ac:dyDescent="0.35">
      <c r="A828" t="s">
        <v>246</v>
      </c>
      <c r="B828" t="s">
        <v>1894</v>
      </c>
      <c r="C828" t="s">
        <v>44</v>
      </c>
      <c r="D828" t="s">
        <v>45</v>
      </c>
      <c r="E828" t="s">
        <v>15</v>
      </c>
      <c r="F828" t="s">
        <v>27</v>
      </c>
      <c r="G828" t="s">
        <v>46</v>
      </c>
      <c r="H828">
        <v>55</v>
      </c>
      <c r="I828" s="1">
        <v>37892</v>
      </c>
      <c r="J828" s="2">
        <v>74216</v>
      </c>
      <c r="K828" s="3">
        <v>0</v>
      </c>
      <c r="L828" t="s">
        <v>47</v>
      </c>
      <c r="M828" t="s">
        <v>68</v>
      </c>
      <c r="N828" s="1" t="s">
        <v>20</v>
      </c>
      <c r="O828">
        <f>TBL_Employees[[#This Row],[Annual Salary]]*TBL_Employees[[#This Row],[Bonus %]]</f>
        <v>0</v>
      </c>
      <c r="P828" s="2">
        <f>TBL_Employees[[#This Row],[Annual Salary]]+TBL_Employees[[#This Row],[Bonus calculated]]</f>
        <v>74216</v>
      </c>
    </row>
    <row r="829" spans="1:16" hidden="1" x14ac:dyDescent="0.35">
      <c r="A829" t="s">
        <v>960</v>
      </c>
      <c r="B829" t="s">
        <v>1895</v>
      </c>
      <c r="C829" t="s">
        <v>1113</v>
      </c>
      <c r="D829" t="s">
        <v>41</v>
      </c>
      <c r="E829" t="s">
        <v>31</v>
      </c>
      <c r="F829" t="s">
        <v>16</v>
      </c>
      <c r="G829" t="s">
        <v>23</v>
      </c>
      <c r="H829">
        <v>37</v>
      </c>
      <c r="I829" s="1">
        <v>44320</v>
      </c>
      <c r="J829" s="2">
        <v>151363</v>
      </c>
      <c r="K829" s="3">
        <v>0.12</v>
      </c>
      <c r="L829" t="s">
        <v>18</v>
      </c>
      <c r="M829" t="s">
        <v>42</v>
      </c>
      <c r="N829" s="1" t="s">
        <v>20</v>
      </c>
      <c r="O829">
        <f>TBL_Employees[[#This Row],[Annual Salary]]*TBL_Employees[[#This Row],[Bonus %]]</f>
        <v>18163.559999999998</v>
      </c>
      <c r="P829" s="2">
        <f>TBL_Employees[[#This Row],[Annual Salary]]+TBL_Employees[[#This Row],[Bonus calculated]]</f>
        <v>169526.56</v>
      </c>
    </row>
    <row r="830" spans="1:16" hidden="1" x14ac:dyDescent="0.35">
      <c r="A830" t="s">
        <v>961</v>
      </c>
      <c r="B830" t="s">
        <v>1896</v>
      </c>
      <c r="C830" t="s">
        <v>21</v>
      </c>
      <c r="D830" t="s">
        <v>22</v>
      </c>
      <c r="E830" t="s">
        <v>15</v>
      </c>
      <c r="F830" t="s">
        <v>16</v>
      </c>
      <c r="G830" t="s">
        <v>46</v>
      </c>
      <c r="H830">
        <v>58</v>
      </c>
      <c r="I830" s="1">
        <v>36554</v>
      </c>
      <c r="J830" s="2">
        <v>62686</v>
      </c>
      <c r="K830" s="3">
        <v>0</v>
      </c>
      <c r="L830" t="s">
        <v>18</v>
      </c>
      <c r="M830" t="s">
        <v>37</v>
      </c>
      <c r="N830" s="1" t="s">
        <v>20</v>
      </c>
      <c r="O830">
        <f>TBL_Employees[[#This Row],[Annual Salary]]*TBL_Employees[[#This Row],[Bonus %]]</f>
        <v>0</v>
      </c>
      <c r="P830" s="2">
        <f>TBL_Employees[[#This Row],[Annual Salary]]+TBL_Employees[[#This Row],[Bonus calculated]]</f>
        <v>62686</v>
      </c>
    </row>
    <row r="831" spans="1:16" hidden="1" x14ac:dyDescent="0.35">
      <c r="A831" t="s">
        <v>962</v>
      </c>
      <c r="B831" t="s">
        <v>1897</v>
      </c>
      <c r="C831" t="s">
        <v>38</v>
      </c>
      <c r="D831" t="s">
        <v>22</v>
      </c>
      <c r="E831" t="s">
        <v>15</v>
      </c>
      <c r="F831" t="s">
        <v>16</v>
      </c>
      <c r="G831" t="s">
        <v>43</v>
      </c>
      <c r="H831">
        <v>51</v>
      </c>
      <c r="I831" s="1">
        <v>42016</v>
      </c>
      <c r="J831" s="2">
        <v>178218</v>
      </c>
      <c r="K831" s="3">
        <v>0.27</v>
      </c>
      <c r="L831" t="s">
        <v>18</v>
      </c>
      <c r="M831" t="s">
        <v>42</v>
      </c>
      <c r="N831" s="1" t="s">
        <v>20</v>
      </c>
      <c r="O831">
        <f>TBL_Employees[[#This Row],[Annual Salary]]*TBL_Employees[[#This Row],[Bonus %]]</f>
        <v>48118.86</v>
      </c>
      <c r="P831" s="2">
        <f>TBL_Employees[[#This Row],[Annual Salary]]+TBL_Employees[[#This Row],[Bonus calculated]]</f>
        <v>226336.86</v>
      </c>
    </row>
    <row r="832" spans="1:16" hidden="1" x14ac:dyDescent="0.35">
      <c r="A832" t="s">
        <v>963</v>
      </c>
      <c r="B832" t="s">
        <v>1898</v>
      </c>
      <c r="C832" t="s">
        <v>52</v>
      </c>
      <c r="D832" t="s">
        <v>30</v>
      </c>
      <c r="E832" t="s">
        <v>31</v>
      </c>
      <c r="F832" t="s">
        <v>16</v>
      </c>
      <c r="G832" t="s">
        <v>23</v>
      </c>
      <c r="H832">
        <v>37</v>
      </c>
      <c r="I832" s="1">
        <v>41573</v>
      </c>
      <c r="J832" s="2">
        <v>69125</v>
      </c>
      <c r="K832" s="3">
        <v>0</v>
      </c>
      <c r="L832" t="s">
        <v>18</v>
      </c>
      <c r="M832" t="s">
        <v>24</v>
      </c>
      <c r="N832" s="1" t="s">
        <v>20</v>
      </c>
      <c r="O832">
        <f>TBL_Employees[[#This Row],[Annual Salary]]*TBL_Employees[[#This Row],[Bonus %]]</f>
        <v>0</v>
      </c>
      <c r="P832" s="2">
        <f>TBL_Employees[[#This Row],[Annual Salary]]+TBL_Employees[[#This Row],[Bonus calculated]]</f>
        <v>69125</v>
      </c>
    </row>
    <row r="833" spans="1:16" hidden="1" x14ac:dyDescent="0.35">
      <c r="A833" t="s">
        <v>964</v>
      </c>
      <c r="B833" t="s">
        <v>1899</v>
      </c>
      <c r="C833" t="s">
        <v>38</v>
      </c>
      <c r="D833" t="s">
        <v>14</v>
      </c>
      <c r="E833" t="s">
        <v>1104</v>
      </c>
      <c r="F833" t="s">
        <v>16</v>
      </c>
      <c r="G833" t="s">
        <v>23</v>
      </c>
      <c r="H833">
        <v>43</v>
      </c>
      <c r="I833" s="1">
        <v>38724</v>
      </c>
      <c r="J833" s="2">
        <v>161376</v>
      </c>
      <c r="K833" s="3">
        <v>0.24</v>
      </c>
      <c r="L833" t="s">
        <v>32</v>
      </c>
      <c r="M833" t="s">
        <v>54</v>
      </c>
      <c r="N833" s="1" t="s">
        <v>20</v>
      </c>
      <c r="O833">
        <f>TBL_Employees[[#This Row],[Annual Salary]]*TBL_Employees[[#This Row],[Bonus %]]</f>
        <v>38730.239999999998</v>
      </c>
      <c r="P833" s="2">
        <f>TBL_Employees[[#This Row],[Annual Salary]]+TBL_Employees[[#This Row],[Bonus calculated]]</f>
        <v>200106.23999999999</v>
      </c>
    </row>
    <row r="834" spans="1:16" hidden="1" x14ac:dyDescent="0.35">
      <c r="A834" t="s">
        <v>965</v>
      </c>
      <c r="B834" t="s">
        <v>1900</v>
      </c>
      <c r="C834" t="s">
        <v>76</v>
      </c>
      <c r="D834" t="s">
        <v>45</v>
      </c>
      <c r="E834" t="s">
        <v>15</v>
      </c>
      <c r="F834" t="s">
        <v>16</v>
      </c>
      <c r="G834" t="s">
        <v>17</v>
      </c>
      <c r="H834">
        <v>26</v>
      </c>
      <c r="I834" s="1">
        <v>44728</v>
      </c>
      <c r="J834" s="2">
        <v>59436</v>
      </c>
      <c r="K834" s="3">
        <v>0</v>
      </c>
      <c r="L834" t="s">
        <v>18</v>
      </c>
      <c r="M834" t="s">
        <v>28</v>
      </c>
      <c r="N834" s="1" t="s">
        <v>20</v>
      </c>
      <c r="O834">
        <f>TBL_Employees[[#This Row],[Annual Salary]]*TBL_Employees[[#This Row],[Bonus %]]</f>
        <v>0</v>
      </c>
      <c r="P834" s="2">
        <f>TBL_Employees[[#This Row],[Annual Salary]]+TBL_Employees[[#This Row],[Bonus calculated]]</f>
        <v>59436</v>
      </c>
    </row>
    <row r="835" spans="1:16" hidden="1" x14ac:dyDescent="0.35">
      <c r="A835" t="s">
        <v>120</v>
      </c>
      <c r="B835" t="s">
        <v>1901</v>
      </c>
      <c r="C835" t="s">
        <v>76</v>
      </c>
      <c r="D835" t="s">
        <v>45</v>
      </c>
      <c r="E835" t="s">
        <v>15</v>
      </c>
      <c r="F835" t="s">
        <v>27</v>
      </c>
      <c r="G835" t="s">
        <v>17</v>
      </c>
      <c r="H835">
        <v>35</v>
      </c>
      <c r="I835" s="1">
        <v>42606</v>
      </c>
      <c r="J835" s="2">
        <v>58733</v>
      </c>
      <c r="K835" s="3">
        <v>0</v>
      </c>
      <c r="L835" t="s">
        <v>18</v>
      </c>
      <c r="M835" t="s">
        <v>42</v>
      </c>
      <c r="N835" s="1" t="s">
        <v>20</v>
      </c>
      <c r="O835">
        <f>TBL_Employees[[#This Row],[Annual Salary]]*TBL_Employees[[#This Row],[Bonus %]]</f>
        <v>0</v>
      </c>
      <c r="P835" s="2">
        <f>TBL_Employees[[#This Row],[Annual Salary]]+TBL_Employees[[#This Row],[Bonus calculated]]</f>
        <v>58733</v>
      </c>
    </row>
    <row r="836" spans="1:16" hidden="1" x14ac:dyDescent="0.35">
      <c r="A836" t="s">
        <v>966</v>
      </c>
      <c r="B836" t="s">
        <v>1902</v>
      </c>
      <c r="C836" t="s">
        <v>40</v>
      </c>
      <c r="D836" t="s">
        <v>58</v>
      </c>
      <c r="E836" t="s">
        <v>31</v>
      </c>
      <c r="F836" t="s">
        <v>27</v>
      </c>
      <c r="G836" t="s">
        <v>23</v>
      </c>
      <c r="H836">
        <v>61</v>
      </c>
      <c r="I836" s="1">
        <v>35717</v>
      </c>
      <c r="J836" s="2">
        <v>88681</v>
      </c>
      <c r="K836" s="3">
        <v>0</v>
      </c>
      <c r="L836" t="s">
        <v>32</v>
      </c>
      <c r="M836" t="s">
        <v>63</v>
      </c>
      <c r="N836" s="1" t="s">
        <v>20</v>
      </c>
      <c r="O836">
        <f>TBL_Employees[[#This Row],[Annual Salary]]*TBL_Employees[[#This Row],[Bonus %]]</f>
        <v>0</v>
      </c>
      <c r="P836" s="2">
        <f>TBL_Employees[[#This Row],[Annual Salary]]+TBL_Employees[[#This Row],[Bonus calculated]]</f>
        <v>88681</v>
      </c>
    </row>
    <row r="837" spans="1:16" hidden="1" x14ac:dyDescent="0.35">
      <c r="A837" t="s">
        <v>967</v>
      </c>
      <c r="B837" t="s">
        <v>1903</v>
      </c>
      <c r="C837" t="s">
        <v>38</v>
      </c>
      <c r="D837" t="s">
        <v>14</v>
      </c>
      <c r="E837" t="s">
        <v>1104</v>
      </c>
      <c r="F837" t="s">
        <v>27</v>
      </c>
      <c r="G837" t="s">
        <v>23</v>
      </c>
      <c r="H837">
        <v>59</v>
      </c>
      <c r="I837" s="1">
        <v>39487</v>
      </c>
      <c r="J837" s="2">
        <v>186854</v>
      </c>
      <c r="K837" s="3">
        <v>0.3</v>
      </c>
      <c r="L837" t="s">
        <v>18</v>
      </c>
      <c r="M837" t="s">
        <v>37</v>
      </c>
      <c r="N837" s="1" t="s">
        <v>20</v>
      </c>
      <c r="O837">
        <f>TBL_Employees[[#This Row],[Annual Salary]]*TBL_Employees[[#This Row],[Bonus %]]</f>
        <v>56056.2</v>
      </c>
      <c r="P837" s="2">
        <f>TBL_Employees[[#This Row],[Annual Salary]]+TBL_Employees[[#This Row],[Bonus calculated]]</f>
        <v>242910.2</v>
      </c>
    </row>
    <row r="838" spans="1:16" hidden="1" x14ac:dyDescent="0.35">
      <c r="A838" t="s">
        <v>968</v>
      </c>
      <c r="B838" t="s">
        <v>1185</v>
      </c>
      <c r="C838" t="s">
        <v>40</v>
      </c>
      <c r="D838" t="s">
        <v>14</v>
      </c>
      <c r="E838" t="s">
        <v>35</v>
      </c>
      <c r="F838" t="s">
        <v>16</v>
      </c>
      <c r="G838" t="s">
        <v>23</v>
      </c>
      <c r="H838">
        <v>65</v>
      </c>
      <c r="I838" s="1">
        <v>35621</v>
      </c>
      <c r="J838" s="2">
        <v>96897</v>
      </c>
      <c r="K838" s="3">
        <v>0</v>
      </c>
      <c r="L838" t="s">
        <v>32</v>
      </c>
      <c r="M838" t="s">
        <v>33</v>
      </c>
      <c r="N838" s="1" t="s">
        <v>20</v>
      </c>
      <c r="O838">
        <f>TBL_Employees[[#This Row],[Annual Salary]]*TBL_Employees[[#This Row],[Bonus %]]</f>
        <v>0</v>
      </c>
      <c r="P838" s="2">
        <f>TBL_Employees[[#This Row],[Annual Salary]]+TBL_Employees[[#This Row],[Bonus calculated]]</f>
        <v>96897</v>
      </c>
    </row>
    <row r="839" spans="1:16" hidden="1" x14ac:dyDescent="0.35">
      <c r="A839" t="s">
        <v>969</v>
      </c>
      <c r="B839" t="s">
        <v>1904</v>
      </c>
      <c r="C839" t="s">
        <v>55</v>
      </c>
      <c r="D839" t="s">
        <v>22</v>
      </c>
      <c r="E839" t="s">
        <v>31</v>
      </c>
      <c r="F839" t="s">
        <v>16</v>
      </c>
      <c r="G839" t="s">
        <v>17</v>
      </c>
      <c r="H839">
        <v>55</v>
      </c>
      <c r="I839" s="1">
        <v>38369</v>
      </c>
      <c r="J839" s="2">
        <v>128954</v>
      </c>
      <c r="K839" s="3">
        <v>0.05</v>
      </c>
      <c r="L839" t="s">
        <v>18</v>
      </c>
      <c r="M839" t="s">
        <v>37</v>
      </c>
      <c r="N839" s="1" t="s">
        <v>20</v>
      </c>
      <c r="O839">
        <f>TBL_Employees[[#This Row],[Annual Salary]]*TBL_Employees[[#This Row],[Bonus %]]</f>
        <v>6447.7000000000007</v>
      </c>
      <c r="P839" s="2">
        <f>TBL_Employees[[#This Row],[Annual Salary]]+TBL_Employees[[#This Row],[Bonus calculated]]</f>
        <v>135401.70000000001</v>
      </c>
    </row>
    <row r="840" spans="1:16" hidden="1" x14ac:dyDescent="0.35">
      <c r="A840" t="s">
        <v>970</v>
      </c>
      <c r="B840" t="s">
        <v>1905</v>
      </c>
      <c r="C840" t="s">
        <v>76</v>
      </c>
      <c r="D840" t="s">
        <v>45</v>
      </c>
      <c r="E840" t="s">
        <v>1104</v>
      </c>
      <c r="F840" t="s">
        <v>27</v>
      </c>
      <c r="G840" t="s">
        <v>23</v>
      </c>
      <c r="H840">
        <v>51</v>
      </c>
      <c r="I840" s="1">
        <v>36302</v>
      </c>
      <c r="J840" s="2">
        <v>67418</v>
      </c>
      <c r="K840" s="3">
        <v>0</v>
      </c>
      <c r="L840" t="s">
        <v>32</v>
      </c>
      <c r="M840" t="s">
        <v>63</v>
      </c>
      <c r="N840" s="1" t="s">
        <v>20</v>
      </c>
      <c r="O840">
        <f>TBL_Employees[[#This Row],[Annual Salary]]*TBL_Employees[[#This Row],[Bonus %]]</f>
        <v>0</v>
      </c>
      <c r="P840" s="2">
        <f>TBL_Employees[[#This Row],[Annual Salary]]+TBL_Employees[[#This Row],[Bonus calculated]]</f>
        <v>67418</v>
      </c>
    </row>
    <row r="841" spans="1:16" hidden="1" x14ac:dyDescent="0.35">
      <c r="A841" t="s">
        <v>971</v>
      </c>
      <c r="B841" t="s">
        <v>1906</v>
      </c>
      <c r="C841" t="s">
        <v>55</v>
      </c>
      <c r="D841" t="s">
        <v>58</v>
      </c>
      <c r="E841" t="s">
        <v>1104</v>
      </c>
      <c r="F841" t="s">
        <v>27</v>
      </c>
      <c r="G841" t="s">
        <v>17</v>
      </c>
      <c r="H841">
        <v>53</v>
      </c>
      <c r="I841" s="1">
        <v>41861</v>
      </c>
      <c r="J841" s="2">
        <v>125545</v>
      </c>
      <c r="K841" s="3">
        <v>0.06</v>
      </c>
      <c r="L841" t="s">
        <v>18</v>
      </c>
      <c r="M841" t="s">
        <v>24</v>
      </c>
      <c r="N841" s="1" t="s">
        <v>20</v>
      </c>
      <c r="O841">
        <f>TBL_Employees[[#This Row],[Annual Salary]]*TBL_Employees[[#This Row],[Bonus %]]</f>
        <v>7532.7</v>
      </c>
      <c r="P841" s="2">
        <f>TBL_Employees[[#This Row],[Annual Salary]]+TBL_Employees[[#This Row],[Bonus calculated]]</f>
        <v>133077.70000000001</v>
      </c>
    </row>
    <row r="842" spans="1:16" hidden="1" x14ac:dyDescent="0.35">
      <c r="A842" t="s">
        <v>80</v>
      </c>
      <c r="B842" t="s">
        <v>1907</v>
      </c>
      <c r="C842" t="s">
        <v>55</v>
      </c>
      <c r="D842" t="s">
        <v>26</v>
      </c>
      <c r="E842" t="s">
        <v>15</v>
      </c>
      <c r="F842" t="s">
        <v>16</v>
      </c>
      <c r="G842" t="s">
        <v>46</v>
      </c>
      <c r="H842">
        <v>47</v>
      </c>
      <c r="I842" s="1">
        <v>36552</v>
      </c>
      <c r="J842" s="2">
        <v>125641</v>
      </c>
      <c r="K842" s="3">
        <v>0.05</v>
      </c>
      <c r="L842" t="s">
        <v>18</v>
      </c>
      <c r="M842" t="s">
        <v>56</v>
      </c>
      <c r="N842" s="1" t="s">
        <v>20</v>
      </c>
      <c r="O842">
        <f>TBL_Employees[[#This Row],[Annual Salary]]*TBL_Employees[[#This Row],[Bonus %]]</f>
        <v>6282.05</v>
      </c>
      <c r="P842" s="2">
        <f>TBL_Employees[[#This Row],[Annual Salary]]+TBL_Employees[[#This Row],[Bonus calculated]]</f>
        <v>131923.04999999999</v>
      </c>
    </row>
    <row r="843" spans="1:16" hidden="1" x14ac:dyDescent="0.35">
      <c r="A843" t="s">
        <v>98</v>
      </c>
      <c r="B843" t="s">
        <v>1908</v>
      </c>
      <c r="C843" t="s">
        <v>55</v>
      </c>
      <c r="D843" t="s">
        <v>58</v>
      </c>
      <c r="E843" t="s">
        <v>31</v>
      </c>
      <c r="F843" t="s">
        <v>27</v>
      </c>
      <c r="G843" t="s">
        <v>23</v>
      </c>
      <c r="H843">
        <v>53</v>
      </c>
      <c r="I843" s="1">
        <v>34311</v>
      </c>
      <c r="J843" s="2">
        <v>100666</v>
      </c>
      <c r="K843" s="3">
        <v>0.1</v>
      </c>
      <c r="L843" t="s">
        <v>32</v>
      </c>
      <c r="M843" t="s">
        <v>54</v>
      </c>
      <c r="N843" s="1" t="s">
        <v>20</v>
      </c>
      <c r="O843">
        <f>TBL_Employees[[#This Row],[Annual Salary]]*TBL_Employees[[#This Row],[Bonus %]]</f>
        <v>10066.6</v>
      </c>
      <c r="P843" s="2">
        <f>TBL_Employees[[#This Row],[Annual Salary]]+TBL_Employees[[#This Row],[Bonus calculated]]</f>
        <v>110732.6</v>
      </c>
    </row>
    <row r="844" spans="1:16" hidden="1" x14ac:dyDescent="0.35">
      <c r="A844" t="s">
        <v>972</v>
      </c>
      <c r="B844" t="s">
        <v>1909</v>
      </c>
      <c r="C844" t="s">
        <v>21</v>
      </c>
      <c r="D844" t="s">
        <v>22</v>
      </c>
      <c r="E844" t="s">
        <v>1104</v>
      </c>
      <c r="F844" t="s">
        <v>27</v>
      </c>
      <c r="G844" t="s">
        <v>23</v>
      </c>
      <c r="H844">
        <v>38</v>
      </c>
      <c r="I844" s="1">
        <v>40190</v>
      </c>
      <c r="J844" s="2">
        <v>71235</v>
      </c>
      <c r="K844" s="3">
        <v>0</v>
      </c>
      <c r="L844" t="s">
        <v>32</v>
      </c>
      <c r="M844" t="s">
        <v>67</v>
      </c>
      <c r="N844" s="1" t="s">
        <v>20</v>
      </c>
      <c r="O844">
        <f>TBL_Employees[[#This Row],[Annual Salary]]*TBL_Employees[[#This Row],[Bonus %]]</f>
        <v>0</v>
      </c>
      <c r="P844" s="2">
        <f>TBL_Employees[[#This Row],[Annual Salary]]+TBL_Employees[[#This Row],[Bonus calculated]]</f>
        <v>71235</v>
      </c>
    </row>
    <row r="845" spans="1:16" hidden="1" x14ac:dyDescent="0.35">
      <c r="A845" t="s">
        <v>973</v>
      </c>
      <c r="B845" t="s">
        <v>1910</v>
      </c>
      <c r="C845" t="s">
        <v>65</v>
      </c>
      <c r="D845" t="s">
        <v>22</v>
      </c>
      <c r="E845" t="s">
        <v>31</v>
      </c>
      <c r="F845" t="s">
        <v>27</v>
      </c>
      <c r="G845" t="s">
        <v>23</v>
      </c>
      <c r="H845">
        <v>28</v>
      </c>
      <c r="I845" s="1">
        <v>44211</v>
      </c>
      <c r="J845" s="2">
        <v>83235</v>
      </c>
      <c r="K845" s="3">
        <v>0</v>
      </c>
      <c r="L845" t="s">
        <v>18</v>
      </c>
      <c r="M845" t="s">
        <v>24</v>
      </c>
      <c r="N845" s="1" t="s">
        <v>20</v>
      </c>
      <c r="O845">
        <f>TBL_Employees[[#This Row],[Annual Salary]]*TBL_Employees[[#This Row],[Bonus %]]</f>
        <v>0</v>
      </c>
      <c r="P845" s="2">
        <f>TBL_Employees[[#This Row],[Annual Salary]]+TBL_Employees[[#This Row],[Bonus calculated]]</f>
        <v>83235</v>
      </c>
    </row>
    <row r="846" spans="1:16" hidden="1" x14ac:dyDescent="0.35">
      <c r="A846" t="s">
        <v>974</v>
      </c>
      <c r="B846" t="s">
        <v>1911</v>
      </c>
      <c r="C846" t="s">
        <v>59</v>
      </c>
      <c r="D846" t="s">
        <v>45</v>
      </c>
      <c r="E846" t="s">
        <v>31</v>
      </c>
      <c r="F846" t="s">
        <v>16</v>
      </c>
      <c r="G846" t="s">
        <v>46</v>
      </c>
      <c r="H846">
        <v>32</v>
      </c>
      <c r="I846" s="1">
        <v>41890</v>
      </c>
      <c r="J846" s="2">
        <v>42075</v>
      </c>
      <c r="K846" s="3">
        <v>0</v>
      </c>
      <c r="L846" t="s">
        <v>47</v>
      </c>
      <c r="M846" t="s">
        <v>1136</v>
      </c>
      <c r="N846" s="1" t="s">
        <v>20</v>
      </c>
      <c r="O846">
        <f>TBL_Employees[[#This Row],[Annual Salary]]*TBL_Employees[[#This Row],[Bonus %]]</f>
        <v>0</v>
      </c>
      <c r="P846" s="2">
        <f>TBL_Employees[[#This Row],[Annual Salary]]+TBL_Employees[[#This Row],[Bonus calculated]]</f>
        <v>42075</v>
      </c>
    </row>
    <row r="847" spans="1:16" hidden="1" x14ac:dyDescent="0.35">
      <c r="A847" t="s">
        <v>975</v>
      </c>
      <c r="B847" t="s">
        <v>1912</v>
      </c>
      <c r="C847" t="s">
        <v>64</v>
      </c>
      <c r="D847" t="s">
        <v>26</v>
      </c>
      <c r="E847" t="s">
        <v>1104</v>
      </c>
      <c r="F847" t="s">
        <v>16</v>
      </c>
      <c r="G847" t="s">
        <v>23</v>
      </c>
      <c r="H847">
        <v>52</v>
      </c>
      <c r="I847" s="1">
        <v>44857</v>
      </c>
      <c r="J847" s="2">
        <v>55020</v>
      </c>
      <c r="K847" s="3">
        <v>0</v>
      </c>
      <c r="L847" t="s">
        <v>32</v>
      </c>
      <c r="M847" t="s">
        <v>67</v>
      </c>
      <c r="N847" s="1" t="s">
        <v>20</v>
      </c>
      <c r="O847">
        <f>TBL_Employees[[#This Row],[Annual Salary]]*TBL_Employees[[#This Row],[Bonus %]]</f>
        <v>0</v>
      </c>
      <c r="P847" s="2">
        <f>TBL_Employees[[#This Row],[Annual Salary]]+TBL_Employees[[#This Row],[Bonus calculated]]</f>
        <v>55020</v>
      </c>
    </row>
    <row r="848" spans="1:16" hidden="1" x14ac:dyDescent="0.35">
      <c r="A848" t="s">
        <v>180</v>
      </c>
      <c r="B848" t="s">
        <v>1913</v>
      </c>
      <c r="C848" t="s">
        <v>40</v>
      </c>
      <c r="D848" t="s">
        <v>41</v>
      </c>
      <c r="E848" t="s">
        <v>31</v>
      </c>
      <c r="F848" t="s">
        <v>16</v>
      </c>
      <c r="G848" t="s">
        <v>17</v>
      </c>
      <c r="H848">
        <v>64</v>
      </c>
      <c r="I848" s="1">
        <v>37754</v>
      </c>
      <c r="J848" s="2">
        <v>76506</v>
      </c>
      <c r="K848" s="3">
        <v>0</v>
      </c>
      <c r="L848" t="s">
        <v>18</v>
      </c>
      <c r="M848" t="s">
        <v>24</v>
      </c>
      <c r="N848" s="1" t="s">
        <v>20</v>
      </c>
      <c r="O848">
        <f>TBL_Employees[[#This Row],[Annual Salary]]*TBL_Employees[[#This Row],[Bonus %]]</f>
        <v>0</v>
      </c>
      <c r="P848" s="2">
        <f>TBL_Employees[[#This Row],[Annual Salary]]+TBL_Employees[[#This Row],[Bonus calculated]]</f>
        <v>76506</v>
      </c>
    </row>
    <row r="849" spans="1:16" hidden="1" x14ac:dyDescent="0.35">
      <c r="A849" t="s">
        <v>976</v>
      </c>
      <c r="B849" t="s">
        <v>1761</v>
      </c>
      <c r="C849" t="s">
        <v>55</v>
      </c>
      <c r="D849" t="s">
        <v>58</v>
      </c>
      <c r="E849" t="s">
        <v>35</v>
      </c>
      <c r="F849" t="s">
        <v>27</v>
      </c>
      <c r="G849" t="s">
        <v>23</v>
      </c>
      <c r="H849">
        <v>55</v>
      </c>
      <c r="I849" s="1">
        <v>39144</v>
      </c>
      <c r="J849" s="2">
        <v>100051</v>
      </c>
      <c r="K849" s="3">
        <v>7.0000000000000007E-2</v>
      </c>
      <c r="L849" t="s">
        <v>32</v>
      </c>
      <c r="M849" t="s">
        <v>33</v>
      </c>
      <c r="N849" s="1" t="s">
        <v>20</v>
      </c>
      <c r="O849">
        <f>TBL_Employees[[#This Row],[Annual Salary]]*TBL_Employees[[#This Row],[Bonus %]]</f>
        <v>7003.5700000000006</v>
      </c>
      <c r="P849" s="2">
        <f>TBL_Employees[[#This Row],[Annual Salary]]+TBL_Employees[[#This Row],[Bonus calculated]]</f>
        <v>107054.57</v>
      </c>
    </row>
    <row r="850" spans="1:16" hidden="1" x14ac:dyDescent="0.35">
      <c r="A850" t="s">
        <v>977</v>
      </c>
      <c r="B850" t="s">
        <v>1914</v>
      </c>
      <c r="C850" t="s">
        <v>13</v>
      </c>
      <c r="D850" t="s">
        <v>14</v>
      </c>
      <c r="E850" t="s">
        <v>31</v>
      </c>
      <c r="F850" t="s">
        <v>16</v>
      </c>
      <c r="G850" t="s">
        <v>23</v>
      </c>
      <c r="H850">
        <v>38</v>
      </c>
      <c r="I850" s="1">
        <v>41748</v>
      </c>
      <c r="J850" s="2">
        <v>256509</v>
      </c>
      <c r="K850" s="3">
        <v>0.39</v>
      </c>
      <c r="L850" t="s">
        <v>32</v>
      </c>
      <c r="M850" t="s">
        <v>63</v>
      </c>
      <c r="N850" s="1">
        <v>43705</v>
      </c>
      <c r="O850">
        <f>TBL_Employees[[#This Row],[Annual Salary]]*TBL_Employees[[#This Row],[Bonus %]]</f>
        <v>100038.51000000001</v>
      </c>
      <c r="P850" s="2">
        <f>TBL_Employees[[#This Row],[Annual Salary]]+TBL_Employees[[#This Row],[Bonus calculated]]</f>
        <v>356547.51</v>
      </c>
    </row>
    <row r="851" spans="1:16" hidden="1" x14ac:dyDescent="0.35">
      <c r="A851" t="s">
        <v>978</v>
      </c>
      <c r="B851" t="s">
        <v>1915</v>
      </c>
      <c r="C851" t="s">
        <v>60</v>
      </c>
      <c r="D851" t="s">
        <v>30</v>
      </c>
      <c r="E851" t="s">
        <v>1104</v>
      </c>
      <c r="F851" t="s">
        <v>16</v>
      </c>
      <c r="G851" t="s">
        <v>46</v>
      </c>
      <c r="H851">
        <v>30</v>
      </c>
      <c r="I851" s="1">
        <v>43877</v>
      </c>
      <c r="J851" s="2">
        <v>76904</v>
      </c>
      <c r="K851" s="3">
        <v>0</v>
      </c>
      <c r="L851" t="s">
        <v>47</v>
      </c>
      <c r="M851" t="s">
        <v>1136</v>
      </c>
      <c r="N851" s="1" t="s">
        <v>20</v>
      </c>
      <c r="O851">
        <f>TBL_Employees[[#This Row],[Annual Salary]]*TBL_Employees[[#This Row],[Bonus %]]</f>
        <v>0</v>
      </c>
      <c r="P851" s="2">
        <f>TBL_Employees[[#This Row],[Annual Salary]]+TBL_Employees[[#This Row],[Bonus calculated]]</f>
        <v>76904</v>
      </c>
    </row>
    <row r="852" spans="1:16" hidden="1" x14ac:dyDescent="0.35">
      <c r="A852" t="s">
        <v>979</v>
      </c>
      <c r="B852" t="s">
        <v>1916</v>
      </c>
      <c r="C852" t="s">
        <v>40</v>
      </c>
      <c r="D852" t="s">
        <v>45</v>
      </c>
      <c r="E852" t="s">
        <v>15</v>
      </c>
      <c r="F852" t="s">
        <v>27</v>
      </c>
      <c r="G852" t="s">
        <v>23</v>
      </c>
      <c r="H852">
        <v>43</v>
      </c>
      <c r="I852" s="1">
        <v>43412</v>
      </c>
      <c r="J852" s="2">
        <v>87914</v>
      </c>
      <c r="K852" s="3">
        <v>0</v>
      </c>
      <c r="L852" t="s">
        <v>32</v>
      </c>
      <c r="M852" t="s">
        <v>63</v>
      </c>
      <c r="N852" s="1" t="s">
        <v>20</v>
      </c>
      <c r="O852">
        <f>TBL_Employees[[#This Row],[Annual Salary]]*TBL_Employees[[#This Row],[Bonus %]]</f>
        <v>0</v>
      </c>
      <c r="P852" s="2">
        <f>TBL_Employees[[#This Row],[Annual Salary]]+TBL_Employees[[#This Row],[Bonus calculated]]</f>
        <v>87914</v>
      </c>
    </row>
    <row r="853" spans="1:16" hidden="1" x14ac:dyDescent="0.35">
      <c r="A853" t="s">
        <v>220</v>
      </c>
      <c r="B853" t="s">
        <v>1917</v>
      </c>
      <c r="C853" t="s">
        <v>13</v>
      </c>
      <c r="D853" t="s">
        <v>14</v>
      </c>
      <c r="E853" t="s">
        <v>35</v>
      </c>
      <c r="F853" t="s">
        <v>27</v>
      </c>
      <c r="G853" t="s">
        <v>23</v>
      </c>
      <c r="H853">
        <v>40</v>
      </c>
      <c r="I853" s="1">
        <v>40242</v>
      </c>
      <c r="J853" s="2">
        <v>235994</v>
      </c>
      <c r="K853" s="3">
        <v>0.33</v>
      </c>
      <c r="L853" t="s">
        <v>32</v>
      </c>
      <c r="M853" t="s">
        <v>54</v>
      </c>
      <c r="N853" s="1" t="s">
        <v>20</v>
      </c>
      <c r="O853">
        <f>TBL_Employees[[#This Row],[Annual Salary]]*TBL_Employees[[#This Row],[Bonus %]]</f>
        <v>77878.02</v>
      </c>
      <c r="P853" s="2">
        <f>TBL_Employees[[#This Row],[Annual Salary]]+TBL_Employees[[#This Row],[Bonus calculated]]</f>
        <v>313872.02</v>
      </c>
    </row>
    <row r="854" spans="1:16" hidden="1" x14ac:dyDescent="0.35">
      <c r="A854" t="s">
        <v>170</v>
      </c>
      <c r="B854" t="s">
        <v>1918</v>
      </c>
      <c r="C854" t="s">
        <v>53</v>
      </c>
      <c r="D854" t="s">
        <v>30</v>
      </c>
      <c r="E854" t="s">
        <v>31</v>
      </c>
      <c r="F854" t="s">
        <v>27</v>
      </c>
      <c r="G854" t="s">
        <v>17</v>
      </c>
      <c r="H854">
        <v>55</v>
      </c>
      <c r="I854" s="1">
        <v>42075</v>
      </c>
      <c r="J854" s="2">
        <v>79620</v>
      </c>
      <c r="K854" s="3">
        <v>0</v>
      </c>
      <c r="L854" t="s">
        <v>18</v>
      </c>
      <c r="M854" t="s">
        <v>19</v>
      </c>
      <c r="N854" s="1" t="s">
        <v>20</v>
      </c>
      <c r="O854">
        <f>TBL_Employees[[#This Row],[Annual Salary]]*TBL_Employees[[#This Row],[Bonus %]]</f>
        <v>0</v>
      </c>
      <c r="P854" s="2">
        <f>TBL_Employees[[#This Row],[Annual Salary]]+TBL_Employees[[#This Row],[Bonus calculated]]</f>
        <v>79620</v>
      </c>
    </row>
    <row r="855" spans="1:16" hidden="1" x14ac:dyDescent="0.35">
      <c r="A855" t="s">
        <v>980</v>
      </c>
      <c r="B855" t="s">
        <v>1919</v>
      </c>
      <c r="C855" t="s">
        <v>36</v>
      </c>
      <c r="D855" t="s">
        <v>26</v>
      </c>
      <c r="E855" t="s">
        <v>15</v>
      </c>
      <c r="F855" t="s">
        <v>16</v>
      </c>
      <c r="G855" t="s">
        <v>17</v>
      </c>
      <c r="H855">
        <v>36</v>
      </c>
      <c r="I855" s="1">
        <v>40333</v>
      </c>
      <c r="J855" s="2">
        <v>62450</v>
      </c>
      <c r="K855" s="3">
        <v>0</v>
      </c>
      <c r="L855" t="s">
        <v>18</v>
      </c>
      <c r="M855" t="s">
        <v>24</v>
      </c>
      <c r="N855" s="1" t="s">
        <v>20</v>
      </c>
      <c r="O855">
        <f>TBL_Employees[[#This Row],[Annual Salary]]*TBL_Employees[[#This Row],[Bonus %]]</f>
        <v>0</v>
      </c>
      <c r="P855" s="2">
        <f>TBL_Employees[[#This Row],[Annual Salary]]+TBL_Employees[[#This Row],[Bonus calculated]]</f>
        <v>62450</v>
      </c>
    </row>
    <row r="856" spans="1:16" hidden="1" x14ac:dyDescent="0.35">
      <c r="A856" t="s">
        <v>238</v>
      </c>
      <c r="B856" t="s">
        <v>1920</v>
      </c>
      <c r="C856" t="s">
        <v>1113</v>
      </c>
      <c r="D856" t="s">
        <v>22</v>
      </c>
      <c r="E856" t="s">
        <v>15</v>
      </c>
      <c r="F856" t="s">
        <v>27</v>
      </c>
      <c r="G856" t="s">
        <v>46</v>
      </c>
      <c r="H856">
        <v>47</v>
      </c>
      <c r="I856" s="1">
        <v>36889</v>
      </c>
      <c r="J856" s="2">
        <v>134612</v>
      </c>
      <c r="K856" s="3">
        <v>0.12</v>
      </c>
      <c r="L856" t="s">
        <v>18</v>
      </c>
      <c r="M856" t="s">
        <v>24</v>
      </c>
      <c r="N856" s="1">
        <v>42303</v>
      </c>
      <c r="O856">
        <f>TBL_Employees[[#This Row],[Annual Salary]]*TBL_Employees[[#This Row],[Bonus %]]</f>
        <v>16153.439999999999</v>
      </c>
      <c r="P856" s="2">
        <f>TBL_Employees[[#This Row],[Annual Salary]]+TBL_Employees[[#This Row],[Bonus calculated]]</f>
        <v>150765.44</v>
      </c>
    </row>
    <row r="857" spans="1:16" hidden="1" x14ac:dyDescent="0.35">
      <c r="A857" t="s">
        <v>981</v>
      </c>
      <c r="B857" t="s">
        <v>1921</v>
      </c>
      <c r="C857" t="s">
        <v>64</v>
      </c>
      <c r="D857" t="s">
        <v>26</v>
      </c>
      <c r="E857" t="s">
        <v>15</v>
      </c>
      <c r="F857" t="s">
        <v>16</v>
      </c>
      <c r="G857" t="s">
        <v>23</v>
      </c>
      <c r="H857">
        <v>59</v>
      </c>
      <c r="I857" s="1">
        <v>39589</v>
      </c>
      <c r="J857" s="2">
        <v>46151</v>
      </c>
      <c r="K857" s="3">
        <v>0</v>
      </c>
      <c r="L857" t="s">
        <v>18</v>
      </c>
      <c r="M857" t="s">
        <v>37</v>
      </c>
      <c r="N857" s="1" t="s">
        <v>20</v>
      </c>
      <c r="O857">
        <f>TBL_Employees[[#This Row],[Annual Salary]]*TBL_Employees[[#This Row],[Bonus %]]</f>
        <v>0</v>
      </c>
      <c r="P857" s="2">
        <f>TBL_Employees[[#This Row],[Annual Salary]]+TBL_Employees[[#This Row],[Bonus calculated]]</f>
        <v>46151</v>
      </c>
    </row>
    <row r="858" spans="1:16" hidden="1" x14ac:dyDescent="0.35">
      <c r="A858" t="s">
        <v>82</v>
      </c>
      <c r="B858" t="s">
        <v>1922</v>
      </c>
      <c r="C858" t="s">
        <v>34</v>
      </c>
      <c r="D858" t="s">
        <v>26</v>
      </c>
      <c r="E858" t="s">
        <v>35</v>
      </c>
      <c r="F858" t="s">
        <v>16</v>
      </c>
      <c r="G858" t="s">
        <v>17</v>
      </c>
      <c r="H858">
        <v>40</v>
      </c>
      <c r="I858" s="1">
        <v>39510</v>
      </c>
      <c r="J858" s="2">
        <v>63889</v>
      </c>
      <c r="K858" s="3">
        <v>0</v>
      </c>
      <c r="L858" t="s">
        <v>18</v>
      </c>
      <c r="M858" t="s">
        <v>56</v>
      </c>
      <c r="N858" s="1">
        <v>44851</v>
      </c>
      <c r="O858">
        <f>TBL_Employees[[#This Row],[Annual Salary]]*TBL_Employees[[#This Row],[Bonus %]]</f>
        <v>0</v>
      </c>
      <c r="P858" s="2">
        <f>TBL_Employees[[#This Row],[Annual Salary]]+TBL_Employees[[#This Row],[Bonus calculated]]</f>
        <v>63889</v>
      </c>
    </row>
    <row r="859" spans="1:16" hidden="1" x14ac:dyDescent="0.35">
      <c r="A859" t="s">
        <v>982</v>
      </c>
      <c r="B859" t="s">
        <v>1923</v>
      </c>
      <c r="C859" t="s">
        <v>52</v>
      </c>
      <c r="D859" t="s">
        <v>30</v>
      </c>
      <c r="E859" t="s">
        <v>31</v>
      </c>
      <c r="F859" t="s">
        <v>16</v>
      </c>
      <c r="G859" t="s">
        <v>46</v>
      </c>
      <c r="H859">
        <v>53</v>
      </c>
      <c r="I859" s="1">
        <v>39920</v>
      </c>
      <c r="J859" s="2">
        <v>75060</v>
      </c>
      <c r="K859" s="3">
        <v>0</v>
      </c>
      <c r="L859" t="s">
        <v>18</v>
      </c>
      <c r="M859" t="s">
        <v>28</v>
      </c>
      <c r="N859" s="1" t="s">
        <v>20</v>
      </c>
      <c r="O859">
        <f>TBL_Employees[[#This Row],[Annual Salary]]*TBL_Employees[[#This Row],[Bonus %]]</f>
        <v>0</v>
      </c>
      <c r="P859" s="2">
        <f>TBL_Employees[[#This Row],[Annual Salary]]+TBL_Employees[[#This Row],[Bonus calculated]]</f>
        <v>75060</v>
      </c>
    </row>
    <row r="860" spans="1:16" hidden="1" x14ac:dyDescent="0.35">
      <c r="A860" t="s">
        <v>108</v>
      </c>
      <c r="B860" t="s">
        <v>1924</v>
      </c>
      <c r="C860" t="s">
        <v>38</v>
      </c>
      <c r="D860" t="s">
        <v>26</v>
      </c>
      <c r="E860" t="s">
        <v>35</v>
      </c>
      <c r="F860" t="s">
        <v>16</v>
      </c>
      <c r="G860" t="s">
        <v>23</v>
      </c>
      <c r="H860">
        <v>50</v>
      </c>
      <c r="I860" s="1">
        <v>40655</v>
      </c>
      <c r="J860" s="2">
        <v>175033</v>
      </c>
      <c r="K860" s="3">
        <v>0.2</v>
      </c>
      <c r="L860" t="s">
        <v>32</v>
      </c>
      <c r="M860" t="s">
        <v>54</v>
      </c>
      <c r="N860" s="1" t="s">
        <v>20</v>
      </c>
      <c r="O860">
        <f>TBL_Employees[[#This Row],[Annual Salary]]*TBL_Employees[[#This Row],[Bonus %]]</f>
        <v>35006.6</v>
      </c>
      <c r="P860" s="2">
        <f>TBL_Employees[[#This Row],[Annual Salary]]+TBL_Employees[[#This Row],[Bonus calculated]]</f>
        <v>210039.6</v>
      </c>
    </row>
    <row r="861" spans="1:16" hidden="1" x14ac:dyDescent="0.35">
      <c r="A861" t="s">
        <v>983</v>
      </c>
      <c r="B861" t="s">
        <v>1925</v>
      </c>
      <c r="C861" t="s">
        <v>50</v>
      </c>
      <c r="D861" t="s">
        <v>26</v>
      </c>
      <c r="E861" t="s">
        <v>1104</v>
      </c>
      <c r="F861" t="s">
        <v>16</v>
      </c>
      <c r="G861" t="s">
        <v>17</v>
      </c>
      <c r="H861">
        <v>52</v>
      </c>
      <c r="I861" s="1">
        <v>41667</v>
      </c>
      <c r="J861" s="2">
        <v>89379</v>
      </c>
      <c r="K861" s="3">
        <v>0.1</v>
      </c>
      <c r="L861" t="s">
        <v>18</v>
      </c>
      <c r="M861" t="s">
        <v>56</v>
      </c>
      <c r="N861" s="1">
        <v>44723</v>
      </c>
      <c r="O861">
        <f>TBL_Employees[[#This Row],[Annual Salary]]*TBL_Employees[[#This Row],[Bonus %]]</f>
        <v>8937.9</v>
      </c>
      <c r="P861" s="2">
        <f>TBL_Employees[[#This Row],[Annual Salary]]+TBL_Employees[[#This Row],[Bonus calculated]]</f>
        <v>98316.9</v>
      </c>
    </row>
    <row r="862" spans="1:16" hidden="1" x14ac:dyDescent="0.35">
      <c r="A862" t="s">
        <v>984</v>
      </c>
      <c r="B862" t="s">
        <v>1926</v>
      </c>
      <c r="C862" t="s">
        <v>71</v>
      </c>
      <c r="D862" t="s">
        <v>30</v>
      </c>
      <c r="E862" t="s">
        <v>31</v>
      </c>
      <c r="F862" t="s">
        <v>16</v>
      </c>
      <c r="G862" t="s">
        <v>43</v>
      </c>
      <c r="H862">
        <v>40</v>
      </c>
      <c r="I862" s="1">
        <v>40642</v>
      </c>
      <c r="J862" s="2">
        <v>98594</v>
      </c>
      <c r="K862" s="3">
        <v>0</v>
      </c>
      <c r="L862" t="s">
        <v>18</v>
      </c>
      <c r="M862" t="s">
        <v>37</v>
      </c>
      <c r="N862" s="1" t="s">
        <v>20</v>
      </c>
      <c r="O862">
        <f>TBL_Employees[[#This Row],[Annual Salary]]*TBL_Employees[[#This Row],[Bonus %]]</f>
        <v>0</v>
      </c>
      <c r="P862" s="2">
        <f>TBL_Employees[[#This Row],[Annual Salary]]+TBL_Employees[[#This Row],[Bonus calculated]]</f>
        <v>98594</v>
      </c>
    </row>
    <row r="863" spans="1:16" hidden="1" x14ac:dyDescent="0.35">
      <c r="A863" t="s">
        <v>985</v>
      </c>
      <c r="B863" t="s">
        <v>1927</v>
      </c>
      <c r="C863" t="s">
        <v>13</v>
      </c>
      <c r="D863" t="s">
        <v>41</v>
      </c>
      <c r="E863" t="s">
        <v>15</v>
      </c>
      <c r="F863" t="s">
        <v>16</v>
      </c>
      <c r="G863" t="s">
        <v>17</v>
      </c>
      <c r="H863">
        <v>39</v>
      </c>
      <c r="I863" s="1">
        <v>44474</v>
      </c>
      <c r="J863" s="2">
        <v>224435</v>
      </c>
      <c r="K863" s="3">
        <v>0.33</v>
      </c>
      <c r="L863" t="s">
        <v>18</v>
      </c>
      <c r="M863" t="s">
        <v>56</v>
      </c>
      <c r="N863" s="1" t="s">
        <v>20</v>
      </c>
      <c r="O863">
        <f>TBL_Employees[[#This Row],[Annual Salary]]*TBL_Employees[[#This Row],[Bonus %]]</f>
        <v>74063.55</v>
      </c>
      <c r="P863" s="2">
        <f>TBL_Employees[[#This Row],[Annual Salary]]+TBL_Employees[[#This Row],[Bonus calculated]]</f>
        <v>298498.55</v>
      </c>
    </row>
    <row r="864" spans="1:16" hidden="1" x14ac:dyDescent="0.35">
      <c r="A864" t="s">
        <v>986</v>
      </c>
      <c r="B864" t="s">
        <v>1928</v>
      </c>
      <c r="C864" t="s">
        <v>49</v>
      </c>
      <c r="D864" t="s">
        <v>26</v>
      </c>
      <c r="E864" t="s">
        <v>31</v>
      </c>
      <c r="F864" t="s">
        <v>27</v>
      </c>
      <c r="G864" t="s">
        <v>46</v>
      </c>
      <c r="H864">
        <v>31</v>
      </c>
      <c r="I864" s="1">
        <v>42025</v>
      </c>
      <c r="J864" s="2">
        <v>63644</v>
      </c>
      <c r="K864" s="3">
        <v>0</v>
      </c>
      <c r="L864" t="s">
        <v>47</v>
      </c>
      <c r="M864" t="s">
        <v>68</v>
      </c>
      <c r="N864" s="1" t="s">
        <v>20</v>
      </c>
      <c r="O864">
        <f>TBL_Employees[[#This Row],[Annual Salary]]*TBL_Employees[[#This Row],[Bonus %]]</f>
        <v>0</v>
      </c>
      <c r="P864" s="2">
        <f>TBL_Employees[[#This Row],[Annual Salary]]+TBL_Employees[[#This Row],[Bonus calculated]]</f>
        <v>63644</v>
      </c>
    </row>
    <row r="865" spans="1:16" hidden="1" x14ac:dyDescent="0.35">
      <c r="A865" t="s">
        <v>111</v>
      </c>
      <c r="B865" t="s">
        <v>1929</v>
      </c>
      <c r="C865" t="s">
        <v>55</v>
      </c>
      <c r="D865" t="s">
        <v>58</v>
      </c>
      <c r="E865" t="s">
        <v>35</v>
      </c>
      <c r="F865" t="s">
        <v>16</v>
      </c>
      <c r="G865" t="s">
        <v>23</v>
      </c>
      <c r="H865">
        <v>30</v>
      </c>
      <c r="I865" s="1">
        <v>43450</v>
      </c>
      <c r="J865" s="2">
        <v>121234</v>
      </c>
      <c r="K865" s="3">
        <v>0.05</v>
      </c>
      <c r="L865" t="s">
        <v>18</v>
      </c>
      <c r="M865" t="s">
        <v>24</v>
      </c>
      <c r="N865" s="1" t="s">
        <v>20</v>
      </c>
      <c r="O865">
        <f>TBL_Employees[[#This Row],[Annual Salary]]*TBL_Employees[[#This Row],[Bonus %]]</f>
        <v>6061.7000000000007</v>
      </c>
      <c r="P865" s="2">
        <f>TBL_Employees[[#This Row],[Annual Salary]]+TBL_Employees[[#This Row],[Bonus calculated]]</f>
        <v>127295.7</v>
      </c>
    </row>
    <row r="866" spans="1:16" hidden="1" x14ac:dyDescent="0.35">
      <c r="A866" t="s">
        <v>126</v>
      </c>
      <c r="B866" t="s">
        <v>1930</v>
      </c>
      <c r="C866" t="s">
        <v>40</v>
      </c>
      <c r="D866" t="s">
        <v>58</v>
      </c>
      <c r="E866" t="s">
        <v>15</v>
      </c>
      <c r="F866" t="s">
        <v>27</v>
      </c>
      <c r="G866" t="s">
        <v>46</v>
      </c>
      <c r="H866">
        <v>47</v>
      </c>
      <c r="I866" s="1">
        <v>39347</v>
      </c>
      <c r="J866" s="2">
        <v>83793</v>
      </c>
      <c r="K866" s="3">
        <v>0</v>
      </c>
      <c r="L866" t="s">
        <v>18</v>
      </c>
      <c r="M866" t="s">
        <v>42</v>
      </c>
      <c r="N866" s="1" t="s">
        <v>20</v>
      </c>
      <c r="O866">
        <f>TBL_Employees[[#This Row],[Annual Salary]]*TBL_Employees[[#This Row],[Bonus %]]</f>
        <v>0</v>
      </c>
      <c r="P866" s="2">
        <f>TBL_Employees[[#This Row],[Annual Salary]]+TBL_Employees[[#This Row],[Bonus calculated]]</f>
        <v>83793</v>
      </c>
    </row>
    <row r="867" spans="1:16" hidden="1" x14ac:dyDescent="0.35">
      <c r="A867" t="s">
        <v>215</v>
      </c>
      <c r="B867" t="s">
        <v>1931</v>
      </c>
      <c r="C867" t="s">
        <v>52</v>
      </c>
      <c r="D867" t="s">
        <v>30</v>
      </c>
      <c r="E867" t="s">
        <v>15</v>
      </c>
      <c r="F867" t="s">
        <v>16</v>
      </c>
      <c r="G867" t="s">
        <v>17</v>
      </c>
      <c r="H867">
        <v>46</v>
      </c>
      <c r="I867" s="1">
        <v>43797</v>
      </c>
      <c r="J867" s="2">
        <v>99586</v>
      </c>
      <c r="K867" s="3">
        <v>0</v>
      </c>
      <c r="L867" t="s">
        <v>18</v>
      </c>
      <c r="M867" t="s">
        <v>42</v>
      </c>
      <c r="N867" s="1" t="s">
        <v>20</v>
      </c>
      <c r="O867">
        <f>TBL_Employees[[#This Row],[Annual Salary]]*TBL_Employees[[#This Row],[Bonus %]]</f>
        <v>0</v>
      </c>
      <c r="P867" s="2">
        <f>TBL_Employees[[#This Row],[Annual Salary]]+TBL_Employees[[#This Row],[Bonus calculated]]</f>
        <v>99586</v>
      </c>
    </row>
    <row r="868" spans="1:16" hidden="1" x14ac:dyDescent="0.35">
      <c r="A868" t="s">
        <v>987</v>
      </c>
      <c r="B868" t="s">
        <v>1932</v>
      </c>
      <c r="C868" t="s">
        <v>70</v>
      </c>
      <c r="D868" t="s">
        <v>22</v>
      </c>
      <c r="E868" t="s">
        <v>31</v>
      </c>
      <c r="F868" t="s">
        <v>16</v>
      </c>
      <c r="G868" t="s">
        <v>46</v>
      </c>
      <c r="H868">
        <v>43</v>
      </c>
      <c r="I868" s="1">
        <v>38971</v>
      </c>
      <c r="J868" s="2">
        <v>59514</v>
      </c>
      <c r="K868" s="3">
        <v>0</v>
      </c>
      <c r="L868" t="s">
        <v>47</v>
      </c>
      <c r="M868" t="s">
        <v>1136</v>
      </c>
      <c r="N868" s="1" t="s">
        <v>20</v>
      </c>
      <c r="O868">
        <f>TBL_Employees[[#This Row],[Annual Salary]]*TBL_Employees[[#This Row],[Bonus %]]</f>
        <v>0</v>
      </c>
      <c r="P868" s="2">
        <f>TBL_Employees[[#This Row],[Annual Salary]]+TBL_Employees[[#This Row],[Bonus calculated]]</f>
        <v>59514</v>
      </c>
    </row>
    <row r="869" spans="1:16" hidden="1" x14ac:dyDescent="0.35">
      <c r="A869" t="s">
        <v>988</v>
      </c>
      <c r="B869" t="s">
        <v>1933</v>
      </c>
      <c r="C869" t="s">
        <v>55</v>
      </c>
      <c r="D869" t="s">
        <v>41</v>
      </c>
      <c r="E869" t="s">
        <v>31</v>
      </c>
      <c r="F869" t="s">
        <v>16</v>
      </c>
      <c r="G869" t="s">
        <v>17</v>
      </c>
      <c r="H869">
        <v>28</v>
      </c>
      <c r="I869" s="1">
        <v>43948</v>
      </c>
      <c r="J869" s="2">
        <v>106043</v>
      </c>
      <c r="K869" s="3">
        <v>0.1</v>
      </c>
      <c r="L869" t="s">
        <v>18</v>
      </c>
      <c r="M869" t="s">
        <v>28</v>
      </c>
      <c r="N869" s="1" t="s">
        <v>20</v>
      </c>
      <c r="O869">
        <f>TBL_Employees[[#This Row],[Annual Salary]]*TBL_Employees[[#This Row],[Bonus %]]</f>
        <v>10604.300000000001</v>
      </c>
      <c r="P869" s="2">
        <f>TBL_Employees[[#This Row],[Annual Salary]]+TBL_Employees[[#This Row],[Bonus calculated]]</f>
        <v>116647.3</v>
      </c>
    </row>
    <row r="870" spans="1:16" hidden="1" x14ac:dyDescent="0.35">
      <c r="A870" t="s">
        <v>989</v>
      </c>
      <c r="B870" t="s">
        <v>1934</v>
      </c>
      <c r="C870" t="s">
        <v>73</v>
      </c>
      <c r="D870" t="s">
        <v>26</v>
      </c>
      <c r="E870" t="s">
        <v>1104</v>
      </c>
      <c r="F870" t="s">
        <v>27</v>
      </c>
      <c r="G870" t="s">
        <v>23</v>
      </c>
      <c r="H870">
        <v>47</v>
      </c>
      <c r="I870" s="1">
        <v>38607</v>
      </c>
      <c r="J870" s="2">
        <v>78985</v>
      </c>
      <c r="K870" s="3">
        <v>0</v>
      </c>
      <c r="L870" t="s">
        <v>32</v>
      </c>
      <c r="M870" t="s">
        <v>54</v>
      </c>
      <c r="N870" s="1" t="s">
        <v>20</v>
      </c>
      <c r="O870">
        <f>TBL_Employees[[#This Row],[Annual Salary]]*TBL_Employees[[#This Row],[Bonus %]]</f>
        <v>0</v>
      </c>
      <c r="P870" s="2">
        <f>TBL_Employees[[#This Row],[Annual Salary]]+TBL_Employees[[#This Row],[Bonus calculated]]</f>
        <v>78985</v>
      </c>
    </row>
    <row r="871" spans="1:16" hidden="1" x14ac:dyDescent="0.35">
      <c r="A871" t="s">
        <v>107</v>
      </c>
      <c r="B871" t="s">
        <v>1935</v>
      </c>
      <c r="C871" t="s">
        <v>13</v>
      </c>
      <c r="D871" t="s">
        <v>26</v>
      </c>
      <c r="E871" t="s">
        <v>15</v>
      </c>
      <c r="F871" t="s">
        <v>16</v>
      </c>
      <c r="G871" t="s">
        <v>46</v>
      </c>
      <c r="H871">
        <v>43</v>
      </c>
      <c r="I871" s="1">
        <v>41237</v>
      </c>
      <c r="J871" s="2">
        <v>226122</v>
      </c>
      <c r="K871" s="3">
        <v>0.32</v>
      </c>
      <c r="L871" t="s">
        <v>47</v>
      </c>
      <c r="M871" t="s">
        <v>68</v>
      </c>
      <c r="N871" s="1" t="s">
        <v>20</v>
      </c>
      <c r="O871">
        <f>TBL_Employees[[#This Row],[Annual Salary]]*TBL_Employees[[#This Row],[Bonus %]]</f>
        <v>72359.040000000008</v>
      </c>
      <c r="P871" s="2">
        <f>TBL_Employees[[#This Row],[Annual Salary]]+TBL_Employees[[#This Row],[Bonus calculated]]</f>
        <v>298481.04000000004</v>
      </c>
    </row>
    <row r="872" spans="1:16" hidden="1" x14ac:dyDescent="0.35">
      <c r="A872" t="s">
        <v>144</v>
      </c>
      <c r="B872" t="s">
        <v>1936</v>
      </c>
      <c r="C872" t="s">
        <v>55</v>
      </c>
      <c r="D872" t="s">
        <v>14</v>
      </c>
      <c r="E872" t="s">
        <v>35</v>
      </c>
      <c r="F872" t="s">
        <v>16</v>
      </c>
      <c r="G872" t="s">
        <v>43</v>
      </c>
      <c r="H872">
        <v>42</v>
      </c>
      <c r="I872" s="1">
        <v>40918</v>
      </c>
      <c r="J872" s="2">
        <v>110720</v>
      </c>
      <c r="K872" s="3">
        <v>0.09</v>
      </c>
      <c r="L872" t="s">
        <v>18</v>
      </c>
      <c r="M872" t="s">
        <v>42</v>
      </c>
      <c r="N872" s="1" t="s">
        <v>20</v>
      </c>
      <c r="O872">
        <f>TBL_Employees[[#This Row],[Annual Salary]]*TBL_Employees[[#This Row],[Bonus %]]</f>
        <v>9964.7999999999993</v>
      </c>
      <c r="P872" s="2">
        <f>TBL_Employees[[#This Row],[Annual Salary]]+TBL_Employees[[#This Row],[Bonus calculated]]</f>
        <v>120684.8</v>
      </c>
    </row>
    <row r="873" spans="1:16" hidden="1" x14ac:dyDescent="0.35">
      <c r="A873" t="s">
        <v>990</v>
      </c>
      <c r="B873" t="s">
        <v>1937</v>
      </c>
      <c r="C873" t="s">
        <v>38</v>
      </c>
      <c r="D873" t="s">
        <v>26</v>
      </c>
      <c r="E873" t="s">
        <v>15</v>
      </c>
      <c r="F873" t="s">
        <v>27</v>
      </c>
      <c r="G873" t="s">
        <v>23</v>
      </c>
      <c r="H873">
        <v>45</v>
      </c>
      <c r="I873" s="1">
        <v>40097</v>
      </c>
      <c r="J873" s="2">
        <v>152519</v>
      </c>
      <c r="K873" s="3">
        <v>0.3</v>
      </c>
      <c r="L873" t="s">
        <v>32</v>
      </c>
      <c r="M873" t="s">
        <v>67</v>
      </c>
      <c r="N873" s="1" t="s">
        <v>20</v>
      </c>
      <c r="O873">
        <f>TBL_Employees[[#This Row],[Annual Salary]]*TBL_Employees[[#This Row],[Bonus %]]</f>
        <v>45755.7</v>
      </c>
      <c r="P873" s="2">
        <f>TBL_Employees[[#This Row],[Annual Salary]]+TBL_Employees[[#This Row],[Bonus calculated]]</f>
        <v>198274.7</v>
      </c>
    </row>
    <row r="874" spans="1:16" hidden="1" x14ac:dyDescent="0.35">
      <c r="A874" t="s">
        <v>991</v>
      </c>
      <c r="B874" t="s">
        <v>1938</v>
      </c>
      <c r="C874" t="s">
        <v>72</v>
      </c>
      <c r="D874" t="s">
        <v>30</v>
      </c>
      <c r="E874" t="s">
        <v>31</v>
      </c>
      <c r="F874" t="s">
        <v>16</v>
      </c>
      <c r="G874" t="s">
        <v>17</v>
      </c>
      <c r="H874">
        <v>37</v>
      </c>
      <c r="I874" s="1">
        <v>40261</v>
      </c>
      <c r="J874" s="2">
        <v>80015</v>
      </c>
      <c r="K874" s="3">
        <v>0</v>
      </c>
      <c r="L874" t="s">
        <v>18</v>
      </c>
      <c r="M874" t="s">
        <v>19</v>
      </c>
      <c r="N874" s="1" t="s">
        <v>20</v>
      </c>
      <c r="O874">
        <f>TBL_Employees[[#This Row],[Annual Salary]]*TBL_Employees[[#This Row],[Bonus %]]</f>
        <v>0</v>
      </c>
      <c r="P874" s="2">
        <f>TBL_Employees[[#This Row],[Annual Salary]]+TBL_Employees[[#This Row],[Bonus calculated]]</f>
        <v>80015</v>
      </c>
    </row>
    <row r="875" spans="1:16" hidden="1" x14ac:dyDescent="0.35">
      <c r="A875" t="s">
        <v>992</v>
      </c>
      <c r="B875" t="s">
        <v>1100</v>
      </c>
      <c r="C875" t="s">
        <v>13</v>
      </c>
      <c r="D875" t="s">
        <v>26</v>
      </c>
      <c r="E875" t="s">
        <v>31</v>
      </c>
      <c r="F875" t="s">
        <v>16</v>
      </c>
      <c r="G875" t="s">
        <v>46</v>
      </c>
      <c r="H875">
        <v>46</v>
      </c>
      <c r="I875" s="1">
        <v>44076</v>
      </c>
      <c r="J875" s="2">
        <v>192286</v>
      </c>
      <c r="K875" s="3">
        <v>0.32</v>
      </c>
      <c r="L875" t="s">
        <v>47</v>
      </c>
      <c r="M875" t="s">
        <v>1136</v>
      </c>
      <c r="N875" s="1">
        <v>44798</v>
      </c>
      <c r="O875">
        <f>TBL_Employees[[#This Row],[Annual Salary]]*TBL_Employees[[#This Row],[Bonus %]]</f>
        <v>61531.520000000004</v>
      </c>
      <c r="P875" s="2">
        <f>TBL_Employees[[#This Row],[Annual Salary]]+TBL_Employees[[#This Row],[Bonus calculated]]</f>
        <v>253817.52000000002</v>
      </c>
    </row>
    <row r="876" spans="1:16" hidden="1" x14ac:dyDescent="0.35">
      <c r="A876" t="s">
        <v>993</v>
      </c>
      <c r="B876" t="s">
        <v>1939</v>
      </c>
      <c r="C876" t="s">
        <v>70</v>
      </c>
      <c r="D876" t="s">
        <v>22</v>
      </c>
      <c r="E876" t="s">
        <v>1104</v>
      </c>
      <c r="F876" t="s">
        <v>16</v>
      </c>
      <c r="G876" t="s">
        <v>23</v>
      </c>
      <c r="H876">
        <v>49</v>
      </c>
      <c r="I876" s="1">
        <v>41927</v>
      </c>
      <c r="J876" s="2">
        <v>40352</v>
      </c>
      <c r="K876" s="3">
        <v>0</v>
      </c>
      <c r="L876" t="s">
        <v>32</v>
      </c>
      <c r="M876" t="s">
        <v>54</v>
      </c>
      <c r="N876" s="1" t="s">
        <v>20</v>
      </c>
      <c r="O876">
        <f>TBL_Employees[[#This Row],[Annual Salary]]*TBL_Employees[[#This Row],[Bonus %]]</f>
        <v>0</v>
      </c>
      <c r="P876" s="2">
        <f>TBL_Employees[[#This Row],[Annual Salary]]+TBL_Employees[[#This Row],[Bonus calculated]]</f>
        <v>40352</v>
      </c>
    </row>
    <row r="877" spans="1:16" hidden="1" x14ac:dyDescent="0.35">
      <c r="A877" t="s">
        <v>994</v>
      </c>
      <c r="B877" t="s">
        <v>1940</v>
      </c>
      <c r="C877" t="s">
        <v>1113</v>
      </c>
      <c r="D877" t="s">
        <v>22</v>
      </c>
      <c r="E877" t="s">
        <v>31</v>
      </c>
      <c r="F877" t="s">
        <v>16</v>
      </c>
      <c r="G877" t="s">
        <v>17</v>
      </c>
      <c r="H877">
        <v>53</v>
      </c>
      <c r="I877" s="1">
        <v>39626</v>
      </c>
      <c r="J877" s="2">
        <v>147813</v>
      </c>
      <c r="K877" s="3">
        <v>0.13</v>
      </c>
      <c r="L877" t="s">
        <v>18</v>
      </c>
      <c r="M877" t="s">
        <v>19</v>
      </c>
      <c r="N877" s="1" t="s">
        <v>20</v>
      </c>
      <c r="O877">
        <f>TBL_Employees[[#This Row],[Annual Salary]]*TBL_Employees[[#This Row],[Bonus %]]</f>
        <v>19215.690000000002</v>
      </c>
      <c r="P877" s="2">
        <f>TBL_Employees[[#This Row],[Annual Salary]]+TBL_Employees[[#This Row],[Bonus calculated]]</f>
        <v>167028.69</v>
      </c>
    </row>
    <row r="878" spans="1:16" hidden="1" x14ac:dyDescent="0.35">
      <c r="A878" t="s">
        <v>995</v>
      </c>
      <c r="B878" t="s">
        <v>1941</v>
      </c>
      <c r="C878" t="s">
        <v>79</v>
      </c>
      <c r="D878" t="s">
        <v>26</v>
      </c>
      <c r="E878" t="s">
        <v>35</v>
      </c>
      <c r="F878" t="s">
        <v>16</v>
      </c>
      <c r="G878" t="s">
        <v>23</v>
      </c>
      <c r="H878">
        <v>61</v>
      </c>
      <c r="I878" s="1">
        <v>40334</v>
      </c>
      <c r="J878" s="2">
        <v>96404</v>
      </c>
      <c r="K878" s="3">
        <v>0</v>
      </c>
      <c r="L878" t="s">
        <v>32</v>
      </c>
      <c r="M878" t="s">
        <v>33</v>
      </c>
      <c r="N878" s="1" t="s">
        <v>20</v>
      </c>
      <c r="O878">
        <f>TBL_Employees[[#This Row],[Annual Salary]]*TBL_Employees[[#This Row],[Bonus %]]</f>
        <v>0</v>
      </c>
      <c r="P878" s="2">
        <f>TBL_Employees[[#This Row],[Annual Salary]]+TBL_Employees[[#This Row],[Bonus calculated]]</f>
        <v>96404</v>
      </c>
    </row>
    <row r="879" spans="1:16" hidden="1" x14ac:dyDescent="0.35">
      <c r="A879" t="s">
        <v>996</v>
      </c>
      <c r="B879" t="s">
        <v>1942</v>
      </c>
      <c r="C879" t="s">
        <v>57</v>
      </c>
      <c r="D879" t="s">
        <v>58</v>
      </c>
      <c r="E879" t="s">
        <v>35</v>
      </c>
      <c r="F879" t="s">
        <v>16</v>
      </c>
      <c r="G879" t="s">
        <v>23</v>
      </c>
      <c r="H879">
        <v>46</v>
      </c>
      <c r="I879" s="1">
        <v>37059</v>
      </c>
      <c r="J879" s="2">
        <v>64882</v>
      </c>
      <c r="K879" s="3">
        <v>0</v>
      </c>
      <c r="L879" t="s">
        <v>18</v>
      </c>
      <c r="M879" t="s">
        <v>19</v>
      </c>
      <c r="N879" s="1" t="s">
        <v>20</v>
      </c>
      <c r="O879">
        <f>TBL_Employees[[#This Row],[Annual Salary]]*TBL_Employees[[#This Row],[Bonus %]]</f>
        <v>0</v>
      </c>
      <c r="P879" s="2">
        <f>TBL_Employees[[#This Row],[Annual Salary]]+TBL_Employees[[#This Row],[Bonus calculated]]</f>
        <v>64882</v>
      </c>
    </row>
    <row r="880" spans="1:16" hidden="1" x14ac:dyDescent="0.35">
      <c r="A880" t="s">
        <v>997</v>
      </c>
      <c r="B880" t="s">
        <v>1943</v>
      </c>
      <c r="C880" t="s">
        <v>13</v>
      </c>
      <c r="D880" t="s">
        <v>45</v>
      </c>
      <c r="E880" t="s">
        <v>35</v>
      </c>
      <c r="F880" t="s">
        <v>16</v>
      </c>
      <c r="G880" t="s">
        <v>17</v>
      </c>
      <c r="H880">
        <v>58</v>
      </c>
      <c r="I880" s="1">
        <v>42666</v>
      </c>
      <c r="J880" s="2">
        <v>203739</v>
      </c>
      <c r="K880" s="3">
        <v>0.3</v>
      </c>
      <c r="L880" t="s">
        <v>18</v>
      </c>
      <c r="M880" t="s">
        <v>42</v>
      </c>
      <c r="N880" s="1" t="s">
        <v>20</v>
      </c>
      <c r="O880">
        <f>TBL_Employees[[#This Row],[Annual Salary]]*TBL_Employees[[#This Row],[Bonus %]]</f>
        <v>61121.7</v>
      </c>
      <c r="P880" s="2">
        <f>TBL_Employees[[#This Row],[Annual Salary]]+TBL_Employees[[#This Row],[Bonus calculated]]</f>
        <v>264860.7</v>
      </c>
    </row>
    <row r="881" spans="1:16" hidden="1" x14ac:dyDescent="0.35">
      <c r="A881" t="s">
        <v>998</v>
      </c>
      <c r="B881" t="s">
        <v>1944</v>
      </c>
      <c r="C881" t="s">
        <v>38</v>
      </c>
      <c r="D881" t="s">
        <v>30</v>
      </c>
      <c r="E881" t="s">
        <v>15</v>
      </c>
      <c r="F881" t="s">
        <v>27</v>
      </c>
      <c r="G881" t="s">
        <v>17</v>
      </c>
      <c r="H881">
        <v>34</v>
      </c>
      <c r="I881" s="1">
        <v>44636</v>
      </c>
      <c r="J881" s="2">
        <v>197849</v>
      </c>
      <c r="K881" s="3">
        <v>0.19</v>
      </c>
      <c r="L881" t="s">
        <v>18</v>
      </c>
      <c r="M881" t="s">
        <v>37</v>
      </c>
      <c r="N881" s="1" t="s">
        <v>20</v>
      </c>
      <c r="O881">
        <f>TBL_Employees[[#This Row],[Annual Salary]]*TBL_Employees[[#This Row],[Bonus %]]</f>
        <v>37591.31</v>
      </c>
      <c r="P881" s="2">
        <f>TBL_Employees[[#This Row],[Annual Salary]]+TBL_Employees[[#This Row],[Bonus calculated]]</f>
        <v>235440.31</v>
      </c>
    </row>
    <row r="882" spans="1:16" hidden="1" x14ac:dyDescent="0.35">
      <c r="A882" t="s">
        <v>152</v>
      </c>
      <c r="B882" t="s">
        <v>1945</v>
      </c>
      <c r="C882" t="s">
        <v>50</v>
      </c>
      <c r="D882" t="s">
        <v>26</v>
      </c>
      <c r="E882" t="s">
        <v>35</v>
      </c>
      <c r="F882" t="s">
        <v>16</v>
      </c>
      <c r="G882" t="s">
        <v>43</v>
      </c>
      <c r="H882">
        <v>54</v>
      </c>
      <c r="I882" s="1">
        <v>36814</v>
      </c>
      <c r="J882" s="2">
        <v>60116</v>
      </c>
      <c r="K882" s="3">
        <v>0.05</v>
      </c>
      <c r="L882" t="s">
        <v>18</v>
      </c>
      <c r="M882" t="s">
        <v>19</v>
      </c>
      <c r="N882" s="1" t="s">
        <v>20</v>
      </c>
      <c r="O882">
        <f>TBL_Employees[[#This Row],[Annual Salary]]*TBL_Employees[[#This Row],[Bonus %]]</f>
        <v>3005.8</v>
      </c>
      <c r="P882" s="2">
        <f>TBL_Employees[[#This Row],[Annual Salary]]+TBL_Employees[[#This Row],[Bonus calculated]]</f>
        <v>63121.8</v>
      </c>
    </row>
    <row r="883" spans="1:16" hidden="1" x14ac:dyDescent="0.35">
      <c r="A883" t="s">
        <v>999</v>
      </c>
      <c r="B883" t="s">
        <v>1946</v>
      </c>
      <c r="C883" t="s">
        <v>44</v>
      </c>
      <c r="D883" t="s">
        <v>45</v>
      </c>
      <c r="E883" t="s">
        <v>1104</v>
      </c>
      <c r="F883" t="s">
        <v>27</v>
      </c>
      <c r="G883" t="s">
        <v>23</v>
      </c>
      <c r="H883">
        <v>41</v>
      </c>
      <c r="I883" s="1">
        <v>39840</v>
      </c>
      <c r="J883" s="2">
        <v>90881</v>
      </c>
      <c r="K883" s="3">
        <v>0</v>
      </c>
      <c r="L883" t="s">
        <v>32</v>
      </c>
      <c r="M883" t="s">
        <v>63</v>
      </c>
      <c r="N883" s="1" t="s">
        <v>20</v>
      </c>
      <c r="O883">
        <f>TBL_Employees[[#This Row],[Annual Salary]]*TBL_Employees[[#This Row],[Bonus %]]</f>
        <v>0</v>
      </c>
      <c r="P883" s="2">
        <f>TBL_Employees[[#This Row],[Annual Salary]]+TBL_Employees[[#This Row],[Bonus calculated]]</f>
        <v>90881</v>
      </c>
    </row>
    <row r="884" spans="1:16" hidden="1" x14ac:dyDescent="0.35">
      <c r="A884" t="s">
        <v>1000</v>
      </c>
      <c r="B884" t="s">
        <v>1947</v>
      </c>
      <c r="C884" t="s">
        <v>61</v>
      </c>
      <c r="D884" t="s">
        <v>26</v>
      </c>
      <c r="E884" t="s">
        <v>1104</v>
      </c>
      <c r="F884" t="s">
        <v>16</v>
      </c>
      <c r="G884" t="s">
        <v>23</v>
      </c>
      <c r="H884">
        <v>28</v>
      </c>
      <c r="I884" s="1">
        <v>44510</v>
      </c>
      <c r="J884" s="2">
        <v>83965</v>
      </c>
      <c r="K884" s="3">
        <v>0</v>
      </c>
      <c r="L884" t="s">
        <v>32</v>
      </c>
      <c r="M884" t="s">
        <v>33</v>
      </c>
      <c r="N884" s="1" t="s">
        <v>20</v>
      </c>
      <c r="O884">
        <f>TBL_Employees[[#This Row],[Annual Salary]]*TBL_Employees[[#This Row],[Bonus %]]</f>
        <v>0</v>
      </c>
      <c r="P884" s="2">
        <f>TBL_Employees[[#This Row],[Annual Salary]]+TBL_Employees[[#This Row],[Bonus calculated]]</f>
        <v>83965</v>
      </c>
    </row>
    <row r="885" spans="1:16" hidden="1" x14ac:dyDescent="0.35">
      <c r="A885" t="s">
        <v>136</v>
      </c>
      <c r="B885" t="s">
        <v>175</v>
      </c>
      <c r="C885" t="s">
        <v>72</v>
      </c>
      <c r="D885" t="s">
        <v>30</v>
      </c>
      <c r="E885" t="s">
        <v>31</v>
      </c>
      <c r="F885" t="s">
        <v>27</v>
      </c>
      <c r="G885" t="s">
        <v>43</v>
      </c>
      <c r="H885">
        <v>62</v>
      </c>
      <c r="I885" s="1">
        <v>38898</v>
      </c>
      <c r="J885" s="2">
        <v>73500</v>
      </c>
      <c r="K885" s="3">
        <v>0</v>
      </c>
      <c r="L885" t="s">
        <v>18</v>
      </c>
      <c r="M885" t="s">
        <v>37</v>
      </c>
      <c r="N885" s="1" t="s">
        <v>20</v>
      </c>
      <c r="O885">
        <f>TBL_Employees[[#This Row],[Annual Salary]]*TBL_Employees[[#This Row],[Bonus %]]</f>
        <v>0</v>
      </c>
      <c r="P885" s="2">
        <f>TBL_Employees[[#This Row],[Annual Salary]]+TBL_Employees[[#This Row],[Bonus calculated]]</f>
        <v>73500</v>
      </c>
    </row>
    <row r="886" spans="1:16" hidden="1" x14ac:dyDescent="0.35">
      <c r="A886" t="s">
        <v>1001</v>
      </c>
      <c r="B886" t="s">
        <v>1948</v>
      </c>
      <c r="C886" t="s">
        <v>38</v>
      </c>
      <c r="D886" t="s">
        <v>22</v>
      </c>
      <c r="E886" t="s">
        <v>35</v>
      </c>
      <c r="F886" t="s">
        <v>27</v>
      </c>
      <c r="G886" t="s">
        <v>17</v>
      </c>
      <c r="H886">
        <v>59</v>
      </c>
      <c r="I886" s="1">
        <v>44744</v>
      </c>
      <c r="J886" s="2">
        <v>175137</v>
      </c>
      <c r="K886" s="3">
        <v>0.26</v>
      </c>
      <c r="L886" t="s">
        <v>18</v>
      </c>
      <c r="M886" t="s">
        <v>19</v>
      </c>
      <c r="N886" s="1">
        <v>44930</v>
      </c>
      <c r="O886">
        <f>TBL_Employees[[#This Row],[Annual Salary]]*TBL_Employees[[#This Row],[Bonus %]]</f>
        <v>45535.62</v>
      </c>
      <c r="P886" s="2">
        <f>TBL_Employees[[#This Row],[Annual Salary]]+TBL_Employees[[#This Row],[Bonus calculated]]</f>
        <v>220672.62</v>
      </c>
    </row>
    <row r="887" spans="1:16" hidden="1" x14ac:dyDescent="0.35">
      <c r="A887" t="s">
        <v>122</v>
      </c>
      <c r="B887" t="s">
        <v>1949</v>
      </c>
      <c r="C887" t="s">
        <v>38</v>
      </c>
      <c r="D887" t="s">
        <v>41</v>
      </c>
      <c r="E887" t="s">
        <v>35</v>
      </c>
      <c r="F887" t="s">
        <v>16</v>
      </c>
      <c r="G887" t="s">
        <v>17</v>
      </c>
      <c r="H887">
        <v>35</v>
      </c>
      <c r="I887" s="1">
        <v>41067</v>
      </c>
      <c r="J887" s="2">
        <v>161453</v>
      </c>
      <c r="K887" s="3">
        <v>0.27</v>
      </c>
      <c r="L887" t="s">
        <v>18</v>
      </c>
      <c r="M887" t="s">
        <v>37</v>
      </c>
      <c r="N887" s="1" t="s">
        <v>20</v>
      </c>
      <c r="O887">
        <f>TBL_Employees[[#This Row],[Annual Salary]]*TBL_Employees[[#This Row],[Bonus %]]</f>
        <v>43592.310000000005</v>
      </c>
      <c r="P887" s="2">
        <f>TBL_Employees[[#This Row],[Annual Salary]]+TBL_Employees[[#This Row],[Bonus calculated]]</f>
        <v>205045.31</v>
      </c>
    </row>
    <row r="888" spans="1:16" hidden="1" x14ac:dyDescent="0.35">
      <c r="A888" t="s">
        <v>1002</v>
      </c>
      <c r="B888" t="s">
        <v>1950</v>
      </c>
      <c r="C888" t="s">
        <v>57</v>
      </c>
      <c r="D888" t="s">
        <v>41</v>
      </c>
      <c r="E888" t="s">
        <v>35</v>
      </c>
      <c r="F888" t="s">
        <v>27</v>
      </c>
      <c r="G888" t="s">
        <v>46</v>
      </c>
      <c r="H888">
        <v>31</v>
      </c>
      <c r="I888" s="1">
        <v>43970</v>
      </c>
      <c r="J888" s="2">
        <v>64234</v>
      </c>
      <c r="K888" s="3">
        <v>0</v>
      </c>
      <c r="L888" t="s">
        <v>18</v>
      </c>
      <c r="M888" t="s">
        <v>56</v>
      </c>
      <c r="N888" s="1">
        <v>44511</v>
      </c>
      <c r="O888">
        <f>TBL_Employees[[#This Row],[Annual Salary]]*TBL_Employees[[#This Row],[Bonus %]]</f>
        <v>0</v>
      </c>
      <c r="P888" s="2">
        <f>TBL_Employees[[#This Row],[Annual Salary]]+TBL_Employees[[#This Row],[Bonus calculated]]</f>
        <v>64234</v>
      </c>
    </row>
    <row r="889" spans="1:16" hidden="1" x14ac:dyDescent="0.35">
      <c r="A889" t="s">
        <v>1003</v>
      </c>
      <c r="B889" t="s">
        <v>1951</v>
      </c>
      <c r="C889" t="s">
        <v>55</v>
      </c>
      <c r="D889" t="s">
        <v>26</v>
      </c>
      <c r="E889" t="s">
        <v>1104</v>
      </c>
      <c r="F889" t="s">
        <v>27</v>
      </c>
      <c r="G889" t="s">
        <v>23</v>
      </c>
      <c r="H889">
        <v>55</v>
      </c>
      <c r="I889" s="1">
        <v>34527</v>
      </c>
      <c r="J889" s="2">
        <v>103726</v>
      </c>
      <c r="K889" s="3">
        <v>0.08</v>
      </c>
      <c r="L889" t="s">
        <v>32</v>
      </c>
      <c r="M889" t="s">
        <v>63</v>
      </c>
      <c r="N889" s="1" t="s">
        <v>20</v>
      </c>
      <c r="O889">
        <f>TBL_Employees[[#This Row],[Annual Salary]]*TBL_Employees[[#This Row],[Bonus %]]</f>
        <v>8298.08</v>
      </c>
      <c r="P889" s="2">
        <f>TBL_Employees[[#This Row],[Annual Salary]]+TBL_Employees[[#This Row],[Bonus calculated]]</f>
        <v>112024.08</v>
      </c>
    </row>
    <row r="890" spans="1:16" hidden="1" x14ac:dyDescent="0.35">
      <c r="A890" t="s">
        <v>1004</v>
      </c>
      <c r="B890" t="s">
        <v>1952</v>
      </c>
      <c r="C890" t="s">
        <v>53</v>
      </c>
      <c r="D890" t="s">
        <v>30</v>
      </c>
      <c r="E890" t="s">
        <v>15</v>
      </c>
      <c r="F890" t="s">
        <v>27</v>
      </c>
      <c r="G890" t="s">
        <v>23</v>
      </c>
      <c r="H890">
        <v>46</v>
      </c>
      <c r="I890" s="1">
        <v>36889</v>
      </c>
      <c r="J890" s="2">
        <v>114260</v>
      </c>
      <c r="K890" s="3">
        <v>0</v>
      </c>
      <c r="L890" t="s">
        <v>32</v>
      </c>
      <c r="M890" t="s">
        <v>33</v>
      </c>
      <c r="N890" s="1" t="s">
        <v>20</v>
      </c>
      <c r="O890">
        <f>TBL_Employees[[#This Row],[Annual Salary]]*TBL_Employees[[#This Row],[Bonus %]]</f>
        <v>0</v>
      </c>
      <c r="P890" s="2">
        <f>TBL_Employees[[#This Row],[Annual Salary]]+TBL_Employees[[#This Row],[Bonus calculated]]</f>
        <v>114260</v>
      </c>
    </row>
    <row r="891" spans="1:16" hidden="1" x14ac:dyDescent="0.35">
      <c r="A891" t="s">
        <v>229</v>
      </c>
      <c r="B891" t="s">
        <v>1953</v>
      </c>
      <c r="C891" t="s">
        <v>71</v>
      </c>
      <c r="D891" t="s">
        <v>30</v>
      </c>
      <c r="E891" t="s">
        <v>31</v>
      </c>
      <c r="F891" t="s">
        <v>27</v>
      </c>
      <c r="G891" t="s">
        <v>46</v>
      </c>
      <c r="H891">
        <v>36</v>
      </c>
      <c r="I891" s="1">
        <v>41026</v>
      </c>
      <c r="J891" s="2">
        <v>116168</v>
      </c>
      <c r="K891" s="3">
        <v>0</v>
      </c>
      <c r="L891" t="s">
        <v>18</v>
      </c>
      <c r="M891" t="s">
        <v>24</v>
      </c>
      <c r="N891" s="1" t="s">
        <v>20</v>
      </c>
      <c r="O891">
        <f>TBL_Employees[[#This Row],[Annual Salary]]*TBL_Employees[[#This Row],[Bonus %]]</f>
        <v>0</v>
      </c>
      <c r="P891" s="2">
        <f>TBL_Employees[[#This Row],[Annual Salary]]+TBL_Employees[[#This Row],[Bonus calculated]]</f>
        <v>116168</v>
      </c>
    </row>
    <row r="892" spans="1:16" hidden="1" x14ac:dyDescent="0.35">
      <c r="A892" t="s">
        <v>1005</v>
      </c>
      <c r="B892" t="s">
        <v>1954</v>
      </c>
      <c r="C892" t="s">
        <v>1113</v>
      </c>
      <c r="D892" t="s">
        <v>45</v>
      </c>
      <c r="E892" t="s">
        <v>15</v>
      </c>
      <c r="F892" t="s">
        <v>27</v>
      </c>
      <c r="G892" t="s">
        <v>23</v>
      </c>
      <c r="H892">
        <v>27</v>
      </c>
      <c r="I892" s="1">
        <v>44417</v>
      </c>
      <c r="J892" s="2">
        <v>133267</v>
      </c>
      <c r="K892" s="3">
        <v>0.12</v>
      </c>
      <c r="L892" t="s">
        <v>18</v>
      </c>
      <c r="M892" t="s">
        <v>37</v>
      </c>
      <c r="N892" s="1" t="s">
        <v>20</v>
      </c>
      <c r="O892">
        <f>TBL_Employees[[#This Row],[Annual Salary]]*TBL_Employees[[#This Row],[Bonus %]]</f>
        <v>15992.039999999999</v>
      </c>
      <c r="P892" s="2">
        <f>TBL_Employees[[#This Row],[Annual Salary]]+TBL_Employees[[#This Row],[Bonus calculated]]</f>
        <v>149259.04</v>
      </c>
    </row>
    <row r="893" spans="1:16" hidden="1" x14ac:dyDescent="0.35">
      <c r="A893" t="s">
        <v>1006</v>
      </c>
      <c r="B893" t="s">
        <v>1955</v>
      </c>
      <c r="C893" t="s">
        <v>76</v>
      </c>
      <c r="D893" t="s">
        <v>45</v>
      </c>
      <c r="E893" t="s">
        <v>1104</v>
      </c>
      <c r="F893" t="s">
        <v>16</v>
      </c>
      <c r="G893" t="s">
        <v>23</v>
      </c>
      <c r="H893">
        <v>50</v>
      </c>
      <c r="I893" s="1">
        <v>42708</v>
      </c>
      <c r="J893" s="2">
        <v>50038</v>
      </c>
      <c r="K893" s="3">
        <v>0</v>
      </c>
      <c r="L893" t="s">
        <v>32</v>
      </c>
      <c r="M893" t="s">
        <v>67</v>
      </c>
      <c r="N893" s="1" t="s">
        <v>20</v>
      </c>
      <c r="O893">
        <f>TBL_Employees[[#This Row],[Annual Salary]]*TBL_Employees[[#This Row],[Bonus %]]</f>
        <v>0</v>
      </c>
      <c r="P893" s="2">
        <f>TBL_Employees[[#This Row],[Annual Salary]]+TBL_Employees[[#This Row],[Bonus calculated]]</f>
        <v>50038</v>
      </c>
    </row>
    <row r="894" spans="1:16" hidden="1" x14ac:dyDescent="0.35">
      <c r="A894" t="s">
        <v>231</v>
      </c>
      <c r="B894" t="s">
        <v>1956</v>
      </c>
      <c r="C894" t="s">
        <v>59</v>
      </c>
      <c r="D894" t="s">
        <v>58</v>
      </c>
      <c r="E894" t="s">
        <v>31</v>
      </c>
      <c r="F894" t="s">
        <v>27</v>
      </c>
      <c r="G894" t="s">
        <v>17</v>
      </c>
      <c r="H894">
        <v>27</v>
      </c>
      <c r="I894" s="1">
        <v>44567</v>
      </c>
      <c r="J894" s="2">
        <v>52058</v>
      </c>
      <c r="K894" s="3">
        <v>0</v>
      </c>
      <c r="L894" t="s">
        <v>18</v>
      </c>
      <c r="M894" t="s">
        <v>28</v>
      </c>
      <c r="N894" s="1" t="s">
        <v>20</v>
      </c>
      <c r="O894">
        <f>TBL_Employees[[#This Row],[Annual Salary]]*TBL_Employees[[#This Row],[Bonus %]]</f>
        <v>0</v>
      </c>
      <c r="P894" s="2">
        <f>TBL_Employees[[#This Row],[Annual Salary]]+TBL_Employees[[#This Row],[Bonus calculated]]</f>
        <v>52058</v>
      </c>
    </row>
    <row r="895" spans="1:16" hidden="1" x14ac:dyDescent="0.35">
      <c r="A895" t="s">
        <v>1007</v>
      </c>
      <c r="B895" t="s">
        <v>1957</v>
      </c>
      <c r="C895" t="s">
        <v>55</v>
      </c>
      <c r="D895" t="s">
        <v>41</v>
      </c>
      <c r="E895" t="s">
        <v>1104</v>
      </c>
      <c r="F895" t="s">
        <v>27</v>
      </c>
      <c r="G895" t="s">
        <v>17</v>
      </c>
      <c r="H895">
        <v>25</v>
      </c>
      <c r="I895" s="1">
        <v>44884</v>
      </c>
      <c r="J895" s="2">
        <v>112646</v>
      </c>
      <c r="K895" s="3">
        <v>0.08</v>
      </c>
      <c r="L895" t="s">
        <v>18</v>
      </c>
      <c r="M895" t="s">
        <v>28</v>
      </c>
      <c r="N895" s="1" t="s">
        <v>20</v>
      </c>
      <c r="O895">
        <f>TBL_Employees[[#This Row],[Annual Salary]]*TBL_Employees[[#This Row],[Bonus %]]</f>
        <v>9011.68</v>
      </c>
      <c r="P895" s="2">
        <f>TBL_Employees[[#This Row],[Annual Salary]]+TBL_Employees[[#This Row],[Bonus calculated]]</f>
        <v>121657.68</v>
      </c>
    </row>
    <row r="896" spans="1:16" hidden="1" x14ac:dyDescent="0.35">
      <c r="A896" t="s">
        <v>1008</v>
      </c>
      <c r="B896" t="s">
        <v>1958</v>
      </c>
      <c r="C896" t="s">
        <v>59</v>
      </c>
      <c r="D896" t="s">
        <v>58</v>
      </c>
      <c r="E896" t="s">
        <v>35</v>
      </c>
      <c r="F896" t="s">
        <v>27</v>
      </c>
      <c r="G896" t="s">
        <v>23</v>
      </c>
      <c r="H896">
        <v>42</v>
      </c>
      <c r="I896" s="1">
        <v>41980</v>
      </c>
      <c r="J896" s="2">
        <v>53829</v>
      </c>
      <c r="K896" s="3">
        <v>0</v>
      </c>
      <c r="L896" t="s">
        <v>32</v>
      </c>
      <c r="M896" t="s">
        <v>54</v>
      </c>
      <c r="N896" s="1" t="s">
        <v>20</v>
      </c>
      <c r="O896">
        <f>TBL_Employees[[#This Row],[Annual Salary]]*TBL_Employees[[#This Row],[Bonus %]]</f>
        <v>0</v>
      </c>
      <c r="P896" s="2">
        <f>TBL_Employees[[#This Row],[Annual Salary]]+TBL_Employees[[#This Row],[Bonus calculated]]</f>
        <v>53829</v>
      </c>
    </row>
    <row r="897" spans="1:16" hidden="1" x14ac:dyDescent="0.35">
      <c r="A897" t="s">
        <v>1009</v>
      </c>
      <c r="B897" t="s">
        <v>1959</v>
      </c>
      <c r="C897" t="s">
        <v>44</v>
      </c>
      <c r="D897" t="s">
        <v>45</v>
      </c>
      <c r="E897" t="s">
        <v>1104</v>
      </c>
      <c r="F897" t="s">
        <v>16</v>
      </c>
      <c r="G897" t="s">
        <v>46</v>
      </c>
      <c r="H897">
        <v>65</v>
      </c>
      <c r="I897" s="1">
        <v>35753</v>
      </c>
      <c r="J897" s="2">
        <v>90737</v>
      </c>
      <c r="K897" s="3">
        <v>0</v>
      </c>
      <c r="L897" t="s">
        <v>47</v>
      </c>
      <c r="M897" t="s">
        <v>48</v>
      </c>
      <c r="N897" s="1" t="s">
        <v>20</v>
      </c>
      <c r="O897">
        <f>TBL_Employees[[#This Row],[Annual Salary]]*TBL_Employees[[#This Row],[Bonus %]]</f>
        <v>0</v>
      </c>
      <c r="P897" s="2">
        <f>TBL_Employees[[#This Row],[Annual Salary]]+TBL_Employees[[#This Row],[Bonus calculated]]</f>
        <v>90737</v>
      </c>
    </row>
    <row r="898" spans="1:16" hidden="1" x14ac:dyDescent="0.35">
      <c r="A898" t="s">
        <v>274</v>
      </c>
      <c r="B898" t="s">
        <v>1960</v>
      </c>
      <c r="C898" t="s">
        <v>1113</v>
      </c>
      <c r="D898" t="s">
        <v>22</v>
      </c>
      <c r="E898" t="s">
        <v>1104</v>
      </c>
      <c r="F898" t="s">
        <v>27</v>
      </c>
      <c r="G898" t="s">
        <v>23</v>
      </c>
      <c r="H898">
        <v>57</v>
      </c>
      <c r="I898" s="1">
        <v>40979</v>
      </c>
      <c r="J898" s="2">
        <v>136723</v>
      </c>
      <c r="K898" s="3">
        <v>0.11</v>
      </c>
      <c r="L898" t="s">
        <v>18</v>
      </c>
      <c r="M898" t="s">
        <v>24</v>
      </c>
      <c r="N898" s="1" t="s">
        <v>20</v>
      </c>
      <c r="O898">
        <f>TBL_Employees[[#This Row],[Annual Salary]]*TBL_Employees[[#This Row],[Bonus %]]</f>
        <v>15039.53</v>
      </c>
      <c r="P898" s="2">
        <f>TBL_Employees[[#This Row],[Annual Salary]]+TBL_Employees[[#This Row],[Bonus calculated]]</f>
        <v>151762.53</v>
      </c>
    </row>
    <row r="899" spans="1:16" hidden="1" x14ac:dyDescent="0.35">
      <c r="A899" t="s">
        <v>268</v>
      </c>
      <c r="B899" t="s">
        <v>163</v>
      </c>
      <c r="C899" t="s">
        <v>55</v>
      </c>
      <c r="D899" t="s">
        <v>58</v>
      </c>
      <c r="E899" t="s">
        <v>35</v>
      </c>
      <c r="F899" t="s">
        <v>16</v>
      </c>
      <c r="G899" t="s">
        <v>17</v>
      </c>
      <c r="H899">
        <v>44</v>
      </c>
      <c r="I899" s="1">
        <v>40187</v>
      </c>
      <c r="J899" s="2">
        <v>129099</v>
      </c>
      <c r="K899" s="3">
        <v>0.06</v>
      </c>
      <c r="L899" t="s">
        <v>18</v>
      </c>
      <c r="M899" t="s">
        <v>24</v>
      </c>
      <c r="N899" s="1" t="s">
        <v>20</v>
      </c>
      <c r="O899">
        <f>TBL_Employees[[#This Row],[Annual Salary]]*TBL_Employees[[#This Row],[Bonus %]]</f>
        <v>7745.94</v>
      </c>
      <c r="P899" s="2">
        <f>TBL_Employees[[#This Row],[Annual Salary]]+TBL_Employees[[#This Row],[Bonus calculated]]</f>
        <v>136844.94</v>
      </c>
    </row>
    <row r="900" spans="1:16" hidden="1" x14ac:dyDescent="0.35">
      <c r="A900" t="s">
        <v>1010</v>
      </c>
      <c r="B900" t="s">
        <v>1961</v>
      </c>
      <c r="C900" t="s">
        <v>62</v>
      </c>
      <c r="D900" t="s">
        <v>26</v>
      </c>
      <c r="E900" t="s">
        <v>31</v>
      </c>
      <c r="F900" t="s">
        <v>16</v>
      </c>
      <c r="G900" t="s">
        <v>46</v>
      </c>
      <c r="H900">
        <v>37</v>
      </c>
      <c r="I900" s="1">
        <v>42724</v>
      </c>
      <c r="J900" s="2">
        <v>59376</v>
      </c>
      <c r="K900" s="3">
        <v>0</v>
      </c>
      <c r="L900" t="s">
        <v>18</v>
      </c>
      <c r="M900" t="s">
        <v>42</v>
      </c>
      <c r="N900" s="1" t="s">
        <v>20</v>
      </c>
      <c r="O900">
        <f>TBL_Employees[[#This Row],[Annual Salary]]*TBL_Employees[[#This Row],[Bonus %]]</f>
        <v>0</v>
      </c>
      <c r="P900" s="2">
        <f>TBL_Employees[[#This Row],[Annual Salary]]+TBL_Employees[[#This Row],[Bonus calculated]]</f>
        <v>59376</v>
      </c>
    </row>
    <row r="901" spans="1:16" hidden="1" x14ac:dyDescent="0.35">
      <c r="A901" t="s">
        <v>1011</v>
      </c>
      <c r="B901" t="s">
        <v>1962</v>
      </c>
      <c r="C901" t="s">
        <v>79</v>
      </c>
      <c r="D901" t="s">
        <v>26</v>
      </c>
      <c r="E901" t="s">
        <v>15</v>
      </c>
      <c r="F901" t="s">
        <v>16</v>
      </c>
      <c r="G901" t="s">
        <v>23</v>
      </c>
      <c r="H901">
        <v>52</v>
      </c>
      <c r="I901" s="1">
        <v>43459</v>
      </c>
      <c r="J901" s="2">
        <v>98060</v>
      </c>
      <c r="K901" s="3">
        <v>0</v>
      </c>
      <c r="L901" t="s">
        <v>18</v>
      </c>
      <c r="M901" t="s">
        <v>42</v>
      </c>
      <c r="N901" s="1" t="s">
        <v>20</v>
      </c>
      <c r="O901">
        <f>TBL_Employees[[#This Row],[Annual Salary]]*TBL_Employees[[#This Row],[Bonus %]]</f>
        <v>0</v>
      </c>
      <c r="P901" s="2">
        <f>TBL_Employees[[#This Row],[Annual Salary]]+TBL_Employees[[#This Row],[Bonus calculated]]</f>
        <v>98060</v>
      </c>
    </row>
    <row r="902" spans="1:16" hidden="1" x14ac:dyDescent="0.35">
      <c r="A902" t="s">
        <v>1012</v>
      </c>
      <c r="B902" t="s">
        <v>1963</v>
      </c>
      <c r="C902" t="s">
        <v>1113</v>
      </c>
      <c r="D902" t="s">
        <v>22</v>
      </c>
      <c r="E902" t="s">
        <v>31</v>
      </c>
      <c r="F902" t="s">
        <v>27</v>
      </c>
      <c r="G902" t="s">
        <v>46</v>
      </c>
      <c r="H902">
        <v>49</v>
      </c>
      <c r="I902" s="1">
        <v>41691</v>
      </c>
      <c r="J902" s="2">
        <v>152911</v>
      </c>
      <c r="K902" s="3">
        <v>0.1</v>
      </c>
      <c r="L902" t="s">
        <v>47</v>
      </c>
      <c r="M902" t="s">
        <v>1136</v>
      </c>
      <c r="N902" s="1" t="s">
        <v>20</v>
      </c>
      <c r="O902">
        <f>TBL_Employees[[#This Row],[Annual Salary]]*TBL_Employees[[#This Row],[Bonus %]]</f>
        <v>15291.1</v>
      </c>
      <c r="P902" s="2">
        <f>TBL_Employees[[#This Row],[Annual Salary]]+TBL_Employees[[#This Row],[Bonus calculated]]</f>
        <v>168202.1</v>
      </c>
    </row>
    <row r="903" spans="1:16" hidden="1" x14ac:dyDescent="0.35">
      <c r="A903" t="s">
        <v>1013</v>
      </c>
      <c r="B903" t="s">
        <v>1964</v>
      </c>
      <c r="C903" t="s">
        <v>64</v>
      </c>
      <c r="D903" t="s">
        <v>26</v>
      </c>
      <c r="E903" t="s">
        <v>15</v>
      </c>
      <c r="F903" t="s">
        <v>27</v>
      </c>
      <c r="G903" t="s">
        <v>46</v>
      </c>
      <c r="H903">
        <v>47</v>
      </c>
      <c r="I903" s="1">
        <v>37970</v>
      </c>
      <c r="J903" s="2">
        <v>42994</v>
      </c>
      <c r="K903" s="3">
        <v>0</v>
      </c>
      <c r="L903" t="s">
        <v>47</v>
      </c>
      <c r="M903" t="s">
        <v>48</v>
      </c>
      <c r="N903" s="1" t="s">
        <v>20</v>
      </c>
      <c r="O903">
        <f>TBL_Employees[[#This Row],[Annual Salary]]*TBL_Employees[[#This Row],[Bonus %]]</f>
        <v>0</v>
      </c>
      <c r="P903" s="2">
        <f>TBL_Employees[[#This Row],[Annual Salary]]+TBL_Employees[[#This Row],[Bonus calculated]]</f>
        <v>42994</v>
      </c>
    </row>
    <row r="904" spans="1:16" hidden="1" x14ac:dyDescent="0.35">
      <c r="A904" t="s">
        <v>1014</v>
      </c>
      <c r="B904" t="s">
        <v>1965</v>
      </c>
      <c r="C904" t="s">
        <v>59</v>
      </c>
      <c r="D904" t="s">
        <v>58</v>
      </c>
      <c r="E904" t="s">
        <v>35</v>
      </c>
      <c r="F904" t="s">
        <v>16</v>
      </c>
      <c r="G904" t="s">
        <v>23</v>
      </c>
      <c r="H904">
        <v>42</v>
      </c>
      <c r="I904" s="1">
        <v>43552</v>
      </c>
      <c r="J904" s="2">
        <v>59853</v>
      </c>
      <c r="K904" s="3">
        <v>0</v>
      </c>
      <c r="L904" t="s">
        <v>32</v>
      </c>
      <c r="M904" t="s">
        <v>33</v>
      </c>
      <c r="N904" s="1" t="s">
        <v>20</v>
      </c>
      <c r="O904">
        <f>TBL_Employees[[#This Row],[Annual Salary]]*TBL_Employees[[#This Row],[Bonus %]]</f>
        <v>0</v>
      </c>
      <c r="P904" s="2">
        <f>TBL_Employees[[#This Row],[Annual Salary]]+TBL_Employees[[#This Row],[Bonus calculated]]</f>
        <v>59853</v>
      </c>
    </row>
    <row r="905" spans="1:16" hidden="1" x14ac:dyDescent="0.35">
      <c r="A905" t="s">
        <v>204</v>
      </c>
      <c r="B905" t="s">
        <v>1966</v>
      </c>
      <c r="C905" t="s">
        <v>64</v>
      </c>
      <c r="D905" t="s">
        <v>26</v>
      </c>
      <c r="E905" t="s">
        <v>35</v>
      </c>
      <c r="F905" t="s">
        <v>27</v>
      </c>
      <c r="G905" t="s">
        <v>43</v>
      </c>
      <c r="H905">
        <v>61</v>
      </c>
      <c r="I905" s="1">
        <v>40884</v>
      </c>
      <c r="J905" s="2">
        <v>41220</v>
      </c>
      <c r="K905" s="3">
        <v>0</v>
      </c>
      <c r="L905" t="s">
        <v>18</v>
      </c>
      <c r="M905" t="s">
        <v>19</v>
      </c>
      <c r="N905" s="1" t="s">
        <v>20</v>
      </c>
      <c r="O905">
        <f>TBL_Employees[[#This Row],[Annual Salary]]*TBL_Employees[[#This Row],[Bonus %]]</f>
        <v>0</v>
      </c>
      <c r="P905" s="2">
        <f>TBL_Employees[[#This Row],[Annual Salary]]+TBL_Employees[[#This Row],[Bonus calculated]]</f>
        <v>41220</v>
      </c>
    </row>
    <row r="906" spans="1:16" hidden="1" x14ac:dyDescent="0.35">
      <c r="A906" t="s">
        <v>1015</v>
      </c>
      <c r="B906" t="s">
        <v>1967</v>
      </c>
      <c r="C906" t="s">
        <v>40</v>
      </c>
      <c r="D906" t="s">
        <v>58</v>
      </c>
      <c r="E906" t="s">
        <v>31</v>
      </c>
      <c r="F906" t="s">
        <v>16</v>
      </c>
      <c r="G906" t="s">
        <v>23</v>
      </c>
      <c r="H906">
        <v>33</v>
      </c>
      <c r="I906" s="1">
        <v>43879</v>
      </c>
      <c r="J906" s="2">
        <v>97261</v>
      </c>
      <c r="K906" s="3">
        <v>0</v>
      </c>
      <c r="L906" t="s">
        <v>32</v>
      </c>
      <c r="M906" t="s">
        <v>54</v>
      </c>
      <c r="N906" s="1" t="s">
        <v>20</v>
      </c>
      <c r="O906">
        <f>TBL_Employees[[#This Row],[Annual Salary]]*TBL_Employees[[#This Row],[Bonus %]]</f>
        <v>0</v>
      </c>
      <c r="P906" s="2">
        <f>TBL_Employees[[#This Row],[Annual Salary]]+TBL_Employees[[#This Row],[Bonus calculated]]</f>
        <v>97261</v>
      </c>
    </row>
    <row r="907" spans="1:16" hidden="1" x14ac:dyDescent="0.35">
      <c r="A907" t="s">
        <v>1016</v>
      </c>
      <c r="B907" t="s">
        <v>1968</v>
      </c>
      <c r="C907" t="s">
        <v>55</v>
      </c>
      <c r="D907" t="s">
        <v>22</v>
      </c>
      <c r="E907" t="s">
        <v>35</v>
      </c>
      <c r="F907" t="s">
        <v>27</v>
      </c>
      <c r="G907" t="s">
        <v>43</v>
      </c>
      <c r="H907">
        <v>45</v>
      </c>
      <c r="I907" s="1">
        <v>43300</v>
      </c>
      <c r="J907" s="2">
        <v>127363</v>
      </c>
      <c r="K907" s="3">
        <v>0.09</v>
      </c>
      <c r="L907" t="s">
        <v>18</v>
      </c>
      <c r="M907" t="s">
        <v>28</v>
      </c>
      <c r="N907" s="1" t="s">
        <v>20</v>
      </c>
      <c r="O907">
        <f>TBL_Employees[[#This Row],[Annual Salary]]*TBL_Employees[[#This Row],[Bonus %]]</f>
        <v>11462.67</v>
      </c>
      <c r="P907" s="2">
        <f>TBL_Employees[[#This Row],[Annual Salary]]+TBL_Employees[[#This Row],[Bonus calculated]]</f>
        <v>138825.67000000001</v>
      </c>
    </row>
    <row r="908" spans="1:16" hidden="1" x14ac:dyDescent="0.35">
      <c r="A908" t="s">
        <v>1017</v>
      </c>
      <c r="B908" t="s">
        <v>1969</v>
      </c>
      <c r="C908" t="s">
        <v>55</v>
      </c>
      <c r="D908" t="s">
        <v>41</v>
      </c>
      <c r="E908" t="s">
        <v>1104</v>
      </c>
      <c r="F908" t="s">
        <v>27</v>
      </c>
      <c r="G908" t="s">
        <v>17</v>
      </c>
      <c r="H908">
        <v>30</v>
      </c>
      <c r="I908" s="1">
        <v>43751</v>
      </c>
      <c r="J908" s="2">
        <v>111274</v>
      </c>
      <c r="K908" s="3">
        <v>0.06</v>
      </c>
      <c r="L908" t="s">
        <v>18</v>
      </c>
      <c r="M908" t="s">
        <v>56</v>
      </c>
      <c r="N908" s="1" t="s">
        <v>20</v>
      </c>
      <c r="O908">
        <f>TBL_Employees[[#This Row],[Annual Salary]]*TBL_Employees[[#This Row],[Bonus %]]</f>
        <v>6676.44</v>
      </c>
      <c r="P908" s="2">
        <f>TBL_Employees[[#This Row],[Annual Salary]]+TBL_Employees[[#This Row],[Bonus calculated]]</f>
        <v>117950.44</v>
      </c>
    </row>
    <row r="909" spans="1:16" hidden="1" x14ac:dyDescent="0.35">
      <c r="A909" t="s">
        <v>222</v>
      </c>
      <c r="B909" t="s">
        <v>1970</v>
      </c>
      <c r="C909" t="s">
        <v>50</v>
      </c>
      <c r="D909" t="s">
        <v>26</v>
      </c>
      <c r="E909" t="s">
        <v>31</v>
      </c>
      <c r="F909" t="s">
        <v>27</v>
      </c>
      <c r="G909" t="s">
        <v>46</v>
      </c>
      <c r="H909">
        <v>53</v>
      </c>
      <c r="I909" s="1">
        <v>43207</v>
      </c>
      <c r="J909" s="2">
        <v>90554</v>
      </c>
      <c r="K909" s="3">
        <v>7.0000000000000007E-2</v>
      </c>
      <c r="L909" t="s">
        <v>47</v>
      </c>
      <c r="M909" t="s">
        <v>1136</v>
      </c>
      <c r="N909" s="1" t="s">
        <v>20</v>
      </c>
      <c r="O909">
        <f>TBL_Employees[[#This Row],[Annual Salary]]*TBL_Employees[[#This Row],[Bonus %]]</f>
        <v>6338.7800000000007</v>
      </c>
      <c r="P909" s="2">
        <f>TBL_Employees[[#This Row],[Annual Salary]]+TBL_Employees[[#This Row],[Bonus calculated]]</f>
        <v>96892.78</v>
      </c>
    </row>
    <row r="910" spans="1:16" hidden="1" x14ac:dyDescent="0.35">
      <c r="A910" t="s">
        <v>270</v>
      </c>
      <c r="B910" t="s">
        <v>1971</v>
      </c>
      <c r="C910" t="s">
        <v>55</v>
      </c>
      <c r="D910" t="s">
        <v>14</v>
      </c>
      <c r="E910" t="s">
        <v>15</v>
      </c>
      <c r="F910" t="s">
        <v>27</v>
      </c>
      <c r="G910" t="s">
        <v>46</v>
      </c>
      <c r="H910">
        <v>62</v>
      </c>
      <c r="I910" s="1">
        <v>35776</v>
      </c>
      <c r="J910" s="2">
        <v>100226</v>
      </c>
      <c r="K910" s="3">
        <v>0.1</v>
      </c>
      <c r="L910" t="s">
        <v>18</v>
      </c>
      <c r="M910" t="s">
        <v>56</v>
      </c>
      <c r="N910" s="1" t="s">
        <v>20</v>
      </c>
      <c r="O910">
        <f>TBL_Employees[[#This Row],[Annual Salary]]*TBL_Employees[[#This Row],[Bonus %]]</f>
        <v>10022.6</v>
      </c>
      <c r="P910" s="2">
        <f>TBL_Employees[[#This Row],[Annual Salary]]+TBL_Employees[[#This Row],[Bonus calculated]]</f>
        <v>110248.6</v>
      </c>
    </row>
    <row r="911" spans="1:16" x14ac:dyDescent="0.35">
      <c r="A911" t="s">
        <v>1018</v>
      </c>
      <c r="B911" t="s">
        <v>1972</v>
      </c>
      <c r="C911" t="s">
        <v>85</v>
      </c>
      <c r="D911" t="s">
        <v>30</v>
      </c>
      <c r="E911" t="s">
        <v>35</v>
      </c>
      <c r="F911" t="s">
        <v>16</v>
      </c>
      <c r="G911" t="s">
        <v>23</v>
      </c>
      <c r="H911">
        <v>37</v>
      </c>
      <c r="I911" s="1">
        <v>42846</v>
      </c>
      <c r="J911" s="2">
        <v>93348</v>
      </c>
      <c r="K911" s="3">
        <v>0</v>
      </c>
      <c r="L911" t="s">
        <v>32</v>
      </c>
      <c r="M911" t="s">
        <v>67</v>
      </c>
      <c r="N911" s="1" t="s">
        <v>20</v>
      </c>
      <c r="O911">
        <f>TBL_Employees[[#This Row],[Annual Salary]]*TBL_Employees[[#This Row],[Bonus %]]</f>
        <v>0</v>
      </c>
      <c r="P911" s="2">
        <f>TBL_Employees[[#This Row],[Annual Salary]]+TBL_Employees[[#This Row],[Bonus calculated]]</f>
        <v>93348</v>
      </c>
    </row>
    <row r="912" spans="1:16" hidden="1" x14ac:dyDescent="0.35">
      <c r="A912" t="s">
        <v>1019</v>
      </c>
      <c r="B912" t="s">
        <v>1973</v>
      </c>
      <c r="C912" t="s">
        <v>34</v>
      </c>
      <c r="D912" t="s">
        <v>26</v>
      </c>
      <c r="E912" t="s">
        <v>15</v>
      </c>
      <c r="F912" t="s">
        <v>16</v>
      </c>
      <c r="G912" t="s">
        <v>46</v>
      </c>
      <c r="H912">
        <v>62</v>
      </c>
      <c r="I912" s="1">
        <v>34145</v>
      </c>
      <c r="J912" s="2">
        <v>78059</v>
      </c>
      <c r="K912" s="3">
        <v>0</v>
      </c>
      <c r="L912" t="s">
        <v>18</v>
      </c>
      <c r="M912" t="s">
        <v>37</v>
      </c>
      <c r="N912" s="1">
        <v>39658</v>
      </c>
      <c r="O912">
        <f>TBL_Employees[[#This Row],[Annual Salary]]*TBL_Employees[[#This Row],[Bonus %]]</f>
        <v>0</v>
      </c>
      <c r="P912" s="2">
        <f>TBL_Employees[[#This Row],[Annual Salary]]+TBL_Employees[[#This Row],[Bonus calculated]]</f>
        <v>78059</v>
      </c>
    </row>
    <row r="913" spans="1:16" hidden="1" x14ac:dyDescent="0.35">
      <c r="A913" t="s">
        <v>84</v>
      </c>
      <c r="B913" t="s">
        <v>1974</v>
      </c>
      <c r="C913" t="s">
        <v>70</v>
      </c>
      <c r="D913" t="s">
        <v>22</v>
      </c>
      <c r="E913" t="s">
        <v>15</v>
      </c>
      <c r="F913" t="s">
        <v>16</v>
      </c>
      <c r="G913" t="s">
        <v>46</v>
      </c>
      <c r="H913">
        <v>63</v>
      </c>
      <c r="I913" s="1">
        <v>37071</v>
      </c>
      <c r="J913" s="2">
        <v>58480</v>
      </c>
      <c r="K913" s="3">
        <v>0</v>
      </c>
      <c r="L913" t="s">
        <v>47</v>
      </c>
      <c r="M913" t="s">
        <v>68</v>
      </c>
      <c r="N913" s="1" t="s">
        <v>20</v>
      </c>
      <c r="O913">
        <f>TBL_Employees[[#This Row],[Annual Salary]]*TBL_Employees[[#This Row],[Bonus %]]</f>
        <v>0</v>
      </c>
      <c r="P913" s="2">
        <f>TBL_Employees[[#This Row],[Annual Salary]]+TBL_Employees[[#This Row],[Bonus calculated]]</f>
        <v>58480</v>
      </c>
    </row>
    <row r="914" spans="1:16" hidden="1" x14ac:dyDescent="0.35">
      <c r="A914" t="s">
        <v>1020</v>
      </c>
      <c r="B914" t="s">
        <v>1975</v>
      </c>
      <c r="C914" t="s">
        <v>13</v>
      </c>
      <c r="D914" t="s">
        <v>14</v>
      </c>
      <c r="E914" t="s">
        <v>31</v>
      </c>
      <c r="F914" t="s">
        <v>16</v>
      </c>
      <c r="G914" t="s">
        <v>23</v>
      </c>
      <c r="H914">
        <v>39</v>
      </c>
      <c r="I914" s="1">
        <v>42849</v>
      </c>
      <c r="J914" s="2">
        <v>218052</v>
      </c>
      <c r="K914" s="3">
        <v>0.39</v>
      </c>
      <c r="L914" t="s">
        <v>32</v>
      </c>
      <c r="M914" t="s">
        <v>33</v>
      </c>
      <c r="N914" s="1" t="s">
        <v>20</v>
      </c>
      <c r="O914">
        <f>TBL_Employees[[#This Row],[Annual Salary]]*TBL_Employees[[#This Row],[Bonus %]]</f>
        <v>85040.28</v>
      </c>
      <c r="P914" s="2">
        <f>TBL_Employees[[#This Row],[Annual Salary]]+TBL_Employees[[#This Row],[Bonus calculated]]</f>
        <v>303092.28000000003</v>
      </c>
    </row>
    <row r="915" spans="1:16" hidden="1" x14ac:dyDescent="0.35">
      <c r="A915" t="s">
        <v>1021</v>
      </c>
      <c r="B915" t="s">
        <v>1976</v>
      </c>
      <c r="C915" t="s">
        <v>55</v>
      </c>
      <c r="D915" t="s">
        <v>58</v>
      </c>
      <c r="E915" t="s">
        <v>35</v>
      </c>
      <c r="F915" t="s">
        <v>27</v>
      </c>
      <c r="G915" t="s">
        <v>43</v>
      </c>
      <c r="H915">
        <v>52</v>
      </c>
      <c r="I915" s="1">
        <v>37399</v>
      </c>
      <c r="J915" s="2">
        <v>129231</v>
      </c>
      <c r="K915" s="3">
        <v>0.09</v>
      </c>
      <c r="L915" t="s">
        <v>18</v>
      </c>
      <c r="M915" t="s">
        <v>42</v>
      </c>
      <c r="N915" s="1" t="s">
        <v>20</v>
      </c>
      <c r="O915">
        <f>TBL_Employees[[#This Row],[Annual Salary]]*TBL_Employees[[#This Row],[Bonus %]]</f>
        <v>11630.789999999999</v>
      </c>
      <c r="P915" s="2">
        <f>TBL_Employees[[#This Row],[Annual Salary]]+TBL_Employees[[#This Row],[Bonus calculated]]</f>
        <v>140861.79</v>
      </c>
    </row>
    <row r="916" spans="1:16" hidden="1" x14ac:dyDescent="0.35">
      <c r="A916" t="s">
        <v>1022</v>
      </c>
      <c r="B916" t="s">
        <v>1977</v>
      </c>
      <c r="C916" t="s">
        <v>38</v>
      </c>
      <c r="D916" t="s">
        <v>41</v>
      </c>
      <c r="E916" t="s">
        <v>1104</v>
      </c>
      <c r="F916" t="s">
        <v>27</v>
      </c>
      <c r="G916" t="s">
        <v>23</v>
      </c>
      <c r="H916">
        <v>54</v>
      </c>
      <c r="I916" s="1">
        <v>40461</v>
      </c>
      <c r="J916" s="2">
        <v>161878</v>
      </c>
      <c r="K916" s="3">
        <v>0.22</v>
      </c>
      <c r="L916" t="s">
        <v>32</v>
      </c>
      <c r="M916" t="s">
        <v>67</v>
      </c>
      <c r="N916" s="1" t="s">
        <v>20</v>
      </c>
      <c r="O916">
        <f>TBL_Employees[[#This Row],[Annual Salary]]*TBL_Employees[[#This Row],[Bonus %]]</f>
        <v>35613.160000000003</v>
      </c>
      <c r="P916" s="2">
        <f>TBL_Employees[[#This Row],[Annual Salary]]+TBL_Employees[[#This Row],[Bonus calculated]]</f>
        <v>197491.16</v>
      </c>
    </row>
    <row r="917" spans="1:16" hidden="1" x14ac:dyDescent="0.35">
      <c r="A917" t="s">
        <v>247</v>
      </c>
      <c r="B917" t="s">
        <v>1978</v>
      </c>
      <c r="C917" t="s">
        <v>13</v>
      </c>
      <c r="D917" t="s">
        <v>41</v>
      </c>
      <c r="E917" t="s">
        <v>31</v>
      </c>
      <c r="F917" t="s">
        <v>16</v>
      </c>
      <c r="G917" t="s">
        <v>17</v>
      </c>
      <c r="H917">
        <v>32</v>
      </c>
      <c r="I917" s="1">
        <v>42067</v>
      </c>
      <c r="J917" s="2">
        <v>241722</v>
      </c>
      <c r="K917" s="3">
        <v>0.38</v>
      </c>
      <c r="L917" t="s">
        <v>18</v>
      </c>
      <c r="M917" t="s">
        <v>19</v>
      </c>
      <c r="N917" s="1" t="s">
        <v>20</v>
      </c>
      <c r="O917">
        <f>TBL_Employees[[#This Row],[Annual Salary]]*TBL_Employees[[#This Row],[Bonus %]]</f>
        <v>91854.36</v>
      </c>
      <c r="P917" s="2">
        <f>TBL_Employees[[#This Row],[Annual Salary]]+TBL_Employees[[#This Row],[Bonus calculated]]</f>
        <v>333576.36</v>
      </c>
    </row>
    <row r="918" spans="1:16" hidden="1" x14ac:dyDescent="0.35">
      <c r="A918" t="s">
        <v>1023</v>
      </c>
      <c r="B918" t="s">
        <v>1979</v>
      </c>
      <c r="C918" t="s">
        <v>73</v>
      </c>
      <c r="D918" t="s">
        <v>26</v>
      </c>
      <c r="E918" t="s">
        <v>31</v>
      </c>
      <c r="F918" t="s">
        <v>27</v>
      </c>
      <c r="G918" t="s">
        <v>17</v>
      </c>
      <c r="H918">
        <v>56</v>
      </c>
      <c r="I918" s="1">
        <v>43171</v>
      </c>
      <c r="J918" s="2">
        <v>91835</v>
      </c>
      <c r="K918" s="3">
        <v>0</v>
      </c>
      <c r="L918" t="s">
        <v>18</v>
      </c>
      <c r="M918" t="s">
        <v>56</v>
      </c>
      <c r="N918" s="1" t="s">
        <v>20</v>
      </c>
      <c r="O918">
        <f>TBL_Employees[[#This Row],[Annual Salary]]*TBL_Employees[[#This Row],[Bonus %]]</f>
        <v>0</v>
      </c>
      <c r="P918" s="2">
        <f>TBL_Employees[[#This Row],[Annual Salary]]+TBL_Employees[[#This Row],[Bonus calculated]]</f>
        <v>91835</v>
      </c>
    </row>
    <row r="919" spans="1:16" hidden="1" x14ac:dyDescent="0.35">
      <c r="A919" t="s">
        <v>1024</v>
      </c>
      <c r="B919" t="s">
        <v>1980</v>
      </c>
      <c r="C919" t="s">
        <v>40</v>
      </c>
      <c r="D919" t="s">
        <v>45</v>
      </c>
      <c r="E919" t="s">
        <v>35</v>
      </c>
      <c r="F919" t="s">
        <v>27</v>
      </c>
      <c r="G919" t="s">
        <v>17</v>
      </c>
      <c r="H919">
        <v>47</v>
      </c>
      <c r="I919" s="1">
        <v>40550</v>
      </c>
      <c r="J919" s="2">
        <v>93910</v>
      </c>
      <c r="K919" s="3">
        <v>0</v>
      </c>
      <c r="L919" t="s">
        <v>18</v>
      </c>
      <c r="M919" t="s">
        <v>42</v>
      </c>
      <c r="N919" s="1">
        <v>42886</v>
      </c>
      <c r="O919">
        <f>TBL_Employees[[#This Row],[Annual Salary]]*TBL_Employees[[#This Row],[Bonus %]]</f>
        <v>0</v>
      </c>
      <c r="P919" s="2">
        <f>TBL_Employees[[#This Row],[Annual Salary]]+TBL_Employees[[#This Row],[Bonus calculated]]</f>
        <v>93910</v>
      </c>
    </row>
    <row r="920" spans="1:16" hidden="1" x14ac:dyDescent="0.35">
      <c r="A920" t="s">
        <v>1025</v>
      </c>
      <c r="B920" t="s">
        <v>1981</v>
      </c>
      <c r="C920" t="s">
        <v>40</v>
      </c>
      <c r="D920" t="s">
        <v>45</v>
      </c>
      <c r="E920" t="s">
        <v>15</v>
      </c>
      <c r="F920" t="s">
        <v>16</v>
      </c>
      <c r="G920" t="s">
        <v>46</v>
      </c>
      <c r="H920">
        <v>45</v>
      </c>
      <c r="I920" s="1">
        <v>38674</v>
      </c>
      <c r="J920" s="2">
        <v>86303</v>
      </c>
      <c r="K920" s="3">
        <v>0</v>
      </c>
      <c r="L920" t="s">
        <v>18</v>
      </c>
      <c r="M920" t="s">
        <v>37</v>
      </c>
      <c r="N920" s="1" t="s">
        <v>20</v>
      </c>
      <c r="O920">
        <f>TBL_Employees[[#This Row],[Annual Salary]]*TBL_Employees[[#This Row],[Bonus %]]</f>
        <v>0</v>
      </c>
      <c r="P920" s="2">
        <f>TBL_Employees[[#This Row],[Annual Salary]]+TBL_Employees[[#This Row],[Bonus calculated]]</f>
        <v>86303</v>
      </c>
    </row>
    <row r="921" spans="1:16" hidden="1" x14ac:dyDescent="0.35">
      <c r="A921" t="s">
        <v>1026</v>
      </c>
      <c r="B921" t="s">
        <v>1982</v>
      </c>
      <c r="C921" t="s">
        <v>1113</v>
      </c>
      <c r="D921" t="s">
        <v>14</v>
      </c>
      <c r="E921" t="s">
        <v>31</v>
      </c>
      <c r="F921" t="s">
        <v>16</v>
      </c>
      <c r="G921" t="s">
        <v>23</v>
      </c>
      <c r="H921">
        <v>56</v>
      </c>
      <c r="I921" s="1">
        <v>34820</v>
      </c>
      <c r="J921" s="2">
        <v>122731</v>
      </c>
      <c r="K921" s="3">
        <v>0.13</v>
      </c>
      <c r="L921" t="s">
        <v>18</v>
      </c>
      <c r="M921" t="s">
        <v>56</v>
      </c>
      <c r="N921" s="1" t="s">
        <v>20</v>
      </c>
      <c r="O921">
        <f>TBL_Employees[[#This Row],[Annual Salary]]*TBL_Employees[[#This Row],[Bonus %]]</f>
        <v>15955.03</v>
      </c>
      <c r="P921" s="2">
        <f>TBL_Employees[[#This Row],[Annual Salary]]+TBL_Employees[[#This Row],[Bonus calculated]]</f>
        <v>138686.03</v>
      </c>
    </row>
    <row r="922" spans="1:16" hidden="1" x14ac:dyDescent="0.35">
      <c r="A922" t="s">
        <v>1027</v>
      </c>
      <c r="B922" t="s">
        <v>1983</v>
      </c>
      <c r="C922" t="s">
        <v>1113</v>
      </c>
      <c r="D922" t="s">
        <v>14</v>
      </c>
      <c r="E922" t="s">
        <v>31</v>
      </c>
      <c r="F922" t="s">
        <v>27</v>
      </c>
      <c r="G922" t="s">
        <v>46</v>
      </c>
      <c r="H922">
        <v>38</v>
      </c>
      <c r="I922" s="1">
        <v>43463</v>
      </c>
      <c r="J922" s="2">
        <v>147867</v>
      </c>
      <c r="K922" s="3">
        <v>0.12</v>
      </c>
      <c r="L922" t="s">
        <v>18</v>
      </c>
      <c r="M922" t="s">
        <v>42</v>
      </c>
      <c r="N922" s="1" t="s">
        <v>20</v>
      </c>
      <c r="O922">
        <f>TBL_Employees[[#This Row],[Annual Salary]]*TBL_Employees[[#This Row],[Bonus %]]</f>
        <v>17744.04</v>
      </c>
      <c r="P922" s="2">
        <f>TBL_Employees[[#This Row],[Annual Salary]]+TBL_Employees[[#This Row],[Bonus calculated]]</f>
        <v>165611.04</v>
      </c>
    </row>
    <row r="923" spans="1:16" hidden="1" x14ac:dyDescent="0.35">
      <c r="A923" t="s">
        <v>1028</v>
      </c>
      <c r="B923" t="s">
        <v>1984</v>
      </c>
      <c r="C923" t="s">
        <v>55</v>
      </c>
      <c r="D923" t="s">
        <v>22</v>
      </c>
      <c r="E923" t="s">
        <v>15</v>
      </c>
      <c r="F923" t="s">
        <v>27</v>
      </c>
      <c r="G923" t="s">
        <v>17</v>
      </c>
      <c r="H923">
        <v>47</v>
      </c>
      <c r="I923" s="1">
        <v>38229</v>
      </c>
      <c r="J923" s="2">
        <v>123790</v>
      </c>
      <c r="K923" s="3">
        <v>0.05</v>
      </c>
      <c r="L923" t="s">
        <v>18</v>
      </c>
      <c r="M923" t="s">
        <v>24</v>
      </c>
      <c r="N923" s="1" t="s">
        <v>20</v>
      </c>
      <c r="O923">
        <f>TBL_Employees[[#This Row],[Annual Salary]]*TBL_Employees[[#This Row],[Bonus %]]</f>
        <v>6189.5</v>
      </c>
      <c r="P923" s="2">
        <f>TBL_Employees[[#This Row],[Annual Salary]]+TBL_Employees[[#This Row],[Bonus calculated]]</f>
        <v>129979.5</v>
      </c>
    </row>
    <row r="924" spans="1:16" hidden="1" x14ac:dyDescent="0.35">
      <c r="A924" t="s">
        <v>184</v>
      </c>
      <c r="B924" t="s">
        <v>1985</v>
      </c>
      <c r="C924" t="s">
        <v>65</v>
      </c>
      <c r="D924" t="s">
        <v>22</v>
      </c>
      <c r="E924" t="s">
        <v>1104</v>
      </c>
      <c r="F924" t="s">
        <v>27</v>
      </c>
      <c r="G924" t="s">
        <v>46</v>
      </c>
      <c r="H924">
        <v>51</v>
      </c>
      <c r="I924" s="1">
        <v>36644</v>
      </c>
      <c r="J924" s="2">
        <v>77153</v>
      </c>
      <c r="K924" s="3">
        <v>0</v>
      </c>
      <c r="L924" t="s">
        <v>18</v>
      </c>
      <c r="M924" t="s">
        <v>42</v>
      </c>
      <c r="N924" s="1" t="s">
        <v>20</v>
      </c>
      <c r="O924">
        <f>TBL_Employees[[#This Row],[Annual Salary]]*TBL_Employees[[#This Row],[Bonus %]]</f>
        <v>0</v>
      </c>
      <c r="P924" s="2">
        <f>TBL_Employees[[#This Row],[Annual Salary]]+TBL_Employees[[#This Row],[Bonus calculated]]</f>
        <v>77153</v>
      </c>
    </row>
    <row r="925" spans="1:16" hidden="1" x14ac:dyDescent="0.35">
      <c r="A925" t="s">
        <v>1029</v>
      </c>
      <c r="B925" t="s">
        <v>1986</v>
      </c>
      <c r="C925" t="s">
        <v>25</v>
      </c>
      <c r="D925" t="s">
        <v>26</v>
      </c>
      <c r="E925" t="s">
        <v>15</v>
      </c>
      <c r="F925" t="s">
        <v>27</v>
      </c>
      <c r="G925" t="s">
        <v>17</v>
      </c>
      <c r="H925">
        <v>52</v>
      </c>
      <c r="I925" s="1">
        <v>34561</v>
      </c>
      <c r="J925" s="2">
        <v>73779</v>
      </c>
      <c r="K925" s="3">
        <v>0</v>
      </c>
      <c r="L925" t="s">
        <v>18</v>
      </c>
      <c r="M925" t="s">
        <v>19</v>
      </c>
      <c r="N925" s="1" t="s">
        <v>20</v>
      </c>
      <c r="O925">
        <f>TBL_Employees[[#This Row],[Annual Salary]]*TBL_Employees[[#This Row],[Bonus %]]</f>
        <v>0</v>
      </c>
      <c r="P925" s="2">
        <f>TBL_Employees[[#This Row],[Annual Salary]]+TBL_Employees[[#This Row],[Bonus calculated]]</f>
        <v>73779</v>
      </c>
    </row>
    <row r="926" spans="1:16" hidden="1" x14ac:dyDescent="0.35">
      <c r="A926" t="s">
        <v>1030</v>
      </c>
      <c r="B926" t="s">
        <v>1987</v>
      </c>
      <c r="C926" t="s">
        <v>13</v>
      </c>
      <c r="D926" t="s">
        <v>58</v>
      </c>
      <c r="E926" t="s">
        <v>31</v>
      </c>
      <c r="F926" t="s">
        <v>16</v>
      </c>
      <c r="G926" t="s">
        <v>46</v>
      </c>
      <c r="H926">
        <v>56</v>
      </c>
      <c r="I926" s="1">
        <v>43380</v>
      </c>
      <c r="J926" s="2">
        <v>231699</v>
      </c>
      <c r="K926" s="3">
        <v>0.32</v>
      </c>
      <c r="L926" t="s">
        <v>47</v>
      </c>
      <c r="M926" t="s">
        <v>68</v>
      </c>
      <c r="N926" s="1" t="s">
        <v>20</v>
      </c>
      <c r="O926">
        <f>TBL_Employees[[#This Row],[Annual Salary]]*TBL_Employees[[#This Row],[Bonus %]]</f>
        <v>74143.680000000008</v>
      </c>
      <c r="P926" s="2">
        <f>TBL_Employees[[#This Row],[Annual Salary]]+TBL_Employees[[#This Row],[Bonus calculated]]</f>
        <v>305842.68</v>
      </c>
    </row>
    <row r="927" spans="1:16" hidden="1" x14ac:dyDescent="0.35">
      <c r="A927" t="s">
        <v>211</v>
      </c>
      <c r="B927" t="s">
        <v>1988</v>
      </c>
      <c r="C927" t="s">
        <v>13</v>
      </c>
      <c r="D927" t="s">
        <v>14</v>
      </c>
      <c r="E927" t="s">
        <v>31</v>
      </c>
      <c r="F927" t="s">
        <v>27</v>
      </c>
      <c r="G927" t="s">
        <v>43</v>
      </c>
      <c r="H927">
        <v>37</v>
      </c>
      <c r="I927" s="1">
        <v>39949</v>
      </c>
      <c r="J927" s="2">
        <v>199512</v>
      </c>
      <c r="K927" s="3">
        <v>0.35</v>
      </c>
      <c r="L927" t="s">
        <v>18</v>
      </c>
      <c r="M927" t="s">
        <v>24</v>
      </c>
      <c r="N927" s="1" t="s">
        <v>20</v>
      </c>
      <c r="O927">
        <f>TBL_Employees[[#This Row],[Annual Salary]]*TBL_Employees[[#This Row],[Bonus %]]</f>
        <v>69829.2</v>
      </c>
      <c r="P927" s="2">
        <f>TBL_Employees[[#This Row],[Annual Salary]]+TBL_Employees[[#This Row],[Bonus calculated]]</f>
        <v>269341.2</v>
      </c>
    </row>
    <row r="928" spans="1:16" hidden="1" x14ac:dyDescent="0.35">
      <c r="A928" t="s">
        <v>1031</v>
      </c>
      <c r="B928" t="s">
        <v>1989</v>
      </c>
      <c r="C928" t="s">
        <v>61</v>
      </c>
      <c r="D928" t="s">
        <v>26</v>
      </c>
      <c r="E928" t="s">
        <v>31</v>
      </c>
      <c r="F928" t="s">
        <v>27</v>
      </c>
      <c r="G928" t="s">
        <v>17</v>
      </c>
      <c r="H928">
        <v>29</v>
      </c>
      <c r="I928" s="1">
        <v>44660</v>
      </c>
      <c r="J928" s="2">
        <v>77557</v>
      </c>
      <c r="K928" s="3">
        <v>0</v>
      </c>
      <c r="L928" t="s">
        <v>18</v>
      </c>
      <c r="M928" t="s">
        <v>42</v>
      </c>
      <c r="N928" s="1">
        <v>44816</v>
      </c>
      <c r="O928">
        <f>TBL_Employees[[#This Row],[Annual Salary]]*TBL_Employees[[#This Row],[Bonus %]]</f>
        <v>0</v>
      </c>
      <c r="P928" s="2">
        <f>TBL_Employees[[#This Row],[Annual Salary]]+TBL_Employees[[#This Row],[Bonus calculated]]</f>
        <v>77557</v>
      </c>
    </row>
    <row r="929" spans="1:16" hidden="1" x14ac:dyDescent="0.35">
      <c r="A929" t="s">
        <v>1032</v>
      </c>
      <c r="B929" t="s">
        <v>1990</v>
      </c>
      <c r="C929" t="s">
        <v>40</v>
      </c>
      <c r="D929" t="s">
        <v>45</v>
      </c>
      <c r="E929" t="s">
        <v>15</v>
      </c>
      <c r="F929" t="s">
        <v>16</v>
      </c>
      <c r="G929" t="s">
        <v>23</v>
      </c>
      <c r="H929">
        <v>59</v>
      </c>
      <c r="I929" s="1">
        <v>44245</v>
      </c>
      <c r="J929" s="2">
        <v>99760</v>
      </c>
      <c r="K929" s="3">
        <v>0</v>
      </c>
      <c r="L929" t="s">
        <v>32</v>
      </c>
      <c r="M929" t="s">
        <v>67</v>
      </c>
      <c r="N929" s="1" t="s">
        <v>20</v>
      </c>
      <c r="O929">
        <f>TBL_Employees[[#This Row],[Annual Salary]]*TBL_Employees[[#This Row],[Bonus %]]</f>
        <v>0</v>
      </c>
      <c r="P929" s="2">
        <f>TBL_Employees[[#This Row],[Annual Salary]]+TBL_Employees[[#This Row],[Bonus calculated]]</f>
        <v>99760</v>
      </c>
    </row>
    <row r="930" spans="1:16" hidden="1" x14ac:dyDescent="0.35">
      <c r="A930" t="s">
        <v>236</v>
      </c>
      <c r="B930" t="s">
        <v>1991</v>
      </c>
      <c r="C930" t="s">
        <v>40</v>
      </c>
      <c r="D930" t="s">
        <v>41</v>
      </c>
      <c r="E930" t="s">
        <v>1104</v>
      </c>
      <c r="F930" t="s">
        <v>27</v>
      </c>
      <c r="G930" t="s">
        <v>23</v>
      </c>
      <c r="H930">
        <v>50</v>
      </c>
      <c r="I930" s="1">
        <v>35316</v>
      </c>
      <c r="J930" s="2">
        <v>96297</v>
      </c>
      <c r="K930" s="3">
        <v>0</v>
      </c>
      <c r="L930" t="s">
        <v>18</v>
      </c>
      <c r="M930" t="s">
        <v>42</v>
      </c>
      <c r="N930" s="1" t="s">
        <v>20</v>
      </c>
      <c r="O930">
        <f>TBL_Employees[[#This Row],[Annual Salary]]*TBL_Employees[[#This Row],[Bonus %]]</f>
        <v>0</v>
      </c>
      <c r="P930" s="2">
        <f>TBL_Employees[[#This Row],[Annual Salary]]+TBL_Employees[[#This Row],[Bonus calculated]]</f>
        <v>96297</v>
      </c>
    </row>
    <row r="931" spans="1:16" hidden="1" x14ac:dyDescent="0.35">
      <c r="A931" t="s">
        <v>1033</v>
      </c>
      <c r="B931" t="s">
        <v>1992</v>
      </c>
      <c r="C931" t="s">
        <v>62</v>
      </c>
      <c r="D931" t="s">
        <v>26</v>
      </c>
      <c r="E931" t="s">
        <v>1104</v>
      </c>
      <c r="F931" t="s">
        <v>27</v>
      </c>
      <c r="G931" t="s">
        <v>23</v>
      </c>
      <c r="H931">
        <v>48</v>
      </c>
      <c r="I931" s="1">
        <v>40539</v>
      </c>
      <c r="J931" s="2">
        <v>53593</v>
      </c>
      <c r="K931" s="3">
        <v>0</v>
      </c>
      <c r="L931" t="s">
        <v>32</v>
      </c>
      <c r="M931" t="s">
        <v>33</v>
      </c>
      <c r="N931" s="1" t="s">
        <v>20</v>
      </c>
      <c r="O931">
        <f>TBL_Employees[[#This Row],[Annual Salary]]*TBL_Employees[[#This Row],[Bonus %]]</f>
        <v>0</v>
      </c>
      <c r="P931" s="2">
        <f>TBL_Employees[[#This Row],[Annual Salary]]+TBL_Employees[[#This Row],[Bonus calculated]]</f>
        <v>53593</v>
      </c>
    </row>
    <row r="932" spans="1:16" hidden="1" x14ac:dyDescent="0.35">
      <c r="A932" t="s">
        <v>1034</v>
      </c>
      <c r="B932" t="s">
        <v>1993</v>
      </c>
      <c r="C932" t="s">
        <v>38</v>
      </c>
      <c r="D932" t="s">
        <v>41</v>
      </c>
      <c r="E932" t="s">
        <v>35</v>
      </c>
      <c r="F932" t="s">
        <v>16</v>
      </c>
      <c r="G932" t="s">
        <v>46</v>
      </c>
      <c r="H932">
        <v>44</v>
      </c>
      <c r="I932" s="1">
        <v>43162</v>
      </c>
      <c r="J932" s="2">
        <v>167660</v>
      </c>
      <c r="K932" s="3">
        <v>0.28999999999999998</v>
      </c>
      <c r="L932" t="s">
        <v>47</v>
      </c>
      <c r="M932" t="s">
        <v>48</v>
      </c>
      <c r="N932" s="1" t="s">
        <v>20</v>
      </c>
      <c r="O932">
        <f>TBL_Employees[[#This Row],[Annual Salary]]*TBL_Employees[[#This Row],[Bonus %]]</f>
        <v>48621.399999999994</v>
      </c>
      <c r="P932" s="2">
        <f>TBL_Employees[[#This Row],[Annual Salary]]+TBL_Employees[[#This Row],[Bonus calculated]]</f>
        <v>216281.4</v>
      </c>
    </row>
    <row r="933" spans="1:16" hidden="1" x14ac:dyDescent="0.35">
      <c r="A933" t="s">
        <v>87</v>
      </c>
      <c r="B933" t="s">
        <v>1994</v>
      </c>
      <c r="C933" t="s">
        <v>59</v>
      </c>
      <c r="D933" t="s">
        <v>45</v>
      </c>
      <c r="E933" t="s">
        <v>1104</v>
      </c>
      <c r="F933" t="s">
        <v>27</v>
      </c>
      <c r="G933" t="s">
        <v>17</v>
      </c>
      <c r="H933">
        <v>29</v>
      </c>
      <c r="I933" s="1">
        <v>44395</v>
      </c>
      <c r="J933" s="2">
        <v>43084</v>
      </c>
      <c r="K933" s="3">
        <v>0</v>
      </c>
      <c r="L933" t="s">
        <v>18</v>
      </c>
      <c r="M933" t="s">
        <v>56</v>
      </c>
      <c r="N933" s="1" t="s">
        <v>20</v>
      </c>
      <c r="O933">
        <f>TBL_Employees[[#This Row],[Annual Salary]]*TBL_Employees[[#This Row],[Bonus %]]</f>
        <v>0</v>
      </c>
      <c r="P933" s="2">
        <f>TBL_Employees[[#This Row],[Annual Salary]]+TBL_Employees[[#This Row],[Bonus calculated]]</f>
        <v>43084</v>
      </c>
    </row>
    <row r="934" spans="1:16" hidden="1" x14ac:dyDescent="0.35">
      <c r="A934" t="s">
        <v>1035</v>
      </c>
      <c r="B934" t="s">
        <v>1995</v>
      </c>
      <c r="C934" t="s">
        <v>1113</v>
      </c>
      <c r="D934" t="s">
        <v>26</v>
      </c>
      <c r="E934" t="s">
        <v>35</v>
      </c>
      <c r="F934" t="s">
        <v>27</v>
      </c>
      <c r="G934" t="s">
        <v>17</v>
      </c>
      <c r="H934">
        <v>60</v>
      </c>
      <c r="I934" s="1">
        <v>35255</v>
      </c>
      <c r="J934" s="2">
        <v>154707</v>
      </c>
      <c r="K934" s="3">
        <v>0.13</v>
      </c>
      <c r="L934" t="s">
        <v>18</v>
      </c>
      <c r="M934" t="s">
        <v>24</v>
      </c>
      <c r="N934" s="1" t="s">
        <v>20</v>
      </c>
      <c r="O934">
        <f>TBL_Employees[[#This Row],[Annual Salary]]*TBL_Employees[[#This Row],[Bonus %]]</f>
        <v>20111.91</v>
      </c>
      <c r="P934" s="2">
        <f>TBL_Employees[[#This Row],[Annual Salary]]+TBL_Employees[[#This Row],[Bonus calculated]]</f>
        <v>174818.91</v>
      </c>
    </row>
    <row r="935" spans="1:16" hidden="1" x14ac:dyDescent="0.35">
      <c r="A935" t="s">
        <v>1036</v>
      </c>
      <c r="B935" t="s">
        <v>1996</v>
      </c>
      <c r="C935" t="s">
        <v>13</v>
      </c>
      <c r="D935" t="s">
        <v>26</v>
      </c>
      <c r="E935" t="s">
        <v>15</v>
      </c>
      <c r="F935" t="s">
        <v>27</v>
      </c>
      <c r="G935" t="s">
        <v>23</v>
      </c>
      <c r="H935">
        <v>56</v>
      </c>
      <c r="I935" s="1">
        <v>40613</v>
      </c>
      <c r="J935" s="2">
        <v>184780</v>
      </c>
      <c r="K935" s="3">
        <v>0.38</v>
      </c>
      <c r="L935" t="s">
        <v>18</v>
      </c>
      <c r="M935" t="s">
        <v>24</v>
      </c>
      <c r="N935" s="1" t="s">
        <v>20</v>
      </c>
      <c r="O935">
        <f>TBL_Employees[[#This Row],[Annual Salary]]*TBL_Employees[[#This Row],[Bonus %]]</f>
        <v>70216.399999999994</v>
      </c>
      <c r="P935" s="2">
        <f>TBL_Employees[[#This Row],[Annual Salary]]+TBL_Employees[[#This Row],[Bonus calculated]]</f>
        <v>254996.4</v>
      </c>
    </row>
    <row r="936" spans="1:16" hidden="1" x14ac:dyDescent="0.35">
      <c r="A936" t="s">
        <v>1037</v>
      </c>
      <c r="B936" t="s">
        <v>1997</v>
      </c>
      <c r="C936" t="s">
        <v>55</v>
      </c>
      <c r="D936" t="s">
        <v>41</v>
      </c>
      <c r="E936" t="s">
        <v>35</v>
      </c>
      <c r="F936" t="s">
        <v>16</v>
      </c>
      <c r="G936" t="s">
        <v>46</v>
      </c>
      <c r="H936">
        <v>31</v>
      </c>
      <c r="I936" s="1">
        <v>42296</v>
      </c>
      <c r="J936" s="2">
        <v>109925</v>
      </c>
      <c r="K936" s="3">
        <v>7.0000000000000007E-2</v>
      </c>
      <c r="L936" t="s">
        <v>47</v>
      </c>
      <c r="M936" t="s">
        <v>68</v>
      </c>
      <c r="N936" s="1" t="s">
        <v>20</v>
      </c>
      <c r="O936">
        <f>TBL_Employees[[#This Row],[Annual Salary]]*TBL_Employees[[#This Row],[Bonus %]]</f>
        <v>7694.7500000000009</v>
      </c>
      <c r="P936" s="2">
        <f>TBL_Employees[[#This Row],[Annual Salary]]+TBL_Employees[[#This Row],[Bonus calculated]]</f>
        <v>117619.75</v>
      </c>
    </row>
    <row r="937" spans="1:16" hidden="1" x14ac:dyDescent="0.35">
      <c r="A937" t="s">
        <v>1038</v>
      </c>
      <c r="B937" t="s">
        <v>1998</v>
      </c>
      <c r="C937" t="s">
        <v>1113</v>
      </c>
      <c r="D937" t="s">
        <v>14</v>
      </c>
      <c r="E937" t="s">
        <v>31</v>
      </c>
      <c r="F937" t="s">
        <v>27</v>
      </c>
      <c r="G937" t="s">
        <v>23</v>
      </c>
      <c r="H937">
        <v>53</v>
      </c>
      <c r="I937" s="1">
        <v>42072</v>
      </c>
      <c r="J937" s="2">
        <v>151706</v>
      </c>
      <c r="K937" s="3">
        <v>0.11</v>
      </c>
      <c r="L937" t="s">
        <v>32</v>
      </c>
      <c r="M937" t="s">
        <v>33</v>
      </c>
      <c r="N937" s="1" t="s">
        <v>20</v>
      </c>
      <c r="O937">
        <f>TBL_Employees[[#This Row],[Annual Salary]]*TBL_Employees[[#This Row],[Bonus %]]</f>
        <v>16687.66</v>
      </c>
      <c r="P937" s="2">
        <f>TBL_Employees[[#This Row],[Annual Salary]]+TBL_Employees[[#This Row],[Bonus calculated]]</f>
        <v>168393.66</v>
      </c>
    </row>
    <row r="938" spans="1:16" hidden="1" x14ac:dyDescent="0.35">
      <c r="A938" t="s">
        <v>1039</v>
      </c>
      <c r="B938" t="s">
        <v>1999</v>
      </c>
      <c r="C938" t="s">
        <v>55</v>
      </c>
      <c r="D938" t="s">
        <v>58</v>
      </c>
      <c r="E938" t="s">
        <v>35</v>
      </c>
      <c r="F938" t="s">
        <v>27</v>
      </c>
      <c r="G938" t="s">
        <v>46</v>
      </c>
      <c r="H938">
        <v>26</v>
      </c>
      <c r="I938" s="1">
        <v>44914</v>
      </c>
      <c r="J938" s="2">
        <v>102066</v>
      </c>
      <c r="K938" s="3">
        <v>0.1</v>
      </c>
      <c r="L938" t="s">
        <v>18</v>
      </c>
      <c r="M938" t="s">
        <v>24</v>
      </c>
      <c r="N938" s="1" t="s">
        <v>20</v>
      </c>
      <c r="O938">
        <f>TBL_Employees[[#This Row],[Annual Salary]]*TBL_Employees[[#This Row],[Bonus %]]</f>
        <v>10206.6</v>
      </c>
      <c r="P938" s="2">
        <f>TBL_Employees[[#This Row],[Annual Salary]]+TBL_Employees[[#This Row],[Bonus calculated]]</f>
        <v>112272.6</v>
      </c>
    </row>
    <row r="939" spans="1:16" hidden="1" x14ac:dyDescent="0.35">
      <c r="A939" t="s">
        <v>1040</v>
      </c>
      <c r="B939" t="s">
        <v>2000</v>
      </c>
      <c r="C939" t="s">
        <v>13</v>
      </c>
      <c r="D939" t="s">
        <v>41</v>
      </c>
      <c r="E939" t="s">
        <v>15</v>
      </c>
      <c r="F939" t="s">
        <v>27</v>
      </c>
      <c r="G939" t="s">
        <v>23</v>
      </c>
      <c r="H939">
        <v>31</v>
      </c>
      <c r="I939" s="1">
        <v>44329</v>
      </c>
      <c r="J939" s="2">
        <v>234203</v>
      </c>
      <c r="K939" s="3">
        <v>0.36</v>
      </c>
      <c r="L939" t="s">
        <v>18</v>
      </c>
      <c r="M939" t="s">
        <v>56</v>
      </c>
      <c r="N939" s="1" t="s">
        <v>20</v>
      </c>
      <c r="O939">
        <f>TBL_Employees[[#This Row],[Annual Salary]]*TBL_Employees[[#This Row],[Bonus %]]</f>
        <v>84313.08</v>
      </c>
      <c r="P939" s="2">
        <f>TBL_Employees[[#This Row],[Annual Salary]]+TBL_Employees[[#This Row],[Bonus calculated]]</f>
        <v>318516.08</v>
      </c>
    </row>
    <row r="940" spans="1:16" hidden="1" x14ac:dyDescent="0.35">
      <c r="A940" t="s">
        <v>1041</v>
      </c>
      <c r="B940" t="s">
        <v>2001</v>
      </c>
      <c r="C940" t="s">
        <v>1113</v>
      </c>
      <c r="D940" t="s">
        <v>41</v>
      </c>
      <c r="E940" t="s">
        <v>31</v>
      </c>
      <c r="F940" t="s">
        <v>27</v>
      </c>
      <c r="G940" t="s">
        <v>46</v>
      </c>
      <c r="H940">
        <v>48</v>
      </c>
      <c r="I940" s="1">
        <v>43658</v>
      </c>
      <c r="J940" s="2">
        <v>121884</v>
      </c>
      <c r="K940" s="3">
        <v>0.12</v>
      </c>
      <c r="L940" t="s">
        <v>18</v>
      </c>
      <c r="M940" t="s">
        <v>24</v>
      </c>
      <c r="N940" s="1" t="s">
        <v>20</v>
      </c>
      <c r="O940">
        <f>TBL_Employees[[#This Row],[Annual Salary]]*TBL_Employees[[#This Row],[Bonus %]]</f>
        <v>14626.08</v>
      </c>
      <c r="P940" s="2">
        <f>TBL_Employees[[#This Row],[Annual Salary]]+TBL_Employees[[#This Row],[Bonus calculated]]</f>
        <v>136510.07999999999</v>
      </c>
    </row>
    <row r="941" spans="1:16" hidden="1" x14ac:dyDescent="0.35">
      <c r="A941" t="s">
        <v>1042</v>
      </c>
      <c r="B941" t="s">
        <v>2002</v>
      </c>
      <c r="C941" t="s">
        <v>13</v>
      </c>
      <c r="D941" t="s">
        <v>41</v>
      </c>
      <c r="E941" t="s">
        <v>15</v>
      </c>
      <c r="F941" t="s">
        <v>27</v>
      </c>
      <c r="G941" t="s">
        <v>23</v>
      </c>
      <c r="H941">
        <v>61</v>
      </c>
      <c r="I941" s="1">
        <v>41749</v>
      </c>
      <c r="J941" s="2">
        <v>209680</v>
      </c>
      <c r="K941" s="3">
        <v>0.34</v>
      </c>
      <c r="L941" t="s">
        <v>32</v>
      </c>
      <c r="M941" t="s">
        <v>63</v>
      </c>
      <c r="N941" s="1" t="s">
        <v>20</v>
      </c>
      <c r="O941">
        <f>TBL_Employees[[#This Row],[Annual Salary]]*TBL_Employees[[#This Row],[Bonus %]]</f>
        <v>71291.200000000012</v>
      </c>
      <c r="P941" s="2">
        <f>TBL_Employees[[#This Row],[Annual Salary]]+TBL_Employees[[#This Row],[Bonus calculated]]</f>
        <v>280971.2</v>
      </c>
    </row>
    <row r="942" spans="1:16" hidden="1" x14ac:dyDescent="0.35">
      <c r="A942" t="s">
        <v>1043</v>
      </c>
      <c r="B942" t="s">
        <v>2003</v>
      </c>
      <c r="C942" t="s">
        <v>13</v>
      </c>
      <c r="D942" t="s">
        <v>26</v>
      </c>
      <c r="E942" t="s">
        <v>15</v>
      </c>
      <c r="F942" t="s">
        <v>16</v>
      </c>
      <c r="G942" t="s">
        <v>17</v>
      </c>
      <c r="H942">
        <v>42</v>
      </c>
      <c r="I942" s="1">
        <v>40733</v>
      </c>
      <c r="J942" s="2">
        <v>240940</v>
      </c>
      <c r="K942" s="3">
        <v>0.34</v>
      </c>
      <c r="L942" t="s">
        <v>18</v>
      </c>
      <c r="M942" t="s">
        <v>37</v>
      </c>
      <c r="N942" s="1">
        <v>42493</v>
      </c>
      <c r="O942">
        <f>TBL_Employees[[#This Row],[Annual Salary]]*TBL_Employees[[#This Row],[Bonus %]]</f>
        <v>81919.600000000006</v>
      </c>
      <c r="P942" s="2">
        <f>TBL_Employees[[#This Row],[Annual Salary]]+TBL_Employees[[#This Row],[Bonus calculated]]</f>
        <v>322859.59999999998</v>
      </c>
    </row>
    <row r="943" spans="1:16" hidden="1" x14ac:dyDescent="0.35">
      <c r="A943" t="s">
        <v>1044</v>
      </c>
      <c r="B943" t="s">
        <v>2004</v>
      </c>
      <c r="C943" t="s">
        <v>74</v>
      </c>
      <c r="D943" t="s">
        <v>26</v>
      </c>
      <c r="E943" t="s">
        <v>35</v>
      </c>
      <c r="F943" t="s">
        <v>16</v>
      </c>
      <c r="G943" t="s">
        <v>17</v>
      </c>
      <c r="H943">
        <v>50</v>
      </c>
      <c r="I943" s="1">
        <v>41624</v>
      </c>
      <c r="J943" s="2">
        <v>63884</v>
      </c>
      <c r="K943" s="3">
        <v>0</v>
      </c>
      <c r="L943" t="s">
        <v>18</v>
      </c>
      <c r="M943" t="s">
        <v>42</v>
      </c>
      <c r="N943" s="1" t="s">
        <v>20</v>
      </c>
      <c r="O943">
        <f>TBL_Employees[[#This Row],[Annual Salary]]*TBL_Employees[[#This Row],[Bonus %]]</f>
        <v>0</v>
      </c>
      <c r="P943" s="2">
        <f>TBL_Employees[[#This Row],[Annual Salary]]+TBL_Employees[[#This Row],[Bonus calculated]]</f>
        <v>63884</v>
      </c>
    </row>
    <row r="944" spans="1:16" hidden="1" x14ac:dyDescent="0.35">
      <c r="A944" t="s">
        <v>1045</v>
      </c>
      <c r="B944" t="s">
        <v>2005</v>
      </c>
      <c r="C944" t="s">
        <v>36</v>
      </c>
      <c r="D944" t="s">
        <v>26</v>
      </c>
      <c r="E944" t="s">
        <v>1104</v>
      </c>
      <c r="F944" t="s">
        <v>16</v>
      </c>
      <c r="G944" t="s">
        <v>17</v>
      </c>
      <c r="H944">
        <v>46</v>
      </c>
      <c r="I944" s="1">
        <v>40988</v>
      </c>
      <c r="J944" s="2">
        <v>74026</v>
      </c>
      <c r="K944" s="3">
        <v>0</v>
      </c>
      <c r="L944" t="s">
        <v>18</v>
      </c>
      <c r="M944" t="s">
        <v>37</v>
      </c>
      <c r="N944" s="1" t="s">
        <v>20</v>
      </c>
      <c r="O944">
        <f>TBL_Employees[[#This Row],[Annual Salary]]*TBL_Employees[[#This Row],[Bonus %]]</f>
        <v>0</v>
      </c>
      <c r="P944" s="2">
        <f>TBL_Employees[[#This Row],[Annual Salary]]+TBL_Employees[[#This Row],[Bonus calculated]]</f>
        <v>74026</v>
      </c>
    </row>
    <row r="945" spans="1:16" hidden="1" x14ac:dyDescent="0.35">
      <c r="A945" t="s">
        <v>1046</v>
      </c>
      <c r="B945" t="s">
        <v>2006</v>
      </c>
      <c r="C945" t="s">
        <v>69</v>
      </c>
      <c r="D945" t="s">
        <v>26</v>
      </c>
      <c r="E945" t="s">
        <v>1104</v>
      </c>
      <c r="F945" t="s">
        <v>16</v>
      </c>
      <c r="G945" t="s">
        <v>46</v>
      </c>
      <c r="H945">
        <v>50</v>
      </c>
      <c r="I945" s="1">
        <v>39398</v>
      </c>
      <c r="J945" s="2">
        <v>67756</v>
      </c>
      <c r="K945" s="3">
        <v>0</v>
      </c>
      <c r="L945" t="s">
        <v>18</v>
      </c>
      <c r="M945" t="s">
        <v>19</v>
      </c>
      <c r="N945" s="1" t="s">
        <v>20</v>
      </c>
      <c r="O945">
        <f>TBL_Employees[[#This Row],[Annual Salary]]*TBL_Employees[[#This Row],[Bonus %]]</f>
        <v>0</v>
      </c>
      <c r="P945" s="2">
        <f>TBL_Employees[[#This Row],[Annual Salary]]+TBL_Employees[[#This Row],[Bonus calculated]]</f>
        <v>67756</v>
      </c>
    </row>
    <row r="946" spans="1:16" hidden="1" x14ac:dyDescent="0.35">
      <c r="A946" t="s">
        <v>1047</v>
      </c>
      <c r="B946" t="s">
        <v>2007</v>
      </c>
      <c r="C946" t="s">
        <v>38</v>
      </c>
      <c r="D946" t="s">
        <v>45</v>
      </c>
      <c r="E946" t="s">
        <v>31</v>
      </c>
      <c r="F946" t="s">
        <v>16</v>
      </c>
      <c r="G946" t="s">
        <v>46</v>
      </c>
      <c r="H946">
        <v>62</v>
      </c>
      <c r="I946" s="1">
        <v>40931</v>
      </c>
      <c r="J946" s="2">
        <v>180256</v>
      </c>
      <c r="K946" s="3">
        <v>0.2</v>
      </c>
      <c r="L946" t="s">
        <v>18</v>
      </c>
      <c r="M946" t="s">
        <v>37</v>
      </c>
      <c r="N946" s="1" t="s">
        <v>20</v>
      </c>
      <c r="O946">
        <f>TBL_Employees[[#This Row],[Annual Salary]]*TBL_Employees[[#This Row],[Bonus %]]</f>
        <v>36051.200000000004</v>
      </c>
      <c r="P946" s="2">
        <f>TBL_Employees[[#This Row],[Annual Salary]]+TBL_Employees[[#This Row],[Bonus calculated]]</f>
        <v>216307.20000000001</v>
      </c>
    </row>
    <row r="947" spans="1:16" hidden="1" x14ac:dyDescent="0.35">
      <c r="A947" t="s">
        <v>1048</v>
      </c>
      <c r="B947" t="s">
        <v>2008</v>
      </c>
      <c r="C947" t="s">
        <v>38</v>
      </c>
      <c r="D947" t="s">
        <v>30</v>
      </c>
      <c r="E947" t="s">
        <v>1104</v>
      </c>
      <c r="F947" t="s">
        <v>16</v>
      </c>
      <c r="G947" t="s">
        <v>17</v>
      </c>
      <c r="H947">
        <v>45</v>
      </c>
      <c r="I947" s="1">
        <v>43538</v>
      </c>
      <c r="J947" s="2">
        <v>183165</v>
      </c>
      <c r="K947" s="3">
        <v>0.18</v>
      </c>
      <c r="L947" t="s">
        <v>18</v>
      </c>
      <c r="M947" t="s">
        <v>42</v>
      </c>
      <c r="N947" s="1" t="s">
        <v>20</v>
      </c>
      <c r="O947">
        <f>TBL_Employees[[#This Row],[Annual Salary]]*TBL_Employees[[#This Row],[Bonus %]]</f>
        <v>32969.699999999997</v>
      </c>
      <c r="P947" s="2">
        <f>TBL_Employees[[#This Row],[Annual Salary]]+TBL_Employees[[#This Row],[Bonus calculated]]</f>
        <v>216134.7</v>
      </c>
    </row>
    <row r="948" spans="1:16" hidden="1" x14ac:dyDescent="0.35">
      <c r="A948" t="s">
        <v>86</v>
      </c>
      <c r="B948" t="s">
        <v>2009</v>
      </c>
      <c r="C948" t="s">
        <v>38</v>
      </c>
      <c r="D948" t="s">
        <v>58</v>
      </c>
      <c r="E948" t="s">
        <v>1104</v>
      </c>
      <c r="F948" t="s">
        <v>27</v>
      </c>
      <c r="G948" t="s">
        <v>46</v>
      </c>
      <c r="H948">
        <v>34</v>
      </c>
      <c r="I948" s="1">
        <v>40946</v>
      </c>
      <c r="J948" s="2">
        <v>195194</v>
      </c>
      <c r="K948" s="3">
        <v>0.23</v>
      </c>
      <c r="L948" t="s">
        <v>18</v>
      </c>
      <c r="M948" t="s">
        <v>19</v>
      </c>
      <c r="N948" s="1" t="s">
        <v>20</v>
      </c>
      <c r="O948">
        <f>TBL_Employees[[#This Row],[Annual Salary]]*TBL_Employees[[#This Row],[Bonus %]]</f>
        <v>44894.62</v>
      </c>
      <c r="P948" s="2">
        <f>TBL_Employees[[#This Row],[Annual Salary]]+TBL_Employees[[#This Row],[Bonus calculated]]</f>
        <v>240088.62</v>
      </c>
    </row>
    <row r="949" spans="1:16" hidden="1" x14ac:dyDescent="0.35">
      <c r="A949" t="s">
        <v>110</v>
      </c>
      <c r="B949" t="s">
        <v>2010</v>
      </c>
      <c r="C949" t="s">
        <v>59</v>
      </c>
      <c r="D949" t="s">
        <v>41</v>
      </c>
      <c r="E949" t="s">
        <v>31</v>
      </c>
      <c r="F949" t="s">
        <v>16</v>
      </c>
      <c r="G949" t="s">
        <v>46</v>
      </c>
      <c r="H949">
        <v>35</v>
      </c>
      <c r="I949" s="1">
        <v>41051</v>
      </c>
      <c r="J949" s="2">
        <v>46569</v>
      </c>
      <c r="K949" s="3">
        <v>0</v>
      </c>
      <c r="L949" t="s">
        <v>18</v>
      </c>
      <c r="M949" t="s">
        <v>24</v>
      </c>
      <c r="N949" s="1" t="s">
        <v>20</v>
      </c>
      <c r="O949">
        <f>TBL_Employees[[#This Row],[Annual Salary]]*TBL_Employees[[#This Row],[Bonus %]]</f>
        <v>0</v>
      </c>
      <c r="P949" s="2">
        <f>TBL_Employees[[#This Row],[Annual Salary]]+TBL_Employees[[#This Row],[Bonus calculated]]</f>
        <v>46569</v>
      </c>
    </row>
    <row r="950" spans="1:16" hidden="1" x14ac:dyDescent="0.35">
      <c r="A950" t="s">
        <v>1049</v>
      </c>
      <c r="B950" t="s">
        <v>139</v>
      </c>
      <c r="C950" t="s">
        <v>75</v>
      </c>
      <c r="D950" t="s">
        <v>26</v>
      </c>
      <c r="E950" t="s">
        <v>31</v>
      </c>
      <c r="F950" t="s">
        <v>27</v>
      </c>
      <c r="G950" t="s">
        <v>17</v>
      </c>
      <c r="H950">
        <v>41</v>
      </c>
      <c r="I950" s="1">
        <v>38948</v>
      </c>
      <c r="J950" s="2">
        <v>70566</v>
      </c>
      <c r="K950" s="3">
        <v>0</v>
      </c>
      <c r="L950" t="s">
        <v>18</v>
      </c>
      <c r="M950" t="s">
        <v>42</v>
      </c>
      <c r="N950" s="1" t="s">
        <v>20</v>
      </c>
      <c r="O950">
        <f>TBL_Employees[[#This Row],[Annual Salary]]*TBL_Employees[[#This Row],[Bonus %]]</f>
        <v>0</v>
      </c>
      <c r="P950" s="2">
        <f>TBL_Employees[[#This Row],[Annual Salary]]+TBL_Employees[[#This Row],[Bonus calculated]]</f>
        <v>70566</v>
      </c>
    </row>
    <row r="951" spans="1:16" hidden="1" x14ac:dyDescent="0.35">
      <c r="A951" t="s">
        <v>1050</v>
      </c>
      <c r="B951" t="s">
        <v>2011</v>
      </c>
      <c r="C951" t="s">
        <v>36</v>
      </c>
      <c r="D951" t="s">
        <v>26</v>
      </c>
      <c r="E951" t="s">
        <v>31</v>
      </c>
      <c r="F951" t="s">
        <v>16</v>
      </c>
      <c r="G951" t="s">
        <v>23</v>
      </c>
      <c r="H951">
        <v>56</v>
      </c>
      <c r="I951" s="1">
        <v>34155</v>
      </c>
      <c r="J951" s="2">
        <v>75435</v>
      </c>
      <c r="K951" s="3">
        <v>0</v>
      </c>
      <c r="L951" t="s">
        <v>18</v>
      </c>
      <c r="M951" t="s">
        <v>24</v>
      </c>
      <c r="N951" s="1" t="s">
        <v>20</v>
      </c>
      <c r="O951">
        <f>TBL_Employees[[#This Row],[Annual Salary]]*TBL_Employees[[#This Row],[Bonus %]]</f>
        <v>0</v>
      </c>
      <c r="P951" s="2">
        <f>TBL_Employees[[#This Row],[Annual Salary]]+TBL_Employees[[#This Row],[Bonus calculated]]</f>
        <v>75435</v>
      </c>
    </row>
    <row r="952" spans="1:16" hidden="1" x14ac:dyDescent="0.35">
      <c r="A952" t="s">
        <v>101</v>
      </c>
      <c r="B952" t="s">
        <v>2012</v>
      </c>
      <c r="C952" t="s">
        <v>72</v>
      </c>
      <c r="D952" t="s">
        <v>30</v>
      </c>
      <c r="E952" t="s">
        <v>15</v>
      </c>
      <c r="F952" t="s">
        <v>16</v>
      </c>
      <c r="G952" t="s">
        <v>17</v>
      </c>
      <c r="H952">
        <v>31</v>
      </c>
      <c r="I952" s="1">
        <v>43974</v>
      </c>
      <c r="J952" s="2">
        <v>69108</v>
      </c>
      <c r="K952" s="3">
        <v>0</v>
      </c>
      <c r="L952" t="s">
        <v>18</v>
      </c>
      <c r="M952" t="s">
        <v>42</v>
      </c>
      <c r="N952" s="1" t="s">
        <v>20</v>
      </c>
      <c r="O952">
        <f>TBL_Employees[[#This Row],[Annual Salary]]*TBL_Employees[[#This Row],[Bonus %]]</f>
        <v>0</v>
      </c>
      <c r="P952" s="2">
        <f>TBL_Employees[[#This Row],[Annual Salary]]+TBL_Employees[[#This Row],[Bonus calculated]]</f>
        <v>69108</v>
      </c>
    </row>
    <row r="953" spans="1:16" hidden="1" x14ac:dyDescent="0.35">
      <c r="A953" t="s">
        <v>205</v>
      </c>
      <c r="B953" t="s">
        <v>2013</v>
      </c>
      <c r="C953" t="s">
        <v>1113</v>
      </c>
      <c r="D953" t="s">
        <v>14</v>
      </c>
      <c r="E953" t="s">
        <v>15</v>
      </c>
      <c r="F953" t="s">
        <v>16</v>
      </c>
      <c r="G953" t="s">
        <v>46</v>
      </c>
      <c r="H953">
        <v>40</v>
      </c>
      <c r="I953" s="1">
        <v>39569</v>
      </c>
      <c r="J953" s="2">
        <v>140589</v>
      </c>
      <c r="K953" s="3">
        <v>0.14000000000000001</v>
      </c>
      <c r="L953" t="s">
        <v>47</v>
      </c>
      <c r="M953" t="s">
        <v>68</v>
      </c>
      <c r="N953" s="1" t="s">
        <v>20</v>
      </c>
      <c r="O953">
        <f>TBL_Employees[[#This Row],[Annual Salary]]*TBL_Employees[[#This Row],[Bonus %]]</f>
        <v>19682.460000000003</v>
      </c>
      <c r="P953" s="2">
        <f>TBL_Employees[[#This Row],[Annual Salary]]+TBL_Employees[[#This Row],[Bonus calculated]]</f>
        <v>160271.46</v>
      </c>
    </row>
    <row r="954" spans="1:16" hidden="1" x14ac:dyDescent="0.35">
      <c r="A954" t="s">
        <v>178</v>
      </c>
      <c r="B954" t="s">
        <v>2014</v>
      </c>
      <c r="C954" t="s">
        <v>13</v>
      </c>
      <c r="D954" t="s">
        <v>58</v>
      </c>
      <c r="E954" t="s">
        <v>1104</v>
      </c>
      <c r="F954" t="s">
        <v>27</v>
      </c>
      <c r="G954" t="s">
        <v>23</v>
      </c>
      <c r="H954">
        <v>51</v>
      </c>
      <c r="I954" s="1">
        <v>38896</v>
      </c>
      <c r="J954" s="2">
        <v>206423</v>
      </c>
      <c r="K954" s="3">
        <v>0.36</v>
      </c>
      <c r="L954" t="s">
        <v>32</v>
      </c>
      <c r="M954" t="s">
        <v>54</v>
      </c>
      <c r="N954" s="1" t="s">
        <v>20</v>
      </c>
      <c r="O954">
        <f>TBL_Employees[[#This Row],[Annual Salary]]*TBL_Employees[[#This Row],[Bonus %]]</f>
        <v>74312.28</v>
      </c>
      <c r="P954" s="2">
        <f>TBL_Employees[[#This Row],[Annual Salary]]+TBL_Employees[[#This Row],[Bonus calculated]]</f>
        <v>280735.28000000003</v>
      </c>
    </row>
    <row r="955" spans="1:16" hidden="1" x14ac:dyDescent="0.35">
      <c r="A955" t="s">
        <v>1051</v>
      </c>
      <c r="B955" t="s">
        <v>2015</v>
      </c>
      <c r="C955" t="s">
        <v>60</v>
      </c>
      <c r="D955" t="s">
        <v>30</v>
      </c>
      <c r="E955" t="s">
        <v>1104</v>
      </c>
      <c r="F955" t="s">
        <v>16</v>
      </c>
      <c r="G955" t="s">
        <v>23</v>
      </c>
      <c r="H955">
        <v>49</v>
      </c>
      <c r="I955" s="1">
        <v>44356</v>
      </c>
      <c r="J955" s="2">
        <v>123738</v>
      </c>
      <c r="K955" s="3">
        <v>0</v>
      </c>
      <c r="L955" t="s">
        <v>18</v>
      </c>
      <c r="M955" t="s">
        <v>37</v>
      </c>
      <c r="N955" s="1" t="s">
        <v>20</v>
      </c>
      <c r="O955">
        <f>TBL_Employees[[#This Row],[Annual Salary]]*TBL_Employees[[#This Row],[Bonus %]]</f>
        <v>0</v>
      </c>
      <c r="P955" s="2">
        <f>TBL_Employees[[#This Row],[Annual Salary]]+TBL_Employees[[#This Row],[Bonus calculated]]</f>
        <v>123738</v>
      </c>
    </row>
    <row r="956" spans="1:16" hidden="1" x14ac:dyDescent="0.35">
      <c r="A956" t="s">
        <v>1052</v>
      </c>
      <c r="B956" t="s">
        <v>2016</v>
      </c>
      <c r="C956" t="s">
        <v>21</v>
      </c>
      <c r="D956" t="s">
        <v>22</v>
      </c>
      <c r="E956" t="s">
        <v>15</v>
      </c>
      <c r="F956" t="s">
        <v>27</v>
      </c>
      <c r="G956" t="s">
        <v>17</v>
      </c>
      <c r="H956">
        <v>34</v>
      </c>
      <c r="I956" s="1">
        <v>43478</v>
      </c>
      <c r="J956" s="2">
        <v>58120</v>
      </c>
      <c r="K956" s="3">
        <v>0</v>
      </c>
      <c r="L956" t="s">
        <v>18</v>
      </c>
      <c r="M956" t="s">
        <v>24</v>
      </c>
      <c r="N956" s="1" t="s">
        <v>20</v>
      </c>
      <c r="O956">
        <f>TBL_Employees[[#This Row],[Annual Salary]]*TBL_Employees[[#This Row],[Bonus %]]</f>
        <v>0</v>
      </c>
      <c r="P956" s="2">
        <f>TBL_Employees[[#This Row],[Annual Salary]]+TBL_Employees[[#This Row],[Bonus calculated]]</f>
        <v>58120</v>
      </c>
    </row>
    <row r="957" spans="1:16" hidden="1" x14ac:dyDescent="0.35">
      <c r="A957" t="s">
        <v>1053</v>
      </c>
      <c r="B957" t="s">
        <v>2017</v>
      </c>
      <c r="C957" t="s">
        <v>74</v>
      </c>
      <c r="D957" t="s">
        <v>26</v>
      </c>
      <c r="E957" t="s">
        <v>31</v>
      </c>
      <c r="F957" t="s">
        <v>16</v>
      </c>
      <c r="G957" t="s">
        <v>17</v>
      </c>
      <c r="H957">
        <v>48</v>
      </c>
      <c r="I957" s="1">
        <v>36665</v>
      </c>
      <c r="J957" s="2">
        <v>62672</v>
      </c>
      <c r="K957" s="3">
        <v>0</v>
      </c>
      <c r="L957" t="s">
        <v>18</v>
      </c>
      <c r="M957" t="s">
        <v>19</v>
      </c>
      <c r="N957" s="1" t="s">
        <v>20</v>
      </c>
      <c r="O957">
        <f>TBL_Employees[[#This Row],[Annual Salary]]*TBL_Employees[[#This Row],[Bonus %]]</f>
        <v>0</v>
      </c>
      <c r="P957" s="2">
        <f>TBL_Employees[[#This Row],[Annual Salary]]+TBL_Employees[[#This Row],[Bonus calculated]]</f>
        <v>62672</v>
      </c>
    </row>
    <row r="958" spans="1:16" hidden="1" x14ac:dyDescent="0.35">
      <c r="A958" t="s">
        <v>1054</v>
      </c>
      <c r="B958" t="s">
        <v>2018</v>
      </c>
      <c r="C958" t="s">
        <v>52</v>
      </c>
      <c r="D958" t="s">
        <v>30</v>
      </c>
      <c r="E958" t="s">
        <v>15</v>
      </c>
      <c r="F958" t="s">
        <v>16</v>
      </c>
      <c r="G958" t="s">
        <v>46</v>
      </c>
      <c r="H958">
        <v>45</v>
      </c>
      <c r="I958" s="1">
        <v>39210</v>
      </c>
      <c r="J958" s="2">
        <v>92037</v>
      </c>
      <c r="K958" s="3">
        <v>0</v>
      </c>
      <c r="L958" t="s">
        <v>18</v>
      </c>
      <c r="M958" t="s">
        <v>37</v>
      </c>
      <c r="N958" s="1" t="s">
        <v>20</v>
      </c>
      <c r="O958">
        <f>TBL_Employees[[#This Row],[Annual Salary]]*TBL_Employees[[#This Row],[Bonus %]]</f>
        <v>0</v>
      </c>
      <c r="P958" s="2">
        <f>TBL_Employees[[#This Row],[Annual Salary]]+TBL_Employees[[#This Row],[Bonus calculated]]</f>
        <v>92037</v>
      </c>
    </row>
    <row r="959" spans="1:16" hidden="1" x14ac:dyDescent="0.35">
      <c r="A959" t="s">
        <v>1055</v>
      </c>
      <c r="B959" t="s">
        <v>2019</v>
      </c>
      <c r="C959" t="s">
        <v>13</v>
      </c>
      <c r="D959" t="s">
        <v>22</v>
      </c>
      <c r="E959" t="s">
        <v>1104</v>
      </c>
      <c r="F959" t="s">
        <v>16</v>
      </c>
      <c r="G959" t="s">
        <v>23</v>
      </c>
      <c r="H959">
        <v>53</v>
      </c>
      <c r="I959" s="1">
        <v>39925</v>
      </c>
      <c r="J959" s="2">
        <v>258722</v>
      </c>
      <c r="K959" s="3">
        <v>0.36</v>
      </c>
      <c r="L959" t="s">
        <v>18</v>
      </c>
      <c r="M959" t="s">
        <v>37</v>
      </c>
      <c r="N959" s="1" t="s">
        <v>20</v>
      </c>
      <c r="O959">
        <f>TBL_Employees[[#This Row],[Annual Salary]]*TBL_Employees[[#This Row],[Bonus %]]</f>
        <v>93139.92</v>
      </c>
      <c r="P959" s="2">
        <f>TBL_Employees[[#This Row],[Annual Salary]]+TBL_Employees[[#This Row],[Bonus calculated]]</f>
        <v>351861.92</v>
      </c>
    </row>
    <row r="960" spans="1:16" hidden="1" x14ac:dyDescent="0.35">
      <c r="A960" t="s">
        <v>1056</v>
      </c>
      <c r="B960" t="s">
        <v>2020</v>
      </c>
      <c r="C960" t="s">
        <v>72</v>
      </c>
      <c r="D960" t="s">
        <v>30</v>
      </c>
      <c r="E960" t="s">
        <v>31</v>
      </c>
      <c r="F960" t="s">
        <v>16</v>
      </c>
      <c r="G960" t="s">
        <v>46</v>
      </c>
      <c r="H960">
        <v>55</v>
      </c>
      <c r="I960" s="1">
        <v>37673</v>
      </c>
      <c r="J960" s="2">
        <v>64809</v>
      </c>
      <c r="K960" s="3">
        <v>0</v>
      </c>
      <c r="L960" t="s">
        <v>47</v>
      </c>
      <c r="M960" t="s">
        <v>1136</v>
      </c>
      <c r="N960" s="1">
        <v>42604</v>
      </c>
      <c r="O960">
        <f>TBL_Employees[[#This Row],[Annual Salary]]*TBL_Employees[[#This Row],[Bonus %]]</f>
        <v>0</v>
      </c>
      <c r="P960" s="2">
        <f>TBL_Employees[[#This Row],[Annual Salary]]+TBL_Employees[[#This Row],[Bonus calculated]]</f>
        <v>64809</v>
      </c>
    </row>
    <row r="961" spans="1:16" x14ac:dyDescent="0.35">
      <c r="A961" t="s">
        <v>1057</v>
      </c>
      <c r="B961" t="s">
        <v>2021</v>
      </c>
      <c r="C961" t="s">
        <v>29</v>
      </c>
      <c r="D961" t="s">
        <v>30</v>
      </c>
      <c r="E961" t="s">
        <v>31</v>
      </c>
      <c r="F961" t="s">
        <v>16</v>
      </c>
      <c r="G961" t="s">
        <v>23</v>
      </c>
      <c r="H961">
        <v>56</v>
      </c>
      <c r="I961" s="1">
        <v>44562</v>
      </c>
      <c r="J961" s="2">
        <v>95577</v>
      </c>
      <c r="K961" s="3">
        <v>0</v>
      </c>
      <c r="L961" t="s">
        <v>32</v>
      </c>
      <c r="M961" t="s">
        <v>63</v>
      </c>
      <c r="N961" s="1" t="s">
        <v>20</v>
      </c>
      <c r="O961">
        <f>TBL_Employees[[#This Row],[Annual Salary]]*TBL_Employees[[#This Row],[Bonus %]]</f>
        <v>0</v>
      </c>
      <c r="P961" s="2">
        <f>TBL_Employees[[#This Row],[Annual Salary]]+TBL_Employees[[#This Row],[Bonus calculated]]</f>
        <v>95577</v>
      </c>
    </row>
    <row r="962" spans="1:16" x14ac:dyDescent="0.35">
      <c r="A962" t="s">
        <v>1058</v>
      </c>
      <c r="B962" t="s">
        <v>2022</v>
      </c>
      <c r="C962" t="s">
        <v>72</v>
      </c>
      <c r="D962" t="s">
        <v>30</v>
      </c>
      <c r="E962" t="s">
        <v>15</v>
      </c>
      <c r="F962" t="s">
        <v>16</v>
      </c>
      <c r="G962" t="s">
        <v>23</v>
      </c>
      <c r="H962">
        <v>41</v>
      </c>
      <c r="I962" s="1">
        <v>38577</v>
      </c>
      <c r="J962" s="2">
        <v>73059</v>
      </c>
      <c r="K962" s="3">
        <v>0</v>
      </c>
      <c r="L962" t="s">
        <v>32</v>
      </c>
      <c r="M962" t="s">
        <v>63</v>
      </c>
      <c r="N962" s="1" t="s">
        <v>20</v>
      </c>
      <c r="O962">
        <f>TBL_Employees[[#This Row],[Annual Salary]]*TBL_Employees[[#This Row],[Bonus %]]</f>
        <v>0</v>
      </c>
      <c r="P962" s="2">
        <f>TBL_Employees[[#This Row],[Annual Salary]]+TBL_Employees[[#This Row],[Bonus calculated]]</f>
        <v>73059</v>
      </c>
    </row>
    <row r="963" spans="1:16" hidden="1" x14ac:dyDescent="0.35">
      <c r="A963" t="s">
        <v>1059</v>
      </c>
      <c r="B963" t="s">
        <v>2023</v>
      </c>
      <c r="C963" t="s">
        <v>59</v>
      </c>
      <c r="D963" t="s">
        <v>45</v>
      </c>
      <c r="E963" t="s">
        <v>1104</v>
      </c>
      <c r="F963" t="s">
        <v>27</v>
      </c>
      <c r="G963" t="s">
        <v>46</v>
      </c>
      <c r="H963">
        <v>55</v>
      </c>
      <c r="I963" s="1">
        <v>37451</v>
      </c>
      <c r="J963" s="2">
        <v>54641</v>
      </c>
      <c r="K963" s="3">
        <v>0</v>
      </c>
      <c r="L963" t="s">
        <v>47</v>
      </c>
      <c r="M963" t="s">
        <v>48</v>
      </c>
      <c r="N963" s="1" t="s">
        <v>20</v>
      </c>
      <c r="O963">
        <f>TBL_Employees[[#This Row],[Annual Salary]]*TBL_Employees[[#This Row],[Bonus %]]</f>
        <v>0</v>
      </c>
      <c r="P963" s="2">
        <f>TBL_Employees[[#This Row],[Annual Salary]]+TBL_Employees[[#This Row],[Bonus calculated]]</f>
        <v>54641</v>
      </c>
    </row>
    <row r="964" spans="1:16" hidden="1" x14ac:dyDescent="0.35">
      <c r="A964" t="s">
        <v>1060</v>
      </c>
      <c r="B964" t="s">
        <v>2024</v>
      </c>
      <c r="C964" t="s">
        <v>29</v>
      </c>
      <c r="D964" t="s">
        <v>30</v>
      </c>
      <c r="E964" t="s">
        <v>1104</v>
      </c>
      <c r="F964" t="s">
        <v>27</v>
      </c>
      <c r="G964" t="s">
        <v>23</v>
      </c>
      <c r="H964">
        <v>42</v>
      </c>
      <c r="I964" s="1">
        <v>42138</v>
      </c>
      <c r="J964" s="2">
        <v>93851</v>
      </c>
      <c r="K964" s="3">
        <v>0</v>
      </c>
      <c r="L964" t="s">
        <v>18</v>
      </c>
      <c r="M964" t="s">
        <v>42</v>
      </c>
      <c r="N964" s="1" t="s">
        <v>20</v>
      </c>
      <c r="O964">
        <f>TBL_Employees[[#This Row],[Annual Salary]]*TBL_Employees[[#This Row],[Bonus %]]</f>
        <v>0</v>
      </c>
      <c r="P964" s="2">
        <f>TBL_Employees[[#This Row],[Annual Salary]]+TBL_Employees[[#This Row],[Bonus calculated]]</f>
        <v>93851</v>
      </c>
    </row>
    <row r="965" spans="1:16" hidden="1" x14ac:dyDescent="0.35">
      <c r="A965" t="s">
        <v>1061</v>
      </c>
      <c r="B965" t="s">
        <v>149</v>
      </c>
      <c r="C965" t="s">
        <v>40</v>
      </c>
      <c r="D965" t="s">
        <v>45</v>
      </c>
      <c r="E965" t="s">
        <v>15</v>
      </c>
      <c r="F965" t="s">
        <v>27</v>
      </c>
      <c r="G965" t="s">
        <v>43</v>
      </c>
      <c r="H965">
        <v>30</v>
      </c>
      <c r="I965" s="1">
        <v>44578</v>
      </c>
      <c r="J965" s="2">
        <v>96010</v>
      </c>
      <c r="K965" s="3">
        <v>0</v>
      </c>
      <c r="L965" t="s">
        <v>18</v>
      </c>
      <c r="M965" t="s">
        <v>19</v>
      </c>
      <c r="N965" s="1" t="s">
        <v>20</v>
      </c>
      <c r="O965">
        <f>TBL_Employees[[#This Row],[Annual Salary]]*TBL_Employees[[#This Row],[Bonus %]]</f>
        <v>0</v>
      </c>
      <c r="P965" s="2">
        <f>TBL_Employees[[#This Row],[Annual Salary]]+TBL_Employees[[#This Row],[Bonus calculated]]</f>
        <v>96010</v>
      </c>
    </row>
    <row r="966" spans="1:16" hidden="1" x14ac:dyDescent="0.35">
      <c r="A966" t="s">
        <v>1062</v>
      </c>
      <c r="B966" t="s">
        <v>2025</v>
      </c>
      <c r="C966" t="s">
        <v>74</v>
      </c>
      <c r="D966" t="s">
        <v>26</v>
      </c>
      <c r="E966" t="s">
        <v>15</v>
      </c>
      <c r="F966" t="s">
        <v>27</v>
      </c>
      <c r="G966" t="s">
        <v>23</v>
      </c>
      <c r="H966">
        <v>44</v>
      </c>
      <c r="I966" s="1">
        <v>38054</v>
      </c>
      <c r="J966" s="2">
        <v>73386</v>
      </c>
      <c r="K966" s="3">
        <v>0</v>
      </c>
      <c r="L966" t="s">
        <v>32</v>
      </c>
      <c r="M966" t="s">
        <v>67</v>
      </c>
      <c r="N966" s="1" t="s">
        <v>20</v>
      </c>
      <c r="O966">
        <f>TBL_Employees[[#This Row],[Annual Salary]]*TBL_Employees[[#This Row],[Bonus %]]</f>
        <v>0</v>
      </c>
      <c r="P966" s="2">
        <f>TBL_Employees[[#This Row],[Annual Salary]]+TBL_Employees[[#This Row],[Bonus calculated]]</f>
        <v>73386</v>
      </c>
    </row>
    <row r="967" spans="1:16" hidden="1" x14ac:dyDescent="0.35">
      <c r="A967" t="s">
        <v>1063</v>
      </c>
      <c r="B967" t="s">
        <v>2026</v>
      </c>
      <c r="C967" t="s">
        <v>40</v>
      </c>
      <c r="D967" t="s">
        <v>58</v>
      </c>
      <c r="E967" t="s">
        <v>15</v>
      </c>
      <c r="F967" t="s">
        <v>16</v>
      </c>
      <c r="G967" t="s">
        <v>23</v>
      </c>
      <c r="H967">
        <v>49</v>
      </c>
      <c r="I967" s="1">
        <v>36448</v>
      </c>
      <c r="J967" s="2">
        <v>95033</v>
      </c>
      <c r="K967" s="3">
        <v>0</v>
      </c>
      <c r="L967" t="s">
        <v>18</v>
      </c>
      <c r="M967" t="s">
        <v>24</v>
      </c>
      <c r="N967" s="1">
        <v>43159</v>
      </c>
      <c r="O967">
        <f>TBL_Employees[[#This Row],[Annual Salary]]*TBL_Employees[[#This Row],[Bonus %]]</f>
        <v>0</v>
      </c>
      <c r="P967" s="2">
        <f>TBL_Employees[[#This Row],[Annual Salary]]+TBL_Employees[[#This Row],[Bonus calculated]]</f>
        <v>95033</v>
      </c>
    </row>
    <row r="968" spans="1:16" hidden="1" x14ac:dyDescent="0.35">
      <c r="A968" t="s">
        <v>1064</v>
      </c>
      <c r="B968" t="s">
        <v>2027</v>
      </c>
      <c r="C968" t="s">
        <v>13</v>
      </c>
      <c r="D968" t="s">
        <v>30</v>
      </c>
      <c r="E968" t="s">
        <v>1104</v>
      </c>
      <c r="F968" t="s">
        <v>16</v>
      </c>
      <c r="G968" t="s">
        <v>46</v>
      </c>
      <c r="H968">
        <v>43</v>
      </c>
      <c r="I968" s="1">
        <v>40858</v>
      </c>
      <c r="J968" s="2">
        <v>185211</v>
      </c>
      <c r="K968" s="3">
        <v>0.39</v>
      </c>
      <c r="L968" t="s">
        <v>47</v>
      </c>
      <c r="M968" t="s">
        <v>48</v>
      </c>
      <c r="N968" s="1" t="s">
        <v>20</v>
      </c>
      <c r="O968">
        <f>TBL_Employees[[#This Row],[Annual Salary]]*TBL_Employees[[#This Row],[Bonus %]]</f>
        <v>72232.290000000008</v>
      </c>
      <c r="P968" s="2">
        <f>TBL_Employees[[#This Row],[Annual Salary]]+TBL_Employees[[#This Row],[Bonus calculated]]</f>
        <v>257443.29</v>
      </c>
    </row>
    <row r="969" spans="1:16" hidden="1" x14ac:dyDescent="0.35">
      <c r="A969" t="s">
        <v>1065</v>
      </c>
      <c r="B969" t="s">
        <v>2028</v>
      </c>
      <c r="C969" t="s">
        <v>55</v>
      </c>
      <c r="D969" t="s">
        <v>41</v>
      </c>
      <c r="E969" t="s">
        <v>1104</v>
      </c>
      <c r="F969" t="s">
        <v>16</v>
      </c>
      <c r="G969" t="s">
        <v>23</v>
      </c>
      <c r="H969">
        <v>53</v>
      </c>
      <c r="I969" s="1">
        <v>41734</v>
      </c>
      <c r="J969" s="2">
        <v>125099</v>
      </c>
      <c r="K969" s="3">
        <v>0.08</v>
      </c>
      <c r="L969" t="s">
        <v>32</v>
      </c>
      <c r="M969" t="s">
        <v>33</v>
      </c>
      <c r="N969" s="1" t="s">
        <v>20</v>
      </c>
      <c r="O969">
        <f>TBL_Employees[[#This Row],[Annual Salary]]*TBL_Employees[[#This Row],[Bonus %]]</f>
        <v>10007.92</v>
      </c>
      <c r="P969" s="2">
        <f>TBL_Employees[[#This Row],[Annual Salary]]+TBL_Employees[[#This Row],[Bonus calculated]]</f>
        <v>135106.92000000001</v>
      </c>
    </row>
    <row r="970" spans="1:16" hidden="1" x14ac:dyDescent="0.35">
      <c r="A970" t="s">
        <v>90</v>
      </c>
      <c r="B970" t="s">
        <v>2029</v>
      </c>
      <c r="C970" t="s">
        <v>40</v>
      </c>
      <c r="D970" t="s">
        <v>45</v>
      </c>
      <c r="E970" t="s">
        <v>35</v>
      </c>
      <c r="F970" t="s">
        <v>27</v>
      </c>
      <c r="G970" t="s">
        <v>46</v>
      </c>
      <c r="H970">
        <v>41</v>
      </c>
      <c r="I970" s="1">
        <v>40682</v>
      </c>
      <c r="J970" s="2">
        <v>84627</v>
      </c>
      <c r="K970" s="3">
        <v>0</v>
      </c>
      <c r="L970" t="s">
        <v>47</v>
      </c>
      <c r="M970" t="s">
        <v>68</v>
      </c>
      <c r="N970" s="1" t="s">
        <v>20</v>
      </c>
      <c r="O970">
        <f>TBL_Employees[[#This Row],[Annual Salary]]*TBL_Employees[[#This Row],[Bonus %]]</f>
        <v>0</v>
      </c>
      <c r="P970" s="2">
        <f>TBL_Employees[[#This Row],[Annual Salary]]+TBL_Employees[[#This Row],[Bonus calculated]]</f>
        <v>84627</v>
      </c>
    </row>
    <row r="971" spans="1:16" hidden="1" x14ac:dyDescent="0.35">
      <c r="A971" t="s">
        <v>1066</v>
      </c>
      <c r="B971" t="s">
        <v>2030</v>
      </c>
      <c r="C971" t="s">
        <v>13</v>
      </c>
      <c r="D971" t="s">
        <v>30</v>
      </c>
      <c r="E971" t="s">
        <v>31</v>
      </c>
      <c r="F971" t="s">
        <v>27</v>
      </c>
      <c r="G971" t="s">
        <v>23</v>
      </c>
      <c r="H971">
        <v>26</v>
      </c>
      <c r="I971" s="1">
        <v>43892</v>
      </c>
      <c r="J971" s="2">
        <v>211114</v>
      </c>
      <c r="K971" s="3">
        <v>0.3</v>
      </c>
      <c r="L971" t="s">
        <v>18</v>
      </c>
      <c r="M971" t="s">
        <v>42</v>
      </c>
      <c r="N971" s="1" t="s">
        <v>20</v>
      </c>
      <c r="O971">
        <f>TBL_Employees[[#This Row],[Annual Salary]]*TBL_Employees[[#This Row],[Bonus %]]</f>
        <v>63334.2</v>
      </c>
      <c r="P971" s="2">
        <f>TBL_Employees[[#This Row],[Annual Salary]]+TBL_Employees[[#This Row],[Bonus calculated]]</f>
        <v>274448.2</v>
      </c>
    </row>
    <row r="972" spans="1:16" hidden="1" x14ac:dyDescent="0.35">
      <c r="A972" t="s">
        <v>1067</v>
      </c>
      <c r="B972" t="s">
        <v>2031</v>
      </c>
      <c r="C972" t="s">
        <v>40</v>
      </c>
      <c r="D972" t="s">
        <v>41</v>
      </c>
      <c r="E972" t="s">
        <v>15</v>
      </c>
      <c r="F972" t="s">
        <v>16</v>
      </c>
      <c r="G972" t="s">
        <v>23</v>
      </c>
      <c r="H972">
        <v>57</v>
      </c>
      <c r="I972" s="1">
        <v>35087</v>
      </c>
      <c r="J972" s="2">
        <v>73117</v>
      </c>
      <c r="K972" s="3">
        <v>0</v>
      </c>
      <c r="L972" t="s">
        <v>18</v>
      </c>
      <c r="M972" t="s">
        <v>28</v>
      </c>
      <c r="N972" s="1" t="s">
        <v>20</v>
      </c>
      <c r="O972">
        <f>TBL_Employees[[#This Row],[Annual Salary]]*TBL_Employees[[#This Row],[Bonus %]]</f>
        <v>0</v>
      </c>
      <c r="P972" s="2">
        <f>TBL_Employees[[#This Row],[Annual Salary]]+TBL_Employees[[#This Row],[Bonus calculated]]</f>
        <v>73117</v>
      </c>
    </row>
    <row r="973" spans="1:16" hidden="1" x14ac:dyDescent="0.35">
      <c r="A973" t="s">
        <v>1068</v>
      </c>
      <c r="B973" t="s">
        <v>2032</v>
      </c>
      <c r="C973" t="s">
        <v>59</v>
      </c>
      <c r="D973" t="s">
        <v>41</v>
      </c>
      <c r="E973" t="s">
        <v>1104</v>
      </c>
      <c r="F973" t="s">
        <v>27</v>
      </c>
      <c r="G973" t="s">
        <v>46</v>
      </c>
      <c r="H973">
        <v>41</v>
      </c>
      <c r="I973" s="1">
        <v>43151</v>
      </c>
      <c r="J973" s="2">
        <v>55330</v>
      </c>
      <c r="K973" s="3">
        <v>0</v>
      </c>
      <c r="L973" t="s">
        <v>18</v>
      </c>
      <c r="M973" t="s">
        <v>24</v>
      </c>
      <c r="N973" s="1" t="s">
        <v>20</v>
      </c>
      <c r="O973">
        <f>TBL_Employees[[#This Row],[Annual Salary]]*TBL_Employees[[#This Row],[Bonus %]]</f>
        <v>0</v>
      </c>
      <c r="P973" s="2">
        <f>TBL_Employees[[#This Row],[Annual Salary]]+TBL_Employees[[#This Row],[Bonus calculated]]</f>
        <v>55330</v>
      </c>
    </row>
    <row r="974" spans="1:16" hidden="1" x14ac:dyDescent="0.35">
      <c r="A974" t="s">
        <v>1069</v>
      </c>
      <c r="B974" t="s">
        <v>2033</v>
      </c>
      <c r="C974" t="s">
        <v>38</v>
      </c>
      <c r="D974" t="s">
        <v>26</v>
      </c>
      <c r="E974" t="s">
        <v>1104</v>
      </c>
      <c r="F974" t="s">
        <v>27</v>
      </c>
      <c r="G974" t="s">
        <v>23</v>
      </c>
      <c r="H974">
        <v>59</v>
      </c>
      <c r="I974" s="1">
        <v>42859</v>
      </c>
      <c r="J974" s="2">
        <v>190570</v>
      </c>
      <c r="K974" s="3">
        <v>0.17</v>
      </c>
      <c r="L974" t="s">
        <v>32</v>
      </c>
      <c r="M974" t="s">
        <v>54</v>
      </c>
      <c r="N974" s="1" t="s">
        <v>20</v>
      </c>
      <c r="O974">
        <f>TBL_Employees[[#This Row],[Annual Salary]]*TBL_Employees[[#This Row],[Bonus %]]</f>
        <v>32396.9</v>
      </c>
      <c r="P974" s="2">
        <f>TBL_Employees[[#This Row],[Annual Salary]]+TBL_Employees[[#This Row],[Bonus calculated]]</f>
        <v>222966.9</v>
      </c>
    </row>
    <row r="975" spans="1:16" hidden="1" x14ac:dyDescent="0.35">
      <c r="A975" t="s">
        <v>203</v>
      </c>
      <c r="B975" t="s">
        <v>2034</v>
      </c>
      <c r="C975" t="s">
        <v>38</v>
      </c>
      <c r="D975" t="s">
        <v>26</v>
      </c>
      <c r="E975" t="s">
        <v>1104</v>
      </c>
      <c r="F975" t="s">
        <v>16</v>
      </c>
      <c r="G975" t="s">
        <v>23</v>
      </c>
      <c r="H975">
        <v>59</v>
      </c>
      <c r="I975" s="1">
        <v>38504</v>
      </c>
      <c r="J975" s="2">
        <v>198745</v>
      </c>
      <c r="K975" s="3">
        <v>0.25</v>
      </c>
      <c r="L975" t="s">
        <v>18</v>
      </c>
      <c r="M975" t="s">
        <v>37</v>
      </c>
      <c r="N975" s="1" t="s">
        <v>20</v>
      </c>
      <c r="O975">
        <f>TBL_Employees[[#This Row],[Annual Salary]]*TBL_Employees[[#This Row],[Bonus %]]</f>
        <v>49686.25</v>
      </c>
      <c r="P975" s="2">
        <f>TBL_Employees[[#This Row],[Annual Salary]]+TBL_Employees[[#This Row],[Bonus calculated]]</f>
        <v>248431.25</v>
      </c>
    </row>
    <row r="976" spans="1:16" hidden="1" x14ac:dyDescent="0.35">
      <c r="A976" t="s">
        <v>145</v>
      </c>
      <c r="B976" t="s">
        <v>2035</v>
      </c>
      <c r="C976" t="s">
        <v>70</v>
      </c>
      <c r="D976" t="s">
        <v>22</v>
      </c>
      <c r="E976" t="s">
        <v>35</v>
      </c>
      <c r="F976" t="s">
        <v>16</v>
      </c>
      <c r="G976" t="s">
        <v>46</v>
      </c>
      <c r="H976">
        <v>54</v>
      </c>
      <c r="I976" s="1">
        <v>42334</v>
      </c>
      <c r="J976" s="2">
        <v>52901</v>
      </c>
      <c r="K976" s="3">
        <v>0</v>
      </c>
      <c r="L976" t="s">
        <v>47</v>
      </c>
      <c r="M976" t="s">
        <v>48</v>
      </c>
      <c r="N976" s="1" t="s">
        <v>20</v>
      </c>
      <c r="O976">
        <f>TBL_Employees[[#This Row],[Annual Salary]]*TBL_Employees[[#This Row],[Bonus %]]</f>
        <v>0</v>
      </c>
      <c r="P976" s="2">
        <f>TBL_Employees[[#This Row],[Annual Salary]]+TBL_Employees[[#This Row],[Bonus calculated]]</f>
        <v>52901</v>
      </c>
    </row>
    <row r="977" spans="1:16" hidden="1" x14ac:dyDescent="0.35">
      <c r="A977" t="s">
        <v>1070</v>
      </c>
      <c r="B977" t="s">
        <v>2036</v>
      </c>
      <c r="C977" t="s">
        <v>1113</v>
      </c>
      <c r="D977" t="s">
        <v>22</v>
      </c>
      <c r="E977" t="s">
        <v>31</v>
      </c>
      <c r="F977" t="s">
        <v>16</v>
      </c>
      <c r="G977" t="s">
        <v>23</v>
      </c>
      <c r="H977">
        <v>44</v>
      </c>
      <c r="I977" s="1">
        <v>44846</v>
      </c>
      <c r="J977" s="2">
        <v>137426</v>
      </c>
      <c r="K977" s="3">
        <v>0.14000000000000001</v>
      </c>
      <c r="L977" t="s">
        <v>32</v>
      </c>
      <c r="M977" t="s">
        <v>67</v>
      </c>
      <c r="N977" s="1" t="s">
        <v>20</v>
      </c>
      <c r="O977">
        <f>TBL_Employees[[#This Row],[Annual Salary]]*TBL_Employees[[#This Row],[Bonus %]]</f>
        <v>19239.640000000003</v>
      </c>
      <c r="P977" s="2">
        <f>TBL_Employees[[#This Row],[Annual Salary]]+TBL_Employees[[#This Row],[Bonus calculated]]</f>
        <v>156665.64000000001</v>
      </c>
    </row>
    <row r="978" spans="1:16" hidden="1" x14ac:dyDescent="0.35">
      <c r="A978" t="s">
        <v>263</v>
      </c>
      <c r="B978" t="s">
        <v>2037</v>
      </c>
      <c r="C978" t="s">
        <v>55</v>
      </c>
      <c r="D978" t="s">
        <v>41</v>
      </c>
      <c r="E978" t="s">
        <v>1104</v>
      </c>
      <c r="F978" t="s">
        <v>16</v>
      </c>
      <c r="G978" t="s">
        <v>46</v>
      </c>
      <c r="H978">
        <v>55</v>
      </c>
      <c r="I978" s="1">
        <v>44750</v>
      </c>
      <c r="J978" s="2">
        <v>117912</v>
      </c>
      <c r="K978" s="3">
        <v>0.05</v>
      </c>
      <c r="L978" t="s">
        <v>47</v>
      </c>
      <c r="M978" t="s">
        <v>1136</v>
      </c>
      <c r="N978" s="1" t="s">
        <v>20</v>
      </c>
      <c r="O978">
        <f>TBL_Employees[[#This Row],[Annual Salary]]*TBL_Employees[[#This Row],[Bonus %]]</f>
        <v>5895.6</v>
      </c>
      <c r="P978" s="2">
        <f>TBL_Employees[[#This Row],[Annual Salary]]+TBL_Employees[[#This Row],[Bonus calculated]]</f>
        <v>123807.6</v>
      </c>
    </row>
    <row r="979" spans="1:16" hidden="1" x14ac:dyDescent="0.35">
      <c r="A979" t="s">
        <v>1071</v>
      </c>
      <c r="B979" t="s">
        <v>2038</v>
      </c>
      <c r="C979" t="s">
        <v>38</v>
      </c>
      <c r="D979" t="s">
        <v>26</v>
      </c>
      <c r="E979" t="s">
        <v>15</v>
      </c>
      <c r="F979" t="s">
        <v>16</v>
      </c>
      <c r="G979" t="s">
        <v>23</v>
      </c>
      <c r="H979">
        <v>30</v>
      </c>
      <c r="I979" s="1">
        <v>44472</v>
      </c>
      <c r="J979" s="2">
        <v>154475</v>
      </c>
      <c r="K979" s="3">
        <v>0.15</v>
      </c>
      <c r="L979" t="s">
        <v>32</v>
      </c>
      <c r="M979" t="s">
        <v>67</v>
      </c>
      <c r="N979" s="1" t="s">
        <v>20</v>
      </c>
      <c r="O979">
        <f>TBL_Employees[[#This Row],[Annual Salary]]*TBL_Employees[[#This Row],[Bonus %]]</f>
        <v>23171.25</v>
      </c>
      <c r="P979" s="2">
        <f>TBL_Employees[[#This Row],[Annual Salary]]+TBL_Employees[[#This Row],[Bonus calculated]]</f>
        <v>177646.25</v>
      </c>
    </row>
    <row r="980" spans="1:16" hidden="1" x14ac:dyDescent="0.35">
      <c r="A980" t="s">
        <v>1072</v>
      </c>
      <c r="B980" t="s">
        <v>2039</v>
      </c>
      <c r="C980" t="s">
        <v>76</v>
      </c>
      <c r="D980" t="s">
        <v>45</v>
      </c>
      <c r="E980" t="s">
        <v>1104</v>
      </c>
      <c r="F980" t="s">
        <v>27</v>
      </c>
      <c r="G980" t="s">
        <v>46</v>
      </c>
      <c r="H980">
        <v>44</v>
      </c>
      <c r="I980" s="1">
        <v>44129</v>
      </c>
      <c r="J980" s="2">
        <v>62184</v>
      </c>
      <c r="K980" s="3">
        <v>0</v>
      </c>
      <c r="L980" t="s">
        <v>47</v>
      </c>
      <c r="M980" t="s">
        <v>48</v>
      </c>
      <c r="N980" s="1" t="s">
        <v>20</v>
      </c>
      <c r="O980">
        <f>TBL_Employees[[#This Row],[Annual Salary]]*TBL_Employees[[#This Row],[Bonus %]]</f>
        <v>0</v>
      </c>
      <c r="P980" s="2">
        <f>TBL_Employees[[#This Row],[Annual Salary]]+TBL_Employees[[#This Row],[Bonus calculated]]</f>
        <v>62184</v>
      </c>
    </row>
    <row r="981" spans="1:16" hidden="1" x14ac:dyDescent="0.35">
      <c r="A981" t="s">
        <v>189</v>
      </c>
      <c r="B981" t="s">
        <v>2040</v>
      </c>
      <c r="C981" t="s">
        <v>59</v>
      </c>
      <c r="D981" t="s">
        <v>41</v>
      </c>
      <c r="E981" t="s">
        <v>1104</v>
      </c>
      <c r="F981" t="s">
        <v>16</v>
      </c>
      <c r="G981" t="s">
        <v>17</v>
      </c>
      <c r="H981">
        <v>57</v>
      </c>
      <c r="I981" s="1">
        <v>39673</v>
      </c>
      <c r="J981" s="2">
        <v>51415</v>
      </c>
      <c r="K981" s="3">
        <v>0</v>
      </c>
      <c r="L981" t="s">
        <v>18</v>
      </c>
      <c r="M981" t="s">
        <v>28</v>
      </c>
      <c r="N981" s="1" t="s">
        <v>20</v>
      </c>
      <c r="O981">
        <f>TBL_Employees[[#This Row],[Annual Salary]]*TBL_Employees[[#This Row],[Bonus %]]</f>
        <v>0</v>
      </c>
      <c r="P981" s="2">
        <f>TBL_Employees[[#This Row],[Annual Salary]]+TBL_Employees[[#This Row],[Bonus calculated]]</f>
        <v>51415</v>
      </c>
    </row>
    <row r="982" spans="1:16" hidden="1" x14ac:dyDescent="0.35">
      <c r="A982" t="s">
        <v>1073</v>
      </c>
      <c r="B982" t="s">
        <v>2041</v>
      </c>
      <c r="C982" t="s">
        <v>60</v>
      </c>
      <c r="D982" t="s">
        <v>30</v>
      </c>
      <c r="E982" t="s">
        <v>31</v>
      </c>
      <c r="F982" t="s">
        <v>27</v>
      </c>
      <c r="G982" t="s">
        <v>46</v>
      </c>
      <c r="H982">
        <v>58</v>
      </c>
      <c r="I982" s="1">
        <v>38793</v>
      </c>
      <c r="J982" s="2">
        <v>77441</v>
      </c>
      <c r="K982" s="3">
        <v>0</v>
      </c>
      <c r="L982" t="s">
        <v>18</v>
      </c>
      <c r="M982" t="s">
        <v>56</v>
      </c>
      <c r="N982" s="1" t="s">
        <v>20</v>
      </c>
      <c r="O982">
        <f>TBL_Employees[[#This Row],[Annual Salary]]*TBL_Employees[[#This Row],[Bonus %]]</f>
        <v>0</v>
      </c>
      <c r="P982" s="2">
        <f>TBL_Employees[[#This Row],[Annual Salary]]+TBL_Employees[[#This Row],[Bonus calculated]]</f>
        <v>77441</v>
      </c>
    </row>
    <row r="983" spans="1:16" hidden="1" x14ac:dyDescent="0.35">
      <c r="A983" t="s">
        <v>1074</v>
      </c>
      <c r="B983" t="s">
        <v>2042</v>
      </c>
      <c r="C983" t="s">
        <v>60</v>
      </c>
      <c r="D983" t="s">
        <v>30</v>
      </c>
      <c r="E983" t="s">
        <v>35</v>
      </c>
      <c r="F983" t="s">
        <v>16</v>
      </c>
      <c r="G983" t="s">
        <v>23</v>
      </c>
      <c r="H983">
        <v>59</v>
      </c>
      <c r="I983" s="1">
        <v>39680</v>
      </c>
      <c r="J983" s="2">
        <v>98794</v>
      </c>
      <c r="K983" s="3">
        <v>0</v>
      </c>
      <c r="L983" t="s">
        <v>18</v>
      </c>
      <c r="M983" t="s">
        <v>19</v>
      </c>
      <c r="N983" s="1" t="s">
        <v>20</v>
      </c>
      <c r="O983">
        <f>TBL_Employees[[#This Row],[Annual Salary]]*TBL_Employees[[#This Row],[Bonus %]]</f>
        <v>0</v>
      </c>
      <c r="P983" s="2">
        <f>TBL_Employees[[#This Row],[Annual Salary]]+TBL_Employees[[#This Row],[Bonus calculated]]</f>
        <v>98794</v>
      </c>
    </row>
    <row r="984" spans="1:16" hidden="1" x14ac:dyDescent="0.35">
      <c r="A984" t="s">
        <v>1075</v>
      </c>
      <c r="B984" t="s">
        <v>2043</v>
      </c>
      <c r="C984" t="s">
        <v>79</v>
      </c>
      <c r="D984" t="s">
        <v>26</v>
      </c>
      <c r="E984" t="s">
        <v>35</v>
      </c>
      <c r="F984" t="s">
        <v>16</v>
      </c>
      <c r="G984" t="s">
        <v>23</v>
      </c>
      <c r="H984">
        <v>60</v>
      </c>
      <c r="I984" s="1">
        <v>36547</v>
      </c>
      <c r="J984" s="2">
        <v>77843</v>
      </c>
      <c r="K984" s="3">
        <v>0</v>
      </c>
      <c r="L984" t="s">
        <v>18</v>
      </c>
      <c r="M984" t="s">
        <v>28</v>
      </c>
      <c r="N984" s="1" t="s">
        <v>20</v>
      </c>
      <c r="O984">
        <f>TBL_Employees[[#This Row],[Annual Salary]]*TBL_Employees[[#This Row],[Bonus %]]</f>
        <v>0</v>
      </c>
      <c r="P984" s="2">
        <f>TBL_Employees[[#This Row],[Annual Salary]]+TBL_Employees[[#This Row],[Bonus calculated]]</f>
        <v>77843</v>
      </c>
    </row>
    <row r="985" spans="1:16" hidden="1" x14ac:dyDescent="0.35">
      <c r="A985" t="s">
        <v>1076</v>
      </c>
      <c r="B985" t="s">
        <v>2044</v>
      </c>
      <c r="C985" t="s">
        <v>74</v>
      </c>
      <c r="D985" t="s">
        <v>26</v>
      </c>
      <c r="E985" t="s">
        <v>15</v>
      </c>
      <c r="F985" t="s">
        <v>16</v>
      </c>
      <c r="G985" t="s">
        <v>43</v>
      </c>
      <c r="H985">
        <v>32</v>
      </c>
      <c r="I985" s="1">
        <v>43623</v>
      </c>
      <c r="J985" s="2">
        <v>65666</v>
      </c>
      <c r="K985" s="3">
        <v>0</v>
      </c>
      <c r="L985" t="s">
        <v>18</v>
      </c>
      <c r="M985" t="s">
        <v>28</v>
      </c>
      <c r="N985" s="1" t="s">
        <v>20</v>
      </c>
      <c r="O985">
        <f>TBL_Employees[[#This Row],[Annual Salary]]*TBL_Employees[[#This Row],[Bonus %]]</f>
        <v>0</v>
      </c>
      <c r="P985" s="2">
        <f>TBL_Employees[[#This Row],[Annual Salary]]+TBL_Employees[[#This Row],[Bonus calculated]]</f>
        <v>65666</v>
      </c>
    </row>
    <row r="986" spans="1:16" hidden="1" x14ac:dyDescent="0.35">
      <c r="A986" t="s">
        <v>1077</v>
      </c>
      <c r="B986" t="s">
        <v>2045</v>
      </c>
      <c r="C986" t="s">
        <v>53</v>
      </c>
      <c r="D986" t="s">
        <v>30</v>
      </c>
      <c r="E986" t="s">
        <v>35</v>
      </c>
      <c r="F986" t="s">
        <v>16</v>
      </c>
      <c r="G986" t="s">
        <v>17</v>
      </c>
      <c r="H986">
        <v>41</v>
      </c>
      <c r="I986" s="1">
        <v>40799</v>
      </c>
      <c r="J986" s="2">
        <v>95598</v>
      </c>
      <c r="K986" s="3">
        <v>0</v>
      </c>
      <c r="L986" t="s">
        <v>18</v>
      </c>
      <c r="M986" t="s">
        <v>28</v>
      </c>
      <c r="N986" s="1" t="s">
        <v>20</v>
      </c>
      <c r="O986">
        <f>TBL_Employees[[#This Row],[Annual Salary]]*TBL_Employees[[#This Row],[Bonus %]]</f>
        <v>0</v>
      </c>
      <c r="P986" s="2">
        <f>TBL_Employees[[#This Row],[Annual Salary]]+TBL_Employees[[#This Row],[Bonus calculated]]</f>
        <v>95598</v>
      </c>
    </row>
    <row r="987" spans="1:16" hidden="1" x14ac:dyDescent="0.35">
      <c r="A987" t="s">
        <v>212</v>
      </c>
      <c r="B987" t="s">
        <v>2046</v>
      </c>
      <c r="C987" t="s">
        <v>34</v>
      </c>
      <c r="D987" t="s">
        <v>26</v>
      </c>
      <c r="E987" t="s">
        <v>1104</v>
      </c>
      <c r="F987" t="s">
        <v>27</v>
      </c>
      <c r="G987" t="s">
        <v>23</v>
      </c>
      <c r="H987">
        <v>39</v>
      </c>
      <c r="I987" s="1">
        <v>41034</v>
      </c>
      <c r="J987" s="2">
        <v>91144</v>
      </c>
      <c r="K987" s="3">
        <v>0</v>
      </c>
      <c r="L987" t="s">
        <v>18</v>
      </c>
      <c r="M987" t="s">
        <v>28</v>
      </c>
      <c r="N987" s="1" t="s">
        <v>20</v>
      </c>
      <c r="O987">
        <f>TBL_Employees[[#This Row],[Annual Salary]]*TBL_Employees[[#This Row],[Bonus %]]</f>
        <v>0</v>
      </c>
      <c r="P987" s="2">
        <f>TBL_Employees[[#This Row],[Annual Salary]]+TBL_Employees[[#This Row],[Bonus calculated]]</f>
        <v>91144</v>
      </c>
    </row>
    <row r="988" spans="1:16" hidden="1" x14ac:dyDescent="0.35">
      <c r="A988" t="s">
        <v>1078</v>
      </c>
      <c r="B988" t="s">
        <v>2047</v>
      </c>
      <c r="C988" t="s">
        <v>40</v>
      </c>
      <c r="D988" t="s">
        <v>41</v>
      </c>
      <c r="E988" t="s">
        <v>1104</v>
      </c>
      <c r="F988" t="s">
        <v>16</v>
      </c>
      <c r="G988" t="s">
        <v>46</v>
      </c>
      <c r="H988">
        <v>39</v>
      </c>
      <c r="I988" s="1">
        <v>44056</v>
      </c>
      <c r="J988" s="2">
        <v>76759</v>
      </c>
      <c r="K988" s="3">
        <v>0</v>
      </c>
      <c r="L988" t="s">
        <v>18</v>
      </c>
      <c r="M988" t="s">
        <v>42</v>
      </c>
      <c r="N988" s="1" t="s">
        <v>20</v>
      </c>
      <c r="O988">
        <f>TBL_Employees[[#This Row],[Annual Salary]]*TBL_Employees[[#This Row],[Bonus %]]</f>
        <v>0</v>
      </c>
      <c r="P988" s="2">
        <f>TBL_Employees[[#This Row],[Annual Salary]]+TBL_Employees[[#This Row],[Bonus calculated]]</f>
        <v>76759</v>
      </c>
    </row>
    <row r="989" spans="1:16" hidden="1" x14ac:dyDescent="0.35">
      <c r="A989" t="s">
        <v>1079</v>
      </c>
      <c r="B989" t="s">
        <v>2048</v>
      </c>
      <c r="C989" t="s">
        <v>78</v>
      </c>
      <c r="D989" t="s">
        <v>30</v>
      </c>
      <c r="E989" t="s">
        <v>15</v>
      </c>
      <c r="F989" t="s">
        <v>27</v>
      </c>
      <c r="G989" t="s">
        <v>23</v>
      </c>
      <c r="H989">
        <v>31</v>
      </c>
      <c r="I989" s="1">
        <v>42620</v>
      </c>
      <c r="J989" s="2">
        <v>118644</v>
      </c>
      <c r="K989" s="3">
        <v>0.13</v>
      </c>
      <c r="L989" t="s">
        <v>18</v>
      </c>
      <c r="M989" t="s">
        <v>37</v>
      </c>
      <c r="N989" s="1" t="s">
        <v>20</v>
      </c>
      <c r="O989">
        <f>TBL_Employees[[#This Row],[Annual Salary]]*TBL_Employees[[#This Row],[Bonus %]]</f>
        <v>15423.720000000001</v>
      </c>
      <c r="P989" s="2">
        <f>TBL_Employees[[#This Row],[Annual Salary]]+TBL_Employees[[#This Row],[Bonus calculated]]</f>
        <v>134067.72</v>
      </c>
    </row>
    <row r="990" spans="1:16" hidden="1" x14ac:dyDescent="0.35">
      <c r="A990" t="s">
        <v>181</v>
      </c>
      <c r="B990" t="s">
        <v>2049</v>
      </c>
      <c r="C990" t="s">
        <v>40</v>
      </c>
      <c r="D990" t="s">
        <v>45</v>
      </c>
      <c r="E990" t="s">
        <v>15</v>
      </c>
      <c r="F990" t="s">
        <v>16</v>
      </c>
      <c r="G990" t="s">
        <v>23</v>
      </c>
      <c r="H990">
        <v>32</v>
      </c>
      <c r="I990" s="1">
        <v>42294</v>
      </c>
      <c r="J990" s="2">
        <v>79773</v>
      </c>
      <c r="K990" s="3">
        <v>0</v>
      </c>
      <c r="L990" t="s">
        <v>32</v>
      </c>
      <c r="M990" t="s">
        <v>54</v>
      </c>
      <c r="N990" s="1" t="s">
        <v>20</v>
      </c>
      <c r="O990">
        <f>TBL_Employees[[#This Row],[Annual Salary]]*TBL_Employees[[#This Row],[Bonus %]]</f>
        <v>0</v>
      </c>
      <c r="P990" s="2">
        <f>TBL_Employees[[#This Row],[Annual Salary]]+TBL_Employees[[#This Row],[Bonus calculated]]</f>
        <v>79773</v>
      </c>
    </row>
    <row r="991" spans="1:16" hidden="1" x14ac:dyDescent="0.35">
      <c r="A991" t="s">
        <v>1080</v>
      </c>
      <c r="B991" t="s">
        <v>2050</v>
      </c>
      <c r="C991" t="s">
        <v>1113</v>
      </c>
      <c r="D991" t="s">
        <v>58</v>
      </c>
      <c r="E991" t="s">
        <v>15</v>
      </c>
      <c r="F991" t="s">
        <v>27</v>
      </c>
      <c r="G991" t="s">
        <v>23</v>
      </c>
      <c r="H991">
        <v>46</v>
      </c>
      <c r="I991" s="1">
        <v>43454</v>
      </c>
      <c r="J991" s="2">
        <v>128845</v>
      </c>
      <c r="K991" s="3">
        <v>0.13</v>
      </c>
      <c r="L991" t="s">
        <v>32</v>
      </c>
      <c r="M991" t="s">
        <v>63</v>
      </c>
      <c r="N991" s="1" t="s">
        <v>20</v>
      </c>
      <c r="O991">
        <f>TBL_Employees[[#This Row],[Annual Salary]]*TBL_Employees[[#This Row],[Bonus %]]</f>
        <v>16749.850000000002</v>
      </c>
      <c r="P991" s="2">
        <f>TBL_Employees[[#This Row],[Annual Salary]]+TBL_Employees[[#This Row],[Bonus calculated]]</f>
        <v>145594.85</v>
      </c>
    </row>
    <row r="992" spans="1:16" hidden="1" x14ac:dyDescent="0.35">
      <c r="A992" t="s">
        <v>1081</v>
      </c>
      <c r="B992" t="s">
        <v>2051</v>
      </c>
      <c r="C992" t="s">
        <v>55</v>
      </c>
      <c r="D992" t="s">
        <v>26</v>
      </c>
      <c r="E992" t="s">
        <v>1104</v>
      </c>
      <c r="F992" t="s">
        <v>16</v>
      </c>
      <c r="G992" t="s">
        <v>46</v>
      </c>
      <c r="H992">
        <v>64</v>
      </c>
      <c r="I992" s="1">
        <v>41916</v>
      </c>
      <c r="J992" s="2">
        <v>120704</v>
      </c>
      <c r="K992" s="3">
        <v>0.08</v>
      </c>
      <c r="L992" t="s">
        <v>18</v>
      </c>
      <c r="M992" t="s">
        <v>42</v>
      </c>
      <c r="N992" s="1" t="s">
        <v>20</v>
      </c>
      <c r="O992">
        <f>TBL_Employees[[#This Row],[Annual Salary]]*TBL_Employees[[#This Row],[Bonus %]]</f>
        <v>9656.32</v>
      </c>
      <c r="P992" s="2">
        <f>TBL_Employees[[#This Row],[Annual Salary]]+TBL_Employees[[#This Row],[Bonus calculated]]</f>
        <v>130360.32000000001</v>
      </c>
    </row>
    <row r="993" spans="1:16" hidden="1" x14ac:dyDescent="0.35">
      <c r="A993" t="s">
        <v>1082</v>
      </c>
      <c r="B993" t="s">
        <v>2052</v>
      </c>
      <c r="C993" t="s">
        <v>38</v>
      </c>
      <c r="D993" t="s">
        <v>22</v>
      </c>
      <c r="E993" t="s">
        <v>1104</v>
      </c>
      <c r="F993" t="s">
        <v>16</v>
      </c>
      <c r="G993" t="s">
        <v>17</v>
      </c>
      <c r="H993">
        <v>53</v>
      </c>
      <c r="I993" s="1">
        <v>36168</v>
      </c>
      <c r="J993" s="2">
        <v>173624</v>
      </c>
      <c r="K993" s="3">
        <v>0.17</v>
      </c>
      <c r="L993" t="s">
        <v>18</v>
      </c>
      <c r="M993" t="s">
        <v>42</v>
      </c>
      <c r="N993" s="1" t="s">
        <v>20</v>
      </c>
      <c r="O993">
        <f>TBL_Employees[[#This Row],[Annual Salary]]*TBL_Employees[[#This Row],[Bonus %]]</f>
        <v>29516.080000000002</v>
      </c>
      <c r="P993" s="2">
        <f>TBL_Employees[[#This Row],[Annual Salary]]+TBL_Employees[[#This Row],[Bonus calculated]]</f>
        <v>203140.08000000002</v>
      </c>
    </row>
    <row r="994" spans="1:16" hidden="1" x14ac:dyDescent="0.35">
      <c r="A994" t="s">
        <v>115</v>
      </c>
      <c r="B994" t="s">
        <v>2053</v>
      </c>
      <c r="C994" t="s">
        <v>40</v>
      </c>
      <c r="D994" t="s">
        <v>45</v>
      </c>
      <c r="E994" t="s">
        <v>35</v>
      </c>
      <c r="F994" t="s">
        <v>27</v>
      </c>
      <c r="G994" t="s">
        <v>46</v>
      </c>
      <c r="H994">
        <v>34</v>
      </c>
      <c r="I994" s="1">
        <v>43410</v>
      </c>
      <c r="J994" s="2">
        <v>80772</v>
      </c>
      <c r="K994" s="3">
        <v>0</v>
      </c>
      <c r="L994" t="s">
        <v>18</v>
      </c>
      <c r="M994" t="s">
        <v>42</v>
      </c>
      <c r="N994" s="1" t="s">
        <v>20</v>
      </c>
      <c r="O994">
        <f>TBL_Employees[[#This Row],[Annual Salary]]*TBL_Employees[[#This Row],[Bonus %]]</f>
        <v>0</v>
      </c>
      <c r="P994" s="2">
        <f>TBL_Employees[[#This Row],[Annual Salary]]+TBL_Employees[[#This Row],[Bonus calculated]]</f>
        <v>80772</v>
      </c>
    </row>
    <row r="995" spans="1:16" hidden="1" x14ac:dyDescent="0.35">
      <c r="A995" t="s">
        <v>1083</v>
      </c>
      <c r="B995" t="s">
        <v>2054</v>
      </c>
      <c r="C995" t="s">
        <v>55</v>
      </c>
      <c r="D995" t="s">
        <v>22</v>
      </c>
      <c r="E995" t="s">
        <v>1104</v>
      </c>
      <c r="F995" t="s">
        <v>27</v>
      </c>
      <c r="G995" t="s">
        <v>23</v>
      </c>
      <c r="H995">
        <v>39</v>
      </c>
      <c r="I995" s="1">
        <v>39656</v>
      </c>
      <c r="J995" s="2">
        <v>126350</v>
      </c>
      <c r="K995" s="3">
        <v>0.05</v>
      </c>
      <c r="L995" t="s">
        <v>18</v>
      </c>
      <c r="M995" t="s">
        <v>24</v>
      </c>
      <c r="N995" s="1" t="s">
        <v>20</v>
      </c>
      <c r="O995">
        <f>TBL_Employees[[#This Row],[Annual Salary]]*TBL_Employees[[#This Row],[Bonus %]]</f>
        <v>6317.5</v>
      </c>
      <c r="P995" s="2">
        <f>TBL_Employees[[#This Row],[Annual Salary]]+TBL_Employees[[#This Row],[Bonus calculated]]</f>
        <v>132667.5</v>
      </c>
    </row>
    <row r="996" spans="1:16" hidden="1" x14ac:dyDescent="0.35">
      <c r="A996" t="s">
        <v>1084</v>
      </c>
      <c r="B996" t="s">
        <v>2055</v>
      </c>
      <c r="C996" t="s">
        <v>44</v>
      </c>
      <c r="D996" t="s">
        <v>45</v>
      </c>
      <c r="E996" t="s">
        <v>31</v>
      </c>
      <c r="F996" t="s">
        <v>27</v>
      </c>
      <c r="G996" t="s">
        <v>17</v>
      </c>
      <c r="H996">
        <v>25</v>
      </c>
      <c r="I996" s="1">
        <v>44321</v>
      </c>
      <c r="J996" s="2">
        <v>72693</v>
      </c>
      <c r="K996" s="3">
        <v>0</v>
      </c>
      <c r="L996" t="s">
        <v>18</v>
      </c>
      <c r="M996" t="s">
        <v>56</v>
      </c>
      <c r="N996" s="1" t="s">
        <v>20</v>
      </c>
      <c r="O996">
        <f>TBL_Employees[[#This Row],[Annual Salary]]*TBL_Employees[[#This Row],[Bonus %]]</f>
        <v>0</v>
      </c>
      <c r="P996" s="2">
        <f>TBL_Employees[[#This Row],[Annual Salary]]+TBL_Employees[[#This Row],[Bonus calculated]]</f>
        <v>72693</v>
      </c>
    </row>
    <row r="997" spans="1:16" hidden="1" x14ac:dyDescent="0.35">
      <c r="A997" t="s">
        <v>235</v>
      </c>
      <c r="B997" t="s">
        <v>2056</v>
      </c>
      <c r="C997" t="s">
        <v>73</v>
      </c>
      <c r="D997" t="s">
        <v>26</v>
      </c>
      <c r="E997" t="s">
        <v>1104</v>
      </c>
      <c r="F997" t="s">
        <v>16</v>
      </c>
      <c r="G997" t="s">
        <v>23</v>
      </c>
      <c r="H997">
        <v>45</v>
      </c>
      <c r="I997" s="1">
        <v>42078</v>
      </c>
      <c r="J997" s="2">
        <v>92820</v>
      </c>
      <c r="K997" s="3">
        <v>0</v>
      </c>
      <c r="L997" t="s">
        <v>32</v>
      </c>
      <c r="M997" t="s">
        <v>67</v>
      </c>
      <c r="N997" s="1" t="s">
        <v>20</v>
      </c>
      <c r="O997">
        <f>TBL_Employees[[#This Row],[Annual Salary]]*TBL_Employees[[#This Row],[Bonus %]]</f>
        <v>0</v>
      </c>
      <c r="P997" s="2">
        <f>TBL_Employees[[#This Row],[Annual Salary]]+TBL_Employees[[#This Row],[Bonus calculated]]</f>
        <v>92820</v>
      </c>
    </row>
    <row r="998" spans="1:16" hidden="1" x14ac:dyDescent="0.35">
      <c r="A998" t="s">
        <v>1085</v>
      </c>
      <c r="B998" t="s">
        <v>2057</v>
      </c>
      <c r="C998" t="s">
        <v>1113</v>
      </c>
      <c r="D998" t="s">
        <v>14</v>
      </c>
      <c r="E998" t="s">
        <v>31</v>
      </c>
      <c r="F998" t="s">
        <v>16</v>
      </c>
      <c r="G998" t="s">
        <v>46</v>
      </c>
      <c r="H998">
        <v>61</v>
      </c>
      <c r="I998" s="1">
        <v>35537</v>
      </c>
      <c r="J998" s="2">
        <v>135561</v>
      </c>
      <c r="K998" s="3">
        <v>0.13</v>
      </c>
      <c r="L998" t="s">
        <v>47</v>
      </c>
      <c r="M998" t="s">
        <v>68</v>
      </c>
      <c r="N998" s="1" t="s">
        <v>20</v>
      </c>
      <c r="O998">
        <f>TBL_Employees[[#This Row],[Annual Salary]]*TBL_Employees[[#This Row],[Bonus %]]</f>
        <v>17622.93</v>
      </c>
      <c r="P998" s="2">
        <f>TBL_Employees[[#This Row],[Annual Salary]]+TBL_Employees[[#This Row],[Bonus calculated]]</f>
        <v>153183.93</v>
      </c>
    </row>
    <row r="999" spans="1:16" hidden="1" x14ac:dyDescent="0.35">
      <c r="A999" t="s">
        <v>1086</v>
      </c>
      <c r="B999" t="s">
        <v>2058</v>
      </c>
      <c r="C999" t="s">
        <v>1113</v>
      </c>
      <c r="D999" t="s">
        <v>58</v>
      </c>
      <c r="E999" t="s">
        <v>31</v>
      </c>
      <c r="F999" t="s">
        <v>27</v>
      </c>
      <c r="G999" t="s">
        <v>23</v>
      </c>
      <c r="H999">
        <v>44</v>
      </c>
      <c r="I999" s="1">
        <v>39318</v>
      </c>
      <c r="J999" s="2">
        <v>121788</v>
      </c>
      <c r="K999" s="3">
        <v>0.13</v>
      </c>
      <c r="L999" t="s">
        <v>18</v>
      </c>
      <c r="M999" t="s">
        <v>37</v>
      </c>
      <c r="N999" s="1" t="s">
        <v>20</v>
      </c>
      <c r="O999">
        <f>TBL_Employees[[#This Row],[Annual Salary]]*TBL_Employees[[#This Row],[Bonus %]]</f>
        <v>15832.44</v>
      </c>
      <c r="P999" s="2">
        <f>TBL_Employees[[#This Row],[Annual Salary]]+TBL_Employees[[#This Row],[Bonus calculated]]</f>
        <v>137620.44</v>
      </c>
    </row>
    <row r="1000" spans="1:16" hidden="1" x14ac:dyDescent="0.35">
      <c r="A1000" t="s">
        <v>1087</v>
      </c>
      <c r="B1000" t="s">
        <v>2059</v>
      </c>
      <c r="C1000" t="s">
        <v>36</v>
      </c>
      <c r="D1000" t="s">
        <v>26</v>
      </c>
      <c r="E1000" t="s">
        <v>35</v>
      </c>
      <c r="F1000" t="s">
        <v>16</v>
      </c>
      <c r="G1000" t="s">
        <v>43</v>
      </c>
      <c r="H1000">
        <v>59</v>
      </c>
      <c r="I1000" s="1">
        <v>34292</v>
      </c>
      <c r="J1000" s="2">
        <v>92216</v>
      </c>
      <c r="K1000" s="3">
        <v>0</v>
      </c>
      <c r="L1000" t="s">
        <v>18</v>
      </c>
      <c r="M1000" t="s">
        <v>19</v>
      </c>
      <c r="N1000" s="1" t="s">
        <v>20</v>
      </c>
      <c r="O1000">
        <f>TBL_Employees[[#This Row],[Annual Salary]]*TBL_Employees[[#This Row],[Bonus %]]</f>
        <v>0</v>
      </c>
      <c r="P1000" s="2">
        <f>TBL_Employees[[#This Row],[Annual Salary]]+TBL_Employees[[#This Row],[Bonus calculated]]</f>
        <v>92216</v>
      </c>
    </row>
    <row r="1001" spans="1:16" hidden="1" x14ac:dyDescent="0.35">
      <c r="A1001" t="s">
        <v>1088</v>
      </c>
      <c r="B1001" t="s">
        <v>2060</v>
      </c>
      <c r="C1001" t="s">
        <v>60</v>
      </c>
      <c r="D1001" t="s">
        <v>30</v>
      </c>
      <c r="E1001" t="s">
        <v>35</v>
      </c>
      <c r="F1001" t="s">
        <v>27</v>
      </c>
      <c r="G1001" t="s">
        <v>46</v>
      </c>
      <c r="H1001">
        <v>34</v>
      </c>
      <c r="I1001" s="1">
        <v>44252</v>
      </c>
      <c r="J1001" s="2">
        <v>104586</v>
      </c>
      <c r="K1001" s="3">
        <v>0</v>
      </c>
      <c r="L1001" t="s">
        <v>47</v>
      </c>
      <c r="M1001" t="s">
        <v>48</v>
      </c>
      <c r="N1001" s="1" t="s">
        <v>20</v>
      </c>
      <c r="O1001">
        <f>TBL_Employees[[#This Row],[Annual Salary]]*TBL_Employees[[#This Row],[Bonus %]]</f>
        <v>0</v>
      </c>
      <c r="P1001" s="2">
        <f>TBL_Employees[[#This Row],[Annual Salary]]+TBL_Employees[[#This Row],[Bonus calculated]]</f>
        <v>104586</v>
      </c>
    </row>
    <row r="1002" spans="1:16" hidden="1" x14ac:dyDescent="0.35">
      <c r="A1002" t="s">
        <v>259</v>
      </c>
      <c r="B1002" t="s">
        <v>2061</v>
      </c>
      <c r="C1002" t="s">
        <v>76</v>
      </c>
      <c r="D1002" t="s">
        <v>45</v>
      </c>
      <c r="E1002" t="s">
        <v>31</v>
      </c>
      <c r="F1002" t="s">
        <v>16</v>
      </c>
      <c r="G1002" t="s">
        <v>43</v>
      </c>
      <c r="H1002">
        <v>45</v>
      </c>
      <c r="I1002" s="1">
        <v>37613</v>
      </c>
      <c r="J1002" s="2">
        <v>70439</v>
      </c>
      <c r="K1002" s="3">
        <v>0</v>
      </c>
      <c r="L1002" t="s">
        <v>18</v>
      </c>
      <c r="M1002" t="s">
        <v>37</v>
      </c>
      <c r="N1002" s="1" t="s">
        <v>20</v>
      </c>
      <c r="O1002">
        <f>TBL_Employees[[#This Row],[Annual Salary]]*TBL_Employees[[#This Row],[Bonus %]]</f>
        <v>0</v>
      </c>
      <c r="P1002" s="2">
        <f>TBL_Employees[[#This Row],[Annual Salary]]+TBL_Employees[[#This Row],[Bonus calculated]]</f>
        <v>70439</v>
      </c>
    </row>
    <row r="1003" spans="1:16" hidden="1" x14ac:dyDescent="0.35">
      <c r="A1003" t="s">
        <v>1089</v>
      </c>
      <c r="B1003" t="s">
        <v>2062</v>
      </c>
      <c r="C1003" t="s">
        <v>59</v>
      </c>
      <c r="D1003" t="s">
        <v>45</v>
      </c>
      <c r="E1003" t="s">
        <v>15</v>
      </c>
      <c r="F1003" t="s">
        <v>27</v>
      </c>
      <c r="G1003" t="s">
        <v>23</v>
      </c>
      <c r="H1003">
        <v>35</v>
      </c>
      <c r="I1003" s="1">
        <v>44341</v>
      </c>
      <c r="J1003" s="2">
        <v>52232</v>
      </c>
      <c r="K1003" s="3">
        <v>0</v>
      </c>
      <c r="L1003" t="s">
        <v>18</v>
      </c>
      <c r="M1003" t="s">
        <v>28</v>
      </c>
      <c r="N1003" s="1" t="s">
        <v>20</v>
      </c>
      <c r="O1003">
        <f>TBL_Employees[[#This Row],[Annual Salary]]*TBL_Employees[[#This Row],[Bonus %]]</f>
        <v>0</v>
      </c>
      <c r="P1003" s="2">
        <f>TBL_Employees[[#This Row],[Annual Salary]]+TBL_Employees[[#This Row],[Bonus calculated]]</f>
        <v>52232</v>
      </c>
    </row>
    <row r="1004" spans="1:16" hidden="1" x14ac:dyDescent="0.35">
      <c r="A1004" t="s">
        <v>1090</v>
      </c>
      <c r="B1004" t="s">
        <v>2063</v>
      </c>
      <c r="C1004" t="s">
        <v>13</v>
      </c>
      <c r="D1004" t="s">
        <v>41</v>
      </c>
      <c r="E1004" t="s">
        <v>1104</v>
      </c>
      <c r="F1004" t="s">
        <v>16</v>
      </c>
      <c r="G1004" t="s">
        <v>23</v>
      </c>
      <c r="H1004">
        <v>42</v>
      </c>
      <c r="I1004" s="1">
        <v>41904</v>
      </c>
      <c r="J1004" s="2">
        <v>226646</v>
      </c>
      <c r="K1004" s="3">
        <v>0.31</v>
      </c>
      <c r="L1004" t="s">
        <v>18</v>
      </c>
      <c r="M1004" t="s">
        <v>24</v>
      </c>
      <c r="N1004" s="1" t="s">
        <v>20</v>
      </c>
      <c r="O1004">
        <f>TBL_Employees[[#This Row],[Annual Salary]]*TBL_Employees[[#This Row],[Bonus %]]</f>
        <v>70260.259999999995</v>
      </c>
      <c r="P1004" s="2">
        <f>TBL_Employees[[#This Row],[Annual Salary]]+TBL_Employees[[#This Row],[Bonus calculated]]</f>
        <v>296906.26</v>
      </c>
    </row>
    <row r="1005" spans="1:16" hidden="1" x14ac:dyDescent="0.35">
      <c r="A1005" t="s">
        <v>1091</v>
      </c>
      <c r="B1005" t="s">
        <v>2064</v>
      </c>
      <c r="C1005" t="s">
        <v>1113</v>
      </c>
      <c r="D1005" t="s">
        <v>14</v>
      </c>
      <c r="E1005" t="s">
        <v>1104</v>
      </c>
      <c r="F1005" t="s">
        <v>27</v>
      </c>
      <c r="G1005" t="s">
        <v>23</v>
      </c>
      <c r="H1005">
        <v>38</v>
      </c>
      <c r="I1005" s="1">
        <v>41210</v>
      </c>
      <c r="J1005" s="2">
        <v>152253</v>
      </c>
      <c r="K1005" s="3">
        <v>0.12</v>
      </c>
      <c r="L1005" t="s">
        <v>18</v>
      </c>
      <c r="M1005" t="s">
        <v>56</v>
      </c>
      <c r="N1005" s="1" t="s">
        <v>20</v>
      </c>
      <c r="O1005">
        <f>TBL_Employees[[#This Row],[Annual Salary]]*TBL_Employees[[#This Row],[Bonus %]]</f>
        <v>18270.36</v>
      </c>
      <c r="P1005" s="2">
        <f>TBL_Employees[[#This Row],[Annual Salary]]+TBL_Employees[[#This Row],[Bonus calculated]]</f>
        <v>170523.36</v>
      </c>
    </row>
    <row r="1006" spans="1:16" hidden="1" x14ac:dyDescent="0.35">
      <c r="A1006" t="s">
        <v>1092</v>
      </c>
      <c r="B1006" t="s">
        <v>2065</v>
      </c>
      <c r="C1006" t="s">
        <v>13</v>
      </c>
      <c r="D1006" t="s">
        <v>30</v>
      </c>
      <c r="E1006" t="s">
        <v>1104</v>
      </c>
      <c r="F1006" t="s">
        <v>27</v>
      </c>
      <c r="G1006" t="s">
        <v>23</v>
      </c>
      <c r="H1006">
        <v>46</v>
      </c>
      <c r="I1006" s="1">
        <v>39322</v>
      </c>
      <c r="J1006" s="2">
        <v>195471</v>
      </c>
      <c r="K1006" s="3">
        <v>0.36</v>
      </c>
      <c r="L1006" t="s">
        <v>18</v>
      </c>
      <c r="M1006" t="s">
        <v>37</v>
      </c>
      <c r="N1006" s="1" t="s">
        <v>20</v>
      </c>
      <c r="O1006">
        <f>TBL_Employees[[#This Row],[Annual Salary]]*TBL_Employees[[#This Row],[Bonus %]]</f>
        <v>70369.56</v>
      </c>
      <c r="P1006" s="2">
        <f>TBL_Employees[[#This Row],[Annual Salary]]+TBL_Employees[[#This Row],[Bonus calculated]]</f>
        <v>265840.56</v>
      </c>
    </row>
    <row r="1007" spans="1:16" hidden="1" x14ac:dyDescent="0.35">
      <c r="A1007" t="s">
        <v>1093</v>
      </c>
      <c r="B1007" t="s">
        <v>2066</v>
      </c>
      <c r="C1007" t="s">
        <v>61</v>
      </c>
      <c r="D1007" t="s">
        <v>26</v>
      </c>
      <c r="E1007" t="s">
        <v>1104</v>
      </c>
      <c r="F1007" t="s">
        <v>16</v>
      </c>
      <c r="G1007" t="s">
        <v>46</v>
      </c>
      <c r="H1007">
        <v>48</v>
      </c>
      <c r="I1007" s="1">
        <v>41241</v>
      </c>
      <c r="J1007" s="2">
        <v>71632</v>
      </c>
      <c r="K1007" s="3">
        <v>0</v>
      </c>
      <c r="L1007" t="s">
        <v>47</v>
      </c>
      <c r="M1007" t="s">
        <v>1136</v>
      </c>
      <c r="N1007" s="1" t="s">
        <v>20</v>
      </c>
      <c r="O1007">
        <f>TBL_Employees[[#This Row],[Annual Salary]]*TBL_Employees[[#This Row],[Bonus %]]</f>
        <v>0</v>
      </c>
      <c r="P1007" s="2">
        <f>TBL_Employees[[#This Row],[Annual Salary]]+TBL_Employees[[#This Row],[Bonus calculated]]</f>
        <v>71632</v>
      </c>
    </row>
    <row r="1008" spans="1:16" hidden="1" x14ac:dyDescent="0.35">
      <c r="A1008" t="s">
        <v>1094</v>
      </c>
      <c r="B1008" t="s">
        <v>2067</v>
      </c>
      <c r="C1008" t="s">
        <v>59</v>
      </c>
      <c r="D1008" t="s">
        <v>14</v>
      </c>
      <c r="E1008" t="s">
        <v>31</v>
      </c>
      <c r="F1008" t="s">
        <v>16</v>
      </c>
      <c r="G1008" t="s">
        <v>23</v>
      </c>
      <c r="H1008">
        <v>63</v>
      </c>
      <c r="I1008" s="1">
        <v>40342</v>
      </c>
      <c r="J1008" s="2">
        <v>45337</v>
      </c>
      <c r="K1008" s="3">
        <v>0</v>
      </c>
      <c r="L1008" t="s">
        <v>18</v>
      </c>
      <c r="M1008" t="s">
        <v>56</v>
      </c>
      <c r="N1008" s="1" t="s">
        <v>20</v>
      </c>
      <c r="O1008">
        <f>TBL_Employees[[#This Row],[Annual Salary]]*TBL_Employees[[#This Row],[Bonus %]]</f>
        <v>0</v>
      </c>
      <c r="P1008" s="2">
        <f>TBL_Employees[[#This Row],[Annual Salary]]+TBL_Employees[[#This Row],[Bonus calculated]]</f>
        <v>45337</v>
      </c>
    </row>
    <row r="1009" spans="1:16" hidden="1" x14ac:dyDescent="0.35">
      <c r="A1009" t="s">
        <v>1095</v>
      </c>
      <c r="B1009" t="s">
        <v>2068</v>
      </c>
      <c r="C1009" t="s">
        <v>44</v>
      </c>
      <c r="D1009" t="s">
        <v>45</v>
      </c>
      <c r="E1009" t="s">
        <v>15</v>
      </c>
      <c r="F1009" t="s">
        <v>16</v>
      </c>
      <c r="G1009" t="s">
        <v>23</v>
      </c>
      <c r="H1009">
        <v>31</v>
      </c>
      <c r="I1009" s="1">
        <v>43339</v>
      </c>
      <c r="J1009" s="2">
        <v>89573</v>
      </c>
      <c r="K1009" s="3">
        <v>0</v>
      </c>
      <c r="L1009" t="s">
        <v>18</v>
      </c>
      <c r="M1009" t="s">
        <v>42</v>
      </c>
      <c r="N1009" s="1" t="s">
        <v>20</v>
      </c>
      <c r="O1009">
        <f>TBL_Employees[[#This Row],[Annual Salary]]*TBL_Employees[[#This Row],[Bonus %]]</f>
        <v>0</v>
      </c>
      <c r="P1009" s="2">
        <f>TBL_Employees[[#This Row],[Annual Salary]]+TBL_Employees[[#This Row],[Bonus calculated]]</f>
        <v>89573</v>
      </c>
    </row>
    <row r="1010" spans="1:16" hidden="1" x14ac:dyDescent="0.35">
      <c r="A1010" t="s">
        <v>118</v>
      </c>
      <c r="B1010" t="s">
        <v>2069</v>
      </c>
      <c r="C1010" t="s">
        <v>71</v>
      </c>
      <c r="D1010" t="s">
        <v>30</v>
      </c>
      <c r="E1010" t="s">
        <v>35</v>
      </c>
      <c r="F1010" t="s">
        <v>27</v>
      </c>
      <c r="G1010" t="s">
        <v>23</v>
      </c>
      <c r="H1010">
        <v>52</v>
      </c>
      <c r="I1010" s="1">
        <v>44883</v>
      </c>
      <c r="J1010" s="2">
        <v>75775</v>
      </c>
      <c r="K1010" s="3">
        <v>0</v>
      </c>
      <c r="L1010" t="s">
        <v>18</v>
      </c>
      <c r="M1010" t="s">
        <v>56</v>
      </c>
      <c r="N1010" s="1" t="s">
        <v>20</v>
      </c>
      <c r="O1010">
        <f>TBL_Employees[[#This Row],[Annual Salary]]*TBL_Employees[[#This Row],[Bonus %]]</f>
        <v>0</v>
      </c>
      <c r="P1010" s="2">
        <f>TBL_Employees[[#This Row],[Annual Salary]]+TBL_Employees[[#This Row],[Bonus calculated]]</f>
        <v>75775</v>
      </c>
    </row>
    <row r="1011" spans="1:16" hidden="1" x14ac:dyDescent="0.35">
      <c r="A1011" t="s">
        <v>1096</v>
      </c>
      <c r="B1011" t="s">
        <v>2070</v>
      </c>
      <c r="C1011" t="s">
        <v>76</v>
      </c>
      <c r="D1011" t="s">
        <v>45</v>
      </c>
      <c r="E1011" t="s">
        <v>31</v>
      </c>
      <c r="F1011" t="s">
        <v>16</v>
      </c>
      <c r="G1011" t="s">
        <v>43</v>
      </c>
      <c r="H1011">
        <v>27</v>
      </c>
      <c r="I1011" s="1">
        <v>44235</v>
      </c>
      <c r="J1011" s="2">
        <v>51321</v>
      </c>
      <c r="K1011" s="3">
        <v>0</v>
      </c>
      <c r="L1011" t="s">
        <v>18</v>
      </c>
      <c r="M1011" t="s">
        <v>56</v>
      </c>
      <c r="N1011" s="1" t="s">
        <v>20</v>
      </c>
      <c r="O1011">
        <f>TBL_Employees[[#This Row],[Annual Salary]]*TBL_Employees[[#This Row],[Bonus %]]</f>
        <v>0</v>
      </c>
      <c r="P1011" s="2">
        <f>TBL_Employees[[#This Row],[Annual Salary]]+TBL_Employees[[#This Row],[Bonus calculated]]</f>
        <v>51321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5BFEF-9D3C-4E18-B135-56B1767F0BDD}">
  <dimension ref="C22:D52"/>
  <sheetViews>
    <sheetView tabSelected="1" topLeftCell="A9" zoomScale="70" zoomScaleNormal="70" workbookViewId="0">
      <selection activeCell="Q31" sqref="Q31"/>
    </sheetView>
  </sheetViews>
  <sheetFormatPr defaultRowHeight="14.5" x14ac:dyDescent="0.35"/>
  <cols>
    <col min="1" max="16384" width="8.7265625" style="8"/>
  </cols>
  <sheetData>
    <row r="22" spans="3:3" x14ac:dyDescent="0.35">
      <c r="C22" s="16" t="s">
        <v>2105</v>
      </c>
    </row>
    <row r="52" spans="4:4" x14ac:dyDescent="0.35">
      <c r="D52" s="16" t="s">
        <v>2106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098B-CE2B-4130-875E-FE708F4226AC}">
  <dimension ref="A1:M41"/>
  <sheetViews>
    <sheetView topLeftCell="B13" workbookViewId="0">
      <selection activeCell="L21" sqref="L21:M21 L24:M24 L27:M27 L30:M30 L33:M33 L36:M36 L39:M39"/>
      <pivotSelection pane="bottomRight" showHeader="1" extendable="1" dimension="1" start="1" max="2" activeRow="20" activeCol="11" click="1" r:id="rId3">
        <pivotArea dataOnly="0" outline="0" fieldPosition="0">
          <references count="1">
            <reference field="5" count="1">
              <x v="1"/>
            </reference>
          </references>
        </pivotArea>
      </pivotSelection>
    </sheetView>
  </sheetViews>
  <sheetFormatPr defaultRowHeight="14.5" x14ac:dyDescent="0.35"/>
  <cols>
    <col min="1" max="1" width="15.90625" bestFit="1" customWidth="1"/>
    <col min="2" max="2" width="27.08984375" bestFit="1" customWidth="1"/>
    <col min="6" max="6" width="30.26953125" bestFit="1" customWidth="1"/>
    <col min="7" max="7" width="9.26953125" bestFit="1" customWidth="1"/>
    <col min="8" max="8" width="12.54296875" bestFit="1" customWidth="1"/>
    <col min="12" max="12" width="9.26953125" bestFit="1" customWidth="1"/>
    <col min="13" max="13" width="12.54296875" bestFit="1" customWidth="1"/>
  </cols>
  <sheetData>
    <row r="1" spans="1:12" x14ac:dyDescent="0.35">
      <c r="A1" s="23" t="s">
        <v>10</v>
      </c>
      <c r="B1" t="s">
        <v>2091</v>
      </c>
    </row>
    <row r="2" spans="1:12" x14ac:dyDescent="0.35">
      <c r="F2" s="23" t="s">
        <v>10</v>
      </c>
      <c r="G2" t="s">
        <v>2091</v>
      </c>
    </row>
    <row r="3" spans="1:12" x14ac:dyDescent="0.35">
      <c r="A3" s="23" t="s">
        <v>2102</v>
      </c>
      <c r="B3" t="s">
        <v>2075</v>
      </c>
      <c r="C3" t="s">
        <v>2103</v>
      </c>
    </row>
    <row r="4" spans="1:12" x14ac:dyDescent="0.35">
      <c r="A4" s="6" t="s">
        <v>58</v>
      </c>
      <c r="B4" s="25">
        <v>16687173.669999998</v>
      </c>
      <c r="C4" s="24">
        <f>GETPIVOTDATA("Total Annual Sal+Bonus",$A$3,"Department","Accounting")/GETPIVOTDATA("Total Annual Sal+Bonus",$A$3)</f>
        <v>0.13464622332792936</v>
      </c>
      <c r="F4" s="23" t="s">
        <v>2075</v>
      </c>
    </row>
    <row r="5" spans="1:12" x14ac:dyDescent="0.35">
      <c r="A5" s="6" t="s">
        <v>30</v>
      </c>
      <c r="B5" s="25">
        <v>16766930.690000001</v>
      </c>
      <c r="C5" s="24">
        <f>GETPIVOTDATA("Total Annual Sal+Bonus",$A$3,"Department","Engineering")/GETPIVOTDATA("Total Annual Sal+Bonus",$A$3)</f>
        <v>0.1352897703862426</v>
      </c>
      <c r="F5" s="23" t="s">
        <v>2</v>
      </c>
      <c r="G5" s="23" t="s">
        <v>4</v>
      </c>
      <c r="H5" t="s">
        <v>2090</v>
      </c>
    </row>
    <row r="6" spans="1:12" x14ac:dyDescent="0.35">
      <c r="A6" s="6" t="s">
        <v>14</v>
      </c>
      <c r="B6" s="25">
        <v>13784979.640000001</v>
      </c>
      <c r="C6" s="24">
        <f>GETPIVOTDATA("Total Annual Sal+Bonus",$A$3,"Department","Finance")/GETPIVOTDATA("Total Annual Sal+Bonus",$A$3)</f>
        <v>0.11122886858397511</v>
      </c>
      <c r="F6" t="s">
        <v>58</v>
      </c>
      <c r="G6" t="s">
        <v>16</v>
      </c>
      <c r="H6" s="25">
        <v>7892808.8000000007</v>
      </c>
    </row>
    <row r="7" spans="1:12" x14ac:dyDescent="0.35">
      <c r="A7" s="6" t="s">
        <v>22</v>
      </c>
      <c r="B7" s="25">
        <v>15969712.979999997</v>
      </c>
      <c r="C7" s="24">
        <f>GETPIVOTDATA("Total Annual Sal+Bonus",$A$3,"Department","Human Resources")/GETPIVOTDATA("Total Annual Sal+Bonus",$A$3)</f>
        <v>0.12885714399040063</v>
      </c>
      <c r="F7" t="s">
        <v>30</v>
      </c>
      <c r="G7" t="s">
        <v>16</v>
      </c>
      <c r="H7" s="25">
        <v>8983150.2899999991</v>
      </c>
    </row>
    <row r="8" spans="1:12" x14ac:dyDescent="0.35">
      <c r="A8" s="6" t="s">
        <v>26</v>
      </c>
      <c r="B8" s="25">
        <v>27647499.529999997</v>
      </c>
      <c r="C8" s="24">
        <f>GETPIVOTDATA("Total Annual Sal+Bonus",$A$3,"Department","IT")/GETPIVOTDATA("Total Annual Sal+Bonus",$A$3)</f>
        <v>0.22308339745200256</v>
      </c>
      <c r="F8" t="s">
        <v>14</v>
      </c>
      <c r="G8" t="s">
        <v>16</v>
      </c>
      <c r="H8" s="25">
        <v>7293492.8800000018</v>
      </c>
    </row>
    <row r="9" spans="1:12" x14ac:dyDescent="0.35">
      <c r="A9" s="6" t="s">
        <v>41</v>
      </c>
      <c r="B9" s="25">
        <v>15958673.230000006</v>
      </c>
      <c r="C9" s="24">
        <f>GETPIVOTDATA("Total Annual Sal+Bonus",$A$3,"Department","Marketing")/GETPIVOTDATA("Total Annual Sal+Bonus",$A$3)</f>
        <v>0.12876806595517556</v>
      </c>
      <c r="F9" t="s">
        <v>22</v>
      </c>
      <c r="G9" t="s">
        <v>16</v>
      </c>
      <c r="H9" s="25">
        <v>9274411.7799999993</v>
      </c>
    </row>
    <row r="10" spans="1:12" x14ac:dyDescent="0.35">
      <c r="A10" s="6" t="s">
        <v>45</v>
      </c>
      <c r="B10" s="25">
        <v>17118500.189999998</v>
      </c>
      <c r="C10" s="24">
        <f>GETPIVOTDATA("Total Annual Sal+Bonus",$A$3,"Department","Sales")/GETPIVOTDATA("Total Annual Sal+Bonus",$A$3)</f>
        <v>0.13812653030427419</v>
      </c>
      <c r="F10" t="s">
        <v>26</v>
      </c>
      <c r="G10" t="s">
        <v>16</v>
      </c>
      <c r="H10" s="25">
        <v>14089464.289999999</v>
      </c>
    </row>
    <row r="11" spans="1:12" x14ac:dyDescent="0.35">
      <c r="A11" s="6" t="s">
        <v>2072</v>
      </c>
      <c r="B11" s="25">
        <v>123933469.92999999</v>
      </c>
      <c r="F11" t="s">
        <v>41</v>
      </c>
      <c r="G11" t="s">
        <v>16</v>
      </c>
      <c r="H11" s="25">
        <v>9728602.6000000015</v>
      </c>
    </row>
    <row r="12" spans="1:12" x14ac:dyDescent="0.35">
      <c r="F12" t="s">
        <v>45</v>
      </c>
      <c r="G12" t="s">
        <v>16</v>
      </c>
      <c r="H12" s="25">
        <v>9471453.0800000001</v>
      </c>
    </row>
    <row r="13" spans="1:12" x14ac:dyDescent="0.35">
      <c r="A13" s="23" t="s">
        <v>10</v>
      </c>
      <c r="B13" t="s">
        <v>2091</v>
      </c>
      <c r="F13" t="s">
        <v>2072</v>
      </c>
      <c r="H13" s="25">
        <v>66733383.719999999</v>
      </c>
    </row>
    <row r="15" spans="1:12" x14ac:dyDescent="0.35">
      <c r="A15" s="23" t="s">
        <v>2102</v>
      </c>
      <c r="B15" t="s">
        <v>2075</v>
      </c>
      <c r="C15" t="s">
        <v>2103</v>
      </c>
    </row>
    <row r="16" spans="1:12" x14ac:dyDescent="0.35">
      <c r="A16" s="6" t="s">
        <v>58</v>
      </c>
      <c r="B16" s="25">
        <v>16687173.669999998</v>
      </c>
      <c r="C16" s="24">
        <f>GETPIVOTDATA("Total Annual Sal+Bonus",pivot!$A$3,"Department","Accounting")/GETPIVOTDATA("Total Annual Sal+Bonus",pivot!$A$3)</f>
        <v>0.13464622332792936</v>
      </c>
      <c r="F16" s="23" t="s">
        <v>2</v>
      </c>
      <c r="G16" t="s">
        <v>2091</v>
      </c>
      <c r="K16" s="23" t="s">
        <v>10</v>
      </c>
      <c r="L16" t="s">
        <v>2091</v>
      </c>
    </row>
    <row r="17" spans="1:13" x14ac:dyDescent="0.35">
      <c r="A17" s="6" t="s">
        <v>30</v>
      </c>
      <c r="B17" s="25">
        <v>16766930.690000001</v>
      </c>
      <c r="C17" s="24">
        <f>GETPIVOTDATA("Total Annual Sal+Bonus",pivot!$A$3,"Department","Engineering")/GETPIVOTDATA("Total Annual Sal+Bonus",pivot!$A$3)</f>
        <v>0.1352897703862426</v>
      </c>
    </row>
    <row r="18" spans="1:13" x14ac:dyDescent="0.35">
      <c r="A18" s="6" t="s">
        <v>14</v>
      </c>
      <c r="B18" s="25">
        <v>13784979.640000001</v>
      </c>
      <c r="C18" s="24">
        <f>GETPIVOTDATA("Total Annual Sal+Bonus",pivot!$A$3,"Department","Finance")/GETPIVOTDATA("Total Annual Sal+Bonus",pivot!$A$3)</f>
        <v>0.11122886858397511</v>
      </c>
      <c r="F18" s="23" t="s">
        <v>2104</v>
      </c>
      <c r="K18" s="23" t="s">
        <v>2104</v>
      </c>
    </row>
    <row r="19" spans="1:13" x14ac:dyDescent="0.35">
      <c r="A19" s="6" t="s">
        <v>22</v>
      </c>
      <c r="B19" s="25">
        <v>15969712.979999997</v>
      </c>
      <c r="C19" s="24">
        <f>GETPIVOTDATA("Total Annual Sal+Bonus",pivot!$A$3,"Department","Human Resources")/GETPIVOTDATA("Total Annual Sal+Bonus",pivot!$A$3)</f>
        <v>0.12885714399040063</v>
      </c>
      <c r="F19" s="23" t="s">
        <v>10</v>
      </c>
      <c r="G19" s="23" t="s">
        <v>4</v>
      </c>
      <c r="H19" t="s">
        <v>2090</v>
      </c>
      <c r="K19" s="23" t="s">
        <v>2</v>
      </c>
      <c r="L19" s="23" t="s">
        <v>4</v>
      </c>
      <c r="M19" t="s">
        <v>2090</v>
      </c>
    </row>
    <row r="20" spans="1:13" x14ac:dyDescent="0.35">
      <c r="A20" s="6" t="s">
        <v>26</v>
      </c>
      <c r="B20" s="25">
        <v>27647499.529999997</v>
      </c>
      <c r="C20" s="24">
        <f>GETPIVOTDATA("Total Annual Sal+Bonus",pivot!$A$3,"Department","IT")/GETPIVOTDATA("Total Annual Sal+Bonus",pivot!$A$3)</f>
        <v>0.22308339745200256</v>
      </c>
      <c r="F20" t="s">
        <v>47</v>
      </c>
      <c r="G20" t="s">
        <v>16</v>
      </c>
      <c r="H20" s="25">
        <v>129167.84822784808</v>
      </c>
      <c r="I20" s="24">
        <f>GETPIVOTDATA("Total Annual Sal+Bonus",$F$18,"Gender","Female","Country","Brazil")/GETPIVOTDATA("Total Annual Sal+Bonus",$F$18,"Country","Brazil")</f>
        <v>1.032269253722168</v>
      </c>
      <c r="K20" t="s">
        <v>58</v>
      </c>
      <c r="L20" t="s">
        <v>16</v>
      </c>
      <c r="M20" s="25">
        <v>138470.32982456143</v>
      </c>
    </row>
    <row r="21" spans="1:13" x14ac:dyDescent="0.35">
      <c r="A21" s="6" t="s">
        <v>41</v>
      </c>
      <c r="B21" s="25">
        <v>15958673.230000006</v>
      </c>
      <c r="C21" s="24">
        <f>GETPIVOTDATA("Total Annual Sal+Bonus",pivot!$A$3,"Department","Marketing")/GETPIVOTDATA("Total Annual Sal+Bonus",pivot!$A$3)</f>
        <v>0.12876806595517556</v>
      </c>
      <c r="G21" t="s">
        <v>27</v>
      </c>
      <c r="H21" s="25">
        <v>119813.49200000001</v>
      </c>
      <c r="I21" s="24">
        <f>GETPIVOTDATA("Total Annual Sal+Bonus",$F$18,"Gender","Male","Country","Brazil")/GETPIVOTDATA("Total Annual Sal+Bonus",$F$18,"Country","Brazil")</f>
        <v>0.95751214926581163</v>
      </c>
      <c r="L21" t="s">
        <v>27</v>
      </c>
      <c r="M21" s="25">
        <v>151626.98051724138</v>
      </c>
    </row>
    <row r="22" spans="1:13" x14ac:dyDescent="0.35">
      <c r="A22" s="6" t="s">
        <v>45</v>
      </c>
      <c r="B22" s="25">
        <v>17118500.189999998</v>
      </c>
      <c r="C22" s="24">
        <f>GETPIVOTDATA("Total Annual Sal+Bonus",pivot!$A$3,"Department","Sales")/GETPIVOTDATA("Total Annual Sal+Bonus",pivot!$A$3)</f>
        <v>0.13812653030427419</v>
      </c>
      <c r="F22" s="26" t="s">
        <v>2085</v>
      </c>
      <c r="G22" s="26"/>
      <c r="H22" s="27">
        <v>125129.99661870504</v>
      </c>
      <c r="I22" s="24"/>
      <c r="K22" t="s">
        <v>2078</v>
      </c>
      <c r="M22" s="25">
        <v>145105.85799999998</v>
      </c>
    </row>
    <row r="23" spans="1:13" x14ac:dyDescent="0.35">
      <c r="A23" s="6" t="s">
        <v>2072</v>
      </c>
      <c r="B23" s="25">
        <v>123933469.92999999</v>
      </c>
      <c r="F23" t="s">
        <v>32</v>
      </c>
      <c r="G23" t="s">
        <v>16</v>
      </c>
      <c r="H23" s="25">
        <v>121624.29166666667</v>
      </c>
      <c r="I23" s="24">
        <f>GETPIVOTDATA("Total Annual Sal+Bonus",$F$18,"Gender","Female","Country","China")/GETPIVOTDATA("Total Annual Sal+Bonus",$F$18,"Country","China")</f>
        <v>1.0087198033810048</v>
      </c>
      <c r="K23" t="s">
        <v>30</v>
      </c>
      <c r="L23" t="s">
        <v>16</v>
      </c>
      <c r="M23" s="25">
        <v>126523.24352112674</v>
      </c>
    </row>
    <row r="24" spans="1:13" x14ac:dyDescent="0.35">
      <c r="G24" t="s">
        <v>27</v>
      </c>
      <c r="H24" s="25">
        <v>119618.73302521005</v>
      </c>
      <c r="I24" s="24">
        <f>GETPIVOTDATA("Total Annual Sal+Bonus",$F$18,"Gender","Male","Country","China")/GETPIVOTDATA("Total Annual Sal+Bonus",$F$18,"Country","China")</f>
        <v>0.99208622886429776</v>
      </c>
      <c r="L24" t="s">
        <v>27</v>
      </c>
      <c r="M24" s="25">
        <v>111196.86285714284</v>
      </c>
    </row>
    <row r="25" spans="1:13" x14ac:dyDescent="0.35">
      <c r="F25" s="26" t="s">
        <v>2086</v>
      </c>
      <c r="G25" s="26"/>
      <c r="H25" s="27">
        <v>120572.91951541851</v>
      </c>
      <c r="I25" s="24"/>
      <c r="K25" t="s">
        <v>2079</v>
      </c>
      <c r="M25" s="25">
        <v>118914.4020567376</v>
      </c>
    </row>
    <row r="26" spans="1:13" x14ac:dyDescent="0.35">
      <c r="F26" t="s">
        <v>18</v>
      </c>
      <c r="G26" t="s">
        <v>16</v>
      </c>
      <c r="H26" s="25">
        <v>132297.86649390243</v>
      </c>
      <c r="I26" s="24">
        <f>GETPIVOTDATA("Total Annual Sal+Bonus",$F$18,"Gender","Female","Country","United States")/GETPIVOTDATA("Total Annual Sal+Bonus",$F$18)</f>
        <v>1.0674910221478247</v>
      </c>
      <c r="K26" t="s">
        <v>14</v>
      </c>
      <c r="L26" t="s">
        <v>16</v>
      </c>
      <c r="M26" s="25">
        <v>145869.85759999999</v>
      </c>
    </row>
    <row r="27" spans="1:13" x14ac:dyDescent="0.35">
      <c r="G27" t="s">
        <v>27</v>
      </c>
      <c r="H27" s="25">
        <v>116917.14856209148</v>
      </c>
      <c r="I27" s="24">
        <f>GETPIVOTDATA("Total Annual Sal+Bonus",$F$18,"Gender","Male","Country","United States")/GETPIVOTDATA("Total Annual Sal+Bonus",$F$18)</f>
        <v>0.94338638810103903</v>
      </c>
      <c r="L27" t="s">
        <v>27</v>
      </c>
      <c r="M27" s="25">
        <v>135239.30749999997</v>
      </c>
    </row>
    <row r="28" spans="1:13" x14ac:dyDescent="0.35">
      <c r="F28" s="26" t="s">
        <v>2087</v>
      </c>
      <c r="G28" s="26"/>
      <c r="H28" s="27">
        <v>124874.36541009473</v>
      </c>
      <c r="K28" t="s">
        <v>2080</v>
      </c>
      <c r="M28" s="25">
        <v>140663.05755102035</v>
      </c>
    </row>
    <row r="29" spans="1:13" x14ac:dyDescent="0.35">
      <c r="F29" t="s">
        <v>2072</v>
      </c>
      <c r="H29" s="25">
        <v>123933.46993000005</v>
      </c>
      <c r="K29" t="s">
        <v>22</v>
      </c>
      <c r="L29" t="s">
        <v>16</v>
      </c>
      <c r="M29" s="25">
        <v>157193.42000000001</v>
      </c>
    </row>
    <row r="30" spans="1:13" x14ac:dyDescent="0.35">
      <c r="L30" t="s">
        <v>27</v>
      </c>
      <c r="M30" s="25">
        <v>133906.02399999998</v>
      </c>
    </row>
    <row r="31" spans="1:13" x14ac:dyDescent="0.35">
      <c r="K31" t="s">
        <v>2081</v>
      </c>
      <c r="M31" s="25">
        <v>146511.12825688068</v>
      </c>
    </row>
    <row r="32" spans="1:13" x14ac:dyDescent="0.35">
      <c r="K32" t="s">
        <v>26</v>
      </c>
      <c r="L32" t="s">
        <v>16</v>
      </c>
      <c r="M32" s="25">
        <v>101363.05244604321</v>
      </c>
    </row>
    <row r="33" spans="2:13" x14ac:dyDescent="0.35">
      <c r="L33" t="s">
        <v>27</v>
      </c>
      <c r="M33" s="25">
        <v>98246.632173913051</v>
      </c>
    </row>
    <row r="34" spans="2:13" x14ac:dyDescent="0.35">
      <c r="B34" s="28">
        <v>5500000</v>
      </c>
      <c r="K34" t="s">
        <v>2082</v>
      </c>
      <c r="M34" s="25">
        <v>99810.467617328512</v>
      </c>
    </row>
    <row r="35" spans="2:13" x14ac:dyDescent="0.35">
      <c r="B35">
        <f>B34*0.03</f>
        <v>165000</v>
      </c>
      <c r="K35" t="s">
        <v>41</v>
      </c>
      <c r="L35" t="s">
        <v>16</v>
      </c>
      <c r="M35" s="25">
        <v>152009.41562499997</v>
      </c>
    </row>
    <row r="36" spans="2:13" x14ac:dyDescent="0.35">
      <c r="B36" s="28">
        <f>B34-B35</f>
        <v>5335000</v>
      </c>
      <c r="L36" t="s">
        <v>27</v>
      </c>
      <c r="M36" s="25">
        <v>135436.31804347827</v>
      </c>
    </row>
    <row r="37" spans="2:13" x14ac:dyDescent="0.35">
      <c r="K37" t="s">
        <v>2083</v>
      </c>
      <c r="M37" s="25">
        <v>145078.84754545454</v>
      </c>
    </row>
    <row r="38" spans="2:13" x14ac:dyDescent="0.35">
      <c r="K38" t="s">
        <v>45</v>
      </c>
      <c r="L38" t="s">
        <v>16</v>
      </c>
      <c r="M38" s="25">
        <v>126286.04106666661</v>
      </c>
    </row>
    <row r="39" spans="2:13" x14ac:dyDescent="0.35">
      <c r="L39" t="s">
        <v>27</v>
      </c>
      <c r="M39" s="25">
        <v>101960.62813333333</v>
      </c>
    </row>
    <row r="40" spans="2:13" x14ac:dyDescent="0.35">
      <c r="K40" t="s">
        <v>2084</v>
      </c>
      <c r="M40" s="25">
        <v>114123.33459999996</v>
      </c>
    </row>
    <row r="41" spans="2:13" x14ac:dyDescent="0.35">
      <c r="K41" t="s">
        <v>2072</v>
      </c>
      <c r="M41" s="25">
        <v>123933.46992999999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403B5-B03D-474C-A0E2-895A004CC52B}">
  <sheetPr>
    <pageSetUpPr fitToPage="1"/>
  </sheetPr>
  <dimension ref="A1"/>
  <sheetViews>
    <sheetView zoomScale="70" zoomScaleNormal="70" workbookViewId="0">
      <selection activeCell="AA26" sqref="AA26"/>
    </sheetView>
  </sheetViews>
  <sheetFormatPr defaultRowHeight="14.5" x14ac:dyDescent="0.35"/>
  <cols>
    <col min="1" max="1" width="15.90625" style="8" bestFit="1" customWidth="1"/>
    <col min="2" max="2" width="27.08984375" style="8" bestFit="1" customWidth="1"/>
    <col min="3" max="3" width="11.36328125" style="8" customWidth="1"/>
    <col min="4" max="16384" width="8.7265625" style="8"/>
  </cols>
  <sheetData/>
  <pageMargins left="0.70866141732283472" right="0.70866141732283472" top="0.74803149606299213" bottom="0.74803149606299213" header="0.31496062992125984" footer="0.31496062992125984"/>
  <pageSetup paperSize="9" scale="62"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BEC31-4500-4BE3-8C22-D75F8A73D6C6}">
  <sheetPr codeName="Sheet3"/>
  <dimension ref="A1:H38"/>
  <sheetViews>
    <sheetView zoomScale="70" zoomScaleNormal="70" workbookViewId="0">
      <selection activeCell="V12" sqref="V12"/>
    </sheetView>
  </sheetViews>
  <sheetFormatPr defaultRowHeight="14.5" x14ac:dyDescent="0.35"/>
  <cols>
    <col min="1" max="1" width="25.81640625" style="8" bestFit="1" customWidth="1"/>
    <col min="2" max="2" width="11.08984375" style="8" bestFit="1" customWidth="1"/>
    <col min="3" max="4" width="5.08984375" style="8" bestFit="1" customWidth="1"/>
    <col min="5" max="16384" width="8.7265625" style="8"/>
  </cols>
  <sheetData>
    <row r="1" spans="1:3" x14ac:dyDescent="0.35">
      <c r="A1" s="8" t="s">
        <v>2076</v>
      </c>
    </row>
    <row r="2" spans="1:3" x14ac:dyDescent="0.35">
      <c r="A2" s="8" t="s">
        <v>10</v>
      </c>
      <c r="B2" s="8" t="s">
        <v>5</v>
      </c>
      <c r="C2" s="8" t="s">
        <v>2090</v>
      </c>
    </row>
    <row r="3" spans="1:3" x14ac:dyDescent="0.35">
      <c r="A3" s="8" t="s">
        <v>47</v>
      </c>
      <c r="B3" s="8" t="s">
        <v>46</v>
      </c>
      <c r="C3" s="10">
        <v>139</v>
      </c>
    </row>
    <row r="4" spans="1:3" x14ac:dyDescent="0.35">
      <c r="A4" s="8" t="s">
        <v>32</v>
      </c>
      <c r="B4" s="8" t="s">
        <v>23</v>
      </c>
      <c r="C4" s="10">
        <v>227</v>
      </c>
    </row>
    <row r="5" spans="1:3" x14ac:dyDescent="0.35">
      <c r="A5" s="8" t="s">
        <v>18</v>
      </c>
      <c r="B5" s="8" t="s">
        <v>23</v>
      </c>
      <c r="C5" s="10">
        <v>205</v>
      </c>
    </row>
    <row r="6" spans="1:3" x14ac:dyDescent="0.35">
      <c r="B6" s="8" t="s">
        <v>43</v>
      </c>
      <c r="C6" s="10">
        <v>67</v>
      </c>
    </row>
    <row r="7" spans="1:3" x14ac:dyDescent="0.35">
      <c r="B7" s="8" t="s">
        <v>17</v>
      </c>
      <c r="C7" s="10">
        <v>222</v>
      </c>
    </row>
    <row r="8" spans="1:3" x14ac:dyDescent="0.35">
      <c r="B8" s="8" t="s">
        <v>46</v>
      </c>
      <c r="C8" s="10">
        <v>140</v>
      </c>
    </row>
    <row r="9" spans="1:3" x14ac:dyDescent="0.35">
      <c r="A9" s="8" t="s">
        <v>2072</v>
      </c>
      <c r="C9" s="10">
        <v>1000</v>
      </c>
    </row>
    <row r="18" spans="1:8" x14ac:dyDescent="0.35">
      <c r="F18" s="21" t="s">
        <v>2098</v>
      </c>
      <c r="G18" s="22"/>
      <c r="H18" s="22"/>
    </row>
    <row r="21" spans="1:8" x14ac:dyDescent="0.35">
      <c r="A21" s="8" t="s">
        <v>2076</v>
      </c>
    </row>
    <row r="22" spans="1:8" x14ac:dyDescent="0.35">
      <c r="A22" s="8" t="s">
        <v>10</v>
      </c>
      <c r="B22" s="8" t="s">
        <v>5</v>
      </c>
      <c r="C22" s="8" t="s">
        <v>4</v>
      </c>
      <c r="D22" s="8" t="s">
        <v>2090</v>
      </c>
    </row>
    <row r="23" spans="1:8" x14ac:dyDescent="0.35">
      <c r="A23" s="8" t="s">
        <v>47</v>
      </c>
      <c r="B23" s="8" t="s">
        <v>46</v>
      </c>
      <c r="C23" s="8" t="s">
        <v>16</v>
      </c>
      <c r="D23" s="10">
        <v>79</v>
      </c>
    </row>
    <row r="24" spans="1:8" x14ac:dyDescent="0.35">
      <c r="C24" s="8" t="s">
        <v>27</v>
      </c>
      <c r="D24" s="10">
        <v>60</v>
      </c>
    </row>
    <row r="25" spans="1:8" x14ac:dyDescent="0.35">
      <c r="A25" s="8" t="s">
        <v>2085</v>
      </c>
      <c r="D25" s="10">
        <v>139</v>
      </c>
    </row>
    <row r="26" spans="1:8" x14ac:dyDescent="0.35">
      <c r="A26" s="8" t="s">
        <v>32</v>
      </c>
      <c r="B26" s="8" t="s">
        <v>23</v>
      </c>
      <c r="C26" s="8" t="s">
        <v>16</v>
      </c>
      <c r="D26" s="10">
        <v>108</v>
      </c>
    </row>
    <row r="27" spans="1:8" x14ac:dyDescent="0.35">
      <c r="C27" s="8" t="s">
        <v>27</v>
      </c>
      <c r="D27" s="10">
        <v>119</v>
      </c>
    </row>
    <row r="28" spans="1:8" x14ac:dyDescent="0.35">
      <c r="A28" s="8" t="s">
        <v>2086</v>
      </c>
      <c r="D28" s="10">
        <v>227</v>
      </c>
    </row>
    <row r="29" spans="1:8" x14ac:dyDescent="0.35">
      <c r="A29" s="8" t="s">
        <v>18</v>
      </c>
      <c r="B29" s="8" t="s">
        <v>23</v>
      </c>
      <c r="C29" s="8" t="s">
        <v>16</v>
      </c>
      <c r="D29" s="10">
        <v>114</v>
      </c>
    </row>
    <row r="30" spans="1:8" x14ac:dyDescent="0.35">
      <c r="C30" s="8" t="s">
        <v>27</v>
      </c>
      <c r="D30" s="10">
        <v>91</v>
      </c>
    </row>
    <row r="31" spans="1:8" x14ac:dyDescent="0.35">
      <c r="B31" s="8" t="s">
        <v>43</v>
      </c>
      <c r="C31" s="8" t="s">
        <v>16</v>
      </c>
      <c r="D31" s="10">
        <v>34</v>
      </c>
    </row>
    <row r="32" spans="1:8" x14ac:dyDescent="0.35">
      <c r="C32" s="8" t="s">
        <v>27</v>
      </c>
      <c r="D32" s="10">
        <v>33</v>
      </c>
    </row>
    <row r="33" spans="1:4" x14ac:dyDescent="0.35">
      <c r="B33" s="8" t="s">
        <v>17</v>
      </c>
      <c r="C33" s="8" t="s">
        <v>16</v>
      </c>
      <c r="D33" s="10">
        <v>109</v>
      </c>
    </row>
    <row r="34" spans="1:4" x14ac:dyDescent="0.35">
      <c r="C34" s="8" t="s">
        <v>27</v>
      </c>
      <c r="D34" s="10">
        <v>113</v>
      </c>
    </row>
    <row r="35" spans="1:4" x14ac:dyDescent="0.35">
      <c r="B35" s="8" t="s">
        <v>46</v>
      </c>
      <c r="C35" s="8" t="s">
        <v>16</v>
      </c>
      <c r="D35" s="10">
        <v>71</v>
      </c>
    </row>
    <row r="36" spans="1:4" x14ac:dyDescent="0.35">
      <c r="C36" s="8" t="s">
        <v>27</v>
      </c>
      <c r="D36" s="10">
        <v>69</v>
      </c>
    </row>
    <row r="37" spans="1:4" x14ac:dyDescent="0.35">
      <c r="A37" s="8" t="s">
        <v>2087</v>
      </c>
      <c r="D37" s="10">
        <v>634</v>
      </c>
    </row>
    <row r="38" spans="1:4" x14ac:dyDescent="0.35">
      <c r="A38" s="8" t="s">
        <v>2072</v>
      </c>
      <c r="D38" s="10">
        <v>1000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4F5DC-040B-4CFB-A11D-C53DA24C19E9}">
  <sheetPr codeName="Sheet4"/>
  <dimension ref="A1:H543"/>
  <sheetViews>
    <sheetView topLeftCell="A25" zoomScale="55" zoomScaleNormal="55" workbookViewId="0">
      <selection activeCell="X19" sqref="X19"/>
    </sheetView>
  </sheetViews>
  <sheetFormatPr defaultRowHeight="14.5" x14ac:dyDescent="0.35"/>
  <cols>
    <col min="1" max="1" width="19.1796875" style="8" bestFit="1" customWidth="1"/>
    <col min="2" max="2" width="7.6328125" style="8" bestFit="1" customWidth="1"/>
    <col min="3" max="3" width="10.81640625" style="8" bestFit="1" customWidth="1"/>
    <col min="4" max="4" width="5.1796875" style="8" bestFit="1" customWidth="1"/>
    <col min="5" max="5" width="14.08984375" style="8" bestFit="1" customWidth="1"/>
    <col min="6" max="16384" width="8.7265625" style="8"/>
  </cols>
  <sheetData>
    <row r="1" spans="1:2" x14ac:dyDescent="0.35">
      <c r="A1" s="8" t="s">
        <v>9</v>
      </c>
      <c r="B1" s="15">
        <v>0</v>
      </c>
    </row>
    <row r="2" spans="1:2" x14ac:dyDescent="0.35">
      <c r="A2" s="8" t="s">
        <v>2</v>
      </c>
      <c r="B2" s="8" t="s">
        <v>2091</v>
      </c>
    </row>
    <row r="4" spans="1:2" x14ac:dyDescent="0.35">
      <c r="A4" s="8" t="s">
        <v>2076</v>
      </c>
    </row>
    <row r="5" spans="1:2" x14ac:dyDescent="0.35">
      <c r="A5" s="8" t="s">
        <v>11</v>
      </c>
      <c r="B5" s="8" t="s">
        <v>2090</v>
      </c>
    </row>
    <row r="6" spans="1:2" x14ac:dyDescent="0.35">
      <c r="A6" s="8" t="s">
        <v>24</v>
      </c>
      <c r="B6" s="8">
        <v>56</v>
      </c>
    </row>
    <row r="7" spans="1:2" x14ac:dyDescent="0.35">
      <c r="A7" s="8" t="s">
        <v>54</v>
      </c>
      <c r="B7" s="8">
        <v>32</v>
      </c>
    </row>
    <row r="8" spans="1:2" x14ac:dyDescent="0.35">
      <c r="A8" s="8" t="s">
        <v>33</v>
      </c>
      <c r="B8" s="8">
        <v>35</v>
      </c>
    </row>
    <row r="9" spans="1:2" x14ac:dyDescent="0.35">
      <c r="A9" s="8" t="s">
        <v>19</v>
      </c>
      <c r="B9" s="8">
        <v>57</v>
      </c>
    </row>
    <row r="10" spans="1:2" x14ac:dyDescent="0.35">
      <c r="A10" s="8" t="s">
        <v>67</v>
      </c>
      <c r="B10" s="8">
        <v>38</v>
      </c>
    </row>
    <row r="11" spans="1:2" x14ac:dyDescent="0.35">
      <c r="A11" s="8" t="s">
        <v>28</v>
      </c>
      <c r="B11" s="8">
        <v>52</v>
      </c>
    </row>
    <row r="12" spans="1:2" x14ac:dyDescent="0.35">
      <c r="A12" s="8" t="s">
        <v>68</v>
      </c>
      <c r="B12" s="8">
        <v>25</v>
      </c>
    </row>
    <row r="13" spans="1:2" x14ac:dyDescent="0.35">
      <c r="A13" s="8" t="s">
        <v>42</v>
      </c>
      <c r="B13" s="8">
        <v>72</v>
      </c>
    </row>
    <row r="14" spans="1:2" x14ac:dyDescent="0.35">
      <c r="A14" s="8" t="s">
        <v>37</v>
      </c>
      <c r="B14" s="8">
        <v>55</v>
      </c>
    </row>
    <row r="15" spans="1:2" x14ac:dyDescent="0.35">
      <c r="A15" s="8" t="s">
        <v>1136</v>
      </c>
      <c r="B15" s="8">
        <v>27</v>
      </c>
    </row>
    <row r="16" spans="1:2" x14ac:dyDescent="0.35">
      <c r="A16" s="8" t="s">
        <v>48</v>
      </c>
      <c r="B16" s="8">
        <v>26</v>
      </c>
    </row>
    <row r="17" spans="1:8" x14ac:dyDescent="0.35">
      <c r="A17" s="8" t="s">
        <v>56</v>
      </c>
      <c r="B17" s="8">
        <v>67</v>
      </c>
    </row>
    <row r="18" spans="1:8" x14ac:dyDescent="0.35">
      <c r="A18" s="8" t="s">
        <v>63</v>
      </c>
      <c r="B18" s="8">
        <v>34</v>
      </c>
    </row>
    <row r="19" spans="1:8" x14ac:dyDescent="0.35">
      <c r="A19" s="8" t="s">
        <v>2072</v>
      </c>
      <c r="B19" s="8">
        <v>576</v>
      </c>
    </row>
    <row r="27" spans="1:8" x14ac:dyDescent="0.35">
      <c r="H27" s="16"/>
    </row>
    <row r="35" spans="1:5" x14ac:dyDescent="0.35">
      <c r="A35" s="8" t="s">
        <v>2</v>
      </c>
      <c r="B35" s="8" t="s">
        <v>2101</v>
      </c>
    </row>
    <row r="36" spans="1:5" x14ac:dyDescent="0.35">
      <c r="A36" s="8" t="s">
        <v>4</v>
      </c>
      <c r="B36" s="8" t="s">
        <v>2091</v>
      </c>
    </row>
    <row r="38" spans="1:5" x14ac:dyDescent="0.35">
      <c r="B38" s="8" t="s">
        <v>2077</v>
      </c>
    </row>
    <row r="39" spans="1:5" x14ac:dyDescent="0.35">
      <c r="A39" s="8" t="s">
        <v>10</v>
      </c>
      <c r="B39" s="8" t="s">
        <v>2076</v>
      </c>
      <c r="C39" s="8" t="s">
        <v>2099</v>
      </c>
    </row>
    <row r="40" spans="1:5" x14ac:dyDescent="0.35">
      <c r="A40" s="8" t="s">
        <v>47</v>
      </c>
      <c r="B40" s="8">
        <v>53</v>
      </c>
      <c r="C40" s="8">
        <v>0.38</v>
      </c>
    </row>
    <row r="41" spans="1:5" x14ac:dyDescent="0.35">
      <c r="A41" s="8" t="s">
        <v>32</v>
      </c>
      <c r="B41" s="8">
        <v>89</v>
      </c>
      <c r="C41" s="8">
        <v>0.4</v>
      </c>
    </row>
    <row r="42" spans="1:5" x14ac:dyDescent="0.35">
      <c r="A42" s="8" t="s">
        <v>18</v>
      </c>
      <c r="B42" s="8">
        <v>250</v>
      </c>
      <c r="C42" s="8">
        <v>0.4</v>
      </c>
    </row>
    <row r="43" spans="1:5" x14ac:dyDescent="0.35">
      <c r="A43" s="8" t="s">
        <v>2072</v>
      </c>
      <c r="B43" s="8">
        <v>392</v>
      </c>
      <c r="C43" s="8">
        <v>0.4</v>
      </c>
    </row>
    <row r="46" spans="1:5" x14ac:dyDescent="0.35">
      <c r="D46" s="21" t="s">
        <v>2100</v>
      </c>
      <c r="E46" s="22"/>
    </row>
    <row r="337" spans="1:4" x14ac:dyDescent="0.35">
      <c r="A337"/>
      <c r="B337"/>
      <c r="C337"/>
      <c r="D337"/>
    </row>
    <row r="338" spans="1:4" x14ac:dyDescent="0.35">
      <c r="A338"/>
      <c r="B338"/>
      <c r="C338"/>
      <c r="D338"/>
    </row>
    <row r="339" spans="1:4" x14ac:dyDescent="0.35">
      <c r="A339"/>
      <c r="B339"/>
      <c r="C339"/>
      <c r="D339"/>
    </row>
    <row r="340" spans="1:4" x14ac:dyDescent="0.35">
      <c r="A340"/>
      <c r="B340"/>
      <c r="C340"/>
      <c r="D340"/>
    </row>
    <row r="341" spans="1:4" x14ac:dyDescent="0.35">
      <c r="A341"/>
      <c r="B341"/>
      <c r="C341"/>
      <c r="D341"/>
    </row>
    <row r="342" spans="1:4" x14ac:dyDescent="0.35">
      <c r="A342"/>
      <c r="B342"/>
      <c r="C342"/>
      <c r="D342"/>
    </row>
    <row r="343" spans="1:4" x14ac:dyDescent="0.35">
      <c r="A343"/>
      <c r="B343"/>
      <c r="C343"/>
      <c r="D343"/>
    </row>
    <row r="344" spans="1:4" x14ac:dyDescent="0.35">
      <c r="A344"/>
      <c r="B344"/>
      <c r="C344"/>
      <c r="D344"/>
    </row>
    <row r="345" spans="1:4" x14ac:dyDescent="0.35">
      <c r="A345"/>
      <c r="B345"/>
      <c r="C345"/>
      <c r="D345"/>
    </row>
    <row r="346" spans="1:4" x14ac:dyDescent="0.35">
      <c r="A346"/>
      <c r="B346"/>
      <c r="C346"/>
      <c r="D346"/>
    </row>
    <row r="347" spans="1:4" x14ac:dyDescent="0.35">
      <c r="A347"/>
      <c r="B347"/>
      <c r="C347"/>
      <c r="D347"/>
    </row>
    <row r="348" spans="1:4" x14ac:dyDescent="0.35">
      <c r="A348"/>
      <c r="B348"/>
      <c r="C348"/>
      <c r="D348"/>
    </row>
    <row r="349" spans="1:4" x14ac:dyDescent="0.35">
      <c r="A349"/>
      <c r="B349"/>
      <c r="C349"/>
      <c r="D349"/>
    </row>
    <row r="350" spans="1:4" x14ac:dyDescent="0.35">
      <c r="A350"/>
      <c r="B350"/>
      <c r="C350"/>
      <c r="D350"/>
    </row>
    <row r="351" spans="1:4" x14ac:dyDescent="0.35">
      <c r="A351"/>
      <c r="B351"/>
      <c r="C351"/>
      <c r="D351"/>
    </row>
    <row r="352" spans="1:4" x14ac:dyDescent="0.35">
      <c r="A352"/>
      <c r="B352"/>
      <c r="C352"/>
      <c r="D352"/>
    </row>
    <row r="353" spans="1:4" x14ac:dyDescent="0.35">
      <c r="A353"/>
      <c r="B353"/>
      <c r="C353"/>
      <c r="D353"/>
    </row>
    <row r="354" spans="1:4" x14ac:dyDescent="0.35">
      <c r="A354"/>
      <c r="B354"/>
      <c r="C354"/>
      <c r="D354"/>
    </row>
    <row r="355" spans="1:4" x14ac:dyDescent="0.35">
      <c r="A355"/>
      <c r="B355"/>
      <c r="C355"/>
      <c r="D355"/>
    </row>
    <row r="356" spans="1:4" x14ac:dyDescent="0.35">
      <c r="A356"/>
      <c r="B356"/>
      <c r="C356"/>
      <c r="D356"/>
    </row>
    <row r="357" spans="1:4" x14ac:dyDescent="0.35">
      <c r="A357"/>
      <c r="B357"/>
      <c r="C357"/>
      <c r="D357"/>
    </row>
    <row r="358" spans="1:4" x14ac:dyDescent="0.35">
      <c r="A358"/>
      <c r="B358"/>
      <c r="C358"/>
      <c r="D358"/>
    </row>
    <row r="359" spans="1:4" x14ac:dyDescent="0.35">
      <c r="A359"/>
      <c r="B359"/>
      <c r="C359"/>
      <c r="D359"/>
    </row>
    <row r="360" spans="1:4" x14ac:dyDescent="0.35">
      <c r="A360"/>
      <c r="B360"/>
      <c r="C360"/>
      <c r="D360"/>
    </row>
    <row r="361" spans="1:4" x14ac:dyDescent="0.35">
      <c r="A361"/>
      <c r="B361"/>
      <c r="C361"/>
      <c r="D361"/>
    </row>
    <row r="362" spans="1:4" x14ac:dyDescent="0.35">
      <c r="A362"/>
      <c r="B362"/>
      <c r="C362"/>
      <c r="D362"/>
    </row>
    <row r="363" spans="1:4" x14ac:dyDescent="0.35">
      <c r="A363"/>
      <c r="B363"/>
      <c r="C363"/>
      <c r="D363"/>
    </row>
    <row r="364" spans="1:4" x14ac:dyDescent="0.35">
      <c r="A364"/>
      <c r="B364"/>
      <c r="C364"/>
      <c r="D364"/>
    </row>
    <row r="365" spans="1:4" x14ac:dyDescent="0.35">
      <c r="A365"/>
      <c r="B365"/>
      <c r="C365"/>
      <c r="D365"/>
    </row>
    <row r="366" spans="1:4" x14ac:dyDescent="0.35">
      <c r="A366"/>
      <c r="B366"/>
      <c r="C366"/>
      <c r="D366"/>
    </row>
    <row r="367" spans="1:4" x14ac:dyDescent="0.35">
      <c r="A367"/>
      <c r="B367"/>
      <c r="C367"/>
      <c r="D367"/>
    </row>
    <row r="368" spans="1:4" x14ac:dyDescent="0.35">
      <c r="A368"/>
      <c r="B368"/>
      <c r="C368"/>
      <c r="D368"/>
    </row>
    <row r="369" spans="1:4" x14ac:dyDescent="0.35">
      <c r="A369"/>
      <c r="B369"/>
      <c r="C369"/>
      <c r="D369"/>
    </row>
    <row r="370" spans="1:4" x14ac:dyDescent="0.35">
      <c r="A370"/>
      <c r="B370"/>
      <c r="C370"/>
      <c r="D370"/>
    </row>
    <row r="371" spans="1:4" x14ac:dyDescent="0.35">
      <c r="A371"/>
      <c r="B371"/>
      <c r="C371"/>
      <c r="D371"/>
    </row>
    <row r="372" spans="1:4" x14ac:dyDescent="0.35">
      <c r="A372"/>
      <c r="B372"/>
      <c r="C372"/>
      <c r="D372"/>
    </row>
    <row r="373" spans="1:4" x14ac:dyDescent="0.35">
      <c r="A373"/>
      <c r="B373"/>
      <c r="C373"/>
      <c r="D373"/>
    </row>
    <row r="374" spans="1:4" x14ac:dyDescent="0.35">
      <c r="A374"/>
      <c r="B374"/>
      <c r="C374"/>
      <c r="D374"/>
    </row>
    <row r="375" spans="1:4" x14ac:dyDescent="0.35">
      <c r="A375"/>
      <c r="B375"/>
      <c r="C375"/>
      <c r="D375"/>
    </row>
    <row r="376" spans="1:4" x14ac:dyDescent="0.35">
      <c r="A376"/>
      <c r="B376"/>
      <c r="C376"/>
      <c r="D376"/>
    </row>
    <row r="377" spans="1:4" x14ac:dyDescent="0.35">
      <c r="A377"/>
      <c r="B377"/>
      <c r="C377"/>
      <c r="D377"/>
    </row>
    <row r="378" spans="1:4" x14ac:dyDescent="0.35">
      <c r="A378"/>
      <c r="B378"/>
      <c r="C378"/>
      <c r="D378"/>
    </row>
    <row r="379" spans="1:4" x14ac:dyDescent="0.35">
      <c r="A379"/>
      <c r="B379"/>
      <c r="C379"/>
      <c r="D379"/>
    </row>
    <row r="380" spans="1:4" x14ac:dyDescent="0.35">
      <c r="A380"/>
      <c r="B380"/>
      <c r="C380"/>
      <c r="D380"/>
    </row>
    <row r="381" spans="1:4" x14ac:dyDescent="0.35">
      <c r="A381"/>
      <c r="B381"/>
      <c r="C381"/>
      <c r="D381"/>
    </row>
    <row r="382" spans="1:4" x14ac:dyDescent="0.35">
      <c r="A382"/>
      <c r="B382"/>
      <c r="C382"/>
      <c r="D382"/>
    </row>
    <row r="383" spans="1:4" x14ac:dyDescent="0.35">
      <c r="A383"/>
      <c r="B383"/>
      <c r="C383"/>
      <c r="D383"/>
    </row>
    <row r="384" spans="1:4" x14ac:dyDescent="0.35">
      <c r="A384"/>
      <c r="B384"/>
      <c r="C384"/>
      <c r="D384"/>
    </row>
    <row r="385" spans="1:4" x14ac:dyDescent="0.35">
      <c r="A385"/>
      <c r="B385"/>
      <c r="C385"/>
      <c r="D385"/>
    </row>
    <row r="386" spans="1:4" x14ac:dyDescent="0.35">
      <c r="A386"/>
      <c r="B386"/>
      <c r="C386"/>
      <c r="D386"/>
    </row>
    <row r="387" spans="1:4" x14ac:dyDescent="0.35">
      <c r="A387"/>
      <c r="B387"/>
      <c r="C387"/>
      <c r="D387"/>
    </row>
    <row r="388" spans="1:4" x14ac:dyDescent="0.35">
      <c r="A388"/>
      <c r="B388"/>
      <c r="C388"/>
      <c r="D388"/>
    </row>
    <row r="389" spans="1:4" x14ac:dyDescent="0.35">
      <c r="A389"/>
      <c r="B389"/>
      <c r="C389"/>
      <c r="D389"/>
    </row>
    <row r="390" spans="1:4" x14ac:dyDescent="0.35">
      <c r="A390"/>
      <c r="B390"/>
      <c r="C390"/>
      <c r="D390"/>
    </row>
    <row r="391" spans="1:4" x14ac:dyDescent="0.35">
      <c r="A391"/>
      <c r="B391"/>
      <c r="C391"/>
      <c r="D391"/>
    </row>
    <row r="392" spans="1:4" x14ac:dyDescent="0.35">
      <c r="A392"/>
      <c r="B392"/>
      <c r="C392"/>
      <c r="D392"/>
    </row>
    <row r="393" spans="1:4" x14ac:dyDescent="0.35">
      <c r="A393"/>
      <c r="B393"/>
      <c r="C393"/>
      <c r="D393"/>
    </row>
    <row r="394" spans="1:4" x14ac:dyDescent="0.35">
      <c r="A394"/>
      <c r="B394"/>
      <c r="C394"/>
      <c r="D394"/>
    </row>
    <row r="395" spans="1:4" x14ac:dyDescent="0.35">
      <c r="A395"/>
      <c r="B395"/>
      <c r="C395"/>
      <c r="D395"/>
    </row>
    <row r="396" spans="1:4" x14ac:dyDescent="0.35">
      <c r="A396"/>
      <c r="B396"/>
      <c r="C396"/>
      <c r="D396"/>
    </row>
    <row r="397" spans="1:4" x14ac:dyDescent="0.35">
      <c r="A397"/>
      <c r="B397"/>
      <c r="C397"/>
      <c r="D397"/>
    </row>
    <row r="398" spans="1:4" x14ac:dyDescent="0.35">
      <c r="A398"/>
      <c r="B398"/>
      <c r="C398"/>
      <c r="D398"/>
    </row>
    <row r="399" spans="1:4" x14ac:dyDescent="0.35">
      <c r="A399"/>
      <c r="B399"/>
      <c r="C399"/>
      <c r="D399"/>
    </row>
    <row r="400" spans="1:4" x14ac:dyDescent="0.35">
      <c r="A400"/>
      <c r="B400"/>
      <c r="C400"/>
      <c r="D400"/>
    </row>
    <row r="401" spans="1:4" x14ac:dyDescent="0.35">
      <c r="A401"/>
      <c r="B401"/>
      <c r="C401"/>
      <c r="D401"/>
    </row>
    <row r="402" spans="1:4" x14ac:dyDescent="0.35">
      <c r="A402"/>
      <c r="B402"/>
      <c r="C402"/>
      <c r="D402"/>
    </row>
    <row r="403" spans="1:4" x14ac:dyDescent="0.35">
      <c r="A403"/>
      <c r="B403"/>
      <c r="C403"/>
      <c r="D403"/>
    </row>
    <row r="404" spans="1:4" x14ac:dyDescent="0.35">
      <c r="A404"/>
      <c r="B404"/>
      <c r="C404"/>
      <c r="D404"/>
    </row>
    <row r="405" spans="1:4" x14ac:dyDescent="0.35">
      <c r="A405"/>
      <c r="B405"/>
      <c r="C405"/>
      <c r="D405"/>
    </row>
    <row r="406" spans="1:4" x14ac:dyDescent="0.35">
      <c r="A406"/>
      <c r="B406"/>
      <c r="C406"/>
      <c r="D406"/>
    </row>
    <row r="407" spans="1:4" x14ac:dyDescent="0.35">
      <c r="A407"/>
      <c r="B407"/>
      <c r="C407"/>
      <c r="D407"/>
    </row>
    <row r="408" spans="1:4" x14ac:dyDescent="0.35">
      <c r="A408"/>
      <c r="B408"/>
      <c r="C408"/>
      <c r="D408"/>
    </row>
    <row r="409" spans="1:4" x14ac:dyDescent="0.35">
      <c r="A409"/>
      <c r="B409"/>
      <c r="C409"/>
      <c r="D409"/>
    </row>
    <row r="410" spans="1:4" x14ac:dyDescent="0.35">
      <c r="A410"/>
      <c r="B410"/>
      <c r="C410"/>
      <c r="D410"/>
    </row>
    <row r="411" spans="1:4" x14ac:dyDescent="0.35">
      <c r="A411"/>
      <c r="B411"/>
      <c r="C411"/>
      <c r="D411"/>
    </row>
    <row r="412" spans="1:4" x14ac:dyDescent="0.35">
      <c r="A412"/>
      <c r="B412"/>
      <c r="C412"/>
      <c r="D412"/>
    </row>
    <row r="413" spans="1:4" x14ac:dyDescent="0.35">
      <c r="A413"/>
      <c r="B413"/>
      <c r="C413"/>
      <c r="D413"/>
    </row>
    <row r="414" spans="1:4" x14ac:dyDescent="0.35">
      <c r="A414"/>
      <c r="B414"/>
      <c r="C414"/>
      <c r="D414"/>
    </row>
    <row r="415" spans="1:4" x14ac:dyDescent="0.35">
      <c r="A415"/>
      <c r="B415"/>
      <c r="C415"/>
      <c r="D415"/>
    </row>
    <row r="416" spans="1:4" x14ac:dyDescent="0.35">
      <c r="A416"/>
      <c r="B416"/>
      <c r="C416"/>
      <c r="D416"/>
    </row>
    <row r="417" spans="1:4" x14ac:dyDescent="0.35">
      <c r="A417"/>
      <c r="B417"/>
      <c r="C417"/>
      <c r="D417"/>
    </row>
    <row r="418" spans="1:4" x14ac:dyDescent="0.35">
      <c r="A418"/>
      <c r="B418"/>
      <c r="C418"/>
      <c r="D418"/>
    </row>
    <row r="419" spans="1:4" x14ac:dyDescent="0.35">
      <c r="A419"/>
      <c r="B419"/>
      <c r="C419"/>
      <c r="D419"/>
    </row>
    <row r="420" spans="1:4" x14ac:dyDescent="0.35">
      <c r="A420"/>
      <c r="B420"/>
      <c r="C420"/>
      <c r="D420"/>
    </row>
    <row r="421" spans="1:4" x14ac:dyDescent="0.35">
      <c r="A421"/>
      <c r="B421"/>
      <c r="C421"/>
      <c r="D421"/>
    </row>
    <row r="422" spans="1:4" x14ac:dyDescent="0.35">
      <c r="A422"/>
      <c r="B422"/>
      <c r="C422"/>
      <c r="D422"/>
    </row>
    <row r="423" spans="1:4" x14ac:dyDescent="0.35">
      <c r="A423"/>
      <c r="B423"/>
      <c r="C423"/>
      <c r="D423"/>
    </row>
    <row r="424" spans="1:4" x14ac:dyDescent="0.35">
      <c r="A424"/>
      <c r="B424"/>
      <c r="C424"/>
      <c r="D424"/>
    </row>
    <row r="425" spans="1:4" x14ac:dyDescent="0.35">
      <c r="A425"/>
      <c r="B425"/>
      <c r="C425"/>
      <c r="D425"/>
    </row>
    <row r="426" spans="1:4" x14ac:dyDescent="0.35">
      <c r="A426"/>
      <c r="B426"/>
      <c r="C426"/>
      <c r="D426"/>
    </row>
    <row r="427" spans="1:4" x14ac:dyDescent="0.35">
      <c r="A427"/>
      <c r="B427"/>
      <c r="C427"/>
      <c r="D427"/>
    </row>
    <row r="428" spans="1:4" x14ac:dyDescent="0.35">
      <c r="A428"/>
      <c r="B428"/>
      <c r="C428"/>
      <c r="D428"/>
    </row>
    <row r="429" spans="1:4" x14ac:dyDescent="0.35">
      <c r="A429"/>
      <c r="B429"/>
      <c r="C429"/>
      <c r="D429"/>
    </row>
    <row r="430" spans="1:4" x14ac:dyDescent="0.35">
      <c r="A430"/>
      <c r="B430"/>
      <c r="C430"/>
      <c r="D430"/>
    </row>
    <row r="431" spans="1:4" x14ac:dyDescent="0.35">
      <c r="A431"/>
      <c r="B431"/>
      <c r="C431"/>
      <c r="D431"/>
    </row>
    <row r="432" spans="1:4" x14ac:dyDescent="0.35">
      <c r="A432"/>
      <c r="B432"/>
      <c r="C432"/>
      <c r="D432"/>
    </row>
    <row r="433" spans="1:4" x14ac:dyDescent="0.35">
      <c r="A433"/>
      <c r="B433"/>
      <c r="C433"/>
      <c r="D433"/>
    </row>
    <row r="434" spans="1:4" x14ac:dyDescent="0.35">
      <c r="A434"/>
      <c r="B434"/>
      <c r="C434"/>
      <c r="D434"/>
    </row>
    <row r="435" spans="1:4" x14ac:dyDescent="0.35">
      <c r="A435"/>
      <c r="B435"/>
      <c r="C435"/>
      <c r="D435"/>
    </row>
    <row r="436" spans="1:4" x14ac:dyDescent="0.35">
      <c r="A436"/>
      <c r="B436"/>
      <c r="C436"/>
      <c r="D436"/>
    </row>
    <row r="437" spans="1:4" x14ac:dyDescent="0.35">
      <c r="A437"/>
      <c r="B437"/>
      <c r="C437"/>
      <c r="D437"/>
    </row>
    <row r="438" spans="1:4" x14ac:dyDescent="0.35">
      <c r="A438"/>
      <c r="B438"/>
      <c r="C438"/>
      <c r="D438"/>
    </row>
    <row r="439" spans="1:4" x14ac:dyDescent="0.35">
      <c r="A439"/>
      <c r="B439"/>
      <c r="C439"/>
      <c r="D439"/>
    </row>
    <row r="440" spans="1:4" x14ac:dyDescent="0.35">
      <c r="A440"/>
      <c r="B440"/>
      <c r="C440"/>
      <c r="D440"/>
    </row>
    <row r="441" spans="1:4" x14ac:dyDescent="0.35">
      <c r="A441"/>
      <c r="B441"/>
      <c r="C441"/>
      <c r="D441"/>
    </row>
    <row r="442" spans="1:4" x14ac:dyDescent="0.35">
      <c r="A442"/>
      <c r="B442"/>
      <c r="C442"/>
      <c r="D442"/>
    </row>
    <row r="443" spans="1:4" x14ac:dyDescent="0.35">
      <c r="A443"/>
      <c r="B443"/>
      <c r="C443"/>
      <c r="D443"/>
    </row>
    <row r="444" spans="1:4" x14ac:dyDescent="0.35">
      <c r="A444"/>
      <c r="B444"/>
      <c r="C444"/>
      <c r="D444"/>
    </row>
    <row r="445" spans="1:4" x14ac:dyDescent="0.35">
      <c r="A445"/>
      <c r="B445"/>
      <c r="C445"/>
      <c r="D445"/>
    </row>
    <row r="446" spans="1:4" x14ac:dyDescent="0.35">
      <c r="A446"/>
      <c r="B446"/>
      <c r="C446"/>
      <c r="D446"/>
    </row>
    <row r="447" spans="1:4" x14ac:dyDescent="0.35">
      <c r="A447"/>
      <c r="B447"/>
      <c r="C447"/>
      <c r="D447"/>
    </row>
    <row r="448" spans="1:4" x14ac:dyDescent="0.35">
      <c r="A448"/>
      <c r="B448"/>
      <c r="C448"/>
      <c r="D448"/>
    </row>
    <row r="449" spans="1:4" x14ac:dyDescent="0.35">
      <c r="A449"/>
      <c r="B449"/>
      <c r="C449"/>
      <c r="D449"/>
    </row>
    <row r="450" spans="1:4" x14ac:dyDescent="0.35">
      <c r="A450"/>
      <c r="B450"/>
      <c r="C450"/>
      <c r="D450"/>
    </row>
    <row r="451" spans="1:4" x14ac:dyDescent="0.35">
      <c r="A451"/>
      <c r="B451"/>
      <c r="C451"/>
      <c r="D451"/>
    </row>
    <row r="452" spans="1:4" x14ac:dyDescent="0.35">
      <c r="A452"/>
      <c r="B452"/>
      <c r="C452"/>
      <c r="D452"/>
    </row>
    <row r="453" spans="1:4" x14ac:dyDescent="0.35">
      <c r="A453"/>
      <c r="B453"/>
      <c r="C453"/>
      <c r="D453"/>
    </row>
    <row r="454" spans="1:4" x14ac:dyDescent="0.35">
      <c r="A454"/>
      <c r="B454"/>
      <c r="C454"/>
      <c r="D454"/>
    </row>
    <row r="455" spans="1:4" x14ac:dyDescent="0.35">
      <c r="A455"/>
      <c r="B455"/>
      <c r="C455"/>
      <c r="D455"/>
    </row>
    <row r="456" spans="1:4" x14ac:dyDescent="0.35">
      <c r="A456"/>
      <c r="B456"/>
      <c r="C456"/>
      <c r="D456"/>
    </row>
    <row r="457" spans="1:4" x14ac:dyDescent="0.35">
      <c r="A457"/>
      <c r="B457"/>
      <c r="C457"/>
      <c r="D457"/>
    </row>
    <row r="458" spans="1:4" x14ac:dyDescent="0.35">
      <c r="A458"/>
      <c r="B458"/>
      <c r="C458"/>
      <c r="D458"/>
    </row>
    <row r="459" spans="1:4" x14ac:dyDescent="0.35">
      <c r="A459"/>
      <c r="B459"/>
      <c r="C459"/>
      <c r="D459"/>
    </row>
    <row r="460" spans="1:4" x14ac:dyDescent="0.35">
      <c r="A460"/>
      <c r="B460"/>
      <c r="C460"/>
      <c r="D460"/>
    </row>
    <row r="461" spans="1:4" x14ac:dyDescent="0.35">
      <c r="A461"/>
      <c r="B461"/>
      <c r="C461"/>
      <c r="D461"/>
    </row>
    <row r="462" spans="1:4" x14ac:dyDescent="0.35">
      <c r="A462"/>
      <c r="B462"/>
      <c r="C462"/>
      <c r="D462"/>
    </row>
    <row r="463" spans="1:4" x14ac:dyDescent="0.35">
      <c r="A463"/>
      <c r="B463"/>
      <c r="C463"/>
      <c r="D463"/>
    </row>
    <row r="464" spans="1:4" x14ac:dyDescent="0.35">
      <c r="A464"/>
      <c r="B464"/>
      <c r="C464"/>
      <c r="D464"/>
    </row>
    <row r="465" spans="1:4" x14ac:dyDescent="0.35">
      <c r="A465"/>
      <c r="B465"/>
      <c r="C465"/>
      <c r="D465"/>
    </row>
    <row r="466" spans="1:4" x14ac:dyDescent="0.35">
      <c r="A466"/>
      <c r="B466"/>
      <c r="C466"/>
      <c r="D466"/>
    </row>
    <row r="467" spans="1:4" x14ac:dyDescent="0.35">
      <c r="A467"/>
      <c r="B467"/>
      <c r="C467"/>
      <c r="D467"/>
    </row>
    <row r="468" spans="1:4" x14ac:dyDescent="0.35">
      <c r="A468"/>
      <c r="B468"/>
      <c r="C468"/>
      <c r="D468"/>
    </row>
    <row r="469" spans="1:4" x14ac:dyDescent="0.35">
      <c r="A469"/>
      <c r="B469"/>
      <c r="C469"/>
      <c r="D469"/>
    </row>
    <row r="470" spans="1:4" x14ac:dyDescent="0.35">
      <c r="A470"/>
      <c r="B470"/>
      <c r="C470"/>
      <c r="D470"/>
    </row>
    <row r="471" spans="1:4" x14ac:dyDescent="0.35">
      <c r="A471"/>
      <c r="B471"/>
      <c r="C471"/>
      <c r="D471"/>
    </row>
    <row r="472" spans="1:4" x14ac:dyDescent="0.35">
      <c r="A472"/>
      <c r="B472"/>
      <c r="C472"/>
      <c r="D472"/>
    </row>
    <row r="473" spans="1:4" x14ac:dyDescent="0.35">
      <c r="A473"/>
      <c r="B473"/>
      <c r="C473"/>
      <c r="D473"/>
    </row>
    <row r="474" spans="1:4" x14ac:dyDescent="0.35">
      <c r="A474"/>
      <c r="B474"/>
      <c r="C474"/>
      <c r="D474"/>
    </row>
    <row r="475" spans="1:4" x14ac:dyDescent="0.35">
      <c r="A475"/>
      <c r="B475"/>
      <c r="C475"/>
      <c r="D475"/>
    </row>
    <row r="476" spans="1:4" x14ac:dyDescent="0.35">
      <c r="A476"/>
      <c r="B476"/>
      <c r="C476"/>
      <c r="D476"/>
    </row>
    <row r="477" spans="1:4" x14ac:dyDescent="0.35">
      <c r="A477"/>
      <c r="B477"/>
      <c r="C477"/>
      <c r="D477"/>
    </row>
    <row r="478" spans="1:4" x14ac:dyDescent="0.35">
      <c r="A478"/>
      <c r="B478"/>
      <c r="C478"/>
      <c r="D478"/>
    </row>
    <row r="479" spans="1:4" x14ac:dyDescent="0.35">
      <c r="A479"/>
      <c r="B479"/>
      <c r="C479"/>
      <c r="D479"/>
    </row>
    <row r="480" spans="1:4" x14ac:dyDescent="0.35">
      <c r="A480"/>
      <c r="B480"/>
      <c r="C480"/>
      <c r="D480"/>
    </row>
    <row r="481" spans="1:4" x14ac:dyDescent="0.35">
      <c r="A481"/>
      <c r="B481"/>
      <c r="C481"/>
      <c r="D481"/>
    </row>
    <row r="482" spans="1:4" x14ac:dyDescent="0.35">
      <c r="A482"/>
      <c r="B482"/>
      <c r="C482"/>
      <c r="D482"/>
    </row>
    <row r="483" spans="1:4" x14ac:dyDescent="0.35">
      <c r="A483"/>
      <c r="B483"/>
      <c r="C483"/>
      <c r="D483"/>
    </row>
    <row r="484" spans="1:4" x14ac:dyDescent="0.35">
      <c r="A484"/>
      <c r="B484"/>
      <c r="C484"/>
      <c r="D484"/>
    </row>
    <row r="485" spans="1:4" x14ac:dyDescent="0.35">
      <c r="A485"/>
      <c r="B485"/>
      <c r="C485"/>
      <c r="D485"/>
    </row>
    <row r="486" spans="1:4" x14ac:dyDescent="0.35">
      <c r="A486"/>
      <c r="B486"/>
      <c r="C486"/>
      <c r="D486"/>
    </row>
    <row r="487" spans="1:4" x14ac:dyDescent="0.35">
      <c r="A487"/>
      <c r="B487"/>
      <c r="C487"/>
      <c r="D487"/>
    </row>
    <row r="488" spans="1:4" x14ac:dyDescent="0.35">
      <c r="A488"/>
      <c r="B488"/>
      <c r="C488"/>
      <c r="D488"/>
    </row>
    <row r="489" spans="1:4" x14ac:dyDescent="0.35">
      <c r="A489"/>
      <c r="B489"/>
      <c r="C489"/>
      <c r="D489"/>
    </row>
    <row r="490" spans="1:4" x14ac:dyDescent="0.35">
      <c r="A490"/>
      <c r="B490"/>
      <c r="C490"/>
      <c r="D490"/>
    </row>
    <row r="491" spans="1:4" x14ac:dyDescent="0.35">
      <c r="A491"/>
      <c r="B491"/>
      <c r="C491"/>
      <c r="D491"/>
    </row>
    <row r="492" spans="1:4" x14ac:dyDescent="0.35">
      <c r="A492"/>
      <c r="B492"/>
      <c r="C492"/>
      <c r="D492"/>
    </row>
    <row r="493" spans="1:4" x14ac:dyDescent="0.35">
      <c r="A493"/>
      <c r="B493"/>
      <c r="C493"/>
      <c r="D493"/>
    </row>
    <row r="494" spans="1:4" x14ac:dyDescent="0.35">
      <c r="A494"/>
      <c r="B494"/>
      <c r="C494"/>
      <c r="D494"/>
    </row>
    <row r="495" spans="1:4" x14ac:dyDescent="0.35">
      <c r="A495"/>
      <c r="B495"/>
      <c r="C495"/>
      <c r="D495"/>
    </row>
    <row r="496" spans="1:4" x14ac:dyDescent="0.35">
      <c r="A496"/>
      <c r="B496"/>
      <c r="C496"/>
      <c r="D496"/>
    </row>
    <row r="497" spans="1:4" x14ac:dyDescent="0.35">
      <c r="A497"/>
      <c r="B497"/>
      <c r="C497"/>
      <c r="D497"/>
    </row>
    <row r="498" spans="1:4" x14ac:dyDescent="0.35">
      <c r="A498"/>
      <c r="B498"/>
      <c r="C498"/>
      <c r="D498"/>
    </row>
    <row r="499" spans="1:4" x14ac:dyDescent="0.35">
      <c r="A499"/>
      <c r="B499"/>
      <c r="C499"/>
      <c r="D499"/>
    </row>
    <row r="500" spans="1:4" x14ac:dyDescent="0.35">
      <c r="A500"/>
      <c r="B500"/>
      <c r="C500"/>
      <c r="D500"/>
    </row>
    <row r="501" spans="1:4" x14ac:dyDescent="0.35">
      <c r="A501"/>
      <c r="B501"/>
      <c r="C501"/>
      <c r="D501"/>
    </row>
    <row r="502" spans="1:4" x14ac:dyDescent="0.35">
      <c r="A502"/>
      <c r="B502"/>
      <c r="C502"/>
      <c r="D502"/>
    </row>
    <row r="503" spans="1:4" x14ac:dyDescent="0.35">
      <c r="A503"/>
      <c r="B503"/>
      <c r="C503"/>
      <c r="D503"/>
    </row>
    <row r="504" spans="1:4" x14ac:dyDescent="0.35">
      <c r="A504"/>
      <c r="B504"/>
      <c r="C504"/>
      <c r="D504"/>
    </row>
    <row r="505" spans="1:4" x14ac:dyDescent="0.35">
      <c r="A505"/>
      <c r="B505"/>
      <c r="C505"/>
      <c r="D505"/>
    </row>
    <row r="506" spans="1:4" x14ac:dyDescent="0.35">
      <c r="A506"/>
      <c r="B506"/>
      <c r="C506"/>
      <c r="D506"/>
    </row>
    <row r="507" spans="1:4" x14ac:dyDescent="0.35">
      <c r="A507"/>
      <c r="B507"/>
      <c r="C507"/>
      <c r="D507"/>
    </row>
    <row r="508" spans="1:4" x14ac:dyDescent="0.35">
      <c r="A508"/>
      <c r="B508"/>
      <c r="C508"/>
      <c r="D508"/>
    </row>
    <row r="509" spans="1:4" x14ac:dyDescent="0.35">
      <c r="A509"/>
      <c r="B509"/>
      <c r="C509"/>
      <c r="D509"/>
    </row>
    <row r="510" spans="1:4" x14ac:dyDescent="0.35">
      <c r="A510"/>
      <c r="B510"/>
      <c r="C510"/>
      <c r="D510"/>
    </row>
    <row r="511" spans="1:4" x14ac:dyDescent="0.35">
      <c r="A511"/>
      <c r="B511"/>
      <c r="C511"/>
      <c r="D511"/>
    </row>
    <row r="512" spans="1:4" x14ac:dyDescent="0.35">
      <c r="A512"/>
      <c r="B512"/>
      <c r="C512"/>
      <c r="D512"/>
    </row>
    <row r="513" spans="1:4" x14ac:dyDescent="0.35">
      <c r="A513"/>
      <c r="B513"/>
      <c r="C513"/>
      <c r="D513"/>
    </row>
    <row r="514" spans="1:4" x14ac:dyDescent="0.35">
      <c r="A514"/>
      <c r="B514"/>
      <c r="C514"/>
      <c r="D514"/>
    </row>
    <row r="515" spans="1:4" x14ac:dyDescent="0.35">
      <c r="A515"/>
      <c r="B515"/>
      <c r="C515"/>
      <c r="D515"/>
    </row>
    <row r="516" spans="1:4" x14ac:dyDescent="0.35">
      <c r="A516"/>
      <c r="B516"/>
      <c r="C516"/>
      <c r="D516"/>
    </row>
    <row r="517" spans="1:4" x14ac:dyDescent="0.35">
      <c r="A517"/>
      <c r="B517"/>
      <c r="C517"/>
      <c r="D517"/>
    </row>
    <row r="518" spans="1:4" x14ac:dyDescent="0.35">
      <c r="A518"/>
      <c r="B518"/>
      <c r="C518"/>
      <c r="D518"/>
    </row>
    <row r="519" spans="1:4" x14ac:dyDescent="0.35">
      <c r="A519"/>
      <c r="B519"/>
      <c r="C519"/>
      <c r="D519"/>
    </row>
    <row r="520" spans="1:4" x14ac:dyDescent="0.35">
      <c r="A520"/>
      <c r="B520"/>
      <c r="C520"/>
      <c r="D520"/>
    </row>
    <row r="521" spans="1:4" x14ac:dyDescent="0.35">
      <c r="A521"/>
      <c r="B521"/>
      <c r="C521"/>
      <c r="D521"/>
    </row>
    <row r="522" spans="1:4" x14ac:dyDescent="0.35">
      <c r="A522"/>
      <c r="B522"/>
      <c r="C522"/>
      <c r="D522"/>
    </row>
    <row r="523" spans="1:4" x14ac:dyDescent="0.35">
      <c r="A523"/>
      <c r="B523"/>
      <c r="C523"/>
      <c r="D523"/>
    </row>
    <row r="524" spans="1:4" x14ac:dyDescent="0.35">
      <c r="A524"/>
      <c r="B524"/>
      <c r="C524"/>
      <c r="D524"/>
    </row>
    <row r="525" spans="1:4" x14ac:dyDescent="0.35">
      <c r="A525"/>
      <c r="B525"/>
      <c r="C525"/>
      <c r="D525"/>
    </row>
    <row r="526" spans="1:4" x14ac:dyDescent="0.35">
      <c r="A526"/>
      <c r="B526"/>
      <c r="C526"/>
      <c r="D526"/>
    </row>
    <row r="527" spans="1:4" x14ac:dyDescent="0.35">
      <c r="A527"/>
      <c r="B527"/>
      <c r="C527"/>
      <c r="D527"/>
    </row>
    <row r="528" spans="1:4" x14ac:dyDescent="0.35">
      <c r="A528"/>
      <c r="B528"/>
      <c r="C528"/>
      <c r="D528"/>
    </row>
    <row r="529" spans="1:4" x14ac:dyDescent="0.35">
      <c r="A529"/>
      <c r="B529"/>
      <c r="C529"/>
      <c r="D529"/>
    </row>
    <row r="530" spans="1:4" x14ac:dyDescent="0.35">
      <c r="A530"/>
      <c r="B530"/>
      <c r="C530"/>
      <c r="D530"/>
    </row>
    <row r="531" spans="1:4" x14ac:dyDescent="0.35">
      <c r="A531"/>
      <c r="B531"/>
      <c r="C531"/>
      <c r="D531"/>
    </row>
    <row r="532" spans="1:4" x14ac:dyDescent="0.35">
      <c r="A532"/>
      <c r="B532"/>
      <c r="C532"/>
      <c r="D532"/>
    </row>
    <row r="533" spans="1:4" x14ac:dyDescent="0.35">
      <c r="A533"/>
      <c r="B533"/>
      <c r="C533"/>
      <c r="D533"/>
    </row>
    <row r="534" spans="1:4" x14ac:dyDescent="0.35">
      <c r="A534"/>
      <c r="B534"/>
      <c r="C534"/>
      <c r="D534"/>
    </row>
    <row r="535" spans="1:4" x14ac:dyDescent="0.35">
      <c r="A535"/>
      <c r="B535"/>
      <c r="C535"/>
      <c r="D535"/>
    </row>
    <row r="536" spans="1:4" x14ac:dyDescent="0.35">
      <c r="A536"/>
      <c r="B536"/>
      <c r="C536"/>
      <c r="D536"/>
    </row>
    <row r="537" spans="1:4" x14ac:dyDescent="0.35">
      <c r="A537"/>
      <c r="B537"/>
      <c r="C537"/>
      <c r="D537"/>
    </row>
    <row r="538" spans="1:4" x14ac:dyDescent="0.35">
      <c r="A538"/>
      <c r="B538"/>
      <c r="C538"/>
      <c r="D538"/>
    </row>
    <row r="539" spans="1:4" x14ac:dyDescent="0.35">
      <c r="A539"/>
      <c r="B539"/>
      <c r="C539"/>
      <c r="D539"/>
    </row>
    <row r="540" spans="1:4" x14ac:dyDescent="0.35">
      <c r="A540"/>
      <c r="B540"/>
      <c r="C540"/>
      <c r="D540"/>
    </row>
    <row r="541" spans="1:4" x14ac:dyDescent="0.35">
      <c r="A541"/>
      <c r="B541"/>
      <c r="C541"/>
      <c r="D541"/>
    </row>
    <row r="542" spans="1:4" x14ac:dyDescent="0.35">
      <c r="A542"/>
      <c r="B542"/>
      <c r="C542"/>
      <c r="D542"/>
    </row>
    <row r="543" spans="1:4" x14ac:dyDescent="0.35">
      <c r="A543"/>
      <c r="B543"/>
      <c r="C543"/>
      <c r="D543"/>
    </row>
  </sheetData>
  <pageMargins left="0.7" right="0.7" top="0.75" bottom="0.75" header="0.3" footer="0.3"/>
  <pageSetup paperSize="9"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D2DB2-012A-4EFE-959A-E3B94C5AC660}">
  <sheetPr codeName="Sheet5"/>
  <dimension ref="A2:I53"/>
  <sheetViews>
    <sheetView topLeftCell="A17" zoomScale="55" zoomScaleNormal="55" workbookViewId="0">
      <selection activeCell="X6" sqref="X6"/>
    </sheetView>
  </sheetViews>
  <sheetFormatPr defaultRowHeight="14.5" x14ac:dyDescent="0.35"/>
  <cols>
    <col min="1" max="1" width="19.1796875" style="8" bestFit="1" customWidth="1"/>
    <col min="2" max="2" width="13.08984375" style="8" bestFit="1" customWidth="1"/>
    <col min="3" max="4" width="5.08984375" style="8" bestFit="1" customWidth="1"/>
    <col min="5" max="7" width="8.7265625" style="8"/>
    <col min="8" max="8" width="11.81640625" style="8" bestFit="1" customWidth="1"/>
    <col min="9" max="9" width="19.1796875" style="8" bestFit="1" customWidth="1"/>
    <col min="10" max="10" width="14.26953125" style="8" bestFit="1" customWidth="1"/>
    <col min="11" max="12" width="19.1796875" style="8" bestFit="1" customWidth="1"/>
    <col min="13" max="16384" width="8.7265625" style="8"/>
  </cols>
  <sheetData>
    <row r="2" spans="1:3" x14ac:dyDescent="0.35">
      <c r="A2" s="8" t="s">
        <v>2</v>
      </c>
      <c r="B2" s="8" t="s">
        <v>58</v>
      </c>
    </row>
    <row r="3" spans="1:3" x14ac:dyDescent="0.35">
      <c r="A3" s="8" t="s">
        <v>4</v>
      </c>
      <c r="B3" s="8" t="s">
        <v>16</v>
      </c>
    </row>
    <row r="5" spans="1:3" x14ac:dyDescent="0.35">
      <c r="A5" s="8" t="s">
        <v>2076</v>
      </c>
    </row>
    <row r="6" spans="1:3" x14ac:dyDescent="0.35">
      <c r="A6" s="8" t="s">
        <v>10</v>
      </c>
      <c r="B6" s="8" t="s">
        <v>9</v>
      </c>
      <c r="C6" s="8" t="s">
        <v>2090</v>
      </c>
    </row>
    <row r="7" spans="1:3" x14ac:dyDescent="0.35">
      <c r="A7" s="8" t="s">
        <v>18</v>
      </c>
      <c r="B7" s="17">
        <v>0.05</v>
      </c>
      <c r="C7" s="8">
        <v>1</v>
      </c>
    </row>
    <row r="8" spans="1:3" x14ac:dyDescent="0.35">
      <c r="B8" s="17">
        <v>0.06</v>
      </c>
      <c r="C8" s="8">
        <v>2</v>
      </c>
    </row>
    <row r="9" spans="1:3" x14ac:dyDescent="0.35">
      <c r="B9" s="17">
        <v>0.08</v>
      </c>
      <c r="C9" s="8">
        <v>1</v>
      </c>
    </row>
    <row r="10" spans="1:3" x14ac:dyDescent="0.35">
      <c r="B10" s="17">
        <v>0.09</v>
      </c>
      <c r="C10" s="8">
        <v>2</v>
      </c>
    </row>
    <row r="11" spans="1:3" x14ac:dyDescent="0.35">
      <c r="B11" s="17">
        <v>0.11</v>
      </c>
      <c r="C11" s="8">
        <v>1</v>
      </c>
    </row>
    <row r="12" spans="1:3" x14ac:dyDescent="0.35">
      <c r="B12" s="17">
        <v>0.13</v>
      </c>
      <c r="C12" s="8">
        <v>1</v>
      </c>
    </row>
    <row r="13" spans="1:3" x14ac:dyDescent="0.35">
      <c r="B13" s="17">
        <v>0.14000000000000001</v>
      </c>
      <c r="C13" s="8">
        <v>1</v>
      </c>
    </row>
    <row r="14" spans="1:3" x14ac:dyDescent="0.35">
      <c r="B14" s="17">
        <v>0.15</v>
      </c>
      <c r="C14" s="8">
        <v>1</v>
      </c>
    </row>
    <row r="15" spans="1:3" x14ac:dyDescent="0.35">
      <c r="B15" s="17">
        <v>0.27</v>
      </c>
      <c r="C15" s="8">
        <v>1</v>
      </c>
    </row>
    <row r="16" spans="1:3" x14ac:dyDescent="0.35">
      <c r="B16" s="17">
        <v>0.3</v>
      </c>
      <c r="C16" s="8">
        <v>1</v>
      </c>
    </row>
    <row r="17" spans="1:7" x14ac:dyDescent="0.35">
      <c r="B17" s="17">
        <v>0.37</v>
      </c>
      <c r="C17" s="8">
        <v>3</v>
      </c>
    </row>
    <row r="18" spans="1:7" x14ac:dyDescent="0.35">
      <c r="B18" s="17">
        <v>0.38</v>
      </c>
      <c r="C18" s="8">
        <v>1</v>
      </c>
    </row>
    <row r="19" spans="1:7" x14ac:dyDescent="0.35">
      <c r="B19" s="17">
        <v>0.39</v>
      </c>
      <c r="C19" s="8">
        <v>1</v>
      </c>
    </row>
    <row r="20" spans="1:7" x14ac:dyDescent="0.35">
      <c r="B20" s="17">
        <v>0.4</v>
      </c>
      <c r="C20" s="8">
        <v>1</v>
      </c>
    </row>
    <row r="21" spans="1:7" x14ac:dyDescent="0.35">
      <c r="A21" s="8" t="s">
        <v>2087</v>
      </c>
      <c r="C21" s="8">
        <v>18</v>
      </c>
    </row>
    <row r="22" spans="1:7" x14ac:dyDescent="0.35">
      <c r="A22" s="8" t="s">
        <v>2072</v>
      </c>
      <c r="C22" s="8">
        <v>18</v>
      </c>
    </row>
    <row r="31" spans="1:7" x14ac:dyDescent="0.35">
      <c r="G31" s="16"/>
    </row>
    <row r="37" spans="1:4" x14ac:dyDescent="0.35">
      <c r="C37" s="8" t="s">
        <v>2077</v>
      </c>
    </row>
    <row r="38" spans="1:4" x14ac:dyDescent="0.35">
      <c r="A38" s="8" t="s">
        <v>10</v>
      </c>
      <c r="B38" s="8" t="s">
        <v>5</v>
      </c>
      <c r="C38" s="8" t="s">
        <v>2076</v>
      </c>
      <c r="D38" s="8" t="s">
        <v>2092</v>
      </c>
    </row>
    <row r="39" spans="1:4" x14ac:dyDescent="0.35">
      <c r="A39" s="8" t="s">
        <v>47</v>
      </c>
      <c r="B39" s="8" t="s">
        <v>46</v>
      </c>
      <c r="C39" s="8">
        <v>139</v>
      </c>
      <c r="D39" s="8">
        <v>11.48</v>
      </c>
    </row>
    <row r="40" spans="1:4" x14ac:dyDescent="0.35">
      <c r="A40" s="14" t="s">
        <v>2085</v>
      </c>
      <c r="B40" s="14"/>
      <c r="C40" s="14">
        <v>139</v>
      </c>
      <c r="D40" s="14">
        <v>11.48</v>
      </c>
    </row>
    <row r="41" spans="1:4" x14ac:dyDescent="0.35">
      <c r="A41" s="8" t="s">
        <v>32</v>
      </c>
      <c r="B41" s="8" t="s">
        <v>23</v>
      </c>
      <c r="C41" s="8">
        <v>227</v>
      </c>
      <c r="D41" s="8">
        <v>16.8</v>
      </c>
    </row>
    <row r="42" spans="1:4" x14ac:dyDescent="0.35">
      <c r="A42" s="14" t="s">
        <v>2086</v>
      </c>
      <c r="B42" s="14"/>
      <c r="C42" s="14">
        <v>227</v>
      </c>
      <c r="D42" s="14">
        <v>16.8</v>
      </c>
    </row>
    <row r="43" spans="1:4" x14ac:dyDescent="0.35">
      <c r="A43" s="8" t="s">
        <v>18</v>
      </c>
      <c r="B43" s="8" t="s">
        <v>23</v>
      </c>
      <c r="C43" s="8">
        <v>205</v>
      </c>
      <c r="D43" s="8">
        <v>18.979999999999997</v>
      </c>
    </row>
    <row r="44" spans="1:4" x14ac:dyDescent="0.35">
      <c r="B44" s="8" t="s">
        <v>43</v>
      </c>
      <c r="C44" s="8">
        <v>67</v>
      </c>
      <c r="D44" s="8">
        <v>5.4899999999999993</v>
      </c>
    </row>
    <row r="45" spans="1:4" x14ac:dyDescent="0.35">
      <c r="B45" s="8" t="s">
        <v>17</v>
      </c>
      <c r="C45" s="8">
        <v>222</v>
      </c>
      <c r="D45" s="8">
        <v>16.860000000000007</v>
      </c>
    </row>
    <row r="46" spans="1:4" x14ac:dyDescent="0.35">
      <c r="B46" s="8" t="s">
        <v>46</v>
      </c>
      <c r="C46" s="8">
        <v>140</v>
      </c>
      <c r="D46" s="8">
        <v>10.15</v>
      </c>
    </row>
    <row r="47" spans="1:4" x14ac:dyDescent="0.35">
      <c r="A47" s="14" t="s">
        <v>2087</v>
      </c>
      <c r="B47" s="14"/>
      <c r="C47" s="14">
        <v>634</v>
      </c>
      <c r="D47" s="14">
        <v>51.480000000000011</v>
      </c>
    </row>
    <row r="48" spans="1:4" x14ac:dyDescent="0.35">
      <c r="A48" s="8" t="s">
        <v>2072</v>
      </c>
      <c r="C48" s="8">
        <v>1000</v>
      </c>
      <c r="D48" s="8">
        <v>79.75999999999992</v>
      </c>
    </row>
    <row r="53" spans="8:9" x14ac:dyDescent="0.35">
      <c r="H53" s="20" t="s">
        <v>2093</v>
      </c>
      <c r="I53" s="19"/>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115E6-E61C-40D3-8719-0E4B565E27B4}">
  <sheetPr codeName="Sheet7"/>
  <dimension ref="A3:I42"/>
  <sheetViews>
    <sheetView zoomScale="55" zoomScaleNormal="55" workbookViewId="0">
      <selection activeCell="H16" sqref="H16"/>
    </sheetView>
  </sheetViews>
  <sheetFormatPr defaultRowHeight="14.5" x14ac:dyDescent="0.35"/>
  <cols>
    <col min="1" max="1" width="13.90625" style="8" bestFit="1" customWidth="1"/>
    <col min="2" max="2" width="14.54296875" style="8" bestFit="1" customWidth="1"/>
    <col min="3" max="3" width="27.36328125" style="8" bestFit="1" customWidth="1"/>
    <col min="4" max="4" width="19.36328125" style="8" bestFit="1" customWidth="1"/>
    <col min="5" max="5" width="19.1796875" style="8" bestFit="1" customWidth="1"/>
    <col min="6" max="6" width="14.08984375" style="8" bestFit="1" customWidth="1"/>
    <col min="7" max="16384" width="8.7265625" style="8"/>
  </cols>
  <sheetData>
    <row r="3" spans="1:5" x14ac:dyDescent="0.35">
      <c r="D3" s="8" t="s">
        <v>2077</v>
      </c>
    </row>
    <row r="4" spans="1:5" x14ac:dyDescent="0.35">
      <c r="A4" s="8" t="s">
        <v>10</v>
      </c>
      <c r="B4" s="8" t="s">
        <v>4</v>
      </c>
      <c r="C4" s="8" t="s">
        <v>5</v>
      </c>
      <c r="D4" s="8" t="s">
        <v>2075</v>
      </c>
      <c r="E4" s="8" t="s">
        <v>2076</v>
      </c>
    </row>
    <row r="5" spans="1:5" x14ac:dyDescent="0.35">
      <c r="A5" s="8" t="s">
        <v>47</v>
      </c>
      <c r="B5" s="8" t="s">
        <v>16</v>
      </c>
      <c r="C5" s="8" t="s">
        <v>46</v>
      </c>
      <c r="D5" s="9">
        <v>10204260.009999998</v>
      </c>
      <c r="E5" s="8">
        <v>79</v>
      </c>
    </row>
    <row r="6" spans="1:5" x14ac:dyDescent="0.35">
      <c r="B6" s="8" t="s">
        <v>27</v>
      </c>
      <c r="C6" s="8" t="s">
        <v>46</v>
      </c>
      <c r="D6" s="9">
        <v>7188809.5200000005</v>
      </c>
      <c r="E6" s="8">
        <v>60</v>
      </c>
    </row>
    <row r="7" spans="1:5" x14ac:dyDescent="0.35">
      <c r="A7" s="8" t="s">
        <v>2085</v>
      </c>
      <c r="D7" s="9">
        <v>17393069.530000001</v>
      </c>
      <c r="E7" s="8">
        <v>139</v>
      </c>
    </row>
    <row r="8" spans="1:5" x14ac:dyDescent="0.35">
      <c r="A8" s="8" t="s">
        <v>32</v>
      </c>
      <c r="B8" s="8" t="s">
        <v>16</v>
      </c>
      <c r="C8" s="8" t="s">
        <v>23</v>
      </c>
      <c r="D8" s="9">
        <v>13135423.5</v>
      </c>
      <c r="E8" s="8">
        <v>108</v>
      </c>
    </row>
    <row r="9" spans="1:5" x14ac:dyDescent="0.35">
      <c r="B9" s="8" t="s">
        <v>27</v>
      </c>
      <c r="C9" s="8" t="s">
        <v>23</v>
      </c>
      <c r="D9" s="9">
        <v>14234629.229999997</v>
      </c>
      <c r="E9" s="8">
        <v>119</v>
      </c>
    </row>
    <row r="10" spans="1:5" x14ac:dyDescent="0.35">
      <c r="A10" s="8" t="s">
        <v>2086</v>
      </c>
      <c r="D10" s="9">
        <v>27370052.730000004</v>
      </c>
      <c r="E10" s="8">
        <v>227</v>
      </c>
    </row>
    <row r="11" spans="1:5" x14ac:dyDescent="0.35">
      <c r="A11" s="8" t="s">
        <v>18</v>
      </c>
      <c r="B11" s="8" t="s">
        <v>16</v>
      </c>
      <c r="C11" s="8" t="s">
        <v>23</v>
      </c>
      <c r="D11" s="9">
        <v>15706087.779999999</v>
      </c>
      <c r="E11" s="8">
        <v>114</v>
      </c>
    </row>
    <row r="12" spans="1:5" x14ac:dyDescent="0.35">
      <c r="C12" s="8" t="s">
        <v>43</v>
      </c>
      <c r="D12" s="9">
        <v>4500347.0299999984</v>
      </c>
      <c r="E12" s="8">
        <v>34</v>
      </c>
    </row>
    <row r="13" spans="1:5" x14ac:dyDescent="0.35">
      <c r="C13" s="8" t="s">
        <v>17</v>
      </c>
      <c r="D13" s="9">
        <v>14142239.079999996</v>
      </c>
      <c r="E13" s="8">
        <v>109</v>
      </c>
    </row>
    <row r="14" spans="1:5" x14ac:dyDescent="0.35">
      <c r="C14" s="8" t="s">
        <v>46</v>
      </c>
      <c r="D14" s="9">
        <v>9045026.3199999966</v>
      </c>
      <c r="E14" s="8">
        <v>71</v>
      </c>
    </row>
    <row r="15" spans="1:5" x14ac:dyDescent="0.35">
      <c r="B15" s="8" t="s">
        <v>27</v>
      </c>
      <c r="C15" s="8" t="s">
        <v>23</v>
      </c>
      <c r="D15" s="9">
        <v>11260054.609999998</v>
      </c>
      <c r="E15" s="8">
        <v>91</v>
      </c>
    </row>
    <row r="16" spans="1:5" x14ac:dyDescent="0.35">
      <c r="C16" s="8" t="s">
        <v>43</v>
      </c>
      <c r="D16" s="9">
        <v>3892792.4099999997</v>
      </c>
      <c r="E16" s="8">
        <v>33</v>
      </c>
    </row>
    <row r="17" spans="1:9" x14ac:dyDescent="0.35">
      <c r="C17" s="8" t="s">
        <v>17</v>
      </c>
      <c r="D17" s="9">
        <v>12833201.199999999</v>
      </c>
      <c r="E17" s="8">
        <v>113</v>
      </c>
    </row>
    <row r="18" spans="1:9" x14ac:dyDescent="0.35">
      <c r="C18" s="8" t="s">
        <v>46</v>
      </c>
      <c r="D18" s="9">
        <v>7790599.2400000002</v>
      </c>
      <c r="E18" s="8">
        <v>69</v>
      </c>
    </row>
    <row r="19" spans="1:9" x14ac:dyDescent="0.35">
      <c r="A19" s="8" t="s">
        <v>2087</v>
      </c>
      <c r="D19" s="9">
        <v>79170347.670000061</v>
      </c>
      <c r="E19" s="8">
        <v>634</v>
      </c>
    </row>
    <row r="20" spans="1:9" x14ac:dyDescent="0.35">
      <c r="A20" s="8" t="s">
        <v>2072</v>
      </c>
      <c r="D20" s="9">
        <v>123933469.93000004</v>
      </c>
      <c r="E20" s="8">
        <v>1000</v>
      </c>
    </row>
    <row r="21" spans="1:9" x14ac:dyDescent="0.35">
      <c r="D21" s="9"/>
    </row>
    <row r="22" spans="1:9" x14ac:dyDescent="0.35">
      <c r="D22" s="9"/>
      <c r="F22" s="21" t="s">
        <v>2094</v>
      </c>
      <c r="G22" s="21"/>
      <c r="H22" s="21"/>
      <c r="I22" s="22"/>
    </row>
    <row r="23" spans="1:9" x14ac:dyDescent="0.35">
      <c r="D23" s="9"/>
    </row>
    <row r="25" spans="1:9" x14ac:dyDescent="0.35">
      <c r="A25" s="8" t="s">
        <v>10</v>
      </c>
      <c r="B25" s="8" t="s">
        <v>18</v>
      </c>
    </row>
    <row r="27" spans="1:9" x14ac:dyDescent="0.35">
      <c r="C27" s="8" t="s">
        <v>2077</v>
      </c>
    </row>
    <row r="28" spans="1:9" x14ac:dyDescent="0.35">
      <c r="A28" s="8" t="s">
        <v>4</v>
      </c>
      <c r="B28" s="8" t="s">
        <v>5</v>
      </c>
      <c r="C28" s="8" t="s">
        <v>2075</v>
      </c>
      <c r="D28" s="8" t="s">
        <v>2076</v>
      </c>
    </row>
    <row r="29" spans="1:9" x14ac:dyDescent="0.35">
      <c r="A29" s="8" t="s">
        <v>16</v>
      </c>
      <c r="B29" s="8" t="s">
        <v>23</v>
      </c>
      <c r="C29" s="9">
        <v>15706087.780000001</v>
      </c>
      <c r="D29" s="8">
        <v>114</v>
      </c>
    </row>
    <row r="30" spans="1:9" x14ac:dyDescent="0.35">
      <c r="B30" s="8" t="s">
        <v>43</v>
      </c>
      <c r="C30" s="9">
        <v>4500347.0299999993</v>
      </c>
      <c r="D30" s="8">
        <v>34</v>
      </c>
    </row>
    <row r="31" spans="1:9" x14ac:dyDescent="0.35">
      <c r="B31" s="8" t="s">
        <v>17</v>
      </c>
      <c r="C31" s="9">
        <v>14142239.080000002</v>
      </c>
      <c r="D31" s="8">
        <v>109</v>
      </c>
    </row>
    <row r="32" spans="1:9" x14ac:dyDescent="0.35">
      <c r="B32" s="8" t="s">
        <v>46</v>
      </c>
      <c r="C32" s="9">
        <v>9045026.3200000003</v>
      </c>
      <c r="D32" s="8">
        <v>71</v>
      </c>
    </row>
    <row r="33" spans="1:4" x14ac:dyDescent="0.35">
      <c r="A33" s="8" t="s">
        <v>27</v>
      </c>
      <c r="B33" s="8" t="s">
        <v>23</v>
      </c>
      <c r="C33" s="9">
        <v>11260054.610000001</v>
      </c>
      <c r="D33" s="8">
        <v>91</v>
      </c>
    </row>
    <row r="34" spans="1:4" x14ac:dyDescent="0.35">
      <c r="B34" s="8" t="s">
        <v>43</v>
      </c>
      <c r="C34" s="9">
        <v>3892792.41</v>
      </c>
      <c r="D34" s="8">
        <v>33</v>
      </c>
    </row>
    <row r="35" spans="1:4" x14ac:dyDescent="0.35">
      <c r="B35" s="8" t="s">
        <v>17</v>
      </c>
      <c r="C35" s="9">
        <v>12833201.200000001</v>
      </c>
      <c r="D35" s="8">
        <v>113</v>
      </c>
    </row>
    <row r="36" spans="1:4" x14ac:dyDescent="0.35">
      <c r="B36" s="8" t="s">
        <v>46</v>
      </c>
      <c r="C36" s="9">
        <v>7790599.2400000012</v>
      </c>
      <c r="D36" s="8">
        <v>69</v>
      </c>
    </row>
    <row r="37" spans="1:4" x14ac:dyDescent="0.35">
      <c r="A37" s="8" t="s">
        <v>2072</v>
      </c>
      <c r="C37" s="9">
        <v>79170347.670000017</v>
      </c>
      <c r="D37" s="8">
        <v>634</v>
      </c>
    </row>
    <row r="42" spans="1:4" x14ac:dyDescent="0.35">
      <c r="C42" s="21" t="s">
        <v>2095</v>
      </c>
      <c r="D42" s="22"/>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779B6-90F8-446A-9BB0-727C774BCA58}">
  <sheetPr codeName="Sheet8"/>
  <dimension ref="A1:F1554"/>
  <sheetViews>
    <sheetView topLeftCell="A9" zoomScale="70" zoomScaleNormal="70" workbookViewId="0">
      <selection activeCell="B7" sqref="B7"/>
    </sheetView>
  </sheetViews>
  <sheetFormatPr defaultRowHeight="14.5" x14ac:dyDescent="0.35"/>
  <cols>
    <col min="1" max="1" width="15.90625" style="8" bestFit="1" customWidth="1"/>
    <col min="2" max="2" width="7.6328125" style="12" bestFit="1" customWidth="1"/>
    <col min="3" max="3" width="14.26953125" style="8" bestFit="1" customWidth="1"/>
    <col min="4" max="4" width="19.1796875" style="8" bestFit="1" customWidth="1"/>
    <col min="5" max="5" width="27.08984375" style="8" bestFit="1" customWidth="1"/>
    <col min="6" max="6" width="27.08984375" style="11" bestFit="1" customWidth="1"/>
    <col min="7" max="81" width="27.36328125" style="8" bestFit="1" customWidth="1"/>
    <col min="82" max="82" width="24.1796875" style="8" bestFit="1" customWidth="1"/>
    <col min="83" max="83" width="32.1796875" style="8" bestFit="1" customWidth="1"/>
    <col min="84" max="1997" width="27.08984375" style="8" bestFit="1" customWidth="1"/>
    <col min="1998" max="1998" width="24" style="8" bestFit="1" customWidth="1"/>
    <col min="1999" max="1999" width="31.90625" style="8" bestFit="1" customWidth="1"/>
    <col min="2000" max="16384" width="8.7265625" style="8"/>
  </cols>
  <sheetData>
    <row r="1" spans="1:6" x14ac:dyDescent="0.35">
      <c r="B1" s="10"/>
    </row>
    <row r="2" spans="1:6" x14ac:dyDescent="0.35">
      <c r="A2" s="8" t="s">
        <v>1</v>
      </c>
      <c r="B2" s="8" t="s">
        <v>2091</v>
      </c>
    </row>
    <row r="4" spans="1:6" x14ac:dyDescent="0.35">
      <c r="A4" s="8" t="s">
        <v>2088</v>
      </c>
      <c r="B4" s="11"/>
      <c r="C4"/>
      <c r="F4" s="8"/>
    </row>
    <row r="5" spans="1:6" x14ac:dyDescent="0.35">
      <c r="A5" s="8" t="s">
        <v>2</v>
      </c>
      <c r="B5" s="8" t="s">
        <v>2090</v>
      </c>
      <c r="C5"/>
      <c r="F5" s="8"/>
    </row>
    <row r="6" spans="1:6" x14ac:dyDescent="0.35">
      <c r="A6" s="8" t="s">
        <v>58</v>
      </c>
      <c r="B6" s="11">
        <v>44.660869565217389</v>
      </c>
      <c r="C6"/>
      <c r="F6" s="8"/>
    </row>
    <row r="7" spans="1:6" x14ac:dyDescent="0.35">
      <c r="A7" s="8" t="s">
        <v>30</v>
      </c>
      <c r="B7" s="11">
        <v>45.198581560283685</v>
      </c>
      <c r="C7"/>
      <c r="F7" s="8"/>
    </row>
    <row r="8" spans="1:6" x14ac:dyDescent="0.35">
      <c r="A8" s="8" t="s">
        <v>14</v>
      </c>
      <c r="B8" s="11">
        <v>45.806122448979593</v>
      </c>
      <c r="C8"/>
      <c r="F8" s="8"/>
    </row>
    <row r="9" spans="1:6" x14ac:dyDescent="0.35">
      <c r="A9" s="8" t="s">
        <v>22</v>
      </c>
      <c r="B9" s="11">
        <v>45.100917431192663</v>
      </c>
      <c r="C9"/>
      <c r="F9" s="8"/>
    </row>
    <row r="10" spans="1:6" x14ac:dyDescent="0.35">
      <c r="A10" s="8" t="s">
        <v>26</v>
      </c>
      <c r="B10" s="11">
        <v>44.877256317689529</v>
      </c>
      <c r="C10"/>
      <c r="F10" s="8"/>
    </row>
    <row r="11" spans="1:6" x14ac:dyDescent="0.35">
      <c r="A11" s="8" t="s">
        <v>41</v>
      </c>
      <c r="B11" s="11">
        <v>41.936363636363637</v>
      </c>
      <c r="C11"/>
      <c r="F11" s="8"/>
    </row>
    <row r="12" spans="1:6" x14ac:dyDescent="0.35">
      <c r="A12" s="8" t="s">
        <v>45</v>
      </c>
      <c r="B12" s="11">
        <v>43.24666666666667</v>
      </c>
      <c r="C12"/>
      <c r="F12" s="8"/>
    </row>
    <row r="13" spans="1:6" x14ac:dyDescent="0.35">
      <c r="A13" s="8" t="s">
        <v>2072</v>
      </c>
      <c r="B13" s="11">
        <v>44.445</v>
      </c>
      <c r="C13"/>
      <c r="F13" s="8"/>
    </row>
    <row r="14" spans="1:6" x14ac:dyDescent="0.35">
      <c r="B14" s="8"/>
      <c r="F14" s="8"/>
    </row>
    <row r="15" spans="1:6" x14ac:dyDescent="0.35">
      <c r="B15" s="8"/>
      <c r="F15" s="8"/>
    </row>
    <row r="16" spans="1:6" x14ac:dyDescent="0.35">
      <c r="B16" s="8"/>
      <c r="F16" s="8"/>
    </row>
    <row r="17" spans="4:4" s="8" customFormat="1" x14ac:dyDescent="0.35"/>
    <row r="18" spans="4:4" s="8" customFormat="1" x14ac:dyDescent="0.35"/>
    <row r="19" spans="4:4" s="8" customFormat="1" x14ac:dyDescent="0.35">
      <c r="D19" s="21" t="s">
        <v>2096</v>
      </c>
    </row>
    <row r="20" spans="4:4" s="8" customFormat="1" x14ac:dyDescent="0.35"/>
    <row r="21" spans="4:4" s="8" customFormat="1" x14ac:dyDescent="0.35"/>
    <row r="22" spans="4:4" s="8" customFormat="1" x14ac:dyDescent="0.35"/>
    <row r="23" spans="4:4" s="8" customFormat="1" x14ac:dyDescent="0.35"/>
    <row r="24" spans="4:4" s="8" customFormat="1" x14ac:dyDescent="0.35"/>
    <row r="25" spans="4:4" s="8" customFormat="1" x14ac:dyDescent="0.35"/>
    <row r="26" spans="4:4" s="8" customFormat="1" x14ac:dyDescent="0.35"/>
    <row r="27" spans="4:4" s="8" customFormat="1" x14ac:dyDescent="0.35"/>
    <row r="28" spans="4:4" s="8" customFormat="1" x14ac:dyDescent="0.35"/>
    <row r="29" spans="4:4" s="8" customFormat="1" x14ac:dyDescent="0.35"/>
    <row r="30" spans="4:4" s="8" customFormat="1" x14ac:dyDescent="0.35"/>
    <row r="31" spans="4:4" s="8" customFormat="1" x14ac:dyDescent="0.35"/>
    <row r="32" spans="4:4" s="8" customFormat="1" x14ac:dyDescent="0.35"/>
    <row r="33" s="8" customFormat="1" x14ac:dyDescent="0.35"/>
    <row r="34" s="8" customFormat="1" x14ac:dyDescent="0.35"/>
    <row r="35" s="8" customFormat="1" x14ac:dyDescent="0.35"/>
    <row r="36" s="8" customFormat="1" x14ac:dyDescent="0.35"/>
    <row r="37" s="8" customFormat="1" x14ac:dyDescent="0.35"/>
    <row r="38" s="8" customFormat="1" x14ac:dyDescent="0.35"/>
    <row r="39" s="8" customFormat="1" x14ac:dyDescent="0.35"/>
    <row r="40" s="8" customFormat="1" x14ac:dyDescent="0.35"/>
    <row r="41" s="8" customFormat="1" x14ac:dyDescent="0.35"/>
    <row r="42" s="8" customFormat="1" x14ac:dyDescent="0.35"/>
    <row r="43" s="8" customFormat="1" x14ac:dyDescent="0.35"/>
    <row r="44" s="8" customFormat="1" x14ac:dyDescent="0.35"/>
    <row r="45" s="8" customFormat="1" x14ac:dyDescent="0.35"/>
    <row r="46" s="8" customFormat="1" x14ac:dyDescent="0.35"/>
    <row r="47" s="8" customFormat="1" x14ac:dyDescent="0.35"/>
    <row r="48" s="8" customFormat="1" x14ac:dyDescent="0.35"/>
    <row r="49" s="8" customFormat="1" x14ac:dyDescent="0.35"/>
    <row r="50" s="8" customFormat="1" x14ac:dyDescent="0.35"/>
    <row r="51" s="8" customFormat="1" x14ac:dyDescent="0.35"/>
    <row r="52" s="8" customFormat="1" x14ac:dyDescent="0.35"/>
    <row r="53" s="8" customFormat="1" x14ac:dyDescent="0.35"/>
    <row r="54" s="8" customFormat="1" x14ac:dyDescent="0.35"/>
    <row r="55" s="8" customFormat="1" x14ac:dyDescent="0.35"/>
    <row r="56" s="8" customFormat="1" x14ac:dyDescent="0.35"/>
    <row r="57" s="8" customFormat="1" x14ac:dyDescent="0.35"/>
    <row r="58" s="8" customFormat="1" x14ac:dyDescent="0.35"/>
    <row r="59" s="8" customFormat="1" x14ac:dyDescent="0.35"/>
    <row r="60" s="8" customFormat="1" x14ac:dyDescent="0.35"/>
    <row r="61" s="8" customFormat="1" x14ac:dyDescent="0.35"/>
    <row r="62" s="8" customFormat="1" x14ac:dyDescent="0.35"/>
    <row r="63" s="8" customFormat="1" x14ac:dyDescent="0.35"/>
    <row r="64" s="8" customFormat="1" x14ac:dyDescent="0.35"/>
    <row r="65" spans="2:6" x14ac:dyDescent="0.35">
      <c r="B65" s="8"/>
      <c r="F65" s="8"/>
    </row>
    <row r="66" spans="2:6" x14ac:dyDescent="0.35">
      <c r="B66" s="8"/>
      <c r="F66" s="8"/>
    </row>
    <row r="67" spans="2:6" x14ac:dyDescent="0.35">
      <c r="B67" s="8"/>
      <c r="F67" s="8"/>
    </row>
    <row r="68" spans="2:6" x14ac:dyDescent="0.35">
      <c r="B68" s="8"/>
      <c r="F68" s="8"/>
    </row>
    <row r="69" spans="2:6" x14ac:dyDescent="0.35">
      <c r="B69" s="8"/>
      <c r="F69" s="8"/>
    </row>
    <row r="70" spans="2:6" x14ac:dyDescent="0.35">
      <c r="B70" s="8"/>
      <c r="F70" s="8"/>
    </row>
    <row r="71" spans="2:6" x14ac:dyDescent="0.35">
      <c r="B71" s="8"/>
      <c r="F71" s="8"/>
    </row>
    <row r="72" spans="2:6" x14ac:dyDescent="0.35">
      <c r="B72" s="8"/>
      <c r="F72" s="8"/>
    </row>
    <row r="73" spans="2:6" x14ac:dyDescent="0.35">
      <c r="B73" s="8"/>
      <c r="F73" s="8"/>
    </row>
    <row r="74" spans="2:6" x14ac:dyDescent="0.35">
      <c r="B74" s="8"/>
      <c r="F74" s="8"/>
    </row>
    <row r="75" spans="2:6" x14ac:dyDescent="0.35">
      <c r="B75" s="8"/>
      <c r="F75" s="8"/>
    </row>
    <row r="76" spans="2:6" x14ac:dyDescent="0.35">
      <c r="B76" s="8"/>
      <c r="F76" s="8"/>
    </row>
    <row r="77" spans="2:6" x14ac:dyDescent="0.35">
      <c r="B77" s="8"/>
      <c r="F77" s="8"/>
    </row>
    <row r="78" spans="2:6" x14ac:dyDescent="0.35">
      <c r="B78" s="8"/>
    </row>
    <row r="79" spans="2:6" x14ac:dyDescent="0.35">
      <c r="B79" s="8"/>
    </row>
    <row r="80" spans="2:6" x14ac:dyDescent="0.35">
      <c r="B80" s="8"/>
    </row>
    <row r="81" spans="1:5" x14ac:dyDescent="0.35">
      <c r="B81" s="10" t="s">
        <v>2089</v>
      </c>
    </row>
    <row r="82" spans="1:5" x14ac:dyDescent="0.35">
      <c r="B82" s="8"/>
      <c r="D82" s="8" t="s">
        <v>2077</v>
      </c>
    </row>
    <row r="83" spans="1:5" x14ac:dyDescent="0.35">
      <c r="A83" s="8" t="s">
        <v>10</v>
      </c>
      <c r="B83" s="8" t="s">
        <v>2</v>
      </c>
      <c r="C83" s="8" t="s">
        <v>1</v>
      </c>
      <c r="D83" s="10" t="s">
        <v>2076</v>
      </c>
      <c r="E83" s="8" t="s">
        <v>2075</v>
      </c>
    </row>
    <row r="84" spans="1:5" x14ac:dyDescent="0.35">
      <c r="A84" s="8" t="s">
        <v>47</v>
      </c>
      <c r="B84" s="8" t="s">
        <v>58</v>
      </c>
      <c r="C84" s="8" t="s">
        <v>59</v>
      </c>
      <c r="D84" s="10">
        <v>4</v>
      </c>
      <c r="E84" s="13">
        <v>205983</v>
      </c>
    </row>
    <row r="85" spans="1:5" x14ac:dyDescent="0.35">
      <c r="B85" s="8"/>
      <c r="C85" s="8" t="s">
        <v>57</v>
      </c>
      <c r="D85" s="10">
        <v>1</v>
      </c>
      <c r="E85" s="13">
        <v>63346</v>
      </c>
    </row>
    <row r="86" spans="1:5" x14ac:dyDescent="0.35">
      <c r="B86" s="8"/>
      <c r="C86" s="8" t="s">
        <v>55</v>
      </c>
      <c r="D86" s="10">
        <v>1</v>
      </c>
      <c r="E86" s="13">
        <v>137723.98000000001</v>
      </c>
    </row>
    <row r="87" spans="1:5" x14ac:dyDescent="0.35">
      <c r="B87" s="8"/>
      <c r="C87" s="8" t="s">
        <v>40</v>
      </c>
      <c r="D87" s="10">
        <v>3</v>
      </c>
      <c r="E87" s="13">
        <v>268987</v>
      </c>
    </row>
    <row r="88" spans="1:5" x14ac:dyDescent="0.35">
      <c r="B88" s="8"/>
      <c r="C88" s="8" t="s">
        <v>1113</v>
      </c>
      <c r="D88" s="10">
        <v>6</v>
      </c>
      <c r="E88" s="13">
        <v>967372.62</v>
      </c>
    </row>
    <row r="89" spans="1:5" x14ac:dyDescent="0.35">
      <c r="B89" s="8"/>
      <c r="C89" s="8" t="s">
        <v>13</v>
      </c>
      <c r="D89" s="10">
        <v>4</v>
      </c>
      <c r="E89" s="13">
        <v>1167085.48</v>
      </c>
    </row>
    <row r="90" spans="1:5" x14ac:dyDescent="0.35">
      <c r="B90" s="8" t="s">
        <v>2078</v>
      </c>
      <c r="D90" s="10">
        <v>19</v>
      </c>
      <c r="E90" s="13">
        <v>2810498.0800000005</v>
      </c>
    </row>
    <row r="91" spans="1:5" x14ac:dyDescent="0.35">
      <c r="B91" s="8" t="s">
        <v>30</v>
      </c>
      <c r="C91" s="8" t="s">
        <v>53</v>
      </c>
      <c r="D91" s="10">
        <v>2</v>
      </c>
      <c r="E91" s="13">
        <v>198902</v>
      </c>
    </row>
    <row r="92" spans="1:5" x14ac:dyDescent="0.35">
      <c r="B92" s="8"/>
      <c r="C92" s="8" t="s">
        <v>71</v>
      </c>
      <c r="D92" s="10">
        <v>1</v>
      </c>
      <c r="E92" s="13">
        <v>104916</v>
      </c>
    </row>
    <row r="93" spans="1:5" x14ac:dyDescent="0.35">
      <c r="B93" s="8"/>
      <c r="C93" s="8" t="s">
        <v>72</v>
      </c>
      <c r="D93" s="10">
        <v>4</v>
      </c>
      <c r="E93" s="13">
        <v>311916</v>
      </c>
    </row>
    <row r="94" spans="1:5" x14ac:dyDescent="0.35">
      <c r="B94" s="8"/>
      <c r="C94" s="8" t="s">
        <v>38</v>
      </c>
      <c r="D94" s="10">
        <v>2</v>
      </c>
      <c r="E94" s="13">
        <v>442090.07999999996</v>
      </c>
    </row>
    <row r="95" spans="1:5" x14ac:dyDescent="0.35">
      <c r="B95" s="8"/>
      <c r="C95" s="8" t="s">
        <v>60</v>
      </c>
      <c r="D95" s="10">
        <v>3</v>
      </c>
      <c r="E95" s="13">
        <v>292044</v>
      </c>
    </row>
    <row r="96" spans="1:5" x14ac:dyDescent="0.35">
      <c r="B96" s="8"/>
      <c r="C96" s="8" t="s">
        <v>29</v>
      </c>
      <c r="D96" s="10">
        <v>4</v>
      </c>
      <c r="E96" s="13">
        <v>292931</v>
      </c>
    </row>
    <row r="97" spans="2:5" x14ac:dyDescent="0.35">
      <c r="B97" s="8"/>
      <c r="C97" s="8" t="s">
        <v>52</v>
      </c>
      <c r="D97" s="10">
        <v>2</v>
      </c>
      <c r="E97" s="13">
        <v>148606</v>
      </c>
    </row>
    <row r="98" spans="2:5" x14ac:dyDescent="0.35">
      <c r="B98" s="8"/>
      <c r="C98" s="8" t="s">
        <v>13</v>
      </c>
      <c r="D98" s="10">
        <v>1</v>
      </c>
      <c r="E98" s="13">
        <v>257443.29</v>
      </c>
    </row>
    <row r="99" spans="2:5" x14ac:dyDescent="0.35">
      <c r="B99" s="8" t="s">
        <v>2079</v>
      </c>
      <c r="D99" s="10">
        <v>19</v>
      </c>
      <c r="E99" s="13">
        <v>2048848.37</v>
      </c>
    </row>
    <row r="100" spans="2:5" x14ac:dyDescent="0.35">
      <c r="B100" s="8" t="s">
        <v>14</v>
      </c>
      <c r="C100" s="8" t="s">
        <v>59</v>
      </c>
      <c r="D100" s="10">
        <v>4</v>
      </c>
      <c r="E100" s="13">
        <v>198346</v>
      </c>
    </row>
    <row r="101" spans="2:5" x14ac:dyDescent="0.35">
      <c r="B101" s="8"/>
      <c r="C101" s="8" t="s">
        <v>57</v>
      </c>
      <c r="D101" s="10">
        <v>2</v>
      </c>
      <c r="E101" s="13">
        <v>125321</v>
      </c>
    </row>
    <row r="102" spans="2:5" x14ac:dyDescent="0.35">
      <c r="B102" s="8"/>
      <c r="C102" s="8" t="s">
        <v>38</v>
      </c>
      <c r="D102" s="10">
        <v>1</v>
      </c>
      <c r="E102" s="13">
        <v>229432.24</v>
      </c>
    </row>
    <row r="103" spans="2:5" x14ac:dyDescent="0.35">
      <c r="B103" s="8"/>
      <c r="C103" s="8" t="s">
        <v>55</v>
      </c>
      <c r="D103" s="10">
        <v>1</v>
      </c>
      <c r="E103" s="13">
        <v>117825.4</v>
      </c>
    </row>
    <row r="104" spans="2:5" x14ac:dyDescent="0.35">
      <c r="B104" s="8"/>
      <c r="C104" s="8" t="s">
        <v>40</v>
      </c>
      <c r="D104" s="10">
        <v>1</v>
      </c>
      <c r="E104" s="13">
        <v>96759</v>
      </c>
    </row>
    <row r="105" spans="2:5" x14ac:dyDescent="0.35">
      <c r="B105" s="8"/>
      <c r="C105" s="8" t="s">
        <v>1113</v>
      </c>
      <c r="D105" s="10">
        <v>3</v>
      </c>
      <c r="E105" s="13">
        <v>468256.19</v>
      </c>
    </row>
    <row r="106" spans="2:5" x14ac:dyDescent="0.35">
      <c r="B106" s="8"/>
      <c r="C106" s="8" t="s">
        <v>13</v>
      </c>
      <c r="D106" s="10">
        <v>2</v>
      </c>
      <c r="E106" s="13">
        <v>565718.67999999993</v>
      </c>
    </row>
    <row r="107" spans="2:5" x14ac:dyDescent="0.35">
      <c r="B107" s="8" t="s">
        <v>2080</v>
      </c>
      <c r="D107" s="10">
        <v>14</v>
      </c>
      <c r="E107" s="13">
        <v>1801658.5099999998</v>
      </c>
    </row>
    <row r="108" spans="2:5" x14ac:dyDescent="0.35">
      <c r="B108" s="8" t="s">
        <v>22</v>
      </c>
      <c r="C108" s="8" t="s">
        <v>70</v>
      </c>
      <c r="D108" s="10">
        <v>3</v>
      </c>
      <c r="E108" s="13">
        <v>170895</v>
      </c>
    </row>
    <row r="109" spans="2:5" x14ac:dyDescent="0.35">
      <c r="B109" s="8"/>
      <c r="C109" s="8" t="s">
        <v>38</v>
      </c>
      <c r="D109" s="10">
        <v>3</v>
      </c>
      <c r="E109" s="13">
        <v>723040.64999999991</v>
      </c>
    </row>
    <row r="110" spans="2:5" x14ac:dyDescent="0.35">
      <c r="B110" s="8"/>
      <c r="C110" s="8" t="s">
        <v>21</v>
      </c>
      <c r="D110" s="10">
        <v>2</v>
      </c>
      <c r="E110" s="13">
        <v>144409</v>
      </c>
    </row>
    <row r="111" spans="2:5" x14ac:dyDescent="0.35">
      <c r="B111" s="8"/>
      <c r="C111" s="8" t="s">
        <v>55</v>
      </c>
      <c r="D111" s="10">
        <v>2</v>
      </c>
      <c r="E111" s="13">
        <v>247862.49</v>
      </c>
    </row>
    <row r="112" spans="2:5" x14ac:dyDescent="0.35">
      <c r="B112" s="8"/>
      <c r="C112" s="8" t="s">
        <v>1113</v>
      </c>
      <c r="D112" s="10">
        <v>2</v>
      </c>
      <c r="E112" s="13">
        <v>312071.09999999998</v>
      </c>
    </row>
    <row r="113" spans="2:5" x14ac:dyDescent="0.35">
      <c r="B113" s="8"/>
      <c r="C113" s="8" t="s">
        <v>13</v>
      </c>
      <c r="D113" s="10">
        <v>2</v>
      </c>
      <c r="E113" s="13">
        <v>632299.43999999994</v>
      </c>
    </row>
    <row r="114" spans="2:5" x14ac:dyDescent="0.35">
      <c r="B114" s="8" t="s">
        <v>2081</v>
      </c>
      <c r="D114" s="10">
        <v>14</v>
      </c>
      <c r="E114" s="13">
        <v>2230577.6799999997</v>
      </c>
    </row>
    <row r="115" spans="2:5" x14ac:dyDescent="0.35">
      <c r="B115" s="8" t="s">
        <v>26</v>
      </c>
      <c r="C115" s="8" t="s">
        <v>36</v>
      </c>
      <c r="D115" s="10">
        <v>2</v>
      </c>
      <c r="E115" s="13">
        <v>161117</v>
      </c>
    </row>
    <row r="116" spans="2:5" x14ac:dyDescent="0.35">
      <c r="B116" s="8"/>
      <c r="C116" s="8" t="s">
        <v>50</v>
      </c>
      <c r="D116" s="10">
        <v>3</v>
      </c>
      <c r="E116" s="13">
        <v>240226.99000000002</v>
      </c>
    </row>
    <row r="117" spans="2:5" x14ac:dyDescent="0.35">
      <c r="B117" s="8"/>
      <c r="C117" s="8" t="s">
        <v>38</v>
      </c>
      <c r="D117" s="10">
        <v>1</v>
      </c>
      <c r="E117" s="13">
        <v>211707.73</v>
      </c>
    </row>
    <row r="118" spans="2:5" x14ac:dyDescent="0.35">
      <c r="B118" s="8"/>
      <c r="C118" s="8" t="s">
        <v>25</v>
      </c>
      <c r="D118" s="10">
        <v>1</v>
      </c>
      <c r="E118" s="13">
        <v>85164</v>
      </c>
    </row>
    <row r="119" spans="2:5" x14ac:dyDescent="0.35">
      <c r="B119" s="8"/>
      <c r="C119" s="8" t="s">
        <v>62</v>
      </c>
      <c r="D119" s="10">
        <v>2</v>
      </c>
      <c r="E119" s="13">
        <v>97859</v>
      </c>
    </row>
    <row r="120" spans="2:5" x14ac:dyDescent="0.35">
      <c r="B120" s="8"/>
      <c r="C120" s="8" t="s">
        <v>75</v>
      </c>
      <c r="D120" s="10">
        <v>1</v>
      </c>
      <c r="E120" s="13">
        <v>83070</v>
      </c>
    </row>
    <row r="121" spans="2:5" x14ac:dyDescent="0.35">
      <c r="B121" s="8"/>
      <c r="C121" s="8" t="s">
        <v>55</v>
      </c>
      <c r="D121" s="10">
        <v>1</v>
      </c>
      <c r="E121" s="13">
        <v>139587.79999999999</v>
      </c>
    </row>
    <row r="122" spans="2:5" x14ac:dyDescent="0.35">
      <c r="B122" s="8"/>
      <c r="C122" s="8" t="s">
        <v>61</v>
      </c>
      <c r="D122" s="10">
        <v>5</v>
      </c>
      <c r="E122" s="13">
        <v>397819</v>
      </c>
    </row>
    <row r="123" spans="2:5" x14ac:dyDescent="0.35">
      <c r="B123" s="8"/>
      <c r="C123" s="8" t="s">
        <v>34</v>
      </c>
      <c r="D123" s="10">
        <v>1</v>
      </c>
      <c r="E123" s="13">
        <v>93053</v>
      </c>
    </row>
    <row r="124" spans="2:5" x14ac:dyDescent="0.35">
      <c r="B124" s="8"/>
      <c r="C124" s="8" t="s">
        <v>69</v>
      </c>
      <c r="D124" s="10">
        <v>2</v>
      </c>
      <c r="E124" s="13">
        <v>169012</v>
      </c>
    </row>
    <row r="125" spans="2:5" x14ac:dyDescent="0.35">
      <c r="B125" s="8"/>
      <c r="C125" s="8" t="s">
        <v>73</v>
      </c>
      <c r="D125" s="10">
        <v>3</v>
      </c>
      <c r="E125" s="13">
        <v>219551</v>
      </c>
    </row>
    <row r="126" spans="2:5" x14ac:dyDescent="0.35">
      <c r="B126" s="8"/>
      <c r="C126" s="8" t="s">
        <v>1113</v>
      </c>
      <c r="D126" s="10">
        <v>1</v>
      </c>
      <c r="E126" s="13">
        <v>146121.43</v>
      </c>
    </row>
    <row r="127" spans="2:5" x14ac:dyDescent="0.35">
      <c r="B127" s="8"/>
      <c r="C127" s="8" t="s">
        <v>79</v>
      </c>
      <c r="D127" s="10">
        <v>1</v>
      </c>
      <c r="E127" s="13">
        <v>75396</v>
      </c>
    </row>
    <row r="128" spans="2:5" x14ac:dyDescent="0.35">
      <c r="B128" s="8"/>
      <c r="C128" s="8" t="s">
        <v>64</v>
      </c>
      <c r="D128" s="10">
        <v>3</v>
      </c>
      <c r="E128" s="13">
        <v>135778</v>
      </c>
    </row>
    <row r="129" spans="2:5" x14ac:dyDescent="0.35">
      <c r="B129" s="8"/>
      <c r="C129" s="8" t="s">
        <v>49</v>
      </c>
      <c r="D129" s="10">
        <v>4</v>
      </c>
      <c r="E129" s="13">
        <v>312371</v>
      </c>
    </row>
    <row r="130" spans="2:5" x14ac:dyDescent="0.35">
      <c r="B130" s="8"/>
      <c r="C130" s="8" t="s">
        <v>13</v>
      </c>
      <c r="D130" s="10">
        <v>3</v>
      </c>
      <c r="E130" s="13">
        <v>892311.5</v>
      </c>
    </row>
    <row r="131" spans="2:5" x14ac:dyDescent="0.35">
      <c r="B131" s="8" t="s">
        <v>2082</v>
      </c>
      <c r="D131" s="10">
        <v>34</v>
      </c>
      <c r="E131" s="13">
        <v>3460145.45</v>
      </c>
    </row>
    <row r="132" spans="2:5" x14ac:dyDescent="0.35">
      <c r="B132" s="8" t="s">
        <v>41</v>
      </c>
      <c r="C132" s="8" t="s">
        <v>57</v>
      </c>
      <c r="D132" s="10">
        <v>2</v>
      </c>
      <c r="E132" s="13">
        <v>141348</v>
      </c>
    </row>
    <row r="133" spans="2:5" x14ac:dyDescent="0.35">
      <c r="B133" s="8"/>
      <c r="C133" s="8" t="s">
        <v>38</v>
      </c>
      <c r="D133" s="10">
        <v>3</v>
      </c>
      <c r="E133" s="13">
        <v>648051.36</v>
      </c>
    </row>
    <row r="134" spans="2:5" x14ac:dyDescent="0.35">
      <c r="B134" s="8"/>
      <c r="C134" s="8" t="s">
        <v>55</v>
      </c>
      <c r="D134" s="10">
        <v>3</v>
      </c>
      <c r="E134" s="13">
        <v>373374.55000000005</v>
      </c>
    </row>
    <row r="135" spans="2:5" x14ac:dyDescent="0.35">
      <c r="B135" s="8"/>
      <c r="C135" s="8" t="s">
        <v>40</v>
      </c>
      <c r="D135" s="10">
        <v>2</v>
      </c>
      <c r="E135" s="13">
        <v>180849</v>
      </c>
    </row>
    <row r="136" spans="2:5" x14ac:dyDescent="0.35">
      <c r="B136" s="8"/>
      <c r="C136" s="8" t="s">
        <v>1113</v>
      </c>
      <c r="D136" s="10">
        <v>5</v>
      </c>
      <c r="E136" s="13">
        <v>835028.00999999989</v>
      </c>
    </row>
    <row r="137" spans="2:5" x14ac:dyDescent="0.35">
      <c r="B137" s="8" t="s">
        <v>2083</v>
      </c>
      <c r="D137" s="10">
        <v>15</v>
      </c>
      <c r="E137" s="13">
        <v>2178650.92</v>
      </c>
    </row>
    <row r="138" spans="2:5" x14ac:dyDescent="0.35">
      <c r="B138" s="8" t="s">
        <v>45</v>
      </c>
      <c r="C138" s="8" t="s">
        <v>76</v>
      </c>
      <c r="D138" s="10">
        <v>2</v>
      </c>
      <c r="E138" s="13">
        <v>134647</v>
      </c>
    </row>
    <row r="139" spans="2:5" x14ac:dyDescent="0.35">
      <c r="B139" s="8"/>
      <c r="C139" s="8" t="s">
        <v>59</v>
      </c>
      <c r="D139" s="10">
        <v>4</v>
      </c>
      <c r="E139" s="13">
        <v>187075</v>
      </c>
    </row>
    <row r="140" spans="2:5" x14ac:dyDescent="0.35">
      <c r="B140" s="8"/>
      <c r="C140" s="8" t="s">
        <v>57</v>
      </c>
      <c r="D140" s="10">
        <v>3</v>
      </c>
      <c r="E140" s="13">
        <v>177180</v>
      </c>
    </row>
    <row r="141" spans="2:5" x14ac:dyDescent="0.35">
      <c r="B141" s="8"/>
      <c r="C141" s="8" t="s">
        <v>38</v>
      </c>
      <c r="D141" s="10">
        <v>5</v>
      </c>
      <c r="E141" s="13">
        <v>1141637.33</v>
      </c>
    </row>
    <row r="142" spans="2:5" x14ac:dyDescent="0.35">
      <c r="B142" s="8"/>
      <c r="C142" s="8" t="s">
        <v>55</v>
      </c>
      <c r="D142" s="10">
        <v>3</v>
      </c>
      <c r="E142" s="13">
        <v>361913.55</v>
      </c>
    </row>
    <row r="143" spans="2:5" x14ac:dyDescent="0.35">
      <c r="B143" s="8"/>
      <c r="C143" s="8" t="s">
        <v>44</v>
      </c>
      <c r="D143" s="10">
        <v>3</v>
      </c>
      <c r="E143" s="13">
        <v>245608</v>
      </c>
    </row>
    <row r="144" spans="2:5" x14ac:dyDescent="0.35">
      <c r="B144" s="8"/>
      <c r="C144" s="8" t="s">
        <v>40</v>
      </c>
      <c r="D144" s="10">
        <v>1</v>
      </c>
      <c r="E144" s="13">
        <v>84627</v>
      </c>
    </row>
    <row r="145" spans="1:5" x14ac:dyDescent="0.35">
      <c r="B145" s="8"/>
      <c r="C145" s="8" t="s">
        <v>1113</v>
      </c>
      <c r="D145" s="10">
        <v>2</v>
      </c>
      <c r="E145" s="13">
        <v>292878.74</v>
      </c>
    </row>
    <row r="146" spans="1:5" x14ac:dyDescent="0.35">
      <c r="B146" s="8"/>
      <c r="C146" s="8" t="s">
        <v>13</v>
      </c>
      <c r="D146" s="10">
        <v>1</v>
      </c>
      <c r="E146" s="13">
        <v>237123.9</v>
      </c>
    </row>
    <row r="147" spans="1:5" x14ac:dyDescent="0.35">
      <c r="B147" s="8" t="s">
        <v>2084</v>
      </c>
      <c r="D147" s="10">
        <v>24</v>
      </c>
      <c r="E147" s="13">
        <v>2862690.52</v>
      </c>
    </row>
    <row r="148" spans="1:5" x14ac:dyDescent="0.35">
      <c r="A148" s="8" t="s">
        <v>2085</v>
      </c>
      <c r="B148" s="8"/>
      <c r="D148" s="10">
        <v>139</v>
      </c>
      <c r="E148" s="13">
        <v>17393069.529999997</v>
      </c>
    </row>
    <row r="149" spans="1:5" x14ac:dyDescent="0.35">
      <c r="A149" s="8" t="s">
        <v>32</v>
      </c>
      <c r="B149" s="8" t="s">
        <v>58</v>
      </c>
      <c r="C149" s="8" t="s">
        <v>59</v>
      </c>
      <c r="D149" s="10">
        <v>7</v>
      </c>
      <c r="E149" s="13">
        <v>367897</v>
      </c>
    </row>
    <row r="150" spans="1:5" x14ac:dyDescent="0.35">
      <c r="B150" s="8"/>
      <c r="C150" s="8" t="s">
        <v>57</v>
      </c>
      <c r="D150" s="10">
        <v>1</v>
      </c>
      <c r="E150" s="13">
        <v>57704</v>
      </c>
    </row>
    <row r="151" spans="1:5" x14ac:dyDescent="0.35">
      <c r="B151" s="8"/>
      <c r="C151" s="8" t="s">
        <v>38</v>
      </c>
      <c r="D151" s="10">
        <v>3</v>
      </c>
      <c r="E151" s="13">
        <v>681010.1</v>
      </c>
    </row>
    <row r="152" spans="1:5" x14ac:dyDescent="0.35">
      <c r="B152" s="8"/>
      <c r="C152" s="8" t="s">
        <v>55</v>
      </c>
      <c r="D152" s="10">
        <v>4</v>
      </c>
      <c r="E152" s="13">
        <v>485636.52999999997</v>
      </c>
    </row>
    <row r="153" spans="1:5" x14ac:dyDescent="0.35">
      <c r="B153" s="8"/>
      <c r="C153" s="8" t="s">
        <v>40</v>
      </c>
      <c r="D153" s="10">
        <v>6</v>
      </c>
      <c r="E153" s="13">
        <v>507795</v>
      </c>
    </row>
    <row r="154" spans="1:5" x14ac:dyDescent="0.35">
      <c r="B154" s="8"/>
      <c r="C154" s="8" t="s">
        <v>1113</v>
      </c>
      <c r="D154" s="10">
        <v>2</v>
      </c>
      <c r="E154" s="13">
        <v>315563.81</v>
      </c>
    </row>
    <row r="155" spans="1:5" x14ac:dyDescent="0.35">
      <c r="B155" s="8"/>
      <c r="C155" s="8" t="s">
        <v>13</v>
      </c>
      <c r="D155" s="10">
        <v>7</v>
      </c>
      <c r="E155" s="13">
        <v>2047856.9000000001</v>
      </c>
    </row>
    <row r="156" spans="1:5" x14ac:dyDescent="0.35">
      <c r="B156" s="8" t="s">
        <v>2078</v>
      </c>
      <c r="D156" s="10">
        <v>30</v>
      </c>
      <c r="E156" s="13">
        <v>4463463.3400000008</v>
      </c>
    </row>
    <row r="157" spans="1:5" x14ac:dyDescent="0.35">
      <c r="B157" s="8" t="s">
        <v>30</v>
      </c>
      <c r="C157" s="8" t="s">
        <v>53</v>
      </c>
      <c r="D157" s="10">
        <v>4</v>
      </c>
      <c r="E157" s="13">
        <v>422745</v>
      </c>
    </row>
    <row r="158" spans="1:5" x14ac:dyDescent="0.35">
      <c r="B158" s="8"/>
      <c r="C158" s="8" t="s">
        <v>71</v>
      </c>
      <c r="D158" s="10">
        <v>2</v>
      </c>
      <c r="E158" s="13">
        <v>201791</v>
      </c>
    </row>
    <row r="159" spans="1:5" x14ac:dyDescent="0.35">
      <c r="B159" s="8"/>
      <c r="C159" s="8" t="s">
        <v>72</v>
      </c>
      <c r="D159" s="10">
        <v>2</v>
      </c>
      <c r="E159" s="13">
        <v>140742</v>
      </c>
    </row>
    <row r="160" spans="1:5" x14ac:dyDescent="0.35">
      <c r="B160" s="8"/>
      <c r="C160" s="8" t="s">
        <v>38</v>
      </c>
      <c r="D160" s="10">
        <v>3</v>
      </c>
      <c r="E160" s="13">
        <v>631096.07999999996</v>
      </c>
    </row>
    <row r="161" spans="2:5" x14ac:dyDescent="0.35">
      <c r="B161" s="8"/>
      <c r="C161" s="8" t="s">
        <v>78</v>
      </c>
      <c r="D161" s="10">
        <v>2</v>
      </c>
      <c r="E161" s="13">
        <v>200905.11</v>
      </c>
    </row>
    <row r="162" spans="2:5" x14ac:dyDescent="0.35">
      <c r="B162" s="8"/>
      <c r="C162" s="8" t="s">
        <v>85</v>
      </c>
      <c r="D162" s="10">
        <v>9</v>
      </c>
      <c r="E162" s="13">
        <v>705339</v>
      </c>
    </row>
    <row r="163" spans="2:5" x14ac:dyDescent="0.35">
      <c r="B163" s="8"/>
      <c r="C163" s="8" t="s">
        <v>60</v>
      </c>
      <c r="D163" s="10">
        <v>2</v>
      </c>
      <c r="E163" s="13">
        <v>209527</v>
      </c>
    </row>
    <row r="164" spans="2:5" x14ac:dyDescent="0.35">
      <c r="B164" s="8"/>
      <c r="C164" s="8" t="s">
        <v>29</v>
      </c>
      <c r="D164" s="10">
        <v>3</v>
      </c>
      <c r="E164" s="13">
        <v>261161</v>
      </c>
    </row>
    <row r="165" spans="2:5" x14ac:dyDescent="0.35">
      <c r="B165" s="8"/>
      <c r="C165" s="8" t="s">
        <v>52</v>
      </c>
      <c r="D165" s="10">
        <v>4</v>
      </c>
      <c r="E165" s="13">
        <v>327237</v>
      </c>
    </row>
    <row r="166" spans="2:5" x14ac:dyDescent="0.35">
      <c r="B166" s="8"/>
      <c r="C166" s="8" t="s">
        <v>13</v>
      </c>
      <c r="D166" s="10">
        <v>2</v>
      </c>
      <c r="E166" s="13">
        <v>584999.17000000004</v>
      </c>
    </row>
    <row r="167" spans="2:5" x14ac:dyDescent="0.35">
      <c r="B167" s="8" t="s">
        <v>2079</v>
      </c>
      <c r="D167" s="10">
        <v>33</v>
      </c>
      <c r="E167" s="13">
        <v>3685542.36</v>
      </c>
    </row>
    <row r="168" spans="2:5" x14ac:dyDescent="0.35">
      <c r="B168" s="8" t="s">
        <v>14</v>
      </c>
      <c r="C168" s="8" t="s">
        <v>59</v>
      </c>
      <c r="D168" s="10">
        <v>1</v>
      </c>
      <c r="E168" s="13">
        <v>43785</v>
      </c>
    </row>
    <row r="169" spans="2:5" x14ac:dyDescent="0.35">
      <c r="B169" s="8"/>
      <c r="C169" s="8" t="s">
        <v>57</v>
      </c>
      <c r="D169" s="10">
        <v>7</v>
      </c>
      <c r="E169" s="13">
        <v>432826</v>
      </c>
    </row>
    <row r="170" spans="2:5" x14ac:dyDescent="0.35">
      <c r="B170" s="8"/>
      <c r="C170" s="8" t="s">
        <v>38</v>
      </c>
      <c r="D170" s="10">
        <v>4</v>
      </c>
      <c r="E170" s="13">
        <v>878271.24</v>
      </c>
    </row>
    <row r="171" spans="2:5" x14ac:dyDescent="0.35">
      <c r="B171" s="8"/>
      <c r="C171" s="8" t="s">
        <v>55</v>
      </c>
      <c r="D171" s="10">
        <v>4</v>
      </c>
      <c r="E171" s="13">
        <v>496492.03</v>
      </c>
    </row>
    <row r="172" spans="2:5" x14ac:dyDescent="0.35">
      <c r="B172" s="8"/>
      <c r="C172" s="8" t="s">
        <v>40</v>
      </c>
      <c r="D172" s="10">
        <v>3</v>
      </c>
      <c r="E172" s="13">
        <v>270415</v>
      </c>
    </row>
    <row r="173" spans="2:5" x14ac:dyDescent="0.35">
      <c r="B173" s="8"/>
      <c r="C173" s="8" t="s">
        <v>1113</v>
      </c>
      <c r="D173" s="10">
        <v>3</v>
      </c>
      <c r="E173" s="13">
        <v>518762.62</v>
      </c>
    </row>
    <row r="174" spans="2:5" x14ac:dyDescent="0.35">
      <c r="B174" s="8"/>
      <c r="C174" s="8" t="s">
        <v>13</v>
      </c>
      <c r="D174" s="10">
        <v>5</v>
      </c>
      <c r="E174" s="13">
        <v>1593675.11</v>
      </c>
    </row>
    <row r="175" spans="2:5" x14ac:dyDescent="0.35">
      <c r="B175" s="8" t="s">
        <v>2080</v>
      </c>
      <c r="D175" s="10">
        <v>27</v>
      </c>
      <c r="E175" s="13">
        <v>4234227</v>
      </c>
    </row>
    <row r="176" spans="2:5" x14ac:dyDescent="0.35">
      <c r="B176" s="8" t="s">
        <v>22</v>
      </c>
      <c r="C176" s="8" t="s">
        <v>70</v>
      </c>
      <c r="D176" s="10">
        <v>2</v>
      </c>
      <c r="E176" s="13">
        <v>85642</v>
      </c>
    </row>
    <row r="177" spans="2:5" x14ac:dyDescent="0.35">
      <c r="B177" s="8"/>
      <c r="C177" s="8" t="s">
        <v>38</v>
      </c>
      <c r="D177" s="10">
        <v>3</v>
      </c>
      <c r="E177" s="13">
        <v>602103.19999999995</v>
      </c>
    </row>
    <row r="178" spans="2:5" x14ac:dyDescent="0.35">
      <c r="B178" s="8"/>
      <c r="C178" s="8" t="s">
        <v>21</v>
      </c>
      <c r="D178" s="10">
        <v>5</v>
      </c>
      <c r="E178" s="13">
        <v>336083</v>
      </c>
    </row>
    <row r="179" spans="2:5" x14ac:dyDescent="0.35">
      <c r="B179" s="8"/>
      <c r="C179" s="8" t="s">
        <v>55</v>
      </c>
      <c r="D179" s="10">
        <v>5</v>
      </c>
      <c r="E179" s="13">
        <v>614430.96</v>
      </c>
    </row>
    <row r="180" spans="2:5" x14ac:dyDescent="0.35">
      <c r="B180" s="8"/>
      <c r="C180" s="8" t="s">
        <v>65</v>
      </c>
      <c r="D180" s="10">
        <v>3</v>
      </c>
      <c r="E180" s="13">
        <v>234862</v>
      </c>
    </row>
    <row r="181" spans="2:5" x14ac:dyDescent="0.35">
      <c r="B181" s="8"/>
      <c r="C181" s="8" t="s">
        <v>1113</v>
      </c>
      <c r="D181" s="10">
        <v>4</v>
      </c>
      <c r="E181" s="13">
        <v>656036.4</v>
      </c>
    </row>
    <row r="182" spans="2:5" x14ac:dyDescent="0.35">
      <c r="B182" s="8"/>
      <c r="C182" s="8" t="s">
        <v>13</v>
      </c>
      <c r="D182" s="10">
        <v>2</v>
      </c>
      <c r="E182" s="13">
        <v>622292.23</v>
      </c>
    </row>
    <row r="183" spans="2:5" x14ac:dyDescent="0.35">
      <c r="B183" s="8" t="s">
        <v>2081</v>
      </c>
      <c r="D183" s="10">
        <v>24</v>
      </c>
      <c r="E183" s="13">
        <v>3151449.7900000005</v>
      </c>
    </row>
    <row r="184" spans="2:5" x14ac:dyDescent="0.35">
      <c r="B184" s="8" t="s">
        <v>26</v>
      </c>
      <c r="C184" s="8" t="s">
        <v>36</v>
      </c>
      <c r="D184" s="10">
        <v>4</v>
      </c>
      <c r="E184" s="13">
        <v>289396</v>
      </c>
    </row>
    <row r="185" spans="2:5" x14ac:dyDescent="0.35">
      <c r="B185" s="8"/>
      <c r="C185" s="8" t="s">
        <v>50</v>
      </c>
      <c r="D185" s="10">
        <v>2</v>
      </c>
      <c r="E185" s="13">
        <v>176121.26</v>
      </c>
    </row>
    <row r="186" spans="2:5" x14ac:dyDescent="0.35">
      <c r="B186" s="8"/>
      <c r="C186" s="8" t="s">
        <v>38</v>
      </c>
      <c r="D186" s="10">
        <v>5</v>
      </c>
      <c r="E186" s="13">
        <v>994113.79</v>
      </c>
    </row>
    <row r="187" spans="2:5" x14ac:dyDescent="0.35">
      <c r="B187" s="8"/>
      <c r="C187" s="8" t="s">
        <v>25</v>
      </c>
      <c r="D187" s="10">
        <v>3</v>
      </c>
      <c r="E187" s="13">
        <v>228040</v>
      </c>
    </row>
    <row r="188" spans="2:5" x14ac:dyDescent="0.35">
      <c r="B188" s="8"/>
      <c r="C188" s="8" t="s">
        <v>62</v>
      </c>
      <c r="D188" s="10">
        <v>6</v>
      </c>
      <c r="E188" s="13">
        <v>284358</v>
      </c>
    </row>
    <row r="189" spans="2:5" x14ac:dyDescent="0.35">
      <c r="B189" s="8"/>
      <c r="C189" s="8" t="s">
        <v>75</v>
      </c>
      <c r="D189" s="10">
        <v>3</v>
      </c>
      <c r="E189" s="13">
        <v>270216</v>
      </c>
    </row>
    <row r="190" spans="2:5" x14ac:dyDescent="0.35">
      <c r="B190" s="8"/>
      <c r="C190" s="8" t="s">
        <v>55</v>
      </c>
      <c r="D190" s="10">
        <v>3</v>
      </c>
      <c r="E190" s="13">
        <v>381381.54</v>
      </c>
    </row>
    <row r="191" spans="2:5" x14ac:dyDescent="0.35">
      <c r="B191" s="8"/>
      <c r="C191" s="8" t="s">
        <v>74</v>
      </c>
      <c r="D191" s="10">
        <v>6</v>
      </c>
      <c r="E191" s="13">
        <v>493676</v>
      </c>
    </row>
    <row r="192" spans="2:5" x14ac:dyDescent="0.35">
      <c r="B192" s="8"/>
      <c r="C192" s="8" t="s">
        <v>61</v>
      </c>
      <c r="D192" s="10">
        <v>3</v>
      </c>
      <c r="E192" s="13">
        <v>261539</v>
      </c>
    </row>
    <row r="193" spans="2:5" x14ac:dyDescent="0.35">
      <c r="B193" s="8"/>
      <c r="C193" s="8" t="s">
        <v>34</v>
      </c>
      <c r="D193" s="10">
        <v>2</v>
      </c>
      <c r="E193" s="13">
        <v>151724</v>
      </c>
    </row>
    <row r="194" spans="2:5" x14ac:dyDescent="0.35">
      <c r="B194" s="8"/>
      <c r="C194" s="8" t="s">
        <v>69</v>
      </c>
      <c r="D194" s="10">
        <v>2</v>
      </c>
      <c r="E194" s="13">
        <v>176897</v>
      </c>
    </row>
    <row r="195" spans="2:5" x14ac:dyDescent="0.35">
      <c r="B195" s="8"/>
      <c r="C195" s="8" t="s">
        <v>73</v>
      </c>
      <c r="D195" s="10">
        <v>3</v>
      </c>
      <c r="E195" s="13">
        <v>262809</v>
      </c>
    </row>
    <row r="196" spans="2:5" x14ac:dyDescent="0.35">
      <c r="B196" s="8"/>
      <c r="C196" s="8" t="s">
        <v>1113</v>
      </c>
      <c r="D196" s="10">
        <v>5</v>
      </c>
      <c r="E196" s="13">
        <v>801270.84</v>
      </c>
    </row>
    <row r="197" spans="2:5" x14ac:dyDescent="0.35">
      <c r="B197" s="8"/>
      <c r="C197" s="8" t="s">
        <v>79</v>
      </c>
      <c r="D197" s="10">
        <v>6</v>
      </c>
      <c r="E197" s="13">
        <v>511430</v>
      </c>
    </row>
    <row r="198" spans="2:5" x14ac:dyDescent="0.35">
      <c r="B198" s="8"/>
      <c r="C198" s="8" t="s">
        <v>64</v>
      </c>
      <c r="D198" s="10">
        <v>3</v>
      </c>
      <c r="E198" s="13">
        <v>149037</v>
      </c>
    </row>
    <row r="199" spans="2:5" x14ac:dyDescent="0.35">
      <c r="B199" s="8"/>
      <c r="C199" s="8" t="s">
        <v>49</v>
      </c>
      <c r="D199" s="10">
        <v>2</v>
      </c>
      <c r="E199" s="13">
        <v>143713</v>
      </c>
    </row>
    <row r="200" spans="2:5" x14ac:dyDescent="0.35">
      <c r="B200" s="8"/>
      <c r="C200" s="8" t="s">
        <v>13</v>
      </c>
      <c r="D200" s="10">
        <v>1</v>
      </c>
      <c r="E200" s="13">
        <v>333569.59999999998</v>
      </c>
    </row>
    <row r="201" spans="2:5" x14ac:dyDescent="0.35">
      <c r="B201" s="8" t="s">
        <v>2082</v>
      </c>
      <c r="D201" s="10">
        <v>59</v>
      </c>
      <c r="E201" s="13">
        <v>5909292.0300000003</v>
      </c>
    </row>
    <row r="202" spans="2:5" x14ac:dyDescent="0.35">
      <c r="B202" s="8" t="s">
        <v>41</v>
      </c>
      <c r="C202" s="8" t="s">
        <v>59</v>
      </c>
      <c r="D202" s="10">
        <v>3</v>
      </c>
      <c r="E202" s="13">
        <v>153247</v>
      </c>
    </row>
    <row r="203" spans="2:5" x14ac:dyDescent="0.35">
      <c r="B203" s="8"/>
      <c r="C203" s="8" t="s">
        <v>57</v>
      </c>
      <c r="D203" s="10">
        <v>2</v>
      </c>
      <c r="E203" s="13">
        <v>105690</v>
      </c>
    </row>
    <row r="204" spans="2:5" x14ac:dyDescent="0.35">
      <c r="B204" s="8"/>
      <c r="C204" s="8" t="s">
        <v>38</v>
      </c>
      <c r="D204" s="10">
        <v>3</v>
      </c>
      <c r="E204" s="13">
        <v>659499.35</v>
      </c>
    </row>
    <row r="205" spans="2:5" x14ac:dyDescent="0.35">
      <c r="B205" s="8"/>
      <c r="C205" s="8" t="s">
        <v>55</v>
      </c>
      <c r="D205" s="10">
        <v>5</v>
      </c>
      <c r="E205" s="13">
        <v>629722.57999999996</v>
      </c>
    </row>
    <row r="206" spans="2:5" x14ac:dyDescent="0.35">
      <c r="B206" s="8"/>
      <c r="C206" s="8" t="s">
        <v>40</v>
      </c>
      <c r="D206" s="10">
        <v>5</v>
      </c>
      <c r="E206" s="13">
        <v>392540</v>
      </c>
    </row>
    <row r="207" spans="2:5" x14ac:dyDescent="0.35">
      <c r="B207" s="8"/>
      <c r="C207" s="8" t="s">
        <v>1113</v>
      </c>
      <c r="D207" s="10">
        <v>1</v>
      </c>
      <c r="E207" s="13">
        <v>160516.16</v>
      </c>
    </row>
    <row r="208" spans="2:5" x14ac:dyDescent="0.35">
      <c r="B208" s="8"/>
      <c r="C208" s="8" t="s">
        <v>13</v>
      </c>
      <c r="D208" s="10">
        <v>2</v>
      </c>
      <c r="E208" s="13">
        <v>538559.28</v>
      </c>
    </row>
    <row r="209" spans="1:5" x14ac:dyDescent="0.35">
      <c r="B209" s="8" t="s">
        <v>2083</v>
      </c>
      <c r="D209" s="10">
        <v>21</v>
      </c>
      <c r="E209" s="13">
        <v>2639774.37</v>
      </c>
    </row>
    <row r="210" spans="1:5" x14ac:dyDescent="0.35">
      <c r="B210" s="8" t="s">
        <v>45</v>
      </c>
      <c r="C210" s="8" t="s">
        <v>76</v>
      </c>
      <c r="D210" s="10">
        <v>8</v>
      </c>
      <c r="E210" s="13">
        <v>480377</v>
      </c>
    </row>
    <row r="211" spans="1:5" x14ac:dyDescent="0.35">
      <c r="B211" s="8"/>
      <c r="C211" s="8" t="s">
        <v>59</v>
      </c>
      <c r="D211" s="10">
        <v>5</v>
      </c>
      <c r="E211" s="13">
        <v>256556</v>
      </c>
    </row>
    <row r="212" spans="1:5" x14ac:dyDescent="0.35">
      <c r="B212" s="8"/>
      <c r="C212" s="8" t="s">
        <v>57</v>
      </c>
      <c r="D212" s="10">
        <v>2</v>
      </c>
      <c r="E212" s="13">
        <v>118725</v>
      </c>
    </row>
    <row r="213" spans="1:5" x14ac:dyDescent="0.35">
      <c r="B213" s="8"/>
      <c r="C213" s="8" t="s">
        <v>38</v>
      </c>
      <c r="D213" s="10">
        <v>1</v>
      </c>
      <c r="E213" s="13">
        <v>215301.2</v>
      </c>
    </row>
    <row r="214" spans="1:5" x14ac:dyDescent="0.35">
      <c r="B214" s="8"/>
      <c r="C214" s="8" t="s">
        <v>55</v>
      </c>
      <c r="D214" s="10">
        <v>3</v>
      </c>
      <c r="E214" s="13">
        <v>382932.51</v>
      </c>
    </row>
    <row r="215" spans="1:5" x14ac:dyDescent="0.35">
      <c r="B215" s="8"/>
      <c r="C215" s="8" t="s">
        <v>44</v>
      </c>
      <c r="D215" s="10">
        <v>4</v>
      </c>
      <c r="E215" s="13">
        <v>349099</v>
      </c>
    </row>
    <row r="216" spans="1:5" x14ac:dyDescent="0.35">
      <c r="B216" s="8"/>
      <c r="C216" s="8" t="s">
        <v>40</v>
      </c>
      <c r="D216" s="10">
        <v>6</v>
      </c>
      <c r="E216" s="13">
        <v>510161</v>
      </c>
    </row>
    <row r="217" spans="1:5" x14ac:dyDescent="0.35">
      <c r="B217" s="8"/>
      <c r="C217" s="8" t="s">
        <v>1113</v>
      </c>
      <c r="D217" s="10">
        <v>2</v>
      </c>
      <c r="E217" s="13">
        <v>282313.73</v>
      </c>
    </row>
    <row r="218" spans="1:5" x14ac:dyDescent="0.35">
      <c r="B218" s="8"/>
      <c r="C218" s="8" t="s">
        <v>13</v>
      </c>
      <c r="D218" s="10">
        <v>2</v>
      </c>
      <c r="E218" s="13">
        <v>690838.4</v>
      </c>
    </row>
    <row r="219" spans="1:5" x14ac:dyDescent="0.35">
      <c r="B219" s="8" t="s">
        <v>2084</v>
      </c>
      <c r="D219" s="10">
        <v>33</v>
      </c>
      <c r="E219" s="13">
        <v>3286303.8400000003</v>
      </c>
    </row>
    <row r="220" spans="1:5" x14ac:dyDescent="0.35">
      <c r="A220" s="8" t="s">
        <v>2086</v>
      </c>
      <c r="B220" s="8"/>
      <c r="D220" s="10">
        <v>227</v>
      </c>
      <c r="E220" s="13">
        <v>27370052.729999997</v>
      </c>
    </row>
    <row r="221" spans="1:5" x14ac:dyDescent="0.35">
      <c r="A221" s="8" t="s">
        <v>18</v>
      </c>
      <c r="B221" s="8" t="s">
        <v>58</v>
      </c>
      <c r="C221" s="8" t="s">
        <v>59</v>
      </c>
      <c r="D221" s="10">
        <v>11</v>
      </c>
      <c r="E221" s="13">
        <v>575828</v>
      </c>
    </row>
    <row r="222" spans="1:5" x14ac:dyDescent="0.35">
      <c r="B222" s="8"/>
      <c r="C222" s="8" t="s">
        <v>57</v>
      </c>
      <c r="D222" s="10">
        <v>10</v>
      </c>
      <c r="E222" s="13">
        <v>634585</v>
      </c>
    </row>
    <row r="223" spans="1:5" x14ac:dyDescent="0.35">
      <c r="B223" s="8"/>
      <c r="C223" s="8" t="s">
        <v>38</v>
      </c>
      <c r="D223" s="10">
        <v>5</v>
      </c>
      <c r="E223" s="13">
        <v>1098519.8599999999</v>
      </c>
    </row>
    <row r="224" spans="1:5" x14ac:dyDescent="0.35">
      <c r="B224" s="8"/>
      <c r="C224" s="8" t="s">
        <v>55</v>
      </c>
      <c r="D224" s="10">
        <v>11</v>
      </c>
      <c r="E224" s="13">
        <v>1394116.72</v>
      </c>
    </row>
    <row r="225" spans="2:5" x14ac:dyDescent="0.35">
      <c r="B225" s="8"/>
      <c r="C225" s="8" t="s">
        <v>40</v>
      </c>
      <c r="D225" s="10">
        <v>7</v>
      </c>
      <c r="E225" s="13">
        <v>546366</v>
      </c>
    </row>
    <row r="226" spans="2:5" x14ac:dyDescent="0.35">
      <c r="B226" s="8"/>
      <c r="C226" s="8" t="s">
        <v>1113</v>
      </c>
      <c r="D226" s="10">
        <v>9</v>
      </c>
      <c r="E226" s="13">
        <v>1425701.9</v>
      </c>
    </row>
    <row r="227" spans="2:5" x14ac:dyDescent="0.35">
      <c r="B227" s="8"/>
      <c r="C227" s="8" t="s">
        <v>13</v>
      </c>
      <c r="D227" s="10">
        <v>13</v>
      </c>
      <c r="E227" s="13">
        <v>3738094.7699999996</v>
      </c>
    </row>
    <row r="228" spans="2:5" x14ac:dyDescent="0.35">
      <c r="B228" s="8" t="s">
        <v>2078</v>
      </c>
      <c r="D228" s="10">
        <v>66</v>
      </c>
      <c r="E228" s="13">
        <v>9413212.2500000037</v>
      </c>
    </row>
    <row r="229" spans="2:5" x14ac:dyDescent="0.35">
      <c r="B229" s="8" t="s">
        <v>30</v>
      </c>
      <c r="C229" s="8" t="s">
        <v>53</v>
      </c>
      <c r="D229" s="10">
        <v>7</v>
      </c>
      <c r="E229" s="13">
        <v>744633</v>
      </c>
    </row>
    <row r="230" spans="2:5" x14ac:dyDescent="0.35">
      <c r="B230" s="8"/>
      <c r="C230" s="8" t="s">
        <v>71</v>
      </c>
      <c r="D230" s="10">
        <v>9</v>
      </c>
      <c r="E230" s="13">
        <v>853957</v>
      </c>
    </row>
    <row r="231" spans="2:5" x14ac:dyDescent="0.35">
      <c r="B231" s="8"/>
      <c r="C231" s="8" t="s">
        <v>72</v>
      </c>
      <c r="D231" s="10">
        <v>11</v>
      </c>
      <c r="E231" s="13">
        <v>893145</v>
      </c>
    </row>
    <row r="232" spans="2:5" x14ac:dyDescent="0.35">
      <c r="B232" s="8"/>
      <c r="C232" s="8" t="s">
        <v>38</v>
      </c>
      <c r="D232" s="10">
        <v>7</v>
      </c>
      <c r="E232" s="13">
        <v>1505634.6099999999</v>
      </c>
    </row>
    <row r="233" spans="2:5" x14ac:dyDescent="0.35">
      <c r="B233" s="8"/>
      <c r="C233" s="8" t="s">
        <v>78</v>
      </c>
      <c r="D233" s="10">
        <v>8</v>
      </c>
      <c r="E233" s="13">
        <v>992597.78</v>
      </c>
    </row>
    <row r="234" spans="2:5" x14ac:dyDescent="0.35">
      <c r="B234" s="8"/>
      <c r="C234" s="8" t="s">
        <v>85</v>
      </c>
      <c r="D234" s="10">
        <v>10</v>
      </c>
      <c r="E234" s="13">
        <v>758637</v>
      </c>
    </row>
    <row r="235" spans="2:5" x14ac:dyDescent="0.35">
      <c r="B235" s="8"/>
      <c r="C235" s="8" t="s">
        <v>60</v>
      </c>
      <c r="D235" s="10">
        <v>8</v>
      </c>
      <c r="E235" s="13">
        <v>775361</v>
      </c>
    </row>
    <row r="236" spans="2:5" x14ac:dyDescent="0.35">
      <c r="B236" s="8"/>
      <c r="C236" s="8" t="s">
        <v>29</v>
      </c>
      <c r="D236" s="10">
        <v>7</v>
      </c>
      <c r="E236" s="13">
        <v>548878</v>
      </c>
    </row>
    <row r="237" spans="2:5" x14ac:dyDescent="0.35">
      <c r="B237" s="8"/>
      <c r="C237" s="8" t="s">
        <v>52</v>
      </c>
      <c r="D237" s="10">
        <v>12</v>
      </c>
      <c r="E237" s="13">
        <v>1011455</v>
      </c>
    </row>
    <row r="238" spans="2:5" x14ac:dyDescent="0.35">
      <c r="B238" s="8"/>
      <c r="C238" s="8" t="s">
        <v>13</v>
      </c>
      <c r="D238" s="10">
        <v>10</v>
      </c>
      <c r="E238" s="13">
        <v>2948241.5700000003</v>
      </c>
    </row>
    <row r="239" spans="2:5" x14ac:dyDescent="0.35">
      <c r="B239" s="8" t="s">
        <v>2079</v>
      </c>
      <c r="D239" s="10">
        <v>89</v>
      </c>
      <c r="E239" s="13">
        <v>11032539.959999999</v>
      </c>
    </row>
    <row r="240" spans="2:5" x14ac:dyDescent="0.35">
      <c r="B240" s="8" t="s">
        <v>14</v>
      </c>
      <c r="C240" s="8" t="s">
        <v>59</v>
      </c>
      <c r="D240" s="10">
        <v>9</v>
      </c>
      <c r="E240" s="13">
        <v>420852</v>
      </c>
    </row>
    <row r="241" spans="2:5" x14ac:dyDescent="0.35">
      <c r="B241" s="8"/>
      <c r="C241" s="8" t="s">
        <v>57</v>
      </c>
      <c r="D241" s="10">
        <v>6</v>
      </c>
      <c r="E241" s="13">
        <v>379375</v>
      </c>
    </row>
    <row r="242" spans="2:5" x14ac:dyDescent="0.35">
      <c r="B242" s="8"/>
      <c r="C242" s="8" t="s">
        <v>38</v>
      </c>
      <c r="D242" s="10">
        <v>6</v>
      </c>
      <c r="E242" s="13">
        <v>1206226.0999999999</v>
      </c>
    </row>
    <row r="243" spans="2:5" x14ac:dyDescent="0.35">
      <c r="B243" s="8"/>
      <c r="C243" s="8" t="s">
        <v>55</v>
      </c>
      <c r="D243" s="10">
        <v>15</v>
      </c>
      <c r="E243" s="13">
        <v>1818545.56</v>
      </c>
    </row>
    <row r="244" spans="2:5" x14ac:dyDescent="0.35">
      <c r="B244" s="8"/>
      <c r="C244" s="8" t="s">
        <v>40</v>
      </c>
      <c r="D244" s="10">
        <v>6</v>
      </c>
      <c r="E244" s="13">
        <v>529077</v>
      </c>
    </row>
    <row r="245" spans="2:5" x14ac:dyDescent="0.35">
      <c r="B245" s="8"/>
      <c r="C245" s="8" t="s">
        <v>1113</v>
      </c>
      <c r="D245" s="10">
        <v>7</v>
      </c>
      <c r="E245" s="13">
        <v>1098701.21</v>
      </c>
    </row>
    <row r="246" spans="2:5" x14ac:dyDescent="0.35">
      <c r="B246" s="8"/>
      <c r="C246" s="8" t="s">
        <v>13</v>
      </c>
      <c r="D246" s="10">
        <v>8</v>
      </c>
      <c r="E246" s="13">
        <v>2296317.2599999998</v>
      </c>
    </row>
    <row r="247" spans="2:5" x14ac:dyDescent="0.35">
      <c r="B247" s="8" t="s">
        <v>2080</v>
      </c>
      <c r="D247" s="10">
        <v>57</v>
      </c>
      <c r="E247" s="13">
        <v>7749094.1300000008</v>
      </c>
    </row>
    <row r="248" spans="2:5" x14ac:dyDescent="0.35">
      <c r="B248" s="8" t="s">
        <v>22</v>
      </c>
      <c r="C248" s="8" t="s">
        <v>70</v>
      </c>
      <c r="D248" s="10">
        <v>13</v>
      </c>
      <c r="E248" s="13">
        <v>669176</v>
      </c>
    </row>
    <row r="249" spans="2:5" x14ac:dyDescent="0.35">
      <c r="B249" s="8"/>
      <c r="C249" s="8" t="s">
        <v>38</v>
      </c>
      <c r="D249" s="10">
        <v>11</v>
      </c>
      <c r="E249" s="13">
        <v>2355178.98</v>
      </c>
    </row>
    <row r="250" spans="2:5" x14ac:dyDescent="0.35">
      <c r="B250" s="8"/>
      <c r="C250" s="8" t="s">
        <v>21</v>
      </c>
      <c r="D250" s="10">
        <v>8</v>
      </c>
      <c r="E250" s="13">
        <v>518398</v>
      </c>
    </row>
    <row r="251" spans="2:5" x14ac:dyDescent="0.35">
      <c r="B251" s="8"/>
      <c r="C251" s="8" t="s">
        <v>55</v>
      </c>
      <c r="D251" s="10">
        <v>12</v>
      </c>
      <c r="E251" s="13">
        <v>1547016.15</v>
      </c>
    </row>
    <row r="252" spans="2:5" x14ac:dyDescent="0.35">
      <c r="B252" s="8"/>
      <c r="C252" s="8" t="s">
        <v>65</v>
      </c>
      <c r="D252" s="10">
        <v>6</v>
      </c>
      <c r="E252" s="13">
        <v>525000</v>
      </c>
    </row>
    <row r="253" spans="2:5" x14ac:dyDescent="0.35">
      <c r="B253" s="8"/>
      <c r="C253" s="8" t="s">
        <v>1113</v>
      </c>
      <c r="D253" s="10">
        <v>9</v>
      </c>
      <c r="E253" s="13">
        <v>1473991.8900000001</v>
      </c>
    </row>
    <row r="254" spans="2:5" x14ac:dyDescent="0.35">
      <c r="B254" s="8"/>
      <c r="C254" s="8" t="s">
        <v>13</v>
      </c>
      <c r="D254" s="10">
        <v>12</v>
      </c>
      <c r="E254" s="13">
        <v>3498924.49</v>
      </c>
    </row>
    <row r="255" spans="2:5" x14ac:dyDescent="0.35">
      <c r="B255" s="8" t="s">
        <v>2081</v>
      </c>
      <c r="D255" s="10">
        <v>71</v>
      </c>
      <c r="E255" s="13">
        <v>10587685.510000002</v>
      </c>
    </row>
    <row r="256" spans="2:5" x14ac:dyDescent="0.35">
      <c r="B256" s="8" t="s">
        <v>26</v>
      </c>
      <c r="C256" s="8" t="s">
        <v>36</v>
      </c>
      <c r="D256" s="10">
        <v>17</v>
      </c>
      <c r="E256" s="13">
        <v>1242072</v>
      </c>
    </row>
    <row r="257" spans="2:5" x14ac:dyDescent="0.35">
      <c r="B257" s="8"/>
      <c r="C257" s="8" t="s">
        <v>50</v>
      </c>
      <c r="D257" s="10">
        <v>10</v>
      </c>
      <c r="E257" s="13">
        <v>891335.27</v>
      </c>
    </row>
    <row r="258" spans="2:5" x14ac:dyDescent="0.35">
      <c r="B258" s="8"/>
      <c r="C258" s="8" t="s">
        <v>38</v>
      </c>
      <c r="D258" s="10">
        <v>10</v>
      </c>
      <c r="E258" s="13">
        <v>2196449.85</v>
      </c>
    </row>
    <row r="259" spans="2:5" x14ac:dyDescent="0.35">
      <c r="B259" s="8"/>
      <c r="C259" s="8" t="s">
        <v>25</v>
      </c>
      <c r="D259" s="10">
        <v>14</v>
      </c>
      <c r="E259" s="13">
        <v>1048733</v>
      </c>
    </row>
    <row r="260" spans="2:5" x14ac:dyDescent="0.35">
      <c r="B260" s="8"/>
      <c r="C260" s="8" t="s">
        <v>62</v>
      </c>
      <c r="D260" s="10">
        <v>11</v>
      </c>
      <c r="E260" s="13">
        <v>559143</v>
      </c>
    </row>
    <row r="261" spans="2:5" x14ac:dyDescent="0.35">
      <c r="B261" s="8"/>
      <c r="C261" s="8" t="s">
        <v>75</v>
      </c>
      <c r="D261" s="10">
        <v>12</v>
      </c>
      <c r="E261" s="13">
        <v>1044285</v>
      </c>
    </row>
    <row r="262" spans="2:5" x14ac:dyDescent="0.35">
      <c r="B262" s="8"/>
      <c r="C262" s="8" t="s">
        <v>55</v>
      </c>
      <c r="D262" s="10">
        <v>11</v>
      </c>
      <c r="E262" s="13">
        <v>1400022.9500000002</v>
      </c>
    </row>
    <row r="263" spans="2:5" x14ac:dyDescent="0.35">
      <c r="B263" s="8"/>
      <c r="C263" s="8" t="s">
        <v>74</v>
      </c>
      <c r="D263" s="10">
        <v>15</v>
      </c>
      <c r="E263" s="13">
        <v>1126615</v>
      </c>
    </row>
    <row r="264" spans="2:5" x14ac:dyDescent="0.35">
      <c r="B264" s="8"/>
      <c r="C264" s="8" t="s">
        <v>61</v>
      </c>
      <c r="D264" s="10">
        <v>10</v>
      </c>
      <c r="E264" s="13">
        <v>766369</v>
      </c>
    </row>
    <row r="265" spans="2:5" x14ac:dyDescent="0.35">
      <c r="B265" s="8"/>
      <c r="C265" s="8" t="s">
        <v>34</v>
      </c>
      <c r="D265" s="10">
        <v>11</v>
      </c>
      <c r="E265" s="13">
        <v>839221</v>
      </c>
    </row>
    <row r="266" spans="2:5" x14ac:dyDescent="0.35">
      <c r="B266" s="8"/>
      <c r="C266" s="8" t="s">
        <v>69</v>
      </c>
      <c r="D266" s="10">
        <v>8</v>
      </c>
      <c r="E266" s="13">
        <v>648190</v>
      </c>
    </row>
    <row r="267" spans="2:5" x14ac:dyDescent="0.35">
      <c r="B267" s="8"/>
      <c r="C267" s="8" t="s">
        <v>73</v>
      </c>
      <c r="D267" s="10">
        <v>8</v>
      </c>
      <c r="E267" s="13">
        <v>660585</v>
      </c>
    </row>
    <row r="268" spans="2:5" x14ac:dyDescent="0.35">
      <c r="B268" s="8"/>
      <c r="C268" s="8" t="s">
        <v>1113</v>
      </c>
      <c r="D268" s="10">
        <v>7</v>
      </c>
      <c r="E268" s="13">
        <v>1147825.06</v>
      </c>
    </row>
    <row r="269" spans="2:5" x14ac:dyDescent="0.35">
      <c r="B269" s="8"/>
      <c r="C269" s="8" t="s">
        <v>79</v>
      </c>
      <c r="D269" s="10">
        <v>14</v>
      </c>
      <c r="E269" s="13">
        <v>1196939</v>
      </c>
    </row>
    <row r="270" spans="2:5" x14ac:dyDescent="0.35">
      <c r="B270" s="8"/>
      <c r="C270" s="8" t="s">
        <v>64</v>
      </c>
      <c r="D270" s="10">
        <v>11</v>
      </c>
      <c r="E270" s="13">
        <v>526687</v>
      </c>
    </row>
    <row r="271" spans="2:5" x14ac:dyDescent="0.35">
      <c r="B271" s="8"/>
      <c r="C271" s="8" t="s">
        <v>49</v>
      </c>
      <c r="D271" s="10">
        <v>7</v>
      </c>
      <c r="E271" s="13">
        <v>559072</v>
      </c>
    </row>
    <row r="272" spans="2:5" x14ac:dyDescent="0.35">
      <c r="B272" s="8"/>
      <c r="C272" s="8" t="s">
        <v>13</v>
      </c>
      <c r="D272" s="10">
        <v>8</v>
      </c>
      <c r="E272" s="13">
        <v>2424517.9200000004</v>
      </c>
    </row>
    <row r="273" spans="2:5" x14ac:dyDescent="0.35">
      <c r="B273" s="8" t="s">
        <v>2082</v>
      </c>
      <c r="D273" s="10">
        <v>184</v>
      </c>
      <c r="E273" s="13">
        <v>18278062.050000001</v>
      </c>
    </row>
    <row r="274" spans="2:5" x14ac:dyDescent="0.35">
      <c r="B274" s="8" t="s">
        <v>41</v>
      </c>
      <c r="C274" s="8" t="s">
        <v>59</v>
      </c>
      <c r="D274" s="10">
        <v>11</v>
      </c>
      <c r="E274" s="13">
        <v>566976</v>
      </c>
    </row>
    <row r="275" spans="2:5" x14ac:dyDescent="0.35">
      <c r="B275" s="8"/>
      <c r="C275" s="8" t="s">
        <v>57</v>
      </c>
      <c r="D275" s="10">
        <v>5</v>
      </c>
      <c r="E275" s="13">
        <v>340198</v>
      </c>
    </row>
    <row r="276" spans="2:5" x14ac:dyDescent="0.35">
      <c r="B276" s="8"/>
      <c r="C276" s="8" t="s">
        <v>38</v>
      </c>
      <c r="D276" s="10">
        <v>8</v>
      </c>
      <c r="E276" s="13">
        <v>1560163.53</v>
      </c>
    </row>
    <row r="277" spans="2:5" x14ac:dyDescent="0.35">
      <c r="B277" s="8"/>
      <c r="C277" s="8" t="s">
        <v>55</v>
      </c>
      <c r="D277" s="10">
        <v>14</v>
      </c>
      <c r="E277" s="13">
        <v>1680025.9899999998</v>
      </c>
    </row>
    <row r="278" spans="2:5" x14ac:dyDescent="0.35">
      <c r="B278" s="8"/>
      <c r="C278" s="8" t="s">
        <v>40</v>
      </c>
      <c r="D278" s="10">
        <v>11</v>
      </c>
      <c r="E278" s="13">
        <v>960536</v>
      </c>
    </row>
    <row r="279" spans="2:5" x14ac:dyDescent="0.35">
      <c r="B279" s="8"/>
      <c r="C279" s="8" t="s">
        <v>1113</v>
      </c>
      <c r="D279" s="10">
        <v>11</v>
      </c>
      <c r="E279" s="13">
        <v>1766408.3200000003</v>
      </c>
    </row>
    <row r="280" spans="2:5" x14ac:dyDescent="0.35">
      <c r="B280" s="8"/>
      <c r="C280" s="8" t="s">
        <v>13</v>
      </c>
      <c r="D280" s="10">
        <v>14</v>
      </c>
      <c r="E280" s="13">
        <v>4265940.0999999996</v>
      </c>
    </row>
    <row r="281" spans="2:5" x14ac:dyDescent="0.35">
      <c r="B281" s="8" t="s">
        <v>2083</v>
      </c>
      <c r="D281" s="10">
        <v>74</v>
      </c>
      <c r="E281" s="13">
        <v>11140247.939999999</v>
      </c>
    </row>
    <row r="282" spans="2:5" x14ac:dyDescent="0.35">
      <c r="B282" s="8" t="s">
        <v>45</v>
      </c>
      <c r="C282" s="8" t="s">
        <v>76</v>
      </c>
      <c r="D282" s="10">
        <v>12</v>
      </c>
      <c r="E282" s="13">
        <v>730059</v>
      </c>
    </row>
    <row r="283" spans="2:5" x14ac:dyDescent="0.35">
      <c r="B283" s="8"/>
      <c r="C283" s="8" t="s">
        <v>59</v>
      </c>
      <c r="D283" s="10">
        <v>13</v>
      </c>
      <c r="E283" s="13">
        <v>652941</v>
      </c>
    </row>
    <row r="284" spans="2:5" x14ac:dyDescent="0.35">
      <c r="B284" s="8"/>
      <c r="C284" s="8" t="s">
        <v>57</v>
      </c>
      <c r="D284" s="10">
        <v>7</v>
      </c>
      <c r="E284" s="13">
        <v>468704</v>
      </c>
    </row>
    <row r="285" spans="2:5" x14ac:dyDescent="0.35">
      <c r="B285" s="8"/>
      <c r="C285" s="8" t="s">
        <v>38</v>
      </c>
      <c r="D285" s="10">
        <v>6</v>
      </c>
      <c r="E285" s="13">
        <v>1207807.5900000001</v>
      </c>
    </row>
    <row r="286" spans="2:5" x14ac:dyDescent="0.35">
      <c r="B286" s="8"/>
      <c r="C286" s="8" t="s">
        <v>55</v>
      </c>
      <c r="D286" s="10">
        <v>11</v>
      </c>
      <c r="E286" s="13">
        <v>1292981.56</v>
      </c>
    </row>
    <row r="287" spans="2:5" x14ac:dyDescent="0.35">
      <c r="B287" s="8"/>
      <c r="C287" s="8" t="s">
        <v>44</v>
      </c>
      <c r="D287" s="10">
        <v>9</v>
      </c>
      <c r="E287" s="13">
        <v>744899</v>
      </c>
    </row>
    <row r="288" spans="2:5" x14ac:dyDescent="0.35">
      <c r="B288" s="8"/>
      <c r="C288" s="8" t="s">
        <v>40</v>
      </c>
      <c r="D288" s="10">
        <v>13</v>
      </c>
      <c r="E288" s="13">
        <v>1068752</v>
      </c>
    </row>
    <row r="289" spans="1:5" x14ac:dyDescent="0.35">
      <c r="B289" s="8"/>
      <c r="C289" s="8" t="s">
        <v>1113</v>
      </c>
      <c r="D289" s="10">
        <v>13</v>
      </c>
      <c r="E289" s="13">
        <v>2006168.7399999998</v>
      </c>
    </row>
    <row r="290" spans="1:5" x14ac:dyDescent="0.35">
      <c r="B290" s="8"/>
      <c r="C290" s="8" t="s">
        <v>13</v>
      </c>
      <c r="D290" s="10">
        <v>9</v>
      </c>
      <c r="E290" s="13">
        <v>2797192.94</v>
      </c>
    </row>
    <row r="291" spans="1:5" x14ac:dyDescent="0.35">
      <c r="B291" s="8" t="s">
        <v>2084</v>
      </c>
      <c r="D291" s="10">
        <v>93</v>
      </c>
      <c r="E291" s="13">
        <v>10969505.830000002</v>
      </c>
    </row>
    <row r="292" spans="1:5" x14ac:dyDescent="0.35">
      <c r="A292" s="8" t="s">
        <v>2087</v>
      </c>
      <c r="B292" s="8"/>
      <c r="D292" s="10">
        <v>634</v>
      </c>
      <c r="E292" s="13">
        <v>79170347.670000032</v>
      </c>
    </row>
    <row r="293" spans="1:5" x14ac:dyDescent="0.35">
      <c r="A293" s="8" t="s">
        <v>2072</v>
      </c>
      <c r="B293" s="8"/>
      <c r="D293" s="10">
        <v>1000</v>
      </c>
      <c r="E293" s="13">
        <v>123933469.92999999</v>
      </c>
    </row>
    <row r="294" spans="1:5" x14ac:dyDescent="0.35">
      <c r="B294" s="8"/>
    </row>
    <row r="295" spans="1:5" x14ac:dyDescent="0.35">
      <c r="B295" s="8"/>
    </row>
    <row r="296" spans="1:5" x14ac:dyDescent="0.35">
      <c r="B296" s="8"/>
    </row>
    <row r="297" spans="1:5" x14ac:dyDescent="0.35">
      <c r="B297" s="8"/>
    </row>
    <row r="298" spans="1:5" x14ac:dyDescent="0.35">
      <c r="B298" s="8"/>
    </row>
    <row r="299" spans="1:5" x14ac:dyDescent="0.35">
      <c r="B299" s="8"/>
    </row>
    <row r="300" spans="1:5" x14ac:dyDescent="0.35">
      <c r="B300" s="8"/>
    </row>
    <row r="301" spans="1:5" x14ac:dyDescent="0.35">
      <c r="B301" s="8"/>
    </row>
    <row r="302" spans="1:5" x14ac:dyDescent="0.35">
      <c r="B302" s="8"/>
    </row>
    <row r="303" spans="1:5" x14ac:dyDescent="0.35">
      <c r="B303" s="8"/>
    </row>
    <row r="304" spans="1:5" x14ac:dyDescent="0.35">
      <c r="B304" s="8"/>
    </row>
    <row r="305" spans="2:2" x14ac:dyDescent="0.35">
      <c r="B305" s="8"/>
    </row>
    <row r="306" spans="2:2" x14ac:dyDescent="0.35">
      <c r="B306" s="8"/>
    </row>
    <row r="307" spans="2:2" x14ac:dyDescent="0.35">
      <c r="B307" s="8"/>
    </row>
    <row r="308" spans="2:2" x14ac:dyDescent="0.35">
      <c r="B308" s="8"/>
    </row>
    <row r="309" spans="2:2" x14ac:dyDescent="0.35">
      <c r="B309" s="8"/>
    </row>
    <row r="310" spans="2:2" x14ac:dyDescent="0.35">
      <c r="B310" s="8"/>
    </row>
    <row r="311" spans="2:2" x14ac:dyDescent="0.35">
      <c r="B311" s="8"/>
    </row>
    <row r="312" spans="2:2" x14ac:dyDescent="0.35">
      <c r="B312" s="8"/>
    </row>
    <row r="313" spans="2:2" x14ac:dyDescent="0.35">
      <c r="B313" s="8"/>
    </row>
    <row r="314" spans="2:2" x14ac:dyDescent="0.35">
      <c r="B314" s="8"/>
    </row>
    <row r="315" spans="2:2" x14ac:dyDescent="0.35">
      <c r="B315" s="8"/>
    </row>
    <row r="316" spans="2:2" x14ac:dyDescent="0.35">
      <c r="B316" s="8"/>
    </row>
    <row r="317" spans="2:2" x14ac:dyDescent="0.35">
      <c r="B317" s="8"/>
    </row>
    <row r="318" spans="2:2" x14ac:dyDescent="0.35">
      <c r="B318" s="8"/>
    </row>
    <row r="319" spans="2:2" x14ac:dyDescent="0.35">
      <c r="B319" s="8"/>
    </row>
    <row r="320" spans="2:2" x14ac:dyDescent="0.35">
      <c r="B320" s="8"/>
    </row>
    <row r="321" spans="2:2" x14ac:dyDescent="0.35">
      <c r="B321" s="8"/>
    </row>
    <row r="322" spans="2:2" x14ac:dyDescent="0.35">
      <c r="B322" s="8"/>
    </row>
    <row r="323" spans="2:2" x14ac:dyDescent="0.35">
      <c r="B323" s="8"/>
    </row>
    <row r="324" spans="2:2" x14ac:dyDescent="0.35">
      <c r="B324" s="8"/>
    </row>
    <row r="325" spans="2:2" x14ac:dyDescent="0.35">
      <c r="B325" s="8"/>
    </row>
    <row r="326" spans="2:2" x14ac:dyDescent="0.35">
      <c r="B326" s="8"/>
    </row>
    <row r="327" spans="2:2" x14ac:dyDescent="0.35">
      <c r="B327" s="8"/>
    </row>
    <row r="328" spans="2:2" x14ac:dyDescent="0.35">
      <c r="B328" s="8"/>
    </row>
    <row r="329" spans="2:2" x14ac:dyDescent="0.35">
      <c r="B329" s="8"/>
    </row>
    <row r="330" spans="2:2" x14ac:dyDescent="0.35">
      <c r="B330" s="8"/>
    </row>
    <row r="331" spans="2:2" x14ac:dyDescent="0.35">
      <c r="B331" s="8"/>
    </row>
    <row r="332" spans="2:2" x14ac:dyDescent="0.35">
      <c r="B332" s="8"/>
    </row>
    <row r="333" spans="2:2" x14ac:dyDescent="0.35">
      <c r="B333" s="8"/>
    </row>
    <row r="334" spans="2:2" x14ac:dyDescent="0.35">
      <c r="B334" s="8"/>
    </row>
    <row r="335" spans="2:2" x14ac:dyDescent="0.35">
      <c r="B335" s="8"/>
    </row>
    <row r="336" spans="2:2" x14ac:dyDescent="0.35">
      <c r="B336" s="8"/>
    </row>
    <row r="337" spans="2:2" x14ac:dyDescent="0.35">
      <c r="B337" s="8"/>
    </row>
    <row r="338" spans="2:2" x14ac:dyDescent="0.35">
      <c r="B338" s="8"/>
    </row>
    <row r="339" spans="2:2" x14ac:dyDescent="0.35">
      <c r="B339" s="8"/>
    </row>
    <row r="340" spans="2:2" x14ac:dyDescent="0.35">
      <c r="B340" s="8"/>
    </row>
    <row r="341" spans="2:2" x14ac:dyDescent="0.35">
      <c r="B341" s="8"/>
    </row>
    <row r="342" spans="2:2" x14ac:dyDescent="0.35">
      <c r="B342" s="8"/>
    </row>
    <row r="343" spans="2:2" x14ac:dyDescent="0.35">
      <c r="B343" s="8"/>
    </row>
    <row r="344" spans="2:2" x14ac:dyDescent="0.35">
      <c r="B344" s="8"/>
    </row>
    <row r="345" spans="2:2" x14ac:dyDescent="0.35">
      <c r="B345" s="8"/>
    </row>
    <row r="346" spans="2:2" x14ac:dyDescent="0.35">
      <c r="B346" s="8"/>
    </row>
    <row r="347" spans="2:2" x14ac:dyDescent="0.35">
      <c r="B347" s="8"/>
    </row>
    <row r="348" spans="2:2" x14ac:dyDescent="0.35">
      <c r="B348" s="8"/>
    </row>
    <row r="349" spans="2:2" x14ac:dyDescent="0.35">
      <c r="B349" s="8"/>
    </row>
    <row r="350" spans="2:2" x14ac:dyDescent="0.35">
      <c r="B350" s="8"/>
    </row>
    <row r="351" spans="2:2" x14ac:dyDescent="0.35">
      <c r="B351" s="8"/>
    </row>
    <row r="352" spans="2:2" x14ac:dyDescent="0.35">
      <c r="B352" s="8"/>
    </row>
    <row r="353" spans="2:2" x14ac:dyDescent="0.35">
      <c r="B353" s="8"/>
    </row>
    <row r="354" spans="2:2" x14ac:dyDescent="0.35">
      <c r="B354" s="8"/>
    </row>
    <row r="355" spans="2:2" x14ac:dyDescent="0.35">
      <c r="B355" s="8"/>
    </row>
    <row r="356" spans="2:2" x14ac:dyDescent="0.35">
      <c r="B356" s="8"/>
    </row>
    <row r="357" spans="2:2" x14ac:dyDescent="0.35">
      <c r="B357" s="8"/>
    </row>
    <row r="358" spans="2:2" x14ac:dyDescent="0.35">
      <c r="B358" s="8"/>
    </row>
    <row r="359" spans="2:2" x14ac:dyDescent="0.35">
      <c r="B359" s="8"/>
    </row>
    <row r="360" spans="2:2" x14ac:dyDescent="0.35">
      <c r="B360" s="8"/>
    </row>
    <row r="361" spans="2:2" x14ac:dyDescent="0.35">
      <c r="B361" s="8"/>
    </row>
    <row r="362" spans="2:2" x14ac:dyDescent="0.35">
      <c r="B362" s="8"/>
    </row>
    <row r="363" spans="2:2" x14ac:dyDescent="0.35">
      <c r="B363" s="8"/>
    </row>
    <row r="364" spans="2:2" x14ac:dyDescent="0.35">
      <c r="B364" s="8"/>
    </row>
    <row r="365" spans="2:2" x14ac:dyDescent="0.35">
      <c r="B365" s="8"/>
    </row>
    <row r="366" spans="2:2" x14ac:dyDescent="0.35">
      <c r="B366" s="8"/>
    </row>
    <row r="367" spans="2:2" x14ac:dyDescent="0.35">
      <c r="B367" s="8"/>
    </row>
    <row r="368" spans="2:2" x14ac:dyDescent="0.35">
      <c r="B368" s="8"/>
    </row>
    <row r="369" spans="2:2" x14ac:dyDescent="0.35">
      <c r="B369" s="8"/>
    </row>
    <row r="370" spans="2:2" x14ac:dyDescent="0.35">
      <c r="B370" s="8"/>
    </row>
    <row r="371" spans="2:2" x14ac:dyDescent="0.35">
      <c r="B371" s="8"/>
    </row>
    <row r="372" spans="2:2" x14ac:dyDescent="0.35">
      <c r="B372" s="8"/>
    </row>
    <row r="373" spans="2:2" x14ac:dyDescent="0.35">
      <c r="B373" s="8"/>
    </row>
    <row r="374" spans="2:2" x14ac:dyDescent="0.35">
      <c r="B374" s="8"/>
    </row>
    <row r="375" spans="2:2" x14ac:dyDescent="0.35">
      <c r="B375" s="8"/>
    </row>
    <row r="376" spans="2:2" x14ac:dyDescent="0.35">
      <c r="B376" s="8"/>
    </row>
    <row r="377" spans="2:2" x14ac:dyDescent="0.35">
      <c r="B377" s="8"/>
    </row>
    <row r="378" spans="2:2" x14ac:dyDescent="0.35">
      <c r="B378" s="8"/>
    </row>
    <row r="379" spans="2:2" x14ac:dyDescent="0.35">
      <c r="B379" s="8"/>
    </row>
    <row r="380" spans="2:2" x14ac:dyDescent="0.35">
      <c r="B380" s="8"/>
    </row>
    <row r="381" spans="2:2" x14ac:dyDescent="0.35">
      <c r="B381" s="8"/>
    </row>
    <row r="382" spans="2:2" x14ac:dyDescent="0.35">
      <c r="B382" s="8"/>
    </row>
    <row r="383" spans="2:2" x14ac:dyDescent="0.35">
      <c r="B383" s="8"/>
    </row>
    <row r="384" spans="2:2" x14ac:dyDescent="0.35">
      <c r="B384" s="8"/>
    </row>
    <row r="385" spans="2:2" x14ac:dyDescent="0.35">
      <c r="B385" s="8"/>
    </row>
    <row r="386" spans="2:2" x14ac:dyDescent="0.35">
      <c r="B386" s="8"/>
    </row>
    <row r="387" spans="2:2" x14ac:dyDescent="0.35">
      <c r="B387" s="8"/>
    </row>
    <row r="388" spans="2:2" x14ac:dyDescent="0.35">
      <c r="B388" s="8"/>
    </row>
    <row r="389" spans="2:2" x14ac:dyDescent="0.35">
      <c r="B389" s="8"/>
    </row>
    <row r="390" spans="2:2" x14ac:dyDescent="0.35">
      <c r="B390" s="8"/>
    </row>
    <row r="391" spans="2:2" x14ac:dyDescent="0.35">
      <c r="B391" s="8"/>
    </row>
    <row r="392" spans="2:2" x14ac:dyDescent="0.35">
      <c r="B392" s="8"/>
    </row>
    <row r="393" spans="2:2" x14ac:dyDescent="0.35">
      <c r="B393" s="8"/>
    </row>
    <row r="394" spans="2:2" x14ac:dyDescent="0.35">
      <c r="B394" s="8"/>
    </row>
    <row r="395" spans="2:2" x14ac:dyDescent="0.35">
      <c r="B395" s="8"/>
    </row>
    <row r="396" spans="2:2" x14ac:dyDescent="0.35">
      <c r="B396" s="8"/>
    </row>
    <row r="397" spans="2:2" x14ac:dyDescent="0.35">
      <c r="B397" s="8"/>
    </row>
    <row r="398" spans="2:2" x14ac:dyDescent="0.35">
      <c r="B398" s="8"/>
    </row>
    <row r="399" spans="2:2" x14ac:dyDescent="0.35">
      <c r="B399" s="8"/>
    </row>
    <row r="400" spans="2:2" x14ac:dyDescent="0.35">
      <c r="B400" s="8"/>
    </row>
    <row r="401" spans="2:2" x14ac:dyDescent="0.35">
      <c r="B401" s="8"/>
    </row>
    <row r="402" spans="2:2" x14ac:dyDescent="0.35">
      <c r="B402" s="8"/>
    </row>
    <row r="403" spans="2:2" x14ac:dyDescent="0.35">
      <c r="B403" s="8"/>
    </row>
    <row r="404" spans="2:2" x14ac:dyDescent="0.35">
      <c r="B404" s="8"/>
    </row>
    <row r="405" spans="2:2" x14ac:dyDescent="0.35">
      <c r="B405" s="8"/>
    </row>
    <row r="406" spans="2:2" x14ac:dyDescent="0.35">
      <c r="B406" s="8"/>
    </row>
    <row r="407" spans="2:2" x14ac:dyDescent="0.35">
      <c r="B407" s="8"/>
    </row>
    <row r="408" spans="2:2" x14ac:dyDescent="0.35">
      <c r="B408" s="8"/>
    </row>
    <row r="409" spans="2:2" x14ac:dyDescent="0.35">
      <c r="B409" s="8"/>
    </row>
    <row r="410" spans="2:2" x14ac:dyDescent="0.35">
      <c r="B410" s="8"/>
    </row>
    <row r="411" spans="2:2" x14ac:dyDescent="0.35">
      <c r="B411" s="8"/>
    </row>
    <row r="412" spans="2:2" x14ac:dyDescent="0.35">
      <c r="B412" s="8"/>
    </row>
    <row r="413" spans="2:2" x14ac:dyDescent="0.35">
      <c r="B413" s="8"/>
    </row>
    <row r="414" spans="2:2" x14ac:dyDescent="0.35">
      <c r="B414" s="8"/>
    </row>
    <row r="415" spans="2:2" x14ac:dyDescent="0.35">
      <c r="B415" s="8"/>
    </row>
    <row r="416" spans="2:2" x14ac:dyDescent="0.35">
      <c r="B416" s="8"/>
    </row>
    <row r="417" spans="2:2" x14ac:dyDescent="0.35">
      <c r="B417" s="8"/>
    </row>
    <row r="418" spans="2:2" x14ac:dyDescent="0.35">
      <c r="B418" s="8"/>
    </row>
    <row r="419" spans="2:2" x14ac:dyDescent="0.35">
      <c r="B419" s="8"/>
    </row>
    <row r="420" spans="2:2" x14ac:dyDescent="0.35">
      <c r="B420" s="8"/>
    </row>
    <row r="421" spans="2:2" x14ac:dyDescent="0.35">
      <c r="B421" s="8"/>
    </row>
    <row r="422" spans="2:2" x14ac:dyDescent="0.35">
      <c r="B422" s="8"/>
    </row>
    <row r="423" spans="2:2" x14ac:dyDescent="0.35">
      <c r="B423" s="8"/>
    </row>
    <row r="424" spans="2:2" x14ac:dyDescent="0.35">
      <c r="B424" s="8"/>
    </row>
    <row r="425" spans="2:2" x14ac:dyDescent="0.35">
      <c r="B425" s="8"/>
    </row>
    <row r="426" spans="2:2" x14ac:dyDescent="0.35">
      <c r="B426" s="8"/>
    </row>
    <row r="427" spans="2:2" x14ac:dyDescent="0.35">
      <c r="B427" s="8"/>
    </row>
    <row r="428" spans="2:2" x14ac:dyDescent="0.35">
      <c r="B428" s="8"/>
    </row>
    <row r="429" spans="2:2" x14ac:dyDescent="0.35">
      <c r="B429" s="8"/>
    </row>
    <row r="430" spans="2:2" x14ac:dyDescent="0.35">
      <c r="B430" s="8"/>
    </row>
    <row r="431" spans="2:2" x14ac:dyDescent="0.35">
      <c r="B431" s="8"/>
    </row>
    <row r="432" spans="2:2" x14ac:dyDescent="0.35">
      <c r="B432" s="8"/>
    </row>
    <row r="433" spans="2:2" x14ac:dyDescent="0.35">
      <c r="B433" s="8"/>
    </row>
    <row r="434" spans="2:2" x14ac:dyDescent="0.35">
      <c r="B434" s="8"/>
    </row>
    <row r="435" spans="2:2" x14ac:dyDescent="0.35">
      <c r="B435" s="8"/>
    </row>
    <row r="436" spans="2:2" x14ac:dyDescent="0.35">
      <c r="B436" s="8"/>
    </row>
    <row r="437" spans="2:2" x14ac:dyDescent="0.35">
      <c r="B437" s="8"/>
    </row>
    <row r="438" spans="2:2" x14ac:dyDescent="0.35">
      <c r="B438" s="8"/>
    </row>
    <row r="439" spans="2:2" x14ac:dyDescent="0.35">
      <c r="B439" s="8"/>
    </row>
    <row r="440" spans="2:2" x14ac:dyDescent="0.35">
      <c r="B440" s="8"/>
    </row>
    <row r="441" spans="2:2" x14ac:dyDescent="0.35">
      <c r="B441" s="8"/>
    </row>
    <row r="442" spans="2:2" x14ac:dyDescent="0.35">
      <c r="B442" s="8"/>
    </row>
    <row r="443" spans="2:2" x14ac:dyDescent="0.35">
      <c r="B443" s="8"/>
    </row>
    <row r="444" spans="2:2" x14ac:dyDescent="0.35">
      <c r="B444" s="8"/>
    </row>
    <row r="445" spans="2:2" x14ac:dyDescent="0.35">
      <c r="B445" s="8"/>
    </row>
    <row r="446" spans="2:2" x14ac:dyDescent="0.35">
      <c r="B446" s="8"/>
    </row>
    <row r="447" spans="2:2" x14ac:dyDescent="0.35">
      <c r="B447" s="8"/>
    </row>
    <row r="448" spans="2:2" x14ac:dyDescent="0.35">
      <c r="B448" s="8"/>
    </row>
    <row r="449" spans="2:2" x14ac:dyDescent="0.35">
      <c r="B449" s="8"/>
    </row>
    <row r="450" spans="2:2" x14ac:dyDescent="0.35">
      <c r="B450" s="8"/>
    </row>
    <row r="451" spans="2:2" x14ac:dyDescent="0.35">
      <c r="B451" s="8"/>
    </row>
    <row r="452" spans="2:2" x14ac:dyDescent="0.35">
      <c r="B452" s="8"/>
    </row>
    <row r="453" spans="2:2" x14ac:dyDescent="0.35">
      <c r="B453" s="8"/>
    </row>
    <row r="454" spans="2:2" x14ac:dyDescent="0.35">
      <c r="B454" s="8"/>
    </row>
    <row r="455" spans="2:2" x14ac:dyDescent="0.35">
      <c r="B455" s="8"/>
    </row>
    <row r="456" spans="2:2" x14ac:dyDescent="0.35">
      <c r="B456" s="8"/>
    </row>
    <row r="457" spans="2:2" x14ac:dyDescent="0.35">
      <c r="B457" s="8"/>
    </row>
    <row r="458" spans="2:2" x14ac:dyDescent="0.35">
      <c r="B458" s="8"/>
    </row>
    <row r="459" spans="2:2" x14ac:dyDescent="0.35">
      <c r="B459" s="8"/>
    </row>
    <row r="460" spans="2:2" x14ac:dyDescent="0.35">
      <c r="B460" s="8"/>
    </row>
    <row r="461" spans="2:2" x14ac:dyDescent="0.35">
      <c r="B461" s="8"/>
    </row>
    <row r="462" spans="2:2" x14ac:dyDescent="0.35">
      <c r="B462" s="8"/>
    </row>
    <row r="463" spans="2:2" x14ac:dyDescent="0.35">
      <c r="B463" s="8"/>
    </row>
    <row r="464" spans="2:2" x14ac:dyDescent="0.35">
      <c r="B464" s="8"/>
    </row>
    <row r="465" spans="2:2" x14ac:dyDescent="0.35">
      <c r="B465" s="8"/>
    </row>
    <row r="466" spans="2:2" x14ac:dyDescent="0.35">
      <c r="B466" s="8"/>
    </row>
    <row r="467" spans="2:2" x14ac:dyDescent="0.35">
      <c r="B467" s="8"/>
    </row>
    <row r="468" spans="2:2" x14ac:dyDescent="0.35">
      <c r="B468" s="8"/>
    </row>
    <row r="469" spans="2:2" x14ac:dyDescent="0.35">
      <c r="B469" s="8"/>
    </row>
    <row r="470" spans="2:2" x14ac:dyDescent="0.35">
      <c r="B470" s="8"/>
    </row>
    <row r="471" spans="2:2" x14ac:dyDescent="0.35">
      <c r="B471" s="8"/>
    </row>
    <row r="472" spans="2:2" x14ac:dyDescent="0.35">
      <c r="B472" s="8"/>
    </row>
    <row r="473" spans="2:2" x14ac:dyDescent="0.35">
      <c r="B473" s="8"/>
    </row>
    <row r="474" spans="2:2" x14ac:dyDescent="0.35">
      <c r="B474" s="8"/>
    </row>
    <row r="475" spans="2:2" x14ac:dyDescent="0.35">
      <c r="B475" s="8"/>
    </row>
    <row r="476" spans="2:2" x14ac:dyDescent="0.35">
      <c r="B476" s="8"/>
    </row>
    <row r="477" spans="2:2" x14ac:dyDescent="0.35">
      <c r="B477" s="8"/>
    </row>
    <row r="478" spans="2:2" x14ac:dyDescent="0.35">
      <c r="B478" s="8"/>
    </row>
    <row r="479" spans="2:2" x14ac:dyDescent="0.35">
      <c r="B479" s="8"/>
    </row>
    <row r="480" spans="2:2" x14ac:dyDescent="0.35">
      <c r="B480" s="8"/>
    </row>
    <row r="481" spans="2:2" x14ac:dyDescent="0.35">
      <c r="B481" s="8"/>
    </row>
    <row r="482" spans="2:2" x14ac:dyDescent="0.35">
      <c r="B482" s="8"/>
    </row>
    <row r="483" spans="2:2" x14ac:dyDescent="0.35">
      <c r="B483" s="8"/>
    </row>
    <row r="484" spans="2:2" x14ac:dyDescent="0.35">
      <c r="B484" s="8"/>
    </row>
    <row r="485" spans="2:2" x14ac:dyDescent="0.35">
      <c r="B485" s="8"/>
    </row>
    <row r="486" spans="2:2" x14ac:dyDescent="0.35">
      <c r="B486" s="8"/>
    </row>
    <row r="487" spans="2:2" x14ac:dyDescent="0.35">
      <c r="B487" s="8"/>
    </row>
    <row r="488" spans="2:2" x14ac:dyDescent="0.35">
      <c r="B488" s="8"/>
    </row>
    <row r="489" spans="2:2" x14ac:dyDescent="0.35">
      <c r="B489" s="8"/>
    </row>
    <row r="490" spans="2:2" x14ac:dyDescent="0.35">
      <c r="B490" s="8"/>
    </row>
    <row r="491" spans="2:2" x14ac:dyDescent="0.35">
      <c r="B491" s="8"/>
    </row>
    <row r="492" spans="2:2" x14ac:dyDescent="0.35">
      <c r="B492" s="8"/>
    </row>
    <row r="493" spans="2:2" x14ac:dyDescent="0.35">
      <c r="B493" s="8"/>
    </row>
    <row r="494" spans="2:2" x14ac:dyDescent="0.35">
      <c r="B494" s="8"/>
    </row>
    <row r="495" spans="2:2" x14ac:dyDescent="0.35">
      <c r="B495" s="8"/>
    </row>
    <row r="496" spans="2:2" x14ac:dyDescent="0.35">
      <c r="B496" s="8"/>
    </row>
    <row r="497" spans="2:2" x14ac:dyDescent="0.35">
      <c r="B497" s="8"/>
    </row>
    <row r="498" spans="2:2" x14ac:dyDescent="0.35">
      <c r="B498" s="8"/>
    </row>
    <row r="499" spans="2:2" x14ac:dyDescent="0.35">
      <c r="B499" s="8"/>
    </row>
    <row r="500" spans="2:2" x14ac:dyDescent="0.35">
      <c r="B500" s="8"/>
    </row>
    <row r="501" spans="2:2" x14ac:dyDescent="0.35">
      <c r="B501" s="8"/>
    </row>
    <row r="502" spans="2:2" x14ac:dyDescent="0.35">
      <c r="B502" s="8"/>
    </row>
    <row r="503" spans="2:2" x14ac:dyDescent="0.35">
      <c r="B503" s="8"/>
    </row>
    <row r="504" spans="2:2" x14ac:dyDescent="0.35">
      <c r="B504" s="8"/>
    </row>
    <row r="505" spans="2:2" x14ac:dyDescent="0.35">
      <c r="B505" s="8"/>
    </row>
    <row r="506" spans="2:2" x14ac:dyDescent="0.35">
      <c r="B506" s="8"/>
    </row>
    <row r="507" spans="2:2" x14ac:dyDescent="0.35">
      <c r="B507" s="8"/>
    </row>
    <row r="508" spans="2:2" x14ac:dyDescent="0.35">
      <c r="B508" s="8"/>
    </row>
    <row r="509" spans="2:2" x14ac:dyDescent="0.35">
      <c r="B509" s="8"/>
    </row>
    <row r="510" spans="2:2" x14ac:dyDescent="0.35">
      <c r="B510" s="8"/>
    </row>
    <row r="511" spans="2:2" x14ac:dyDescent="0.35">
      <c r="B511" s="8"/>
    </row>
    <row r="512" spans="2:2" x14ac:dyDescent="0.35">
      <c r="B512" s="8"/>
    </row>
    <row r="513" spans="2:2" x14ac:dyDescent="0.35">
      <c r="B513" s="8"/>
    </row>
    <row r="514" spans="2:2" x14ac:dyDescent="0.35">
      <c r="B514" s="8"/>
    </row>
    <row r="515" spans="2:2" x14ac:dyDescent="0.35">
      <c r="B515" s="8"/>
    </row>
    <row r="516" spans="2:2" x14ac:dyDescent="0.35">
      <c r="B516" s="8"/>
    </row>
    <row r="517" spans="2:2" x14ac:dyDescent="0.35">
      <c r="B517" s="8"/>
    </row>
    <row r="518" spans="2:2" x14ac:dyDescent="0.35">
      <c r="B518" s="8"/>
    </row>
    <row r="519" spans="2:2" x14ac:dyDescent="0.35">
      <c r="B519" s="8"/>
    </row>
    <row r="520" spans="2:2" x14ac:dyDescent="0.35">
      <c r="B520" s="8"/>
    </row>
    <row r="521" spans="2:2" x14ac:dyDescent="0.35">
      <c r="B521" s="8"/>
    </row>
    <row r="522" spans="2:2" x14ac:dyDescent="0.35">
      <c r="B522" s="8"/>
    </row>
    <row r="523" spans="2:2" x14ac:dyDescent="0.35">
      <c r="B523" s="8"/>
    </row>
    <row r="524" spans="2:2" x14ac:dyDescent="0.35">
      <c r="B524" s="8"/>
    </row>
    <row r="525" spans="2:2" x14ac:dyDescent="0.35">
      <c r="B525" s="8"/>
    </row>
    <row r="526" spans="2:2" x14ac:dyDescent="0.35">
      <c r="B526" s="8"/>
    </row>
    <row r="527" spans="2:2" x14ac:dyDescent="0.35">
      <c r="B527" s="8"/>
    </row>
    <row r="528" spans="2:2" x14ac:dyDescent="0.35">
      <c r="B528" s="8"/>
    </row>
    <row r="529" spans="2:2" x14ac:dyDescent="0.35">
      <c r="B529" s="8"/>
    </row>
    <row r="530" spans="2:2" x14ac:dyDescent="0.35">
      <c r="B530" s="8"/>
    </row>
    <row r="531" spans="2:2" x14ac:dyDescent="0.35">
      <c r="B531" s="8"/>
    </row>
    <row r="532" spans="2:2" x14ac:dyDescent="0.35">
      <c r="B532" s="8"/>
    </row>
    <row r="533" spans="2:2" x14ac:dyDescent="0.35">
      <c r="B533" s="8"/>
    </row>
    <row r="534" spans="2:2" x14ac:dyDescent="0.35">
      <c r="B534" s="8"/>
    </row>
    <row r="535" spans="2:2" x14ac:dyDescent="0.35">
      <c r="B535" s="8"/>
    </row>
    <row r="536" spans="2:2" x14ac:dyDescent="0.35">
      <c r="B536" s="8"/>
    </row>
    <row r="537" spans="2:2" x14ac:dyDescent="0.35">
      <c r="B537" s="8"/>
    </row>
    <row r="538" spans="2:2" x14ac:dyDescent="0.35">
      <c r="B538" s="8"/>
    </row>
    <row r="539" spans="2:2" x14ac:dyDescent="0.35">
      <c r="B539" s="8"/>
    </row>
    <row r="540" spans="2:2" x14ac:dyDescent="0.35">
      <c r="B540" s="8"/>
    </row>
    <row r="541" spans="2:2" x14ac:dyDescent="0.35">
      <c r="B541" s="8"/>
    </row>
    <row r="542" spans="2:2" x14ac:dyDescent="0.35">
      <c r="B542" s="8"/>
    </row>
    <row r="543" spans="2:2" x14ac:dyDescent="0.35">
      <c r="B543" s="8"/>
    </row>
    <row r="544" spans="2:2" x14ac:dyDescent="0.35">
      <c r="B544" s="8"/>
    </row>
    <row r="545" spans="2:2" x14ac:dyDescent="0.35">
      <c r="B545" s="8"/>
    </row>
    <row r="546" spans="2:2" x14ac:dyDescent="0.35">
      <c r="B546" s="8"/>
    </row>
    <row r="547" spans="2:2" x14ac:dyDescent="0.35">
      <c r="B547" s="8"/>
    </row>
    <row r="548" spans="2:2" x14ac:dyDescent="0.35">
      <c r="B548" s="8"/>
    </row>
    <row r="549" spans="2:2" x14ac:dyDescent="0.35">
      <c r="B549" s="8"/>
    </row>
    <row r="550" spans="2:2" x14ac:dyDescent="0.35">
      <c r="B550" s="8"/>
    </row>
    <row r="551" spans="2:2" x14ac:dyDescent="0.35">
      <c r="B551" s="8"/>
    </row>
    <row r="552" spans="2:2" x14ac:dyDescent="0.35">
      <c r="B552" s="8"/>
    </row>
    <row r="553" spans="2:2" x14ac:dyDescent="0.35">
      <c r="B553" s="8"/>
    </row>
    <row r="554" spans="2:2" x14ac:dyDescent="0.35">
      <c r="B554" s="8"/>
    </row>
    <row r="555" spans="2:2" x14ac:dyDescent="0.35">
      <c r="B555" s="8"/>
    </row>
    <row r="556" spans="2:2" x14ac:dyDescent="0.35">
      <c r="B556" s="8"/>
    </row>
    <row r="557" spans="2:2" x14ac:dyDescent="0.35">
      <c r="B557" s="8"/>
    </row>
    <row r="558" spans="2:2" x14ac:dyDescent="0.35">
      <c r="B558" s="8"/>
    </row>
    <row r="559" spans="2:2" x14ac:dyDescent="0.35">
      <c r="B559" s="8"/>
    </row>
    <row r="560" spans="2:2" x14ac:dyDescent="0.35">
      <c r="B560" s="8"/>
    </row>
    <row r="561" spans="2:2" x14ac:dyDescent="0.35">
      <c r="B561" s="8"/>
    </row>
    <row r="562" spans="2:2" x14ac:dyDescent="0.35">
      <c r="B562" s="8"/>
    </row>
    <row r="563" spans="2:2" x14ac:dyDescent="0.35">
      <c r="B563" s="8"/>
    </row>
    <row r="564" spans="2:2" x14ac:dyDescent="0.35">
      <c r="B564" s="8"/>
    </row>
    <row r="565" spans="2:2" x14ac:dyDescent="0.35">
      <c r="B565" s="8"/>
    </row>
    <row r="566" spans="2:2" x14ac:dyDescent="0.35">
      <c r="B566" s="8"/>
    </row>
    <row r="567" spans="2:2" x14ac:dyDescent="0.35">
      <c r="B567" s="8"/>
    </row>
    <row r="568" spans="2:2" x14ac:dyDescent="0.35">
      <c r="B568" s="8"/>
    </row>
    <row r="569" spans="2:2" x14ac:dyDescent="0.35">
      <c r="B569" s="8"/>
    </row>
    <row r="570" spans="2:2" x14ac:dyDescent="0.35">
      <c r="B570" s="8"/>
    </row>
    <row r="571" spans="2:2" x14ac:dyDescent="0.35">
      <c r="B571" s="8"/>
    </row>
    <row r="572" spans="2:2" x14ac:dyDescent="0.35">
      <c r="B572" s="8"/>
    </row>
    <row r="573" spans="2:2" x14ac:dyDescent="0.35">
      <c r="B573" s="8"/>
    </row>
    <row r="574" spans="2:2" x14ac:dyDescent="0.35">
      <c r="B574" s="8"/>
    </row>
    <row r="575" spans="2:2" x14ac:dyDescent="0.35">
      <c r="B575" s="8"/>
    </row>
    <row r="576" spans="2:2" x14ac:dyDescent="0.35">
      <c r="B576" s="8"/>
    </row>
    <row r="577" spans="2:2" x14ac:dyDescent="0.35">
      <c r="B577" s="8"/>
    </row>
    <row r="578" spans="2:2" x14ac:dyDescent="0.35">
      <c r="B578" s="8"/>
    </row>
    <row r="579" spans="2:2" x14ac:dyDescent="0.35">
      <c r="B579" s="8"/>
    </row>
    <row r="580" spans="2:2" x14ac:dyDescent="0.35">
      <c r="B580" s="8"/>
    </row>
    <row r="581" spans="2:2" x14ac:dyDescent="0.35">
      <c r="B581" s="8"/>
    </row>
    <row r="582" spans="2:2" x14ac:dyDescent="0.35">
      <c r="B582" s="8"/>
    </row>
    <row r="583" spans="2:2" x14ac:dyDescent="0.35">
      <c r="B583" s="8"/>
    </row>
    <row r="584" spans="2:2" x14ac:dyDescent="0.35">
      <c r="B584" s="8"/>
    </row>
    <row r="585" spans="2:2" x14ac:dyDescent="0.35">
      <c r="B585" s="8"/>
    </row>
    <row r="586" spans="2:2" x14ac:dyDescent="0.35">
      <c r="B586" s="8"/>
    </row>
    <row r="587" spans="2:2" x14ac:dyDescent="0.35">
      <c r="B587" s="8"/>
    </row>
    <row r="588" spans="2:2" x14ac:dyDescent="0.35">
      <c r="B588" s="8"/>
    </row>
    <row r="589" spans="2:2" x14ac:dyDescent="0.35">
      <c r="B589" s="8"/>
    </row>
    <row r="590" spans="2:2" x14ac:dyDescent="0.35">
      <c r="B590" s="8"/>
    </row>
    <row r="591" spans="2:2" x14ac:dyDescent="0.35">
      <c r="B591" s="8"/>
    </row>
    <row r="592" spans="2:2" x14ac:dyDescent="0.35">
      <c r="B592" s="8"/>
    </row>
    <row r="593" spans="2:2" x14ac:dyDescent="0.35">
      <c r="B593" s="8"/>
    </row>
    <row r="594" spans="2:2" x14ac:dyDescent="0.35">
      <c r="B594" s="8"/>
    </row>
    <row r="595" spans="2:2" x14ac:dyDescent="0.35">
      <c r="B595" s="8"/>
    </row>
    <row r="596" spans="2:2" x14ac:dyDescent="0.35">
      <c r="B596" s="8"/>
    </row>
    <row r="597" spans="2:2" x14ac:dyDescent="0.35">
      <c r="B597" s="8"/>
    </row>
    <row r="598" spans="2:2" x14ac:dyDescent="0.35">
      <c r="B598" s="8"/>
    </row>
    <row r="599" spans="2:2" x14ac:dyDescent="0.35">
      <c r="B599" s="8"/>
    </row>
    <row r="600" spans="2:2" x14ac:dyDescent="0.35">
      <c r="B600" s="8"/>
    </row>
    <row r="601" spans="2:2" x14ac:dyDescent="0.35">
      <c r="B601" s="8"/>
    </row>
    <row r="602" spans="2:2" x14ac:dyDescent="0.35">
      <c r="B602" s="8"/>
    </row>
    <row r="603" spans="2:2" x14ac:dyDescent="0.35">
      <c r="B603" s="8"/>
    </row>
    <row r="604" spans="2:2" x14ac:dyDescent="0.35">
      <c r="B604" s="8"/>
    </row>
    <row r="605" spans="2:2" x14ac:dyDescent="0.35">
      <c r="B605" s="8"/>
    </row>
    <row r="606" spans="2:2" x14ac:dyDescent="0.35">
      <c r="B606" s="8"/>
    </row>
    <row r="607" spans="2:2" x14ac:dyDescent="0.35">
      <c r="B607" s="8"/>
    </row>
    <row r="608" spans="2:2" x14ac:dyDescent="0.35">
      <c r="B608" s="8"/>
    </row>
    <row r="609" spans="2:2" x14ac:dyDescent="0.35">
      <c r="B609" s="8"/>
    </row>
    <row r="610" spans="2:2" x14ac:dyDescent="0.35">
      <c r="B610" s="8"/>
    </row>
    <row r="611" spans="2:2" x14ac:dyDescent="0.35">
      <c r="B611" s="8"/>
    </row>
    <row r="612" spans="2:2" x14ac:dyDescent="0.35">
      <c r="B612" s="8"/>
    </row>
    <row r="613" spans="2:2" x14ac:dyDescent="0.35">
      <c r="B613" s="8"/>
    </row>
    <row r="614" spans="2:2" x14ac:dyDescent="0.35">
      <c r="B614" s="8"/>
    </row>
    <row r="615" spans="2:2" x14ac:dyDescent="0.35">
      <c r="B615" s="8"/>
    </row>
    <row r="616" spans="2:2" x14ac:dyDescent="0.35">
      <c r="B616" s="8"/>
    </row>
    <row r="617" spans="2:2" x14ac:dyDescent="0.35">
      <c r="B617" s="8"/>
    </row>
    <row r="618" spans="2:2" x14ac:dyDescent="0.35">
      <c r="B618" s="8"/>
    </row>
    <row r="619" spans="2:2" x14ac:dyDescent="0.35">
      <c r="B619" s="8"/>
    </row>
    <row r="620" spans="2:2" x14ac:dyDescent="0.35">
      <c r="B620" s="8"/>
    </row>
    <row r="621" spans="2:2" x14ac:dyDescent="0.35">
      <c r="B621" s="8"/>
    </row>
    <row r="622" spans="2:2" x14ac:dyDescent="0.35">
      <c r="B622" s="8"/>
    </row>
    <row r="623" spans="2:2" x14ac:dyDescent="0.35">
      <c r="B623" s="8"/>
    </row>
    <row r="624" spans="2:2" x14ac:dyDescent="0.35">
      <c r="B624" s="8"/>
    </row>
    <row r="625" spans="2:2" x14ac:dyDescent="0.35">
      <c r="B625" s="8"/>
    </row>
    <row r="626" spans="2:2" x14ac:dyDescent="0.35">
      <c r="B626" s="8"/>
    </row>
    <row r="627" spans="2:2" x14ac:dyDescent="0.35">
      <c r="B627" s="8"/>
    </row>
    <row r="628" spans="2:2" x14ac:dyDescent="0.35">
      <c r="B628" s="8"/>
    </row>
    <row r="629" spans="2:2" x14ac:dyDescent="0.35">
      <c r="B629" s="8"/>
    </row>
    <row r="630" spans="2:2" x14ac:dyDescent="0.35">
      <c r="B630" s="8"/>
    </row>
    <row r="631" spans="2:2" x14ac:dyDescent="0.35">
      <c r="B631" s="8"/>
    </row>
    <row r="632" spans="2:2" x14ac:dyDescent="0.35">
      <c r="B632" s="8"/>
    </row>
    <row r="633" spans="2:2" x14ac:dyDescent="0.35">
      <c r="B633" s="8"/>
    </row>
    <row r="634" spans="2:2" x14ac:dyDescent="0.35">
      <c r="B634" s="8"/>
    </row>
    <row r="635" spans="2:2" x14ac:dyDescent="0.35">
      <c r="B635" s="8"/>
    </row>
    <row r="636" spans="2:2" x14ac:dyDescent="0.35">
      <c r="B636" s="8"/>
    </row>
    <row r="637" spans="2:2" x14ac:dyDescent="0.35">
      <c r="B637" s="8"/>
    </row>
    <row r="638" spans="2:2" x14ac:dyDescent="0.35">
      <c r="B638" s="8"/>
    </row>
    <row r="639" spans="2:2" x14ac:dyDescent="0.35">
      <c r="B639" s="8"/>
    </row>
    <row r="640" spans="2:2" x14ac:dyDescent="0.35">
      <c r="B640" s="8"/>
    </row>
    <row r="641" spans="2:2" x14ac:dyDescent="0.35">
      <c r="B641" s="8"/>
    </row>
    <row r="642" spans="2:2" x14ac:dyDescent="0.35">
      <c r="B642" s="8"/>
    </row>
    <row r="643" spans="2:2" x14ac:dyDescent="0.35">
      <c r="B643" s="8"/>
    </row>
    <row r="644" spans="2:2" x14ac:dyDescent="0.35">
      <c r="B644" s="8"/>
    </row>
    <row r="645" spans="2:2" x14ac:dyDescent="0.35">
      <c r="B645" s="8"/>
    </row>
    <row r="646" spans="2:2" x14ac:dyDescent="0.35">
      <c r="B646" s="8"/>
    </row>
    <row r="647" spans="2:2" x14ac:dyDescent="0.35">
      <c r="B647" s="8"/>
    </row>
    <row r="648" spans="2:2" x14ac:dyDescent="0.35">
      <c r="B648" s="8"/>
    </row>
    <row r="649" spans="2:2" x14ac:dyDescent="0.35">
      <c r="B649" s="8"/>
    </row>
    <row r="650" spans="2:2" x14ac:dyDescent="0.35">
      <c r="B650" s="8"/>
    </row>
    <row r="651" spans="2:2" x14ac:dyDescent="0.35">
      <c r="B651" s="8"/>
    </row>
    <row r="652" spans="2:2" x14ac:dyDescent="0.35">
      <c r="B652" s="8"/>
    </row>
    <row r="653" spans="2:2" x14ac:dyDescent="0.35">
      <c r="B653" s="8"/>
    </row>
    <row r="654" spans="2:2" x14ac:dyDescent="0.35">
      <c r="B654" s="8"/>
    </row>
    <row r="655" spans="2:2" x14ac:dyDescent="0.35">
      <c r="B655" s="8"/>
    </row>
    <row r="656" spans="2:2" x14ac:dyDescent="0.35">
      <c r="B656" s="8"/>
    </row>
    <row r="657" spans="2:2" x14ac:dyDescent="0.35">
      <c r="B657" s="8"/>
    </row>
    <row r="658" spans="2:2" x14ac:dyDescent="0.35">
      <c r="B658" s="8"/>
    </row>
    <row r="659" spans="2:2" x14ac:dyDescent="0.35">
      <c r="B659" s="8"/>
    </row>
    <row r="660" spans="2:2" x14ac:dyDescent="0.35">
      <c r="B660" s="8"/>
    </row>
    <row r="661" spans="2:2" x14ac:dyDescent="0.35">
      <c r="B661" s="8"/>
    </row>
    <row r="662" spans="2:2" x14ac:dyDescent="0.35">
      <c r="B662" s="8"/>
    </row>
    <row r="663" spans="2:2" x14ac:dyDescent="0.35">
      <c r="B663" s="8"/>
    </row>
    <row r="664" spans="2:2" x14ac:dyDescent="0.35">
      <c r="B664" s="8"/>
    </row>
    <row r="665" spans="2:2" x14ac:dyDescent="0.35">
      <c r="B665" s="8"/>
    </row>
    <row r="666" spans="2:2" x14ac:dyDescent="0.35">
      <c r="B666" s="8"/>
    </row>
    <row r="667" spans="2:2" x14ac:dyDescent="0.35">
      <c r="B667" s="8"/>
    </row>
    <row r="668" spans="2:2" x14ac:dyDescent="0.35">
      <c r="B668" s="8"/>
    </row>
    <row r="669" spans="2:2" x14ac:dyDescent="0.35">
      <c r="B669" s="8"/>
    </row>
    <row r="670" spans="2:2" x14ac:dyDescent="0.35">
      <c r="B670" s="8"/>
    </row>
    <row r="671" spans="2:2" x14ac:dyDescent="0.35">
      <c r="B671" s="8"/>
    </row>
    <row r="672" spans="2:2" x14ac:dyDescent="0.35">
      <c r="B672" s="8"/>
    </row>
    <row r="673" spans="2:2" x14ac:dyDescent="0.35">
      <c r="B673" s="8"/>
    </row>
    <row r="674" spans="2:2" x14ac:dyDescent="0.35">
      <c r="B674" s="8"/>
    </row>
    <row r="675" spans="2:2" x14ac:dyDescent="0.35">
      <c r="B675" s="8"/>
    </row>
    <row r="676" spans="2:2" x14ac:dyDescent="0.35">
      <c r="B676" s="8"/>
    </row>
    <row r="677" spans="2:2" x14ac:dyDescent="0.35">
      <c r="B677" s="8"/>
    </row>
    <row r="678" spans="2:2" x14ac:dyDescent="0.35">
      <c r="B678" s="8"/>
    </row>
    <row r="679" spans="2:2" x14ac:dyDescent="0.35">
      <c r="B679" s="8"/>
    </row>
    <row r="680" spans="2:2" x14ac:dyDescent="0.35">
      <c r="B680" s="8"/>
    </row>
    <row r="681" spans="2:2" x14ac:dyDescent="0.35">
      <c r="B681" s="8"/>
    </row>
    <row r="682" spans="2:2" x14ac:dyDescent="0.35">
      <c r="B682" s="8"/>
    </row>
    <row r="683" spans="2:2" x14ac:dyDescent="0.35">
      <c r="B683" s="8"/>
    </row>
    <row r="684" spans="2:2" x14ac:dyDescent="0.35">
      <c r="B684" s="8"/>
    </row>
    <row r="685" spans="2:2" x14ac:dyDescent="0.35">
      <c r="B685" s="8"/>
    </row>
    <row r="686" spans="2:2" x14ac:dyDescent="0.35">
      <c r="B686" s="8"/>
    </row>
    <row r="687" spans="2:2" x14ac:dyDescent="0.35">
      <c r="B687" s="8"/>
    </row>
    <row r="688" spans="2:2" x14ac:dyDescent="0.35">
      <c r="B688" s="8"/>
    </row>
    <row r="689" spans="2:2" x14ac:dyDescent="0.35">
      <c r="B689" s="8"/>
    </row>
    <row r="690" spans="2:2" x14ac:dyDescent="0.35">
      <c r="B690" s="8"/>
    </row>
    <row r="691" spans="2:2" x14ac:dyDescent="0.35">
      <c r="B691" s="8"/>
    </row>
    <row r="692" spans="2:2" x14ac:dyDescent="0.35">
      <c r="B692" s="8"/>
    </row>
    <row r="693" spans="2:2" x14ac:dyDescent="0.35">
      <c r="B693" s="8"/>
    </row>
    <row r="694" spans="2:2" x14ac:dyDescent="0.35">
      <c r="B694" s="8"/>
    </row>
    <row r="695" spans="2:2" x14ac:dyDescent="0.35">
      <c r="B695" s="8"/>
    </row>
    <row r="696" spans="2:2" x14ac:dyDescent="0.35">
      <c r="B696" s="8"/>
    </row>
    <row r="697" spans="2:2" x14ac:dyDescent="0.35">
      <c r="B697" s="8"/>
    </row>
    <row r="698" spans="2:2" x14ac:dyDescent="0.35">
      <c r="B698" s="8"/>
    </row>
    <row r="699" spans="2:2" x14ac:dyDescent="0.35">
      <c r="B699" s="8"/>
    </row>
    <row r="700" spans="2:2" x14ac:dyDescent="0.35">
      <c r="B700" s="8"/>
    </row>
    <row r="701" spans="2:2" x14ac:dyDescent="0.35">
      <c r="B701" s="8"/>
    </row>
    <row r="702" spans="2:2" x14ac:dyDescent="0.35">
      <c r="B702" s="8"/>
    </row>
    <row r="703" spans="2:2" x14ac:dyDescent="0.35">
      <c r="B703" s="8"/>
    </row>
    <row r="704" spans="2:2" x14ac:dyDescent="0.35">
      <c r="B704" s="8"/>
    </row>
    <row r="705" spans="2:2" x14ac:dyDescent="0.35">
      <c r="B705" s="8"/>
    </row>
    <row r="706" spans="2:2" x14ac:dyDescent="0.35">
      <c r="B706" s="8"/>
    </row>
    <row r="707" spans="2:2" x14ac:dyDescent="0.35">
      <c r="B707" s="8"/>
    </row>
    <row r="708" spans="2:2" x14ac:dyDescent="0.35">
      <c r="B708" s="8"/>
    </row>
    <row r="709" spans="2:2" x14ac:dyDescent="0.35">
      <c r="B709" s="8"/>
    </row>
    <row r="710" spans="2:2" x14ac:dyDescent="0.35">
      <c r="B710" s="8"/>
    </row>
    <row r="711" spans="2:2" x14ac:dyDescent="0.35">
      <c r="B711" s="8"/>
    </row>
    <row r="712" spans="2:2" x14ac:dyDescent="0.35">
      <c r="B712" s="8"/>
    </row>
    <row r="713" spans="2:2" x14ac:dyDescent="0.35">
      <c r="B713" s="8"/>
    </row>
    <row r="714" spans="2:2" x14ac:dyDescent="0.35">
      <c r="B714" s="8"/>
    </row>
    <row r="715" spans="2:2" x14ac:dyDescent="0.35">
      <c r="B715" s="8"/>
    </row>
    <row r="716" spans="2:2" x14ac:dyDescent="0.35">
      <c r="B716" s="8"/>
    </row>
    <row r="717" spans="2:2" x14ac:dyDescent="0.35">
      <c r="B717" s="8"/>
    </row>
    <row r="718" spans="2:2" x14ac:dyDescent="0.35">
      <c r="B718" s="8"/>
    </row>
    <row r="719" spans="2:2" x14ac:dyDescent="0.35">
      <c r="B719" s="8"/>
    </row>
    <row r="720" spans="2:2" x14ac:dyDescent="0.35">
      <c r="B720" s="8"/>
    </row>
    <row r="721" spans="2:2" x14ac:dyDescent="0.35">
      <c r="B721" s="8"/>
    </row>
    <row r="722" spans="2:2" x14ac:dyDescent="0.35">
      <c r="B722" s="8"/>
    </row>
    <row r="723" spans="2:2" x14ac:dyDescent="0.35">
      <c r="B723" s="8"/>
    </row>
    <row r="724" spans="2:2" x14ac:dyDescent="0.35">
      <c r="B724" s="8"/>
    </row>
    <row r="725" spans="2:2" x14ac:dyDescent="0.35">
      <c r="B725" s="8"/>
    </row>
    <row r="726" spans="2:2" x14ac:dyDescent="0.35">
      <c r="B726" s="8"/>
    </row>
    <row r="727" spans="2:2" x14ac:dyDescent="0.35">
      <c r="B727" s="8"/>
    </row>
    <row r="728" spans="2:2" x14ac:dyDescent="0.35">
      <c r="B728" s="8"/>
    </row>
    <row r="729" spans="2:2" x14ac:dyDescent="0.35">
      <c r="B729" s="8"/>
    </row>
    <row r="730" spans="2:2" x14ac:dyDescent="0.35">
      <c r="B730" s="8"/>
    </row>
    <row r="731" spans="2:2" x14ac:dyDescent="0.35">
      <c r="B731" s="8"/>
    </row>
    <row r="732" spans="2:2" x14ac:dyDescent="0.35">
      <c r="B732" s="8"/>
    </row>
    <row r="733" spans="2:2" x14ac:dyDescent="0.35">
      <c r="B733" s="8"/>
    </row>
    <row r="734" spans="2:2" x14ac:dyDescent="0.35">
      <c r="B734" s="8"/>
    </row>
    <row r="735" spans="2:2" x14ac:dyDescent="0.35">
      <c r="B735" s="8"/>
    </row>
    <row r="736" spans="2:2" x14ac:dyDescent="0.35">
      <c r="B736" s="8"/>
    </row>
    <row r="737" spans="2:2" x14ac:dyDescent="0.35">
      <c r="B737" s="8"/>
    </row>
    <row r="738" spans="2:2" x14ac:dyDescent="0.35">
      <c r="B738" s="8"/>
    </row>
    <row r="739" spans="2:2" x14ac:dyDescent="0.35">
      <c r="B739" s="8"/>
    </row>
    <row r="740" spans="2:2" x14ac:dyDescent="0.35">
      <c r="B740" s="8"/>
    </row>
    <row r="741" spans="2:2" x14ac:dyDescent="0.35">
      <c r="B741" s="8"/>
    </row>
    <row r="742" spans="2:2" x14ac:dyDescent="0.35">
      <c r="B742" s="8"/>
    </row>
    <row r="743" spans="2:2" x14ac:dyDescent="0.35">
      <c r="B743" s="8"/>
    </row>
    <row r="744" spans="2:2" x14ac:dyDescent="0.35">
      <c r="B744" s="8"/>
    </row>
    <row r="745" spans="2:2" x14ac:dyDescent="0.35">
      <c r="B745" s="8"/>
    </row>
    <row r="746" spans="2:2" x14ac:dyDescent="0.35">
      <c r="B746" s="8"/>
    </row>
    <row r="747" spans="2:2" x14ac:dyDescent="0.35">
      <c r="B747" s="8"/>
    </row>
    <row r="748" spans="2:2" x14ac:dyDescent="0.35">
      <c r="B748" s="8"/>
    </row>
    <row r="749" spans="2:2" x14ac:dyDescent="0.35">
      <c r="B749" s="8"/>
    </row>
    <row r="750" spans="2:2" x14ac:dyDescent="0.35">
      <c r="B750" s="8"/>
    </row>
    <row r="751" spans="2:2" x14ac:dyDescent="0.35">
      <c r="B751" s="8"/>
    </row>
    <row r="752" spans="2:2" x14ac:dyDescent="0.35">
      <c r="B752" s="8"/>
    </row>
    <row r="753" spans="2:2" x14ac:dyDescent="0.35">
      <c r="B753" s="8"/>
    </row>
    <row r="754" spans="2:2" x14ac:dyDescent="0.35">
      <c r="B754" s="8"/>
    </row>
    <row r="755" spans="2:2" x14ac:dyDescent="0.35">
      <c r="B755" s="8"/>
    </row>
    <row r="756" spans="2:2" x14ac:dyDescent="0.35">
      <c r="B756" s="8"/>
    </row>
    <row r="757" spans="2:2" x14ac:dyDescent="0.35">
      <c r="B757" s="8"/>
    </row>
    <row r="758" spans="2:2" x14ac:dyDescent="0.35">
      <c r="B758" s="8"/>
    </row>
    <row r="759" spans="2:2" x14ac:dyDescent="0.35">
      <c r="B759" s="8"/>
    </row>
    <row r="760" spans="2:2" x14ac:dyDescent="0.35">
      <c r="B760" s="8"/>
    </row>
    <row r="761" spans="2:2" x14ac:dyDescent="0.35">
      <c r="B761" s="8"/>
    </row>
    <row r="762" spans="2:2" x14ac:dyDescent="0.35">
      <c r="B762" s="8"/>
    </row>
    <row r="763" spans="2:2" x14ac:dyDescent="0.35">
      <c r="B763" s="8"/>
    </row>
    <row r="764" spans="2:2" x14ac:dyDescent="0.35">
      <c r="B764" s="8"/>
    </row>
    <row r="765" spans="2:2" x14ac:dyDescent="0.35">
      <c r="B765" s="8"/>
    </row>
    <row r="766" spans="2:2" x14ac:dyDescent="0.35">
      <c r="B766" s="8"/>
    </row>
    <row r="767" spans="2:2" x14ac:dyDescent="0.35">
      <c r="B767" s="8"/>
    </row>
    <row r="768" spans="2:2" x14ac:dyDescent="0.35">
      <c r="B768" s="8"/>
    </row>
    <row r="769" spans="2:2" x14ac:dyDescent="0.35">
      <c r="B769" s="8"/>
    </row>
    <row r="770" spans="2:2" x14ac:dyDescent="0.35">
      <c r="B770" s="8"/>
    </row>
    <row r="771" spans="2:2" x14ac:dyDescent="0.35">
      <c r="B771" s="8"/>
    </row>
    <row r="772" spans="2:2" x14ac:dyDescent="0.35">
      <c r="B772" s="8"/>
    </row>
    <row r="773" spans="2:2" x14ac:dyDescent="0.35">
      <c r="B773" s="8"/>
    </row>
    <row r="774" spans="2:2" x14ac:dyDescent="0.35">
      <c r="B774" s="8"/>
    </row>
    <row r="775" spans="2:2" x14ac:dyDescent="0.35">
      <c r="B775" s="8"/>
    </row>
    <row r="776" spans="2:2" x14ac:dyDescent="0.35">
      <c r="B776" s="8"/>
    </row>
    <row r="777" spans="2:2" x14ac:dyDescent="0.35">
      <c r="B777" s="8"/>
    </row>
    <row r="778" spans="2:2" x14ac:dyDescent="0.35">
      <c r="B778" s="8"/>
    </row>
    <row r="779" spans="2:2" x14ac:dyDescent="0.35">
      <c r="B779" s="8"/>
    </row>
    <row r="780" spans="2:2" x14ac:dyDescent="0.35">
      <c r="B780" s="8"/>
    </row>
    <row r="781" spans="2:2" x14ac:dyDescent="0.35">
      <c r="B781" s="8"/>
    </row>
    <row r="782" spans="2:2" x14ac:dyDescent="0.35">
      <c r="B782" s="8"/>
    </row>
    <row r="783" spans="2:2" x14ac:dyDescent="0.35">
      <c r="B783" s="8"/>
    </row>
    <row r="784" spans="2:2" x14ac:dyDescent="0.35">
      <c r="B784" s="8"/>
    </row>
    <row r="785" spans="2:2" x14ac:dyDescent="0.35">
      <c r="B785" s="8"/>
    </row>
    <row r="786" spans="2:2" x14ac:dyDescent="0.35">
      <c r="B786" s="8"/>
    </row>
    <row r="787" spans="2:2" x14ac:dyDescent="0.35">
      <c r="B787" s="8"/>
    </row>
    <row r="788" spans="2:2" x14ac:dyDescent="0.35">
      <c r="B788" s="8"/>
    </row>
    <row r="789" spans="2:2" x14ac:dyDescent="0.35">
      <c r="B789" s="8"/>
    </row>
    <row r="790" spans="2:2" x14ac:dyDescent="0.35">
      <c r="B790" s="8"/>
    </row>
    <row r="791" spans="2:2" x14ac:dyDescent="0.35">
      <c r="B791" s="8"/>
    </row>
    <row r="792" spans="2:2" x14ac:dyDescent="0.35">
      <c r="B792" s="8"/>
    </row>
    <row r="793" spans="2:2" x14ac:dyDescent="0.35">
      <c r="B793" s="8"/>
    </row>
    <row r="794" spans="2:2" x14ac:dyDescent="0.35">
      <c r="B794" s="8"/>
    </row>
    <row r="795" spans="2:2" x14ac:dyDescent="0.35">
      <c r="B795" s="8"/>
    </row>
    <row r="796" spans="2:2" x14ac:dyDescent="0.35">
      <c r="B796" s="8"/>
    </row>
    <row r="797" spans="2:2" x14ac:dyDescent="0.35">
      <c r="B797" s="8"/>
    </row>
    <row r="798" spans="2:2" x14ac:dyDescent="0.35">
      <c r="B798" s="8"/>
    </row>
    <row r="799" spans="2:2" x14ac:dyDescent="0.35">
      <c r="B799" s="8"/>
    </row>
    <row r="800" spans="2:2" x14ac:dyDescent="0.35">
      <c r="B800" s="8"/>
    </row>
    <row r="801" spans="2:2" x14ac:dyDescent="0.35">
      <c r="B801" s="8"/>
    </row>
    <row r="802" spans="2:2" x14ac:dyDescent="0.35">
      <c r="B802" s="8"/>
    </row>
    <row r="803" spans="2:2" x14ac:dyDescent="0.35">
      <c r="B803" s="8"/>
    </row>
    <row r="804" spans="2:2" x14ac:dyDescent="0.35">
      <c r="B804" s="8"/>
    </row>
    <row r="805" spans="2:2" x14ac:dyDescent="0.35">
      <c r="B805" s="8"/>
    </row>
    <row r="806" spans="2:2" x14ac:dyDescent="0.35">
      <c r="B806" s="8"/>
    </row>
    <row r="807" spans="2:2" x14ac:dyDescent="0.35">
      <c r="B807" s="8"/>
    </row>
    <row r="808" spans="2:2" x14ac:dyDescent="0.35">
      <c r="B808" s="8"/>
    </row>
    <row r="809" spans="2:2" x14ac:dyDescent="0.35">
      <c r="B809" s="8"/>
    </row>
    <row r="810" spans="2:2" x14ac:dyDescent="0.35">
      <c r="B810" s="8"/>
    </row>
    <row r="811" spans="2:2" x14ac:dyDescent="0.35">
      <c r="B811" s="8"/>
    </row>
    <row r="812" spans="2:2" x14ac:dyDescent="0.35">
      <c r="B812" s="8"/>
    </row>
    <row r="813" spans="2:2" x14ac:dyDescent="0.35">
      <c r="B813" s="8"/>
    </row>
    <row r="814" spans="2:2" x14ac:dyDescent="0.35">
      <c r="B814" s="8"/>
    </row>
    <row r="815" spans="2:2" x14ac:dyDescent="0.35">
      <c r="B815" s="8"/>
    </row>
    <row r="816" spans="2:2" x14ac:dyDescent="0.35">
      <c r="B816" s="8"/>
    </row>
    <row r="817" spans="2:2" x14ac:dyDescent="0.35">
      <c r="B817" s="8"/>
    </row>
    <row r="818" spans="2:2" x14ac:dyDescent="0.35">
      <c r="B818" s="8"/>
    </row>
    <row r="819" spans="2:2" x14ac:dyDescent="0.35">
      <c r="B819" s="8"/>
    </row>
    <row r="820" spans="2:2" x14ac:dyDescent="0.35">
      <c r="B820" s="8"/>
    </row>
    <row r="821" spans="2:2" x14ac:dyDescent="0.35">
      <c r="B821" s="8"/>
    </row>
    <row r="822" spans="2:2" x14ac:dyDescent="0.35">
      <c r="B822" s="8"/>
    </row>
    <row r="823" spans="2:2" x14ac:dyDescent="0.35">
      <c r="B823" s="8"/>
    </row>
    <row r="824" spans="2:2" x14ac:dyDescent="0.35">
      <c r="B824" s="8"/>
    </row>
    <row r="825" spans="2:2" x14ac:dyDescent="0.35">
      <c r="B825" s="8"/>
    </row>
    <row r="826" spans="2:2" x14ac:dyDescent="0.35">
      <c r="B826" s="8"/>
    </row>
    <row r="827" spans="2:2" x14ac:dyDescent="0.35">
      <c r="B827" s="8"/>
    </row>
    <row r="828" spans="2:2" x14ac:dyDescent="0.35">
      <c r="B828" s="8"/>
    </row>
    <row r="829" spans="2:2" x14ac:dyDescent="0.35">
      <c r="B829" s="8"/>
    </row>
    <row r="830" spans="2:2" x14ac:dyDescent="0.35">
      <c r="B830" s="8"/>
    </row>
    <row r="831" spans="2:2" x14ac:dyDescent="0.35">
      <c r="B831" s="8"/>
    </row>
    <row r="832" spans="2:2" x14ac:dyDescent="0.35">
      <c r="B832" s="8"/>
    </row>
    <row r="833" spans="2:2" x14ac:dyDescent="0.35">
      <c r="B833" s="8"/>
    </row>
    <row r="834" spans="2:2" x14ac:dyDescent="0.35">
      <c r="B834" s="8"/>
    </row>
    <row r="835" spans="2:2" x14ac:dyDescent="0.35">
      <c r="B835" s="8"/>
    </row>
    <row r="836" spans="2:2" x14ac:dyDescent="0.35">
      <c r="B836" s="8"/>
    </row>
    <row r="837" spans="2:2" x14ac:dyDescent="0.35">
      <c r="B837" s="8"/>
    </row>
    <row r="838" spans="2:2" x14ac:dyDescent="0.35">
      <c r="B838" s="8"/>
    </row>
    <row r="839" spans="2:2" x14ac:dyDescent="0.35">
      <c r="B839" s="8"/>
    </row>
    <row r="840" spans="2:2" x14ac:dyDescent="0.35">
      <c r="B840" s="8"/>
    </row>
    <row r="841" spans="2:2" x14ac:dyDescent="0.35">
      <c r="B841" s="8"/>
    </row>
    <row r="842" spans="2:2" x14ac:dyDescent="0.35">
      <c r="B842" s="8"/>
    </row>
    <row r="843" spans="2:2" x14ac:dyDescent="0.35">
      <c r="B843" s="8"/>
    </row>
    <row r="844" spans="2:2" x14ac:dyDescent="0.35">
      <c r="B844" s="8"/>
    </row>
    <row r="845" spans="2:2" x14ac:dyDescent="0.35">
      <c r="B845" s="8"/>
    </row>
    <row r="846" spans="2:2" x14ac:dyDescent="0.35">
      <c r="B846" s="8"/>
    </row>
    <row r="847" spans="2:2" x14ac:dyDescent="0.35">
      <c r="B847" s="8"/>
    </row>
    <row r="848" spans="2:2" x14ac:dyDescent="0.35">
      <c r="B848" s="8"/>
    </row>
    <row r="849" spans="2:2" x14ac:dyDescent="0.35">
      <c r="B849" s="8"/>
    </row>
    <row r="850" spans="2:2" x14ac:dyDescent="0.35">
      <c r="B850" s="8"/>
    </row>
    <row r="851" spans="2:2" x14ac:dyDescent="0.35">
      <c r="B851" s="8"/>
    </row>
    <row r="852" spans="2:2" x14ac:dyDescent="0.35">
      <c r="B852" s="8"/>
    </row>
    <row r="853" spans="2:2" x14ac:dyDescent="0.35">
      <c r="B853" s="8"/>
    </row>
    <row r="854" spans="2:2" x14ac:dyDescent="0.35">
      <c r="B854" s="8"/>
    </row>
    <row r="855" spans="2:2" x14ac:dyDescent="0.35">
      <c r="B855" s="8"/>
    </row>
    <row r="856" spans="2:2" x14ac:dyDescent="0.35">
      <c r="B856" s="8"/>
    </row>
    <row r="857" spans="2:2" x14ac:dyDescent="0.35">
      <c r="B857" s="8"/>
    </row>
    <row r="858" spans="2:2" x14ac:dyDescent="0.35">
      <c r="B858" s="8"/>
    </row>
    <row r="859" spans="2:2" x14ac:dyDescent="0.35">
      <c r="B859" s="8"/>
    </row>
    <row r="860" spans="2:2" x14ac:dyDescent="0.35">
      <c r="B860" s="8"/>
    </row>
    <row r="861" spans="2:2" x14ac:dyDescent="0.35">
      <c r="B861" s="8"/>
    </row>
    <row r="862" spans="2:2" x14ac:dyDescent="0.35">
      <c r="B862" s="8"/>
    </row>
    <row r="863" spans="2:2" x14ac:dyDescent="0.35">
      <c r="B863" s="8"/>
    </row>
    <row r="864" spans="2:2" x14ac:dyDescent="0.35">
      <c r="B864" s="8"/>
    </row>
    <row r="865" spans="2:2" x14ac:dyDescent="0.35">
      <c r="B865" s="8"/>
    </row>
    <row r="866" spans="2:2" x14ac:dyDescent="0.35">
      <c r="B866" s="8"/>
    </row>
    <row r="867" spans="2:2" x14ac:dyDescent="0.35">
      <c r="B867" s="8"/>
    </row>
    <row r="868" spans="2:2" x14ac:dyDescent="0.35">
      <c r="B868" s="8"/>
    </row>
    <row r="869" spans="2:2" x14ac:dyDescent="0.35">
      <c r="B869" s="8"/>
    </row>
    <row r="870" spans="2:2" x14ac:dyDescent="0.35">
      <c r="B870" s="8"/>
    </row>
    <row r="871" spans="2:2" x14ac:dyDescent="0.35">
      <c r="B871" s="8"/>
    </row>
    <row r="872" spans="2:2" x14ac:dyDescent="0.35">
      <c r="B872" s="8"/>
    </row>
    <row r="873" spans="2:2" x14ac:dyDescent="0.35">
      <c r="B873" s="8"/>
    </row>
    <row r="874" spans="2:2" x14ac:dyDescent="0.35">
      <c r="B874" s="8"/>
    </row>
    <row r="875" spans="2:2" x14ac:dyDescent="0.35">
      <c r="B875" s="8"/>
    </row>
    <row r="876" spans="2:2" x14ac:dyDescent="0.35">
      <c r="B876" s="8"/>
    </row>
    <row r="877" spans="2:2" x14ac:dyDescent="0.35">
      <c r="B877" s="8"/>
    </row>
    <row r="878" spans="2:2" x14ac:dyDescent="0.35">
      <c r="B878" s="8"/>
    </row>
    <row r="879" spans="2:2" x14ac:dyDescent="0.35">
      <c r="B879" s="8"/>
    </row>
    <row r="880" spans="2:2" x14ac:dyDescent="0.35">
      <c r="B880" s="8"/>
    </row>
    <row r="881" spans="2:2" x14ac:dyDescent="0.35">
      <c r="B881" s="8"/>
    </row>
    <row r="882" spans="2:2" x14ac:dyDescent="0.35">
      <c r="B882" s="8"/>
    </row>
    <row r="883" spans="2:2" x14ac:dyDescent="0.35">
      <c r="B883" s="8"/>
    </row>
    <row r="884" spans="2:2" x14ac:dyDescent="0.35">
      <c r="B884" s="8"/>
    </row>
    <row r="885" spans="2:2" x14ac:dyDescent="0.35">
      <c r="B885" s="8"/>
    </row>
    <row r="886" spans="2:2" x14ac:dyDescent="0.35">
      <c r="B886" s="8"/>
    </row>
    <row r="887" spans="2:2" x14ac:dyDescent="0.35">
      <c r="B887" s="8"/>
    </row>
    <row r="888" spans="2:2" x14ac:dyDescent="0.35">
      <c r="B888" s="8"/>
    </row>
    <row r="889" spans="2:2" x14ac:dyDescent="0.35">
      <c r="B889" s="8"/>
    </row>
    <row r="890" spans="2:2" x14ac:dyDescent="0.35">
      <c r="B890" s="8"/>
    </row>
    <row r="891" spans="2:2" x14ac:dyDescent="0.35">
      <c r="B891" s="8"/>
    </row>
    <row r="892" spans="2:2" x14ac:dyDescent="0.35">
      <c r="B892" s="8"/>
    </row>
    <row r="893" spans="2:2" x14ac:dyDescent="0.35">
      <c r="B893" s="8"/>
    </row>
    <row r="894" spans="2:2" x14ac:dyDescent="0.35">
      <c r="B894" s="8"/>
    </row>
    <row r="895" spans="2:2" x14ac:dyDescent="0.35">
      <c r="B895" s="8"/>
    </row>
    <row r="896" spans="2:2" x14ac:dyDescent="0.35">
      <c r="B896" s="8"/>
    </row>
    <row r="897" spans="2:2" x14ac:dyDescent="0.35">
      <c r="B897" s="8"/>
    </row>
    <row r="898" spans="2:2" x14ac:dyDescent="0.35">
      <c r="B898" s="8"/>
    </row>
    <row r="899" spans="2:2" x14ac:dyDescent="0.35">
      <c r="B899" s="8"/>
    </row>
    <row r="900" spans="2:2" x14ac:dyDescent="0.35">
      <c r="B900" s="8"/>
    </row>
    <row r="901" spans="2:2" x14ac:dyDescent="0.35">
      <c r="B901" s="8"/>
    </row>
    <row r="902" spans="2:2" x14ac:dyDescent="0.35">
      <c r="B902" s="8"/>
    </row>
    <row r="903" spans="2:2" x14ac:dyDescent="0.35">
      <c r="B903" s="8"/>
    </row>
    <row r="904" spans="2:2" x14ac:dyDescent="0.35">
      <c r="B904" s="8"/>
    </row>
    <row r="905" spans="2:2" x14ac:dyDescent="0.35">
      <c r="B905" s="8"/>
    </row>
    <row r="906" spans="2:2" x14ac:dyDescent="0.35">
      <c r="B906" s="8"/>
    </row>
    <row r="907" spans="2:2" x14ac:dyDescent="0.35">
      <c r="B907" s="8"/>
    </row>
    <row r="908" spans="2:2" x14ac:dyDescent="0.35">
      <c r="B908" s="8"/>
    </row>
    <row r="909" spans="2:2" x14ac:dyDescent="0.35">
      <c r="B909" s="8"/>
    </row>
    <row r="910" spans="2:2" x14ac:dyDescent="0.35">
      <c r="B910" s="8"/>
    </row>
    <row r="911" spans="2:2" x14ac:dyDescent="0.35">
      <c r="B911" s="8"/>
    </row>
    <row r="912" spans="2:2" x14ac:dyDescent="0.35">
      <c r="B912" s="8"/>
    </row>
    <row r="913" spans="2:2" x14ac:dyDescent="0.35">
      <c r="B913" s="8"/>
    </row>
    <row r="914" spans="2:2" x14ac:dyDescent="0.35">
      <c r="B914" s="8"/>
    </row>
    <row r="915" spans="2:2" x14ac:dyDescent="0.35">
      <c r="B915" s="8"/>
    </row>
    <row r="916" spans="2:2" x14ac:dyDescent="0.35">
      <c r="B916" s="8"/>
    </row>
    <row r="917" spans="2:2" x14ac:dyDescent="0.35">
      <c r="B917" s="8"/>
    </row>
    <row r="918" spans="2:2" x14ac:dyDescent="0.35">
      <c r="B918" s="8"/>
    </row>
    <row r="919" spans="2:2" x14ac:dyDescent="0.35">
      <c r="B919" s="8"/>
    </row>
    <row r="920" spans="2:2" x14ac:dyDescent="0.35">
      <c r="B920" s="8"/>
    </row>
    <row r="921" spans="2:2" x14ac:dyDescent="0.35">
      <c r="B921" s="8"/>
    </row>
    <row r="922" spans="2:2" x14ac:dyDescent="0.35">
      <c r="B922" s="8"/>
    </row>
    <row r="923" spans="2:2" x14ac:dyDescent="0.35">
      <c r="B923" s="8"/>
    </row>
    <row r="924" spans="2:2" x14ac:dyDescent="0.35">
      <c r="B924" s="8"/>
    </row>
    <row r="925" spans="2:2" x14ac:dyDescent="0.35">
      <c r="B925" s="8"/>
    </row>
    <row r="926" spans="2:2" x14ac:dyDescent="0.35">
      <c r="B926" s="8"/>
    </row>
    <row r="927" spans="2:2" x14ac:dyDescent="0.35">
      <c r="B927" s="8"/>
    </row>
    <row r="928" spans="2:2" x14ac:dyDescent="0.35">
      <c r="B928" s="8"/>
    </row>
    <row r="929" spans="2:2" x14ac:dyDescent="0.35">
      <c r="B929" s="8"/>
    </row>
    <row r="930" spans="2:2" x14ac:dyDescent="0.35">
      <c r="B930" s="8"/>
    </row>
    <row r="931" spans="2:2" x14ac:dyDescent="0.35">
      <c r="B931" s="8"/>
    </row>
    <row r="932" spans="2:2" x14ac:dyDescent="0.35">
      <c r="B932" s="8"/>
    </row>
    <row r="933" spans="2:2" x14ac:dyDescent="0.35">
      <c r="B933" s="8"/>
    </row>
    <row r="934" spans="2:2" x14ac:dyDescent="0.35">
      <c r="B934" s="8"/>
    </row>
    <row r="935" spans="2:2" x14ac:dyDescent="0.35">
      <c r="B935" s="8"/>
    </row>
    <row r="936" spans="2:2" x14ac:dyDescent="0.35">
      <c r="B936" s="8"/>
    </row>
    <row r="937" spans="2:2" x14ac:dyDescent="0.35">
      <c r="B937" s="8"/>
    </row>
    <row r="938" spans="2:2" x14ac:dyDescent="0.35">
      <c r="B938" s="8"/>
    </row>
    <row r="939" spans="2:2" x14ac:dyDescent="0.35">
      <c r="B939" s="8"/>
    </row>
    <row r="940" spans="2:2" x14ac:dyDescent="0.35">
      <c r="B940" s="8"/>
    </row>
    <row r="941" spans="2:2" x14ac:dyDescent="0.35">
      <c r="B941" s="8"/>
    </row>
    <row r="942" spans="2:2" x14ac:dyDescent="0.35">
      <c r="B942" s="8"/>
    </row>
    <row r="943" spans="2:2" x14ac:dyDescent="0.35">
      <c r="B943" s="8"/>
    </row>
    <row r="944" spans="2:2" x14ac:dyDescent="0.35">
      <c r="B944" s="8"/>
    </row>
    <row r="945" spans="2:2" x14ac:dyDescent="0.35">
      <c r="B945" s="8"/>
    </row>
    <row r="946" spans="2:2" x14ac:dyDescent="0.35">
      <c r="B946" s="8"/>
    </row>
    <row r="947" spans="2:2" x14ac:dyDescent="0.35">
      <c r="B947" s="8"/>
    </row>
    <row r="948" spans="2:2" x14ac:dyDescent="0.35">
      <c r="B948" s="8"/>
    </row>
    <row r="949" spans="2:2" x14ac:dyDescent="0.35">
      <c r="B949" s="8"/>
    </row>
    <row r="950" spans="2:2" x14ac:dyDescent="0.35">
      <c r="B950" s="8"/>
    </row>
    <row r="951" spans="2:2" x14ac:dyDescent="0.35">
      <c r="B951" s="8"/>
    </row>
    <row r="952" spans="2:2" x14ac:dyDescent="0.35">
      <c r="B952" s="8"/>
    </row>
    <row r="953" spans="2:2" x14ac:dyDescent="0.35">
      <c r="B953" s="8"/>
    </row>
    <row r="954" spans="2:2" x14ac:dyDescent="0.35">
      <c r="B954" s="8"/>
    </row>
    <row r="955" spans="2:2" x14ac:dyDescent="0.35">
      <c r="B955" s="8"/>
    </row>
    <row r="956" spans="2:2" x14ac:dyDescent="0.35">
      <c r="B956" s="8"/>
    </row>
    <row r="957" spans="2:2" x14ac:dyDescent="0.35">
      <c r="B957" s="8"/>
    </row>
    <row r="958" spans="2:2" x14ac:dyDescent="0.35">
      <c r="B958" s="8"/>
    </row>
    <row r="959" spans="2:2" x14ac:dyDescent="0.35">
      <c r="B959" s="8"/>
    </row>
    <row r="960" spans="2:2" x14ac:dyDescent="0.35">
      <c r="B960" s="8"/>
    </row>
    <row r="961" spans="2:2" x14ac:dyDescent="0.35">
      <c r="B961" s="8"/>
    </row>
    <row r="962" spans="2:2" x14ac:dyDescent="0.35">
      <c r="B962" s="8"/>
    </row>
    <row r="963" spans="2:2" x14ac:dyDescent="0.35">
      <c r="B963" s="8"/>
    </row>
    <row r="964" spans="2:2" x14ac:dyDescent="0.35">
      <c r="B964" s="8"/>
    </row>
    <row r="965" spans="2:2" x14ac:dyDescent="0.35">
      <c r="B965" s="8"/>
    </row>
    <row r="966" spans="2:2" x14ac:dyDescent="0.35">
      <c r="B966" s="8"/>
    </row>
    <row r="967" spans="2:2" x14ac:dyDescent="0.35">
      <c r="B967" s="8"/>
    </row>
    <row r="968" spans="2:2" x14ac:dyDescent="0.35">
      <c r="B968" s="8"/>
    </row>
    <row r="969" spans="2:2" x14ac:dyDescent="0.35">
      <c r="B969" s="8"/>
    </row>
    <row r="970" spans="2:2" x14ac:dyDescent="0.35">
      <c r="B970" s="8"/>
    </row>
    <row r="971" spans="2:2" x14ac:dyDescent="0.35">
      <c r="B971" s="8"/>
    </row>
    <row r="972" spans="2:2" x14ac:dyDescent="0.35">
      <c r="B972" s="8"/>
    </row>
    <row r="973" spans="2:2" x14ac:dyDescent="0.35">
      <c r="B973" s="8"/>
    </row>
    <row r="974" spans="2:2" x14ac:dyDescent="0.35">
      <c r="B974" s="8"/>
    </row>
    <row r="975" spans="2:2" x14ac:dyDescent="0.35">
      <c r="B975" s="8"/>
    </row>
    <row r="976" spans="2:2" x14ac:dyDescent="0.35">
      <c r="B976" s="8"/>
    </row>
    <row r="977" spans="2:2" x14ac:dyDescent="0.35">
      <c r="B977" s="8"/>
    </row>
    <row r="978" spans="2:2" x14ac:dyDescent="0.35">
      <c r="B978" s="8"/>
    </row>
    <row r="979" spans="2:2" x14ac:dyDescent="0.35">
      <c r="B979" s="8"/>
    </row>
    <row r="980" spans="2:2" x14ac:dyDescent="0.35">
      <c r="B980" s="8"/>
    </row>
    <row r="981" spans="2:2" x14ac:dyDescent="0.35">
      <c r="B981" s="8"/>
    </row>
    <row r="982" spans="2:2" x14ac:dyDescent="0.35">
      <c r="B982" s="8"/>
    </row>
    <row r="983" spans="2:2" x14ac:dyDescent="0.35">
      <c r="B983" s="8"/>
    </row>
    <row r="984" spans="2:2" x14ac:dyDescent="0.35">
      <c r="B984" s="8"/>
    </row>
    <row r="985" spans="2:2" x14ac:dyDescent="0.35">
      <c r="B985" s="8"/>
    </row>
    <row r="986" spans="2:2" x14ac:dyDescent="0.35">
      <c r="B986" s="8"/>
    </row>
    <row r="987" spans="2:2" x14ac:dyDescent="0.35">
      <c r="B987" s="8"/>
    </row>
    <row r="988" spans="2:2" x14ac:dyDescent="0.35">
      <c r="B988" s="8"/>
    </row>
    <row r="989" spans="2:2" x14ac:dyDescent="0.35">
      <c r="B989" s="8"/>
    </row>
    <row r="990" spans="2:2" x14ac:dyDescent="0.35">
      <c r="B990" s="8"/>
    </row>
    <row r="991" spans="2:2" x14ac:dyDescent="0.35">
      <c r="B991" s="8"/>
    </row>
    <row r="992" spans="2:2" x14ac:dyDescent="0.35">
      <c r="B992" s="8"/>
    </row>
    <row r="993" spans="2:2" x14ac:dyDescent="0.35">
      <c r="B993" s="8"/>
    </row>
    <row r="994" spans="2:2" x14ac:dyDescent="0.35">
      <c r="B994" s="8"/>
    </row>
    <row r="995" spans="2:2" x14ac:dyDescent="0.35">
      <c r="B995" s="8"/>
    </row>
    <row r="996" spans="2:2" x14ac:dyDescent="0.35">
      <c r="B996" s="8"/>
    </row>
    <row r="997" spans="2:2" x14ac:dyDescent="0.35">
      <c r="B997" s="8"/>
    </row>
    <row r="998" spans="2:2" x14ac:dyDescent="0.35">
      <c r="B998" s="8"/>
    </row>
    <row r="999" spans="2:2" x14ac:dyDescent="0.35">
      <c r="B999" s="8"/>
    </row>
    <row r="1000" spans="2:2" x14ac:dyDescent="0.35">
      <c r="B1000" s="8"/>
    </row>
    <row r="1001" spans="2:2" x14ac:dyDescent="0.35">
      <c r="B1001" s="8"/>
    </row>
    <row r="1002" spans="2:2" x14ac:dyDescent="0.35">
      <c r="B1002" s="8"/>
    </row>
    <row r="1003" spans="2:2" x14ac:dyDescent="0.35">
      <c r="B1003" s="8"/>
    </row>
    <row r="1004" spans="2:2" x14ac:dyDescent="0.35">
      <c r="B1004" s="8"/>
    </row>
    <row r="1005" spans="2:2" x14ac:dyDescent="0.35">
      <c r="B1005" s="8"/>
    </row>
    <row r="1006" spans="2:2" x14ac:dyDescent="0.35">
      <c r="B1006" s="8"/>
    </row>
    <row r="1007" spans="2:2" x14ac:dyDescent="0.35">
      <c r="B1007" s="8"/>
    </row>
    <row r="1008" spans="2:2" x14ac:dyDescent="0.35">
      <c r="B1008" s="8"/>
    </row>
    <row r="1009" spans="2:2" x14ac:dyDescent="0.35">
      <c r="B1009" s="8"/>
    </row>
    <row r="1010" spans="2:2" x14ac:dyDescent="0.35">
      <c r="B1010" s="8"/>
    </row>
    <row r="1011" spans="2:2" x14ac:dyDescent="0.35">
      <c r="B1011" s="8"/>
    </row>
    <row r="1012" spans="2:2" x14ac:dyDescent="0.35">
      <c r="B1012" s="8"/>
    </row>
    <row r="1013" spans="2:2" x14ac:dyDescent="0.35">
      <c r="B1013" s="8"/>
    </row>
    <row r="1014" spans="2:2" x14ac:dyDescent="0.35">
      <c r="B1014" s="8"/>
    </row>
    <row r="1015" spans="2:2" x14ac:dyDescent="0.35">
      <c r="B1015" s="8"/>
    </row>
    <row r="1016" spans="2:2" x14ac:dyDescent="0.35">
      <c r="B1016" s="8"/>
    </row>
    <row r="1017" spans="2:2" x14ac:dyDescent="0.35">
      <c r="B1017" s="8"/>
    </row>
    <row r="1018" spans="2:2" x14ac:dyDescent="0.35">
      <c r="B1018" s="8"/>
    </row>
    <row r="1019" spans="2:2" x14ac:dyDescent="0.35">
      <c r="B1019" s="8"/>
    </row>
    <row r="1020" spans="2:2" x14ac:dyDescent="0.35">
      <c r="B1020" s="8"/>
    </row>
    <row r="1021" spans="2:2" x14ac:dyDescent="0.35">
      <c r="B1021" s="8"/>
    </row>
    <row r="1022" spans="2:2" x14ac:dyDescent="0.35">
      <c r="B1022" s="8"/>
    </row>
    <row r="1023" spans="2:2" x14ac:dyDescent="0.35">
      <c r="B1023" s="8"/>
    </row>
    <row r="1024" spans="2:2" x14ac:dyDescent="0.35">
      <c r="B1024" s="8"/>
    </row>
    <row r="1025" spans="2:2" x14ac:dyDescent="0.35">
      <c r="B1025" s="8"/>
    </row>
    <row r="1026" spans="2:2" x14ac:dyDescent="0.35">
      <c r="B1026" s="8"/>
    </row>
    <row r="1027" spans="2:2" x14ac:dyDescent="0.35">
      <c r="B1027" s="8"/>
    </row>
    <row r="1028" spans="2:2" x14ac:dyDescent="0.35">
      <c r="B1028" s="8"/>
    </row>
    <row r="1029" spans="2:2" x14ac:dyDescent="0.35">
      <c r="B1029" s="8"/>
    </row>
    <row r="1030" spans="2:2" x14ac:dyDescent="0.35">
      <c r="B1030" s="8"/>
    </row>
    <row r="1031" spans="2:2" x14ac:dyDescent="0.35">
      <c r="B1031" s="8"/>
    </row>
    <row r="1032" spans="2:2" x14ac:dyDescent="0.35">
      <c r="B1032" s="8"/>
    </row>
    <row r="1033" spans="2:2" x14ac:dyDescent="0.35">
      <c r="B1033" s="8"/>
    </row>
    <row r="1034" spans="2:2" x14ac:dyDescent="0.35">
      <c r="B1034" s="8"/>
    </row>
    <row r="1035" spans="2:2" x14ac:dyDescent="0.35">
      <c r="B1035" s="8"/>
    </row>
    <row r="1036" spans="2:2" x14ac:dyDescent="0.35">
      <c r="B1036" s="8"/>
    </row>
    <row r="1037" spans="2:2" x14ac:dyDescent="0.35">
      <c r="B1037" s="8"/>
    </row>
    <row r="1038" spans="2:2" x14ac:dyDescent="0.35">
      <c r="B1038" s="8"/>
    </row>
    <row r="1039" spans="2:2" x14ac:dyDescent="0.35">
      <c r="B1039" s="8"/>
    </row>
    <row r="1040" spans="2:2" x14ac:dyDescent="0.35">
      <c r="B1040" s="8"/>
    </row>
    <row r="1041" spans="2:2" x14ac:dyDescent="0.35">
      <c r="B1041" s="8"/>
    </row>
    <row r="1042" spans="2:2" x14ac:dyDescent="0.35">
      <c r="B1042" s="8"/>
    </row>
    <row r="1043" spans="2:2" x14ac:dyDescent="0.35">
      <c r="B1043" s="8"/>
    </row>
    <row r="1044" spans="2:2" x14ac:dyDescent="0.35">
      <c r="B1044" s="8"/>
    </row>
    <row r="1045" spans="2:2" x14ac:dyDescent="0.35">
      <c r="B1045" s="8"/>
    </row>
    <row r="1046" spans="2:2" x14ac:dyDescent="0.35">
      <c r="B1046" s="8"/>
    </row>
    <row r="1047" spans="2:2" x14ac:dyDescent="0.35">
      <c r="B1047" s="8"/>
    </row>
    <row r="1048" spans="2:2" x14ac:dyDescent="0.35">
      <c r="B1048" s="8"/>
    </row>
    <row r="1049" spans="2:2" x14ac:dyDescent="0.35">
      <c r="B1049" s="8"/>
    </row>
    <row r="1050" spans="2:2" x14ac:dyDescent="0.35">
      <c r="B1050" s="8"/>
    </row>
    <row r="1051" spans="2:2" x14ac:dyDescent="0.35">
      <c r="B1051" s="8"/>
    </row>
    <row r="1052" spans="2:2" x14ac:dyDescent="0.35">
      <c r="B1052" s="8"/>
    </row>
    <row r="1053" spans="2:2" x14ac:dyDescent="0.35">
      <c r="B1053" s="8"/>
    </row>
    <row r="1054" spans="2:2" x14ac:dyDescent="0.35">
      <c r="B1054" s="8"/>
    </row>
    <row r="1055" spans="2:2" x14ac:dyDescent="0.35">
      <c r="B1055" s="8"/>
    </row>
    <row r="1056" spans="2:2" x14ac:dyDescent="0.35">
      <c r="B1056" s="8"/>
    </row>
    <row r="1057" spans="2:2" x14ac:dyDescent="0.35">
      <c r="B1057" s="8"/>
    </row>
    <row r="1058" spans="2:2" x14ac:dyDescent="0.35">
      <c r="B1058" s="8"/>
    </row>
    <row r="1059" spans="2:2" x14ac:dyDescent="0.35">
      <c r="B1059" s="8"/>
    </row>
    <row r="1060" spans="2:2" x14ac:dyDescent="0.35">
      <c r="B1060" s="8"/>
    </row>
    <row r="1061" spans="2:2" x14ac:dyDescent="0.35">
      <c r="B1061" s="8"/>
    </row>
    <row r="1062" spans="2:2" x14ac:dyDescent="0.35">
      <c r="B1062" s="8"/>
    </row>
    <row r="1063" spans="2:2" x14ac:dyDescent="0.35">
      <c r="B1063" s="8"/>
    </row>
    <row r="1064" spans="2:2" x14ac:dyDescent="0.35">
      <c r="B1064" s="8"/>
    </row>
    <row r="1065" spans="2:2" x14ac:dyDescent="0.35">
      <c r="B1065" s="8"/>
    </row>
    <row r="1066" spans="2:2" x14ac:dyDescent="0.35">
      <c r="B1066" s="8"/>
    </row>
    <row r="1067" spans="2:2" x14ac:dyDescent="0.35">
      <c r="B1067" s="8"/>
    </row>
    <row r="1068" spans="2:2" x14ac:dyDescent="0.35">
      <c r="B1068" s="8"/>
    </row>
    <row r="1069" spans="2:2" x14ac:dyDescent="0.35">
      <c r="B1069" s="8"/>
    </row>
    <row r="1070" spans="2:2" x14ac:dyDescent="0.35">
      <c r="B1070" s="8"/>
    </row>
    <row r="1071" spans="2:2" x14ac:dyDescent="0.35">
      <c r="B1071" s="8"/>
    </row>
    <row r="1072" spans="2:2" x14ac:dyDescent="0.35">
      <c r="B1072" s="8"/>
    </row>
    <row r="1073" spans="2:2" x14ac:dyDescent="0.35">
      <c r="B1073" s="8"/>
    </row>
    <row r="1074" spans="2:2" x14ac:dyDescent="0.35">
      <c r="B1074" s="8"/>
    </row>
    <row r="1075" spans="2:2" x14ac:dyDescent="0.35">
      <c r="B1075" s="8"/>
    </row>
    <row r="1076" spans="2:2" x14ac:dyDescent="0.35">
      <c r="B1076" s="8"/>
    </row>
    <row r="1077" spans="2:2" x14ac:dyDescent="0.35">
      <c r="B1077" s="8"/>
    </row>
    <row r="1078" spans="2:2" x14ac:dyDescent="0.35">
      <c r="B1078" s="8"/>
    </row>
    <row r="1079" spans="2:2" x14ac:dyDescent="0.35">
      <c r="B1079" s="8"/>
    </row>
    <row r="1080" spans="2:2" x14ac:dyDescent="0.35">
      <c r="B1080" s="8"/>
    </row>
    <row r="1081" spans="2:2" x14ac:dyDescent="0.35">
      <c r="B1081" s="8"/>
    </row>
    <row r="1082" spans="2:2" x14ac:dyDescent="0.35">
      <c r="B1082" s="8"/>
    </row>
    <row r="1083" spans="2:2" x14ac:dyDescent="0.35">
      <c r="B1083" s="8"/>
    </row>
    <row r="1084" spans="2:2" x14ac:dyDescent="0.35">
      <c r="B1084" s="8"/>
    </row>
    <row r="1085" spans="2:2" x14ac:dyDescent="0.35">
      <c r="B1085" s="8"/>
    </row>
    <row r="1086" spans="2:2" x14ac:dyDescent="0.35">
      <c r="B1086" s="8"/>
    </row>
    <row r="1087" spans="2:2" x14ac:dyDescent="0.35">
      <c r="B1087" s="8"/>
    </row>
    <row r="1088" spans="2:2" x14ac:dyDescent="0.35">
      <c r="B1088" s="8"/>
    </row>
    <row r="1089" spans="2:2" x14ac:dyDescent="0.35">
      <c r="B1089" s="8"/>
    </row>
    <row r="1090" spans="2:2" x14ac:dyDescent="0.35">
      <c r="B1090" s="8"/>
    </row>
    <row r="1091" spans="2:2" x14ac:dyDescent="0.35">
      <c r="B1091" s="8"/>
    </row>
    <row r="1092" spans="2:2" x14ac:dyDescent="0.35">
      <c r="B1092" s="8"/>
    </row>
    <row r="1093" spans="2:2" x14ac:dyDescent="0.35">
      <c r="B1093" s="8"/>
    </row>
    <row r="1094" spans="2:2" x14ac:dyDescent="0.35">
      <c r="B1094" s="8"/>
    </row>
    <row r="1095" spans="2:2" x14ac:dyDescent="0.35">
      <c r="B1095" s="8"/>
    </row>
    <row r="1096" spans="2:2" x14ac:dyDescent="0.35">
      <c r="B1096" s="8"/>
    </row>
    <row r="1097" spans="2:2" x14ac:dyDescent="0.35">
      <c r="B1097" s="8"/>
    </row>
    <row r="1098" spans="2:2" x14ac:dyDescent="0.35">
      <c r="B1098" s="8"/>
    </row>
    <row r="1099" spans="2:2" x14ac:dyDescent="0.35">
      <c r="B1099" s="8"/>
    </row>
    <row r="1100" spans="2:2" x14ac:dyDescent="0.35">
      <c r="B1100" s="8"/>
    </row>
    <row r="1101" spans="2:2" x14ac:dyDescent="0.35">
      <c r="B1101" s="8"/>
    </row>
    <row r="1102" spans="2:2" x14ac:dyDescent="0.35">
      <c r="B1102" s="8"/>
    </row>
    <row r="1103" spans="2:2" x14ac:dyDescent="0.35">
      <c r="B1103" s="8"/>
    </row>
    <row r="1104" spans="2:2" x14ac:dyDescent="0.35">
      <c r="B1104" s="8"/>
    </row>
    <row r="1105" spans="2:2" x14ac:dyDescent="0.35">
      <c r="B1105" s="8"/>
    </row>
    <row r="1106" spans="2:2" x14ac:dyDescent="0.35">
      <c r="B1106" s="8"/>
    </row>
    <row r="1107" spans="2:2" x14ac:dyDescent="0.35">
      <c r="B1107" s="8"/>
    </row>
    <row r="1108" spans="2:2" x14ac:dyDescent="0.35">
      <c r="B1108" s="8"/>
    </row>
    <row r="1109" spans="2:2" x14ac:dyDescent="0.35">
      <c r="B1109" s="8"/>
    </row>
    <row r="1110" spans="2:2" x14ac:dyDescent="0.35">
      <c r="B1110" s="8"/>
    </row>
    <row r="1111" spans="2:2" x14ac:dyDescent="0.35">
      <c r="B1111" s="8"/>
    </row>
    <row r="1112" spans="2:2" x14ac:dyDescent="0.35">
      <c r="B1112" s="8"/>
    </row>
    <row r="1113" spans="2:2" x14ac:dyDescent="0.35">
      <c r="B1113" s="8"/>
    </row>
    <row r="1114" spans="2:2" x14ac:dyDescent="0.35">
      <c r="B1114" s="8"/>
    </row>
    <row r="1115" spans="2:2" x14ac:dyDescent="0.35">
      <c r="B1115" s="8"/>
    </row>
    <row r="1116" spans="2:2" x14ac:dyDescent="0.35">
      <c r="B1116" s="8"/>
    </row>
    <row r="1117" spans="2:2" x14ac:dyDescent="0.35">
      <c r="B1117" s="8"/>
    </row>
    <row r="1118" spans="2:2" x14ac:dyDescent="0.35">
      <c r="B1118" s="8"/>
    </row>
    <row r="1119" spans="2:2" x14ac:dyDescent="0.35">
      <c r="B1119" s="8"/>
    </row>
    <row r="1120" spans="2:2" x14ac:dyDescent="0.35">
      <c r="B1120" s="8"/>
    </row>
    <row r="1121" spans="2:2" x14ac:dyDescent="0.35">
      <c r="B1121" s="8"/>
    </row>
    <row r="1122" spans="2:2" x14ac:dyDescent="0.35">
      <c r="B1122" s="8"/>
    </row>
    <row r="1123" spans="2:2" x14ac:dyDescent="0.35">
      <c r="B1123" s="8"/>
    </row>
    <row r="1124" spans="2:2" x14ac:dyDescent="0.35">
      <c r="B1124" s="8"/>
    </row>
    <row r="1125" spans="2:2" x14ac:dyDescent="0.35">
      <c r="B1125" s="8"/>
    </row>
    <row r="1126" spans="2:2" x14ac:dyDescent="0.35">
      <c r="B1126" s="8"/>
    </row>
    <row r="1127" spans="2:2" x14ac:dyDescent="0.35">
      <c r="B1127" s="8"/>
    </row>
    <row r="1128" spans="2:2" x14ac:dyDescent="0.35">
      <c r="B1128" s="8"/>
    </row>
    <row r="1129" spans="2:2" x14ac:dyDescent="0.35">
      <c r="B1129" s="8"/>
    </row>
    <row r="1130" spans="2:2" x14ac:dyDescent="0.35">
      <c r="B1130" s="8"/>
    </row>
    <row r="1131" spans="2:2" x14ac:dyDescent="0.35">
      <c r="B1131" s="8"/>
    </row>
    <row r="1132" spans="2:2" x14ac:dyDescent="0.35">
      <c r="B1132" s="8"/>
    </row>
    <row r="1133" spans="2:2" x14ac:dyDescent="0.35">
      <c r="B1133" s="8"/>
    </row>
    <row r="1134" spans="2:2" x14ac:dyDescent="0.35">
      <c r="B1134" s="8"/>
    </row>
    <row r="1135" spans="2:2" x14ac:dyDescent="0.35">
      <c r="B1135" s="8"/>
    </row>
    <row r="1136" spans="2:2" x14ac:dyDescent="0.35">
      <c r="B1136" s="8"/>
    </row>
    <row r="1137" spans="2:2" x14ac:dyDescent="0.35">
      <c r="B1137" s="8"/>
    </row>
    <row r="1138" spans="2:2" x14ac:dyDescent="0.35">
      <c r="B1138" s="8"/>
    </row>
    <row r="1139" spans="2:2" x14ac:dyDescent="0.35">
      <c r="B1139" s="8"/>
    </row>
    <row r="1140" spans="2:2" x14ac:dyDescent="0.35">
      <c r="B1140" s="8"/>
    </row>
    <row r="1141" spans="2:2" x14ac:dyDescent="0.35">
      <c r="B1141" s="8"/>
    </row>
    <row r="1142" spans="2:2" x14ac:dyDescent="0.35">
      <c r="B1142" s="8"/>
    </row>
    <row r="1143" spans="2:2" x14ac:dyDescent="0.35">
      <c r="B1143" s="8"/>
    </row>
    <row r="1144" spans="2:2" x14ac:dyDescent="0.35">
      <c r="B1144" s="8"/>
    </row>
    <row r="1145" spans="2:2" x14ac:dyDescent="0.35">
      <c r="B1145" s="8"/>
    </row>
    <row r="1146" spans="2:2" x14ac:dyDescent="0.35">
      <c r="B1146" s="8"/>
    </row>
    <row r="1147" spans="2:2" x14ac:dyDescent="0.35">
      <c r="B1147" s="8"/>
    </row>
    <row r="1148" spans="2:2" x14ac:dyDescent="0.35">
      <c r="B1148" s="8"/>
    </row>
    <row r="1149" spans="2:2" x14ac:dyDescent="0.35">
      <c r="B1149" s="8"/>
    </row>
    <row r="1150" spans="2:2" x14ac:dyDescent="0.35">
      <c r="B1150" s="8"/>
    </row>
    <row r="1151" spans="2:2" x14ac:dyDescent="0.35">
      <c r="B1151" s="8"/>
    </row>
    <row r="1152" spans="2:2" x14ac:dyDescent="0.35">
      <c r="B1152" s="8"/>
    </row>
    <row r="1153" spans="2:2" x14ac:dyDescent="0.35">
      <c r="B1153" s="8"/>
    </row>
    <row r="1154" spans="2:2" x14ac:dyDescent="0.35">
      <c r="B1154" s="8"/>
    </row>
    <row r="1155" spans="2:2" x14ac:dyDescent="0.35">
      <c r="B1155" s="8"/>
    </row>
    <row r="1156" spans="2:2" x14ac:dyDescent="0.35">
      <c r="B1156" s="8"/>
    </row>
    <row r="1157" spans="2:2" x14ac:dyDescent="0.35">
      <c r="B1157" s="8"/>
    </row>
    <row r="1158" spans="2:2" x14ac:dyDescent="0.35">
      <c r="B1158" s="8"/>
    </row>
    <row r="1159" spans="2:2" x14ac:dyDescent="0.35">
      <c r="B1159" s="8"/>
    </row>
    <row r="1160" spans="2:2" x14ac:dyDescent="0.35">
      <c r="B1160" s="8"/>
    </row>
    <row r="1161" spans="2:2" x14ac:dyDescent="0.35">
      <c r="B1161" s="8"/>
    </row>
    <row r="1162" spans="2:2" x14ac:dyDescent="0.35">
      <c r="B1162" s="8"/>
    </row>
    <row r="1163" spans="2:2" x14ac:dyDescent="0.35">
      <c r="B1163" s="8"/>
    </row>
    <row r="1164" spans="2:2" x14ac:dyDescent="0.35">
      <c r="B1164" s="8"/>
    </row>
    <row r="1165" spans="2:2" x14ac:dyDescent="0.35">
      <c r="B1165" s="8"/>
    </row>
    <row r="1166" spans="2:2" x14ac:dyDescent="0.35">
      <c r="B1166" s="8"/>
    </row>
    <row r="1167" spans="2:2" x14ac:dyDescent="0.35">
      <c r="B1167" s="8"/>
    </row>
    <row r="1168" spans="2:2" x14ac:dyDescent="0.35">
      <c r="B1168" s="8"/>
    </row>
    <row r="1169" spans="2:2" x14ac:dyDescent="0.35">
      <c r="B1169" s="8"/>
    </row>
    <row r="1170" spans="2:2" x14ac:dyDescent="0.35">
      <c r="B1170" s="8"/>
    </row>
    <row r="1171" spans="2:2" x14ac:dyDescent="0.35">
      <c r="B1171" s="8"/>
    </row>
    <row r="1172" spans="2:2" x14ac:dyDescent="0.35">
      <c r="B1172" s="8"/>
    </row>
    <row r="1173" spans="2:2" x14ac:dyDescent="0.35">
      <c r="B1173" s="8"/>
    </row>
    <row r="1174" spans="2:2" x14ac:dyDescent="0.35">
      <c r="B1174" s="8"/>
    </row>
    <row r="1175" spans="2:2" x14ac:dyDescent="0.35">
      <c r="B1175" s="8"/>
    </row>
    <row r="1176" spans="2:2" x14ac:dyDescent="0.35">
      <c r="B1176" s="8"/>
    </row>
    <row r="1177" spans="2:2" x14ac:dyDescent="0.35">
      <c r="B1177" s="8"/>
    </row>
    <row r="1178" spans="2:2" x14ac:dyDescent="0.35">
      <c r="B1178" s="8"/>
    </row>
    <row r="1179" spans="2:2" x14ac:dyDescent="0.35">
      <c r="B1179" s="8"/>
    </row>
    <row r="1180" spans="2:2" x14ac:dyDescent="0.35">
      <c r="B1180" s="8"/>
    </row>
    <row r="1181" spans="2:2" x14ac:dyDescent="0.35">
      <c r="B1181" s="8"/>
    </row>
    <row r="1182" spans="2:2" x14ac:dyDescent="0.35">
      <c r="B1182" s="8"/>
    </row>
    <row r="1183" spans="2:2" x14ac:dyDescent="0.35">
      <c r="B1183" s="8"/>
    </row>
    <row r="1184" spans="2:2" x14ac:dyDescent="0.35">
      <c r="B1184" s="8"/>
    </row>
    <row r="1185" spans="2:2" x14ac:dyDescent="0.35">
      <c r="B1185" s="8"/>
    </row>
    <row r="1186" spans="2:2" x14ac:dyDescent="0.35">
      <c r="B1186" s="8"/>
    </row>
    <row r="1187" spans="2:2" x14ac:dyDescent="0.35">
      <c r="B1187" s="8"/>
    </row>
    <row r="1188" spans="2:2" x14ac:dyDescent="0.35">
      <c r="B1188" s="8"/>
    </row>
    <row r="1189" spans="2:2" x14ac:dyDescent="0.35">
      <c r="B1189" s="8"/>
    </row>
    <row r="1190" spans="2:2" x14ac:dyDescent="0.35">
      <c r="B1190" s="8"/>
    </row>
    <row r="1191" spans="2:2" x14ac:dyDescent="0.35">
      <c r="B1191" s="8"/>
    </row>
    <row r="1192" spans="2:2" x14ac:dyDescent="0.35">
      <c r="B1192" s="8"/>
    </row>
    <row r="1193" spans="2:2" x14ac:dyDescent="0.35">
      <c r="B1193" s="8"/>
    </row>
    <row r="1194" spans="2:2" x14ac:dyDescent="0.35">
      <c r="B1194" s="8"/>
    </row>
    <row r="1195" spans="2:2" x14ac:dyDescent="0.35">
      <c r="B1195" s="8"/>
    </row>
    <row r="1196" spans="2:2" x14ac:dyDescent="0.35">
      <c r="B1196" s="8"/>
    </row>
    <row r="1197" spans="2:2" x14ac:dyDescent="0.35">
      <c r="B1197" s="8"/>
    </row>
    <row r="1198" spans="2:2" x14ac:dyDescent="0.35">
      <c r="B1198" s="8"/>
    </row>
    <row r="1199" spans="2:2" x14ac:dyDescent="0.35">
      <c r="B1199" s="8"/>
    </row>
    <row r="1200" spans="2:2" x14ac:dyDescent="0.35">
      <c r="B1200" s="8"/>
    </row>
    <row r="1201" spans="2:2" x14ac:dyDescent="0.35">
      <c r="B1201" s="8"/>
    </row>
    <row r="1202" spans="2:2" x14ac:dyDescent="0.35">
      <c r="B1202" s="8"/>
    </row>
    <row r="1203" spans="2:2" x14ac:dyDescent="0.35">
      <c r="B1203" s="8"/>
    </row>
    <row r="1204" spans="2:2" x14ac:dyDescent="0.35">
      <c r="B1204" s="8"/>
    </row>
    <row r="1205" spans="2:2" x14ac:dyDescent="0.35">
      <c r="B1205" s="8"/>
    </row>
    <row r="1206" spans="2:2" x14ac:dyDescent="0.35">
      <c r="B1206" s="8"/>
    </row>
    <row r="1207" spans="2:2" x14ac:dyDescent="0.35">
      <c r="B1207" s="8"/>
    </row>
    <row r="1208" spans="2:2" x14ac:dyDescent="0.35">
      <c r="B1208" s="8"/>
    </row>
    <row r="1209" spans="2:2" x14ac:dyDescent="0.35">
      <c r="B1209" s="8"/>
    </row>
    <row r="1210" spans="2:2" x14ac:dyDescent="0.35">
      <c r="B1210" s="8"/>
    </row>
    <row r="1211" spans="2:2" x14ac:dyDescent="0.35">
      <c r="B1211" s="8"/>
    </row>
    <row r="1212" spans="2:2" x14ac:dyDescent="0.35">
      <c r="B1212" s="8"/>
    </row>
    <row r="1213" spans="2:2" x14ac:dyDescent="0.35">
      <c r="B1213" s="8"/>
    </row>
    <row r="1214" spans="2:2" x14ac:dyDescent="0.35">
      <c r="B1214" s="8"/>
    </row>
    <row r="1215" spans="2:2" x14ac:dyDescent="0.35">
      <c r="B1215" s="8"/>
    </row>
    <row r="1216" spans="2:2" x14ac:dyDescent="0.35">
      <c r="B1216" s="8"/>
    </row>
    <row r="1217" spans="2:2" x14ac:dyDescent="0.35">
      <c r="B1217" s="8"/>
    </row>
    <row r="1218" spans="2:2" x14ac:dyDescent="0.35">
      <c r="B1218" s="8"/>
    </row>
    <row r="1219" spans="2:2" x14ac:dyDescent="0.35">
      <c r="B1219" s="8"/>
    </row>
    <row r="1220" spans="2:2" x14ac:dyDescent="0.35">
      <c r="B1220" s="8"/>
    </row>
    <row r="1221" spans="2:2" x14ac:dyDescent="0.35">
      <c r="B1221" s="8"/>
    </row>
    <row r="1222" spans="2:2" x14ac:dyDescent="0.35">
      <c r="B1222" s="8"/>
    </row>
    <row r="1223" spans="2:2" x14ac:dyDescent="0.35">
      <c r="B1223" s="8"/>
    </row>
    <row r="1224" spans="2:2" x14ac:dyDescent="0.35">
      <c r="B1224" s="8"/>
    </row>
    <row r="1225" spans="2:2" x14ac:dyDescent="0.35">
      <c r="B1225" s="8"/>
    </row>
    <row r="1226" spans="2:2" x14ac:dyDescent="0.35">
      <c r="B1226" s="8"/>
    </row>
    <row r="1227" spans="2:2" x14ac:dyDescent="0.35">
      <c r="B1227" s="8"/>
    </row>
    <row r="1228" spans="2:2" x14ac:dyDescent="0.35">
      <c r="B1228" s="8"/>
    </row>
    <row r="1229" spans="2:2" x14ac:dyDescent="0.35">
      <c r="B1229" s="8"/>
    </row>
    <row r="1230" spans="2:2" x14ac:dyDescent="0.35">
      <c r="B1230" s="8"/>
    </row>
    <row r="1231" spans="2:2" x14ac:dyDescent="0.35">
      <c r="B1231" s="8"/>
    </row>
    <row r="1232" spans="2:2" x14ac:dyDescent="0.35">
      <c r="B1232" s="8"/>
    </row>
    <row r="1233" spans="2:2" x14ac:dyDescent="0.35">
      <c r="B1233" s="8"/>
    </row>
    <row r="1234" spans="2:2" x14ac:dyDescent="0.35">
      <c r="B1234" s="8"/>
    </row>
    <row r="1235" spans="2:2" x14ac:dyDescent="0.35">
      <c r="B1235" s="8"/>
    </row>
    <row r="1236" spans="2:2" x14ac:dyDescent="0.35">
      <c r="B1236" s="8"/>
    </row>
    <row r="1237" spans="2:2" x14ac:dyDescent="0.35">
      <c r="B1237" s="8"/>
    </row>
    <row r="1238" spans="2:2" x14ac:dyDescent="0.35">
      <c r="B1238" s="8"/>
    </row>
    <row r="1239" spans="2:2" x14ac:dyDescent="0.35">
      <c r="B1239" s="8"/>
    </row>
    <row r="1240" spans="2:2" x14ac:dyDescent="0.35">
      <c r="B1240" s="8"/>
    </row>
    <row r="1241" spans="2:2" x14ac:dyDescent="0.35">
      <c r="B1241" s="8"/>
    </row>
    <row r="1242" spans="2:2" x14ac:dyDescent="0.35">
      <c r="B1242" s="8"/>
    </row>
    <row r="1243" spans="2:2" x14ac:dyDescent="0.35">
      <c r="B1243" s="8"/>
    </row>
    <row r="1244" spans="2:2" x14ac:dyDescent="0.35">
      <c r="B1244" s="8"/>
    </row>
    <row r="1245" spans="2:2" x14ac:dyDescent="0.35">
      <c r="B1245" s="8"/>
    </row>
    <row r="1246" spans="2:2" x14ac:dyDescent="0.35">
      <c r="B1246" s="8"/>
    </row>
    <row r="1247" spans="2:2" x14ac:dyDescent="0.35">
      <c r="B1247" s="8"/>
    </row>
    <row r="1248" spans="2:2" x14ac:dyDescent="0.35">
      <c r="B1248" s="8"/>
    </row>
    <row r="1249" spans="2:2" x14ac:dyDescent="0.35">
      <c r="B1249" s="8"/>
    </row>
    <row r="1250" spans="2:2" x14ac:dyDescent="0.35">
      <c r="B1250" s="8"/>
    </row>
    <row r="1251" spans="2:2" x14ac:dyDescent="0.35">
      <c r="B1251" s="8"/>
    </row>
    <row r="1252" spans="2:2" x14ac:dyDescent="0.35">
      <c r="B1252" s="8"/>
    </row>
    <row r="1253" spans="2:2" x14ac:dyDescent="0.35">
      <c r="B1253" s="8"/>
    </row>
    <row r="1254" spans="2:2" x14ac:dyDescent="0.35">
      <c r="B1254" s="8"/>
    </row>
    <row r="1255" spans="2:2" x14ac:dyDescent="0.35">
      <c r="B1255" s="8"/>
    </row>
    <row r="1256" spans="2:2" x14ac:dyDescent="0.35">
      <c r="B1256" s="8"/>
    </row>
    <row r="1257" spans="2:2" x14ac:dyDescent="0.35">
      <c r="B1257" s="8"/>
    </row>
    <row r="1258" spans="2:2" x14ac:dyDescent="0.35">
      <c r="B1258" s="8"/>
    </row>
    <row r="1259" spans="2:2" x14ac:dyDescent="0.35">
      <c r="B1259" s="8"/>
    </row>
    <row r="1260" spans="2:2" x14ac:dyDescent="0.35">
      <c r="B1260" s="8"/>
    </row>
    <row r="1261" spans="2:2" x14ac:dyDescent="0.35">
      <c r="B1261" s="8"/>
    </row>
    <row r="1262" spans="2:2" x14ac:dyDescent="0.35">
      <c r="B1262" s="8"/>
    </row>
    <row r="1263" spans="2:2" x14ac:dyDescent="0.35">
      <c r="B1263" s="8"/>
    </row>
    <row r="1264" spans="2:2" x14ac:dyDescent="0.35">
      <c r="B1264" s="8"/>
    </row>
    <row r="1265" spans="2:2" x14ac:dyDescent="0.35">
      <c r="B1265" s="8"/>
    </row>
    <row r="1266" spans="2:2" x14ac:dyDescent="0.35">
      <c r="B1266" s="8"/>
    </row>
    <row r="1267" spans="2:2" x14ac:dyDescent="0.35">
      <c r="B1267" s="8"/>
    </row>
    <row r="1268" spans="2:2" x14ac:dyDescent="0.35">
      <c r="B1268" s="8"/>
    </row>
    <row r="1269" spans="2:2" x14ac:dyDescent="0.35">
      <c r="B1269" s="8"/>
    </row>
    <row r="1270" spans="2:2" x14ac:dyDescent="0.35">
      <c r="B1270" s="8"/>
    </row>
    <row r="1271" spans="2:2" x14ac:dyDescent="0.35">
      <c r="B1271" s="8"/>
    </row>
    <row r="1272" spans="2:2" x14ac:dyDescent="0.35">
      <c r="B1272" s="8"/>
    </row>
    <row r="1273" spans="2:2" x14ac:dyDescent="0.35">
      <c r="B1273" s="8"/>
    </row>
    <row r="1274" spans="2:2" x14ac:dyDescent="0.35">
      <c r="B1274" s="8"/>
    </row>
    <row r="1275" spans="2:2" x14ac:dyDescent="0.35">
      <c r="B1275" s="8"/>
    </row>
    <row r="1276" spans="2:2" x14ac:dyDescent="0.35">
      <c r="B1276" s="8"/>
    </row>
    <row r="1277" spans="2:2" x14ac:dyDescent="0.35">
      <c r="B1277" s="8"/>
    </row>
    <row r="1278" spans="2:2" x14ac:dyDescent="0.35">
      <c r="B1278" s="8"/>
    </row>
    <row r="1279" spans="2:2" x14ac:dyDescent="0.35">
      <c r="B1279" s="8"/>
    </row>
    <row r="1280" spans="2:2" x14ac:dyDescent="0.35">
      <c r="B1280" s="8"/>
    </row>
    <row r="1281" spans="2:2" x14ac:dyDescent="0.35">
      <c r="B1281" s="8"/>
    </row>
    <row r="1282" spans="2:2" x14ac:dyDescent="0.35">
      <c r="B1282" s="8"/>
    </row>
    <row r="1283" spans="2:2" x14ac:dyDescent="0.35">
      <c r="B1283" s="8"/>
    </row>
    <row r="1284" spans="2:2" x14ac:dyDescent="0.35">
      <c r="B1284" s="8"/>
    </row>
    <row r="1285" spans="2:2" x14ac:dyDescent="0.35">
      <c r="B1285" s="8"/>
    </row>
    <row r="1286" spans="2:2" x14ac:dyDescent="0.35">
      <c r="B1286" s="8"/>
    </row>
    <row r="1287" spans="2:2" x14ac:dyDescent="0.35">
      <c r="B1287" s="8"/>
    </row>
    <row r="1288" spans="2:2" x14ac:dyDescent="0.35">
      <c r="B1288" s="8"/>
    </row>
    <row r="1289" spans="2:2" x14ac:dyDescent="0.35">
      <c r="B1289" s="8"/>
    </row>
    <row r="1290" spans="2:2" x14ac:dyDescent="0.35">
      <c r="B1290" s="8"/>
    </row>
    <row r="1291" spans="2:2" x14ac:dyDescent="0.35">
      <c r="B1291" s="8"/>
    </row>
    <row r="1292" spans="2:2" x14ac:dyDescent="0.35">
      <c r="B1292" s="8"/>
    </row>
    <row r="1293" spans="2:2" x14ac:dyDescent="0.35">
      <c r="B1293" s="8"/>
    </row>
    <row r="1294" spans="2:2" x14ac:dyDescent="0.35">
      <c r="B1294" s="8"/>
    </row>
    <row r="1295" spans="2:2" x14ac:dyDescent="0.35">
      <c r="B1295" s="8"/>
    </row>
    <row r="1296" spans="2:2" x14ac:dyDescent="0.35">
      <c r="B1296" s="8"/>
    </row>
    <row r="1297" spans="2:2" x14ac:dyDescent="0.35">
      <c r="B1297" s="8"/>
    </row>
    <row r="1298" spans="2:2" x14ac:dyDescent="0.35">
      <c r="B1298" s="8"/>
    </row>
    <row r="1299" spans="2:2" x14ac:dyDescent="0.35">
      <c r="B1299" s="8"/>
    </row>
    <row r="1300" spans="2:2" x14ac:dyDescent="0.35">
      <c r="B1300" s="8"/>
    </row>
    <row r="1301" spans="2:2" x14ac:dyDescent="0.35">
      <c r="B1301" s="8"/>
    </row>
    <row r="1302" spans="2:2" x14ac:dyDescent="0.35">
      <c r="B1302" s="8"/>
    </row>
    <row r="1303" spans="2:2" x14ac:dyDescent="0.35">
      <c r="B1303" s="8"/>
    </row>
    <row r="1304" spans="2:2" x14ac:dyDescent="0.35">
      <c r="B1304" s="8"/>
    </row>
    <row r="1305" spans="2:2" x14ac:dyDescent="0.35">
      <c r="B1305" s="8"/>
    </row>
    <row r="1306" spans="2:2" x14ac:dyDescent="0.35">
      <c r="B1306" s="8"/>
    </row>
    <row r="1307" spans="2:2" x14ac:dyDescent="0.35">
      <c r="B1307" s="8"/>
    </row>
    <row r="1308" spans="2:2" x14ac:dyDescent="0.35">
      <c r="B1308" s="8"/>
    </row>
    <row r="1309" spans="2:2" x14ac:dyDescent="0.35">
      <c r="B1309" s="8"/>
    </row>
    <row r="1310" spans="2:2" x14ac:dyDescent="0.35">
      <c r="B1310" s="8"/>
    </row>
    <row r="1311" spans="2:2" x14ac:dyDescent="0.35">
      <c r="B1311" s="8"/>
    </row>
    <row r="1312" spans="2:2" x14ac:dyDescent="0.35">
      <c r="B1312" s="8"/>
    </row>
    <row r="1313" spans="2:2" x14ac:dyDescent="0.35">
      <c r="B1313" s="8"/>
    </row>
    <row r="1314" spans="2:2" x14ac:dyDescent="0.35">
      <c r="B1314" s="8"/>
    </row>
    <row r="1315" spans="2:2" x14ac:dyDescent="0.35">
      <c r="B1315" s="8"/>
    </row>
    <row r="1316" spans="2:2" x14ac:dyDescent="0.35">
      <c r="B1316" s="8"/>
    </row>
    <row r="1317" spans="2:2" x14ac:dyDescent="0.35">
      <c r="B1317" s="8"/>
    </row>
    <row r="1318" spans="2:2" x14ac:dyDescent="0.35">
      <c r="B1318" s="8"/>
    </row>
    <row r="1319" spans="2:2" x14ac:dyDescent="0.35">
      <c r="B1319" s="8"/>
    </row>
    <row r="1320" spans="2:2" x14ac:dyDescent="0.35">
      <c r="B1320" s="8"/>
    </row>
    <row r="1321" spans="2:2" x14ac:dyDescent="0.35">
      <c r="B1321" s="8"/>
    </row>
    <row r="1322" spans="2:2" x14ac:dyDescent="0.35">
      <c r="B1322" s="8"/>
    </row>
    <row r="1323" spans="2:2" x14ac:dyDescent="0.35">
      <c r="B1323" s="8"/>
    </row>
    <row r="1324" spans="2:2" x14ac:dyDescent="0.35">
      <c r="B1324" s="8"/>
    </row>
    <row r="1325" spans="2:2" x14ac:dyDescent="0.35">
      <c r="B1325" s="8"/>
    </row>
    <row r="1326" spans="2:2" x14ac:dyDescent="0.35">
      <c r="B1326" s="8"/>
    </row>
    <row r="1327" spans="2:2" x14ac:dyDescent="0.35">
      <c r="B1327" s="8"/>
    </row>
    <row r="1328" spans="2:2" x14ac:dyDescent="0.35">
      <c r="B1328" s="8"/>
    </row>
    <row r="1329" spans="2:2" x14ac:dyDescent="0.35">
      <c r="B1329" s="8"/>
    </row>
    <row r="1330" spans="2:2" x14ac:dyDescent="0.35">
      <c r="B1330" s="8"/>
    </row>
    <row r="1331" spans="2:2" x14ac:dyDescent="0.35">
      <c r="B1331" s="8"/>
    </row>
    <row r="1332" spans="2:2" x14ac:dyDescent="0.35">
      <c r="B1332" s="8"/>
    </row>
    <row r="1333" spans="2:2" x14ac:dyDescent="0.35">
      <c r="B1333" s="8"/>
    </row>
    <row r="1334" spans="2:2" x14ac:dyDescent="0.35">
      <c r="B1334" s="8"/>
    </row>
    <row r="1335" spans="2:2" x14ac:dyDescent="0.35">
      <c r="B1335" s="8"/>
    </row>
    <row r="1336" spans="2:2" x14ac:dyDescent="0.35">
      <c r="B1336" s="8"/>
    </row>
    <row r="1337" spans="2:2" x14ac:dyDescent="0.35">
      <c r="B1337" s="8"/>
    </row>
    <row r="1338" spans="2:2" x14ac:dyDescent="0.35">
      <c r="B1338" s="8"/>
    </row>
    <row r="1339" spans="2:2" x14ac:dyDescent="0.35">
      <c r="B1339" s="8"/>
    </row>
    <row r="1340" spans="2:2" x14ac:dyDescent="0.35">
      <c r="B1340" s="8"/>
    </row>
    <row r="1341" spans="2:2" x14ac:dyDescent="0.35">
      <c r="B1341" s="8"/>
    </row>
    <row r="1342" spans="2:2" x14ac:dyDescent="0.35">
      <c r="B1342" s="8"/>
    </row>
    <row r="1343" spans="2:2" x14ac:dyDescent="0.35">
      <c r="B1343" s="8"/>
    </row>
    <row r="1344" spans="2:2" x14ac:dyDescent="0.35">
      <c r="B1344" s="8"/>
    </row>
    <row r="1345" spans="2:2" x14ac:dyDescent="0.35">
      <c r="B1345" s="8"/>
    </row>
    <row r="1346" spans="2:2" x14ac:dyDescent="0.35">
      <c r="B1346" s="8"/>
    </row>
    <row r="1347" spans="2:2" x14ac:dyDescent="0.35">
      <c r="B1347" s="8"/>
    </row>
    <row r="1348" spans="2:2" x14ac:dyDescent="0.35">
      <c r="B1348" s="8"/>
    </row>
    <row r="1349" spans="2:2" x14ac:dyDescent="0.35">
      <c r="B1349" s="8"/>
    </row>
    <row r="1350" spans="2:2" x14ac:dyDescent="0.35">
      <c r="B1350" s="8"/>
    </row>
    <row r="1351" spans="2:2" x14ac:dyDescent="0.35">
      <c r="B1351" s="8"/>
    </row>
    <row r="1352" spans="2:2" x14ac:dyDescent="0.35">
      <c r="B1352" s="8"/>
    </row>
    <row r="1353" spans="2:2" x14ac:dyDescent="0.35">
      <c r="B1353" s="8"/>
    </row>
    <row r="1354" spans="2:2" x14ac:dyDescent="0.35">
      <c r="B1354" s="8"/>
    </row>
    <row r="1355" spans="2:2" x14ac:dyDescent="0.35">
      <c r="B1355" s="8"/>
    </row>
    <row r="1356" spans="2:2" x14ac:dyDescent="0.35">
      <c r="B1356" s="8"/>
    </row>
    <row r="1357" spans="2:2" x14ac:dyDescent="0.35">
      <c r="B1357" s="8"/>
    </row>
    <row r="1358" spans="2:2" x14ac:dyDescent="0.35">
      <c r="B1358" s="8"/>
    </row>
    <row r="1359" spans="2:2" x14ac:dyDescent="0.35">
      <c r="B1359" s="8"/>
    </row>
    <row r="1360" spans="2:2" x14ac:dyDescent="0.35">
      <c r="B1360" s="8"/>
    </row>
    <row r="1361" spans="2:2" x14ac:dyDescent="0.35">
      <c r="B1361" s="8"/>
    </row>
    <row r="1362" spans="2:2" x14ac:dyDescent="0.35">
      <c r="B1362" s="8"/>
    </row>
    <row r="1363" spans="2:2" x14ac:dyDescent="0.35">
      <c r="B1363" s="8"/>
    </row>
    <row r="1364" spans="2:2" x14ac:dyDescent="0.35">
      <c r="B1364" s="8"/>
    </row>
    <row r="1365" spans="2:2" x14ac:dyDescent="0.35">
      <c r="B1365" s="8"/>
    </row>
    <row r="1366" spans="2:2" x14ac:dyDescent="0.35">
      <c r="B1366" s="8"/>
    </row>
    <row r="1367" spans="2:2" x14ac:dyDescent="0.35">
      <c r="B1367" s="8"/>
    </row>
    <row r="1368" spans="2:2" x14ac:dyDescent="0.35">
      <c r="B1368" s="8"/>
    </row>
    <row r="1369" spans="2:2" x14ac:dyDescent="0.35">
      <c r="B1369" s="8"/>
    </row>
    <row r="1370" spans="2:2" x14ac:dyDescent="0.35">
      <c r="B1370" s="8"/>
    </row>
    <row r="1371" spans="2:2" x14ac:dyDescent="0.35">
      <c r="B1371" s="8"/>
    </row>
    <row r="1372" spans="2:2" x14ac:dyDescent="0.35">
      <c r="B1372" s="8"/>
    </row>
    <row r="1373" spans="2:2" x14ac:dyDescent="0.35">
      <c r="B1373" s="8"/>
    </row>
    <row r="1374" spans="2:2" x14ac:dyDescent="0.35">
      <c r="B1374" s="8"/>
    </row>
    <row r="1375" spans="2:2" x14ac:dyDescent="0.35">
      <c r="B1375" s="8"/>
    </row>
    <row r="1376" spans="2:2" x14ac:dyDescent="0.35">
      <c r="B1376" s="8"/>
    </row>
    <row r="1377" spans="2:2" x14ac:dyDescent="0.35">
      <c r="B1377" s="8"/>
    </row>
    <row r="1378" spans="2:2" x14ac:dyDescent="0.35">
      <c r="B1378" s="8"/>
    </row>
    <row r="1379" spans="2:2" x14ac:dyDescent="0.35">
      <c r="B1379" s="8"/>
    </row>
    <row r="1380" spans="2:2" x14ac:dyDescent="0.35">
      <c r="B1380" s="8"/>
    </row>
    <row r="1381" spans="2:2" x14ac:dyDescent="0.35">
      <c r="B1381" s="8"/>
    </row>
    <row r="1382" spans="2:2" x14ac:dyDescent="0.35">
      <c r="B1382" s="8"/>
    </row>
    <row r="1383" spans="2:2" x14ac:dyDescent="0.35">
      <c r="B1383" s="8"/>
    </row>
    <row r="1384" spans="2:2" x14ac:dyDescent="0.35">
      <c r="B1384" s="8"/>
    </row>
    <row r="1385" spans="2:2" x14ac:dyDescent="0.35">
      <c r="B1385" s="8"/>
    </row>
    <row r="1386" spans="2:2" x14ac:dyDescent="0.35">
      <c r="B1386" s="8"/>
    </row>
    <row r="1387" spans="2:2" x14ac:dyDescent="0.35">
      <c r="B1387" s="8"/>
    </row>
    <row r="1388" spans="2:2" x14ac:dyDescent="0.35">
      <c r="B1388" s="8"/>
    </row>
    <row r="1389" spans="2:2" x14ac:dyDescent="0.35">
      <c r="B1389" s="8"/>
    </row>
    <row r="1390" spans="2:2" x14ac:dyDescent="0.35">
      <c r="B1390" s="8"/>
    </row>
    <row r="1391" spans="2:2" x14ac:dyDescent="0.35">
      <c r="B1391" s="8"/>
    </row>
    <row r="1392" spans="2:2" x14ac:dyDescent="0.35">
      <c r="B1392" s="8"/>
    </row>
    <row r="1393" spans="2:2" x14ac:dyDescent="0.35">
      <c r="B1393" s="8"/>
    </row>
    <row r="1394" spans="2:2" x14ac:dyDescent="0.35">
      <c r="B1394" s="8"/>
    </row>
    <row r="1395" spans="2:2" x14ac:dyDescent="0.35">
      <c r="B1395" s="8"/>
    </row>
    <row r="1396" spans="2:2" x14ac:dyDescent="0.35">
      <c r="B1396" s="8"/>
    </row>
    <row r="1397" spans="2:2" x14ac:dyDescent="0.35">
      <c r="B1397" s="8"/>
    </row>
    <row r="1398" spans="2:2" x14ac:dyDescent="0.35">
      <c r="B1398" s="8"/>
    </row>
    <row r="1399" spans="2:2" x14ac:dyDescent="0.35">
      <c r="B1399" s="8"/>
    </row>
    <row r="1400" spans="2:2" x14ac:dyDescent="0.35">
      <c r="B1400" s="8"/>
    </row>
    <row r="1401" spans="2:2" x14ac:dyDescent="0.35">
      <c r="B1401" s="8"/>
    </row>
    <row r="1402" spans="2:2" x14ac:dyDescent="0.35">
      <c r="B1402" s="8"/>
    </row>
    <row r="1403" spans="2:2" x14ac:dyDescent="0.35">
      <c r="B1403" s="8"/>
    </row>
    <row r="1404" spans="2:2" x14ac:dyDescent="0.35">
      <c r="B1404" s="8"/>
    </row>
    <row r="1405" spans="2:2" x14ac:dyDescent="0.35">
      <c r="B1405" s="8"/>
    </row>
    <row r="1406" spans="2:2" x14ac:dyDescent="0.35">
      <c r="B1406" s="8"/>
    </row>
    <row r="1407" spans="2:2" x14ac:dyDescent="0.35">
      <c r="B1407" s="8"/>
    </row>
    <row r="1408" spans="2:2" x14ac:dyDescent="0.35">
      <c r="B1408" s="8"/>
    </row>
    <row r="1409" spans="2:2" x14ac:dyDescent="0.35">
      <c r="B1409" s="8"/>
    </row>
    <row r="1410" spans="2:2" x14ac:dyDescent="0.35">
      <c r="B1410" s="8"/>
    </row>
    <row r="1411" spans="2:2" x14ac:dyDescent="0.35">
      <c r="B1411" s="8"/>
    </row>
    <row r="1412" spans="2:2" x14ac:dyDescent="0.35">
      <c r="B1412" s="8"/>
    </row>
    <row r="1413" spans="2:2" x14ac:dyDescent="0.35">
      <c r="B1413" s="8"/>
    </row>
    <row r="1414" spans="2:2" x14ac:dyDescent="0.35">
      <c r="B1414" s="8"/>
    </row>
    <row r="1415" spans="2:2" x14ac:dyDescent="0.35">
      <c r="B1415" s="8"/>
    </row>
    <row r="1416" spans="2:2" x14ac:dyDescent="0.35">
      <c r="B1416" s="8"/>
    </row>
    <row r="1417" spans="2:2" x14ac:dyDescent="0.35">
      <c r="B1417" s="8"/>
    </row>
    <row r="1418" spans="2:2" x14ac:dyDescent="0.35">
      <c r="B1418" s="8"/>
    </row>
    <row r="1419" spans="2:2" x14ac:dyDescent="0.35">
      <c r="B1419" s="8"/>
    </row>
    <row r="1420" spans="2:2" x14ac:dyDescent="0.35">
      <c r="B1420" s="8"/>
    </row>
    <row r="1421" spans="2:2" x14ac:dyDescent="0.35">
      <c r="B1421" s="8"/>
    </row>
    <row r="1422" spans="2:2" x14ac:dyDescent="0.35">
      <c r="B1422" s="8"/>
    </row>
    <row r="1423" spans="2:2" x14ac:dyDescent="0.35">
      <c r="B1423" s="8"/>
    </row>
    <row r="1424" spans="2:2" x14ac:dyDescent="0.35">
      <c r="B1424" s="8"/>
    </row>
    <row r="1425" spans="2:2" x14ac:dyDescent="0.35">
      <c r="B1425" s="8"/>
    </row>
    <row r="1426" spans="2:2" x14ac:dyDescent="0.35">
      <c r="B1426" s="8"/>
    </row>
    <row r="1427" spans="2:2" x14ac:dyDescent="0.35">
      <c r="B1427" s="8"/>
    </row>
    <row r="1428" spans="2:2" x14ac:dyDescent="0.35">
      <c r="B1428" s="8"/>
    </row>
    <row r="1429" spans="2:2" x14ac:dyDescent="0.35">
      <c r="B1429" s="8"/>
    </row>
    <row r="1430" spans="2:2" x14ac:dyDescent="0.35">
      <c r="B1430" s="8"/>
    </row>
    <row r="1431" spans="2:2" x14ac:dyDescent="0.35">
      <c r="B1431" s="8"/>
    </row>
    <row r="1432" spans="2:2" x14ac:dyDescent="0.35">
      <c r="B1432" s="8"/>
    </row>
    <row r="1433" spans="2:2" x14ac:dyDescent="0.35">
      <c r="B1433" s="8"/>
    </row>
    <row r="1434" spans="2:2" x14ac:dyDescent="0.35">
      <c r="B1434" s="8"/>
    </row>
    <row r="1435" spans="2:2" x14ac:dyDescent="0.35">
      <c r="B1435" s="8"/>
    </row>
    <row r="1436" spans="2:2" x14ac:dyDescent="0.35">
      <c r="B1436" s="8"/>
    </row>
    <row r="1437" spans="2:2" x14ac:dyDescent="0.35">
      <c r="B1437" s="8"/>
    </row>
    <row r="1438" spans="2:2" x14ac:dyDescent="0.35">
      <c r="B1438" s="8"/>
    </row>
    <row r="1439" spans="2:2" x14ac:dyDescent="0.35">
      <c r="B1439" s="8"/>
    </row>
    <row r="1440" spans="2:2" x14ac:dyDescent="0.35">
      <c r="B1440" s="8"/>
    </row>
    <row r="1441" spans="2:2" x14ac:dyDescent="0.35">
      <c r="B1441" s="8"/>
    </row>
    <row r="1442" spans="2:2" x14ac:dyDescent="0.35">
      <c r="B1442" s="8"/>
    </row>
    <row r="1443" spans="2:2" x14ac:dyDescent="0.35">
      <c r="B1443" s="8"/>
    </row>
    <row r="1444" spans="2:2" x14ac:dyDescent="0.35">
      <c r="B1444" s="8"/>
    </row>
    <row r="1445" spans="2:2" x14ac:dyDescent="0.35">
      <c r="B1445" s="8"/>
    </row>
    <row r="1446" spans="2:2" x14ac:dyDescent="0.35">
      <c r="B1446" s="8"/>
    </row>
    <row r="1447" spans="2:2" x14ac:dyDescent="0.35">
      <c r="B1447" s="8"/>
    </row>
    <row r="1448" spans="2:2" x14ac:dyDescent="0.35">
      <c r="B1448" s="8"/>
    </row>
    <row r="1449" spans="2:2" x14ac:dyDescent="0.35">
      <c r="B1449" s="8"/>
    </row>
    <row r="1450" spans="2:2" x14ac:dyDescent="0.35">
      <c r="B1450" s="8"/>
    </row>
    <row r="1451" spans="2:2" x14ac:dyDescent="0.35">
      <c r="B1451" s="8"/>
    </row>
    <row r="1452" spans="2:2" x14ac:dyDescent="0.35">
      <c r="B1452" s="8"/>
    </row>
    <row r="1453" spans="2:2" x14ac:dyDescent="0.35">
      <c r="B1453" s="8"/>
    </row>
    <row r="1454" spans="2:2" x14ac:dyDescent="0.35">
      <c r="B1454" s="8"/>
    </row>
    <row r="1455" spans="2:2" x14ac:dyDescent="0.35">
      <c r="B1455" s="8"/>
    </row>
    <row r="1456" spans="2:2" x14ac:dyDescent="0.35">
      <c r="B1456" s="8"/>
    </row>
    <row r="1457" spans="2:2" x14ac:dyDescent="0.35">
      <c r="B1457" s="8"/>
    </row>
    <row r="1458" spans="2:2" x14ac:dyDescent="0.35">
      <c r="B1458" s="8"/>
    </row>
    <row r="1459" spans="2:2" x14ac:dyDescent="0.35">
      <c r="B1459" s="8"/>
    </row>
    <row r="1460" spans="2:2" x14ac:dyDescent="0.35">
      <c r="B1460" s="8"/>
    </row>
    <row r="1461" spans="2:2" x14ac:dyDescent="0.35">
      <c r="B1461" s="8"/>
    </row>
    <row r="1462" spans="2:2" x14ac:dyDescent="0.35">
      <c r="B1462" s="8"/>
    </row>
    <row r="1463" spans="2:2" x14ac:dyDescent="0.35">
      <c r="B1463" s="8"/>
    </row>
    <row r="1464" spans="2:2" x14ac:dyDescent="0.35">
      <c r="B1464" s="8"/>
    </row>
    <row r="1465" spans="2:2" x14ac:dyDescent="0.35">
      <c r="B1465" s="8"/>
    </row>
    <row r="1466" spans="2:2" x14ac:dyDescent="0.35">
      <c r="B1466" s="8"/>
    </row>
    <row r="1467" spans="2:2" x14ac:dyDescent="0.35">
      <c r="B1467" s="8"/>
    </row>
    <row r="1468" spans="2:2" x14ac:dyDescent="0.35">
      <c r="B1468" s="8"/>
    </row>
    <row r="1469" spans="2:2" x14ac:dyDescent="0.35">
      <c r="B1469" s="8"/>
    </row>
    <row r="1470" spans="2:2" x14ac:dyDescent="0.35">
      <c r="B1470" s="8"/>
    </row>
    <row r="1471" spans="2:2" x14ac:dyDescent="0.35">
      <c r="B1471" s="8"/>
    </row>
    <row r="1472" spans="2:2" x14ac:dyDescent="0.35">
      <c r="B1472" s="8"/>
    </row>
    <row r="1473" spans="2:2" x14ac:dyDescent="0.35">
      <c r="B1473" s="8"/>
    </row>
    <row r="1474" spans="2:2" x14ac:dyDescent="0.35">
      <c r="B1474" s="8"/>
    </row>
    <row r="1475" spans="2:2" x14ac:dyDescent="0.35">
      <c r="B1475" s="8"/>
    </row>
    <row r="1476" spans="2:2" x14ac:dyDescent="0.35">
      <c r="B1476" s="8"/>
    </row>
    <row r="1477" spans="2:2" x14ac:dyDescent="0.35">
      <c r="B1477" s="8"/>
    </row>
    <row r="1478" spans="2:2" x14ac:dyDescent="0.35">
      <c r="B1478" s="8"/>
    </row>
    <row r="1479" spans="2:2" x14ac:dyDescent="0.35">
      <c r="B1479" s="8"/>
    </row>
    <row r="1480" spans="2:2" x14ac:dyDescent="0.35">
      <c r="B1480" s="8"/>
    </row>
    <row r="1481" spans="2:2" x14ac:dyDescent="0.35">
      <c r="B1481" s="8"/>
    </row>
    <row r="1482" spans="2:2" x14ac:dyDescent="0.35">
      <c r="B1482" s="8"/>
    </row>
    <row r="1483" spans="2:2" x14ac:dyDescent="0.35">
      <c r="B1483" s="8"/>
    </row>
    <row r="1484" spans="2:2" x14ac:dyDescent="0.35">
      <c r="B1484" s="8"/>
    </row>
    <row r="1485" spans="2:2" x14ac:dyDescent="0.35">
      <c r="B1485" s="8"/>
    </row>
    <row r="1486" spans="2:2" x14ac:dyDescent="0.35">
      <c r="B1486" s="8"/>
    </row>
    <row r="1487" spans="2:2" x14ac:dyDescent="0.35">
      <c r="B1487" s="8"/>
    </row>
    <row r="1488" spans="2:2" x14ac:dyDescent="0.35">
      <c r="B1488" s="8"/>
    </row>
    <row r="1489" spans="2:2" x14ac:dyDescent="0.35">
      <c r="B1489" s="8"/>
    </row>
    <row r="1490" spans="2:2" x14ac:dyDescent="0.35">
      <c r="B1490" s="8"/>
    </row>
    <row r="1491" spans="2:2" x14ac:dyDescent="0.35">
      <c r="B1491" s="8"/>
    </row>
    <row r="1492" spans="2:2" x14ac:dyDescent="0.35">
      <c r="B1492" s="8"/>
    </row>
    <row r="1493" spans="2:2" x14ac:dyDescent="0.35">
      <c r="B1493" s="8"/>
    </row>
    <row r="1494" spans="2:2" x14ac:dyDescent="0.35">
      <c r="B1494" s="8"/>
    </row>
    <row r="1495" spans="2:2" x14ac:dyDescent="0.35">
      <c r="B1495" s="8"/>
    </row>
    <row r="1496" spans="2:2" x14ac:dyDescent="0.35">
      <c r="B1496" s="8"/>
    </row>
    <row r="1497" spans="2:2" x14ac:dyDescent="0.35">
      <c r="B1497" s="8"/>
    </row>
    <row r="1498" spans="2:2" x14ac:dyDescent="0.35">
      <c r="B1498" s="8"/>
    </row>
    <row r="1499" spans="2:2" x14ac:dyDescent="0.35">
      <c r="B1499" s="8"/>
    </row>
    <row r="1500" spans="2:2" x14ac:dyDescent="0.35">
      <c r="B1500" s="8"/>
    </row>
    <row r="1501" spans="2:2" x14ac:dyDescent="0.35">
      <c r="B1501" s="8"/>
    </row>
    <row r="1502" spans="2:2" x14ac:dyDescent="0.35">
      <c r="B1502" s="8"/>
    </row>
    <row r="1503" spans="2:2" x14ac:dyDescent="0.35">
      <c r="B1503" s="8"/>
    </row>
    <row r="1504" spans="2:2" x14ac:dyDescent="0.35">
      <c r="B1504" s="8"/>
    </row>
    <row r="1505" spans="2:2" x14ac:dyDescent="0.35">
      <c r="B1505" s="8"/>
    </row>
    <row r="1506" spans="2:2" x14ac:dyDescent="0.35">
      <c r="B1506" s="8"/>
    </row>
    <row r="1507" spans="2:2" x14ac:dyDescent="0.35">
      <c r="B1507" s="8"/>
    </row>
    <row r="1508" spans="2:2" x14ac:dyDescent="0.35">
      <c r="B1508" s="8"/>
    </row>
    <row r="1509" spans="2:2" x14ac:dyDescent="0.35">
      <c r="B1509" s="8"/>
    </row>
    <row r="1510" spans="2:2" x14ac:dyDescent="0.35">
      <c r="B1510" s="8"/>
    </row>
    <row r="1511" spans="2:2" x14ac:dyDescent="0.35">
      <c r="B1511" s="8"/>
    </row>
    <row r="1512" spans="2:2" x14ac:dyDescent="0.35">
      <c r="B1512" s="8"/>
    </row>
    <row r="1513" spans="2:2" x14ac:dyDescent="0.35">
      <c r="B1513" s="8"/>
    </row>
    <row r="1514" spans="2:2" x14ac:dyDescent="0.35">
      <c r="B1514" s="8"/>
    </row>
    <row r="1515" spans="2:2" x14ac:dyDescent="0.35">
      <c r="B1515" s="8"/>
    </row>
    <row r="1516" spans="2:2" x14ac:dyDescent="0.35">
      <c r="B1516" s="8"/>
    </row>
    <row r="1517" spans="2:2" x14ac:dyDescent="0.35">
      <c r="B1517" s="8"/>
    </row>
    <row r="1518" spans="2:2" x14ac:dyDescent="0.35">
      <c r="B1518" s="8"/>
    </row>
    <row r="1519" spans="2:2" x14ac:dyDescent="0.35">
      <c r="B1519" s="8"/>
    </row>
    <row r="1520" spans="2:2" x14ac:dyDescent="0.35">
      <c r="B1520" s="8"/>
    </row>
    <row r="1521" spans="2:2" x14ac:dyDescent="0.35">
      <c r="B1521" s="8"/>
    </row>
    <row r="1522" spans="2:2" x14ac:dyDescent="0.35">
      <c r="B1522" s="8"/>
    </row>
    <row r="1523" spans="2:2" x14ac:dyDescent="0.35">
      <c r="B1523" s="8"/>
    </row>
    <row r="1524" spans="2:2" x14ac:dyDescent="0.35">
      <c r="B1524" s="8"/>
    </row>
    <row r="1525" spans="2:2" x14ac:dyDescent="0.35">
      <c r="B1525" s="8"/>
    </row>
    <row r="1526" spans="2:2" x14ac:dyDescent="0.35">
      <c r="B1526" s="8"/>
    </row>
    <row r="1527" spans="2:2" x14ac:dyDescent="0.35">
      <c r="B1527" s="8"/>
    </row>
    <row r="1528" spans="2:2" x14ac:dyDescent="0.35">
      <c r="B1528" s="8"/>
    </row>
    <row r="1529" spans="2:2" x14ac:dyDescent="0.35">
      <c r="B1529" s="8"/>
    </row>
    <row r="1530" spans="2:2" x14ac:dyDescent="0.35">
      <c r="B1530" s="8"/>
    </row>
    <row r="1531" spans="2:2" x14ac:dyDescent="0.35">
      <c r="B1531" s="8"/>
    </row>
    <row r="1532" spans="2:2" x14ac:dyDescent="0.35">
      <c r="B1532" s="8"/>
    </row>
    <row r="1533" spans="2:2" x14ac:dyDescent="0.35">
      <c r="B1533" s="8"/>
    </row>
    <row r="1534" spans="2:2" x14ac:dyDescent="0.35">
      <c r="B1534" s="8"/>
    </row>
    <row r="1535" spans="2:2" x14ac:dyDescent="0.35">
      <c r="B1535" s="8"/>
    </row>
    <row r="1536" spans="2:2" x14ac:dyDescent="0.35">
      <c r="B1536" s="8"/>
    </row>
    <row r="1537" spans="2:2" x14ac:dyDescent="0.35">
      <c r="B1537" s="8"/>
    </row>
    <row r="1538" spans="2:2" x14ac:dyDescent="0.35">
      <c r="B1538" s="8"/>
    </row>
    <row r="1539" spans="2:2" x14ac:dyDescent="0.35">
      <c r="B1539" s="8"/>
    </row>
    <row r="1540" spans="2:2" x14ac:dyDescent="0.35">
      <c r="B1540" s="8"/>
    </row>
    <row r="1541" spans="2:2" x14ac:dyDescent="0.35">
      <c r="B1541" s="8"/>
    </row>
    <row r="1542" spans="2:2" x14ac:dyDescent="0.35">
      <c r="B1542" s="8"/>
    </row>
    <row r="1543" spans="2:2" x14ac:dyDescent="0.35">
      <c r="B1543" s="8"/>
    </row>
    <row r="1544" spans="2:2" x14ac:dyDescent="0.35">
      <c r="B1544" s="8"/>
    </row>
    <row r="1545" spans="2:2" x14ac:dyDescent="0.35">
      <c r="B1545" s="8"/>
    </row>
    <row r="1546" spans="2:2" x14ac:dyDescent="0.35">
      <c r="B1546" s="8"/>
    </row>
    <row r="1547" spans="2:2" x14ac:dyDescent="0.35">
      <c r="B1547" s="8"/>
    </row>
    <row r="1548" spans="2:2" x14ac:dyDescent="0.35">
      <c r="B1548" s="8"/>
    </row>
    <row r="1549" spans="2:2" x14ac:dyDescent="0.35">
      <c r="B1549" s="8"/>
    </row>
    <row r="1550" spans="2:2" x14ac:dyDescent="0.35">
      <c r="B1550" s="8"/>
    </row>
    <row r="1551" spans="2:2" x14ac:dyDescent="0.35">
      <c r="B1551" s="8"/>
    </row>
    <row r="1552" spans="2:2" x14ac:dyDescent="0.35">
      <c r="B1552" s="8"/>
    </row>
    <row r="1553" spans="2:2" x14ac:dyDescent="0.35">
      <c r="B1553" s="8"/>
    </row>
    <row r="1554" spans="2:2" x14ac:dyDescent="0.35">
      <c r="B1554" s="8"/>
    </row>
  </sheetData>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CB3FF-D475-4455-834C-130CC0B0BF95}">
  <sheetPr codeName="Sheet9"/>
  <dimension ref="A1:J33"/>
  <sheetViews>
    <sheetView zoomScale="70" zoomScaleNormal="70" workbookViewId="0">
      <selection activeCell="T4" sqref="T4"/>
    </sheetView>
  </sheetViews>
  <sheetFormatPr defaultRowHeight="14.5" x14ac:dyDescent="0.35"/>
  <cols>
    <col min="1" max="1" width="25.81640625" style="8" bestFit="1" customWidth="1"/>
    <col min="2" max="2" width="25.90625" style="8" bestFit="1" customWidth="1"/>
    <col min="3" max="3" width="5.1796875" style="8" bestFit="1" customWidth="1"/>
    <col min="4" max="16384" width="8.7265625" style="8"/>
  </cols>
  <sheetData>
    <row r="1" spans="1:3" x14ac:dyDescent="0.35">
      <c r="A1" s="8" t="s">
        <v>2076</v>
      </c>
    </row>
    <row r="2" spans="1:3" x14ac:dyDescent="0.35">
      <c r="A2" s="8" t="s">
        <v>10</v>
      </c>
      <c r="B2" s="8" t="s">
        <v>1</v>
      </c>
      <c r="C2" s="8" t="s">
        <v>2090</v>
      </c>
    </row>
    <row r="3" spans="1:3" x14ac:dyDescent="0.35">
      <c r="A3" s="8" t="s">
        <v>47</v>
      </c>
      <c r="B3" s="8" t="s">
        <v>76</v>
      </c>
      <c r="C3" s="10">
        <v>2</v>
      </c>
    </row>
    <row r="4" spans="1:3" x14ac:dyDescent="0.35">
      <c r="B4" s="8" t="s">
        <v>59</v>
      </c>
      <c r="C4" s="10">
        <v>12</v>
      </c>
    </row>
    <row r="5" spans="1:3" x14ac:dyDescent="0.35">
      <c r="B5" s="8" t="s">
        <v>57</v>
      </c>
      <c r="C5" s="10">
        <v>8</v>
      </c>
    </row>
    <row r="6" spans="1:3" x14ac:dyDescent="0.35">
      <c r="B6" s="8" t="s">
        <v>53</v>
      </c>
      <c r="C6" s="10">
        <v>2</v>
      </c>
    </row>
    <row r="7" spans="1:3" x14ac:dyDescent="0.35">
      <c r="B7" s="8" t="s">
        <v>70</v>
      </c>
      <c r="C7" s="10">
        <v>3</v>
      </c>
    </row>
    <row r="8" spans="1:3" x14ac:dyDescent="0.35">
      <c r="B8" s="8" t="s">
        <v>36</v>
      </c>
      <c r="C8" s="10">
        <v>2</v>
      </c>
    </row>
    <row r="9" spans="1:3" x14ac:dyDescent="0.35">
      <c r="B9" s="8" t="s">
        <v>50</v>
      </c>
      <c r="C9" s="10">
        <v>3</v>
      </c>
    </row>
    <row r="10" spans="1:3" x14ac:dyDescent="0.35">
      <c r="B10" s="8" t="s">
        <v>71</v>
      </c>
      <c r="C10" s="10">
        <v>1</v>
      </c>
    </row>
    <row r="11" spans="1:3" x14ac:dyDescent="0.35">
      <c r="B11" s="8" t="s">
        <v>72</v>
      </c>
      <c r="C11" s="10">
        <v>4</v>
      </c>
    </row>
    <row r="12" spans="1:3" x14ac:dyDescent="0.35">
      <c r="B12" s="8" t="s">
        <v>38</v>
      </c>
      <c r="C12" s="10">
        <v>15</v>
      </c>
    </row>
    <row r="13" spans="1:3" x14ac:dyDescent="0.35">
      <c r="B13" s="8" t="s">
        <v>25</v>
      </c>
      <c r="C13" s="10">
        <v>1</v>
      </c>
    </row>
    <row r="14" spans="1:3" x14ac:dyDescent="0.35">
      <c r="B14" s="8" t="s">
        <v>21</v>
      </c>
      <c r="C14" s="10">
        <v>2</v>
      </c>
    </row>
    <row r="15" spans="1:3" x14ac:dyDescent="0.35">
      <c r="B15" s="8" t="s">
        <v>62</v>
      </c>
      <c r="C15" s="10">
        <v>2</v>
      </c>
    </row>
    <row r="16" spans="1:3" x14ac:dyDescent="0.35">
      <c r="B16" s="8" t="s">
        <v>75</v>
      </c>
      <c r="C16" s="10">
        <v>1</v>
      </c>
    </row>
    <row r="17" spans="1:10" x14ac:dyDescent="0.35">
      <c r="B17" s="8" t="s">
        <v>55</v>
      </c>
      <c r="C17" s="10">
        <v>11</v>
      </c>
    </row>
    <row r="18" spans="1:10" x14ac:dyDescent="0.35">
      <c r="B18" s="8" t="s">
        <v>61</v>
      </c>
      <c r="C18" s="10">
        <v>5</v>
      </c>
    </row>
    <row r="19" spans="1:10" x14ac:dyDescent="0.35">
      <c r="B19" s="8" t="s">
        <v>34</v>
      </c>
      <c r="C19" s="10">
        <v>1</v>
      </c>
    </row>
    <row r="20" spans="1:10" x14ac:dyDescent="0.35">
      <c r="B20" s="8" t="s">
        <v>60</v>
      </c>
      <c r="C20" s="10">
        <v>3</v>
      </c>
    </row>
    <row r="21" spans="1:10" x14ac:dyDescent="0.35">
      <c r="B21" s="8" t="s">
        <v>29</v>
      </c>
      <c r="C21" s="10">
        <v>4</v>
      </c>
    </row>
    <row r="22" spans="1:10" x14ac:dyDescent="0.35">
      <c r="B22" s="8" t="s">
        <v>69</v>
      </c>
      <c r="C22" s="10">
        <v>2</v>
      </c>
      <c r="F22" s="19"/>
      <c r="G22" s="20" t="s">
        <v>2097</v>
      </c>
      <c r="H22" s="19"/>
      <c r="I22" s="19"/>
      <c r="J22" s="19"/>
    </row>
    <row r="23" spans="1:10" x14ac:dyDescent="0.35">
      <c r="B23" s="8" t="s">
        <v>73</v>
      </c>
      <c r="C23" s="10">
        <v>3</v>
      </c>
    </row>
    <row r="24" spans="1:10" x14ac:dyDescent="0.35">
      <c r="B24" s="8" t="s">
        <v>44</v>
      </c>
      <c r="C24" s="10">
        <v>3</v>
      </c>
    </row>
    <row r="25" spans="1:10" x14ac:dyDescent="0.35">
      <c r="B25" s="8" t="s">
        <v>40</v>
      </c>
      <c r="C25" s="10">
        <v>7</v>
      </c>
    </row>
    <row r="26" spans="1:10" x14ac:dyDescent="0.35">
      <c r="B26" s="8" t="s">
        <v>1113</v>
      </c>
      <c r="C26" s="10">
        <v>19</v>
      </c>
    </row>
    <row r="27" spans="1:10" x14ac:dyDescent="0.35">
      <c r="B27" s="8" t="s">
        <v>79</v>
      </c>
      <c r="C27" s="10">
        <v>1</v>
      </c>
    </row>
    <row r="28" spans="1:10" x14ac:dyDescent="0.35">
      <c r="B28" s="8" t="s">
        <v>64</v>
      </c>
      <c r="C28" s="10">
        <v>3</v>
      </c>
    </row>
    <row r="29" spans="1:10" x14ac:dyDescent="0.35">
      <c r="B29" s="8" t="s">
        <v>49</v>
      </c>
      <c r="C29" s="10">
        <v>4</v>
      </c>
    </row>
    <row r="30" spans="1:10" x14ac:dyDescent="0.35">
      <c r="B30" s="8" t="s">
        <v>52</v>
      </c>
      <c r="C30" s="10">
        <v>2</v>
      </c>
    </row>
    <row r="31" spans="1:10" x14ac:dyDescent="0.35">
      <c r="B31" s="8" t="s">
        <v>13</v>
      </c>
      <c r="C31" s="10">
        <v>13</v>
      </c>
    </row>
    <row r="32" spans="1:10" x14ac:dyDescent="0.35">
      <c r="A32" s="8" t="s">
        <v>2085</v>
      </c>
      <c r="C32" s="10">
        <v>139</v>
      </c>
    </row>
    <row r="33" spans="1:3" x14ac:dyDescent="0.35">
      <c r="A33" s="8" t="s">
        <v>2072</v>
      </c>
      <c r="C33" s="10">
        <v>139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pivot</vt:lpstr>
      <vt:lpstr>Sheet1</vt:lpstr>
      <vt:lpstr>sheet2</vt:lpstr>
      <vt:lpstr>sheet3</vt:lpstr>
      <vt:lpstr>sheet4</vt:lpstr>
      <vt:lpstr>sheet5</vt:lpstr>
      <vt:lpstr>sheet6</vt:lpstr>
      <vt:lpstr>sheet7</vt:lpstr>
      <vt:lpstr>Average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Meenakshi Ganesh</cp:lastModifiedBy>
  <cp:lastPrinted>2023-03-19T11:40:26Z</cp:lastPrinted>
  <dcterms:created xsi:type="dcterms:W3CDTF">2022-08-29T14:02:56Z</dcterms:created>
  <dcterms:modified xsi:type="dcterms:W3CDTF">2023-03-24T05:13:28Z</dcterms:modified>
</cp:coreProperties>
</file>