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GitHub\capitalbikeshare\"/>
    </mc:Choice>
  </mc:AlternateContent>
  <xr:revisionPtr revIDLastSave="0" documentId="13_ncr:1_{3C6D68E6-EF8D-4FAD-8AF8-192F5BDD3245}" xr6:coauthVersionLast="45" xr6:coauthVersionMax="45" xr10:uidLastSave="{00000000-0000-0000-0000-000000000000}"/>
  <bookViews>
    <workbookView xWindow="-96" yWindow="-96" windowWidth="23232" windowHeight="13152" activeTab="1" xr2:uid="{555ADB72-8A8C-4859-AADA-6BBB5665AFD2}"/>
  </bookViews>
  <sheets>
    <sheet name="Geographic Change" sheetId="1" r:id="rId1"/>
    <sheet name="JointDistribution" sheetId="2" r:id="rId2"/>
  </sheets>
  <definedNames>
    <definedName name="change31104">JointDistribution!$D$28</definedName>
    <definedName name="change31110">JointDistribution!$D$29</definedName>
    <definedName name="change31113">JointDistribution!$D$30</definedName>
    <definedName name="change31114">JointDistribution!$D$30</definedName>
    <definedName name="N_A" comment="change31104">JointDistribution!$D$28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2" l="1"/>
  <c r="M16" i="2" s="1"/>
  <c r="L17" i="2"/>
  <c r="M17" i="2" s="1"/>
  <c r="L18" i="2"/>
  <c r="M18" i="2" s="1"/>
  <c r="L19" i="2"/>
  <c r="L20" i="2"/>
  <c r="L15" i="2"/>
  <c r="M19" i="2"/>
  <c r="M20" i="2"/>
  <c r="M21" i="2"/>
  <c r="L21" i="2"/>
  <c r="K21" i="2"/>
  <c r="K22" i="2" s="1"/>
  <c r="J21" i="2"/>
  <c r="J22" i="2" s="1"/>
  <c r="I21" i="2"/>
  <c r="H21" i="2"/>
  <c r="G21" i="2"/>
  <c r="F21" i="2"/>
  <c r="F22" i="2" s="1"/>
  <c r="I16" i="2"/>
  <c r="I17" i="2"/>
  <c r="I18" i="2"/>
  <c r="I19" i="2"/>
  <c r="I20" i="2"/>
  <c r="I15" i="2"/>
  <c r="H16" i="2"/>
  <c r="H17" i="2"/>
  <c r="H18" i="2"/>
  <c r="H19" i="2"/>
  <c r="H20" i="2"/>
  <c r="H15" i="2"/>
  <c r="G16" i="2"/>
  <c r="G17" i="2"/>
  <c r="G18" i="2"/>
  <c r="G19" i="2"/>
  <c r="G20" i="2"/>
  <c r="G15" i="2"/>
  <c r="F16" i="2"/>
  <c r="F17" i="2"/>
  <c r="F18" i="2"/>
  <c r="F19" i="2"/>
  <c r="F20" i="2"/>
  <c r="F15" i="2"/>
  <c r="D33" i="2"/>
  <c r="D32" i="2"/>
  <c r="D31" i="2"/>
  <c r="D30" i="2"/>
  <c r="D29" i="2"/>
  <c r="D28" i="2"/>
  <c r="C26" i="2"/>
  <c r="D26" i="2" s="1"/>
  <c r="B26" i="2"/>
  <c r="D25" i="2"/>
  <c r="M9" i="2"/>
  <c r="M8" i="2"/>
  <c r="M7" i="2"/>
  <c r="M6" i="2"/>
  <c r="M5" i="2"/>
  <c r="M4" i="2"/>
  <c r="L14" i="1"/>
  <c r="F14" i="1"/>
  <c r="I22" i="2" l="1"/>
  <c r="H22" i="2"/>
  <c r="G22" i="2"/>
  <c r="K7" i="1"/>
  <c r="K8" i="1" s="1"/>
  <c r="K9" i="1" s="1"/>
  <c r="K10" i="1" s="1"/>
  <c r="K11" i="1" s="1"/>
  <c r="K12" i="1" s="1"/>
  <c r="K13" i="1" s="1"/>
  <c r="H9" i="1"/>
  <c r="J9" i="1" s="1"/>
  <c r="L9" i="1" s="1"/>
  <c r="H10" i="1"/>
  <c r="J10" i="1" s="1"/>
  <c r="L10" i="1" s="1"/>
  <c r="H11" i="1"/>
  <c r="J11" i="1" s="1"/>
  <c r="L11" i="1" s="1"/>
  <c r="H12" i="1"/>
  <c r="J12" i="1" s="1"/>
  <c r="L12" i="1" s="1"/>
  <c r="H13" i="1"/>
  <c r="J13" i="1" s="1"/>
  <c r="L13" i="1" s="1"/>
  <c r="H8" i="1"/>
  <c r="J8" i="1" s="1"/>
  <c r="L8" i="1" s="1"/>
  <c r="I8" i="1"/>
  <c r="I9" i="1"/>
  <c r="I10" i="1"/>
  <c r="I11" i="1"/>
  <c r="I12" i="1"/>
  <c r="I13" i="1"/>
  <c r="L7" i="1" l="1"/>
  <c r="D10" i="1"/>
  <c r="D8" i="1"/>
  <c r="D13" i="1"/>
  <c r="D11" i="1"/>
  <c r="D12" i="1"/>
  <c r="D9" i="1"/>
  <c r="D5" i="1"/>
  <c r="C6" i="1"/>
  <c r="D6" i="1" s="1"/>
  <c r="B6" i="1"/>
  <c r="M15" i="2" l="1"/>
</calcChain>
</file>

<file path=xl/sharedStrings.xml><?xml version="1.0" encoding="utf-8"?>
<sst xmlns="http://schemas.openxmlformats.org/spreadsheetml/2006/main" count="41" uniqueCount="23">
  <si>
    <t>cells</t>
  </si>
  <si>
    <t>2.797 sq miles</t>
  </si>
  <si>
    <t>0.0002797 grid cell</t>
  </si>
  <si>
    <t>no service</t>
  </si>
  <si>
    <t>service</t>
  </si>
  <si>
    <t>N/A</t>
  </si>
  <si>
    <t>Baseline</t>
  </si>
  <si>
    <t>New</t>
  </si>
  <si>
    <t>Change</t>
  </si>
  <si>
    <t>Rate</t>
  </si>
  <si>
    <t xml:space="preserve">New </t>
  </si>
  <si>
    <t>Fraction</t>
  </si>
  <si>
    <t xml:space="preserve">Base </t>
  </si>
  <si>
    <t>Base</t>
  </si>
  <si>
    <t>Occur</t>
  </si>
  <si>
    <t>Modified</t>
  </si>
  <si>
    <t>Geography</t>
  </si>
  <si>
    <t>System</t>
  </si>
  <si>
    <t>Station</t>
  </si>
  <si>
    <t>From \ To</t>
  </si>
  <si>
    <t>sum</t>
  </si>
  <si>
    <t>Original</t>
  </si>
  <si>
    <t>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</si>
</sst>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 applyAlignment="1">
      <alignment horizontal="center"/>
    </xf>
    <xf numFmtId="165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102871</xdr:colOff>
      <xdr:row>17</xdr:row>
      <xdr:rowOff>15240</xdr:rowOff>
    </xdr:from>
    <xdr:to>
      <xdr:col>6</xdr:col>
      <xdr:colOff>1</xdr:colOff>
      <xdr:row>37</xdr:row>
      <xdr:rowOff>160822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8997AF-8F29-4B32-935E-62A749B39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1" y="3124200"/>
          <a:ext cx="3737610" cy="3803182"/>
        </a:xfrm>
        <a:prstGeom prst="rect">
          <a:avLst/>
        </a:prstGeom>
      </xdr:spPr>
    </xdr:pic>
    <xdr:clientData/>
  </xdr:twoCellAnchor>
  <xdr:twoCellAnchor editAs="oneCell">
    <xdr:from>
      <xdr:col>6</xdr:col>
      <xdr:colOff>186690</xdr:colOff>
      <xdr:row>16</xdr:row>
      <xdr:rowOff>133351</xdr:rowOff>
    </xdr:from>
    <xdr:to>
      <xdr:col>12</xdr:col>
      <xdr:colOff>288378</xdr:colOff>
      <xdr:row>38</xdr:row>
      <xdr:rowOff>49531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75B278-1B38-4858-B751-12036C8F2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27170" y="3059431"/>
          <a:ext cx="3827868" cy="393954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304800</xdr:colOff>
      <xdr:row>5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8DEF345-6747-43B4-B53F-6C77BA900635}"/>
            </a:ext>
          </a:extLst>
        </xdr:cNvPr>
        <xdr:cNvSpPr>
          <a:spLocks noChangeAspect="1" noChangeArrowheads="1"/>
        </xdr:cNvSpPr>
      </xdr:nvSpPr>
      <xdr:spPr bwMode="auto">
        <a:xfrm>
          <a:off x="10126980" y="7315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6</xdr:row>
      <xdr:rowOff>0</xdr:rowOff>
    </xdr:from>
    <xdr:to>
      <xdr:col>15</xdr:col>
      <xdr:colOff>304800</xdr:colOff>
      <xdr:row>7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BC04B66-FF1A-4466-B890-5BA98394DC26}"/>
            </a:ext>
          </a:extLst>
        </xdr:cNvPr>
        <xdr:cNvSpPr>
          <a:spLocks noChangeAspect="1" noChangeArrowheads="1"/>
        </xdr:cNvSpPr>
      </xdr:nvSpPr>
      <xdr:spPr bwMode="auto">
        <a:xfrm>
          <a:off x="9486900" y="10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384809</xdr:colOff>
      <xdr:row>5</xdr:row>
      <xdr:rowOff>11430</xdr:rowOff>
    </xdr:from>
    <xdr:to>
      <xdr:col>21</xdr:col>
      <xdr:colOff>18998</xdr:colOff>
      <xdr:row>20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5F05E34-787A-4E35-9F16-1DACD443D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1629" y="925830"/>
          <a:ext cx="4114749" cy="288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C4E1-D05B-4191-9D6A-E26E00ED9E8A}">
  <dimension ref="A1:O14"/>
  <sheetViews>
    <sheetView topLeftCell="A2" workbookViewId="0">
      <selection activeCell="A4" sqref="A4:D13"/>
    </sheetView>
  </sheetViews>
  <sheetFormatPr defaultRowHeight="14.4" x14ac:dyDescent="0.55000000000000004"/>
  <cols>
    <col min="7" max="7" width="5.62890625" customWidth="1"/>
    <col min="10" max="10" width="10.47265625" customWidth="1"/>
  </cols>
  <sheetData>
    <row r="1" spans="1:15" x14ac:dyDescent="0.55000000000000004">
      <c r="A1">
        <v>10000</v>
      </c>
      <c r="B1" t="s">
        <v>0</v>
      </c>
    </row>
    <row r="2" spans="1:15" x14ac:dyDescent="0.55000000000000004">
      <c r="A2" t="s">
        <v>1</v>
      </c>
    </row>
    <row r="3" spans="1:15" x14ac:dyDescent="0.55000000000000004">
      <c r="A3" t="s">
        <v>2</v>
      </c>
      <c r="J3" s="4" t="s">
        <v>16</v>
      </c>
      <c r="K3" s="4" t="s">
        <v>10</v>
      </c>
    </row>
    <row r="4" spans="1:15" x14ac:dyDescent="0.55000000000000004">
      <c r="B4" s="3" t="s">
        <v>6</v>
      </c>
      <c r="C4" s="3" t="s">
        <v>7</v>
      </c>
      <c r="D4" s="4" t="s">
        <v>8</v>
      </c>
      <c r="F4" s="4" t="s">
        <v>6</v>
      </c>
      <c r="G4" s="4" t="s">
        <v>12</v>
      </c>
      <c r="H4" s="4" t="s">
        <v>13</v>
      </c>
      <c r="I4" s="4" t="s">
        <v>8</v>
      </c>
      <c r="J4" s="4" t="s">
        <v>15</v>
      </c>
      <c r="K4" s="4" t="s">
        <v>17</v>
      </c>
      <c r="L4" s="4" t="s">
        <v>10</v>
      </c>
      <c r="M4" s="4" t="s">
        <v>18</v>
      </c>
    </row>
    <row r="5" spans="1:15" x14ac:dyDescent="0.55000000000000004">
      <c r="A5" s="1" t="s">
        <v>3</v>
      </c>
      <c r="B5" s="2">
        <v>4532</v>
      </c>
      <c r="C5" s="2">
        <v>3975</v>
      </c>
      <c r="D5" s="5">
        <f>(C5-B5)/B5</f>
        <v>-0.12290379523389232</v>
      </c>
      <c r="E5" s="4"/>
      <c r="F5" s="4" t="s">
        <v>11</v>
      </c>
      <c r="G5" s="4" t="s">
        <v>9</v>
      </c>
      <c r="H5" s="4" t="s">
        <v>14</v>
      </c>
      <c r="I5" s="4" t="s">
        <v>11</v>
      </c>
      <c r="J5" s="4" t="s">
        <v>14</v>
      </c>
      <c r="K5" s="4" t="s">
        <v>9</v>
      </c>
      <c r="L5" s="4" t="s">
        <v>11</v>
      </c>
    </row>
    <row r="6" spans="1:15" x14ac:dyDescent="0.55000000000000004">
      <c r="A6" s="1" t="s">
        <v>4</v>
      </c>
      <c r="B6" s="2">
        <f>SUM(B7:B13)</f>
        <v>5468</v>
      </c>
      <c r="C6" s="2">
        <f>SUM(C7:C13)</f>
        <v>6025</v>
      </c>
      <c r="D6" s="5">
        <f t="shared" ref="D6" si="0">(C6-B6)/B6</f>
        <v>0.10186539868324798</v>
      </c>
      <c r="E6" s="4"/>
      <c r="F6" s="4"/>
      <c r="J6" s="7"/>
      <c r="N6" s="4"/>
      <c r="O6" s="4"/>
    </row>
    <row r="7" spans="1:15" x14ac:dyDescent="0.55000000000000004">
      <c r="A7" s="1">
        <v>10000</v>
      </c>
      <c r="B7" s="2">
        <v>0</v>
      </c>
      <c r="C7" s="2">
        <v>1387</v>
      </c>
      <c r="D7" s="5" t="s">
        <v>5</v>
      </c>
      <c r="G7">
        <v>27</v>
      </c>
      <c r="I7" s="6"/>
      <c r="J7" s="7"/>
      <c r="K7">
        <f>G7*(1+D6)</f>
        <v>29.750365764447697</v>
      </c>
      <c r="L7">
        <f>1-SUM(L8:L13)</f>
        <v>0.22088494431805294</v>
      </c>
      <c r="M7" s="1">
        <v>10000</v>
      </c>
    </row>
    <row r="8" spans="1:15" x14ac:dyDescent="0.55000000000000004">
      <c r="A8" s="1">
        <v>31104</v>
      </c>
      <c r="B8" s="2">
        <v>549</v>
      </c>
      <c r="C8" s="2">
        <v>530</v>
      </c>
      <c r="D8" s="5">
        <f t="shared" ref="D8:D13" si="1">(C8-B8)/B8</f>
        <v>-3.4608378870673952E-2</v>
      </c>
      <c r="F8">
        <v>0.17585100000000001</v>
      </c>
      <c r="G8">
        <v>27</v>
      </c>
      <c r="H8">
        <f>F8*G8</f>
        <v>4.7479770000000006</v>
      </c>
      <c r="I8" s="6">
        <f t="shared" ref="I8:I13" si="2">D8</f>
        <v>-3.4608378870673952E-2</v>
      </c>
      <c r="J8" s="7">
        <f>H8*(1+I8)</f>
        <v>4.5836572131147548</v>
      </c>
      <c r="K8">
        <f>K7</f>
        <v>29.750365764447697</v>
      </c>
      <c r="L8">
        <f>J8/K8</f>
        <v>0.15407061712808653</v>
      </c>
      <c r="M8" s="1">
        <v>31104</v>
      </c>
    </row>
    <row r="9" spans="1:15" x14ac:dyDescent="0.55000000000000004">
      <c r="A9" s="1">
        <v>31110</v>
      </c>
      <c r="B9" s="2">
        <v>1639</v>
      </c>
      <c r="C9" s="2">
        <v>1221</v>
      </c>
      <c r="D9" s="5">
        <f t="shared" si="1"/>
        <v>-0.25503355704697989</v>
      </c>
      <c r="F9">
        <v>0.22320699999999999</v>
      </c>
      <c r="G9">
        <v>27</v>
      </c>
      <c r="H9">
        <f t="shared" ref="H9:H13" si="3">F9*G9</f>
        <v>6.0265889999999995</v>
      </c>
      <c r="I9" s="6">
        <f t="shared" si="2"/>
        <v>-0.25503355704697989</v>
      </c>
      <c r="J9" s="7">
        <f t="shared" ref="J9:J13" si="4">H9*(1+I9)</f>
        <v>4.4896065704697978</v>
      </c>
      <c r="K9">
        <f t="shared" ref="K9:K13" si="5">K8</f>
        <v>29.750365764447697</v>
      </c>
      <c r="L9">
        <f t="shared" ref="L9:L13" si="6">J9/K9</f>
        <v>0.15090928985602492</v>
      </c>
      <c r="M9" s="1">
        <v>31110</v>
      </c>
    </row>
    <row r="10" spans="1:15" x14ac:dyDescent="0.55000000000000004">
      <c r="A10" s="1">
        <v>31113</v>
      </c>
      <c r="B10" s="2">
        <v>628</v>
      </c>
      <c r="C10" s="2">
        <v>235</v>
      </c>
      <c r="D10" s="5">
        <f t="shared" si="1"/>
        <v>-0.62579617834394907</v>
      </c>
      <c r="F10">
        <v>0.12545600000000001</v>
      </c>
      <c r="G10">
        <v>27</v>
      </c>
      <c r="H10">
        <f t="shared" si="3"/>
        <v>3.3873120000000005</v>
      </c>
      <c r="I10" s="6">
        <f t="shared" si="2"/>
        <v>-0.62579617834394907</v>
      </c>
      <c r="J10" s="7">
        <f t="shared" si="4"/>
        <v>1.2675450955414014</v>
      </c>
      <c r="K10">
        <f t="shared" si="5"/>
        <v>29.750365764447697</v>
      </c>
      <c r="L10">
        <f t="shared" si="6"/>
        <v>4.2606034009038771E-2</v>
      </c>
      <c r="M10" s="1">
        <v>31113</v>
      </c>
    </row>
    <row r="11" spans="1:15" x14ac:dyDescent="0.55000000000000004">
      <c r="A11" s="1">
        <v>31114</v>
      </c>
      <c r="B11" s="2">
        <v>189</v>
      </c>
      <c r="C11" s="2">
        <v>189</v>
      </c>
      <c r="D11" s="5">
        <f t="shared" si="1"/>
        <v>0</v>
      </c>
      <c r="F11">
        <v>0.18324599999999999</v>
      </c>
      <c r="G11">
        <v>27</v>
      </c>
      <c r="H11">
        <f t="shared" si="3"/>
        <v>4.9476420000000001</v>
      </c>
      <c r="I11" s="6">
        <f t="shared" si="2"/>
        <v>0</v>
      </c>
      <c r="J11" s="7">
        <f t="shared" si="4"/>
        <v>4.9476420000000001</v>
      </c>
      <c r="K11">
        <f t="shared" si="5"/>
        <v>29.750365764447697</v>
      </c>
      <c r="L11">
        <f t="shared" si="6"/>
        <v>0.16630524946058092</v>
      </c>
      <c r="M11" s="1">
        <v>31114</v>
      </c>
    </row>
    <row r="12" spans="1:15" x14ac:dyDescent="0.55000000000000004">
      <c r="A12" s="1">
        <v>31116</v>
      </c>
      <c r="B12" s="2">
        <v>986</v>
      </c>
      <c r="C12" s="2">
        <v>986</v>
      </c>
      <c r="D12" s="5">
        <f t="shared" si="1"/>
        <v>0</v>
      </c>
      <c r="F12">
        <v>0.131635</v>
      </c>
      <c r="G12">
        <v>27</v>
      </c>
      <c r="H12">
        <f t="shared" si="3"/>
        <v>3.5541450000000001</v>
      </c>
      <c r="I12" s="6">
        <f t="shared" si="2"/>
        <v>0</v>
      </c>
      <c r="J12" s="7">
        <f t="shared" si="4"/>
        <v>3.5541450000000001</v>
      </c>
      <c r="K12">
        <f t="shared" si="5"/>
        <v>29.750365764447697</v>
      </c>
      <c r="L12">
        <f t="shared" si="6"/>
        <v>0.11946559004149378</v>
      </c>
      <c r="M12" s="1">
        <v>31116</v>
      </c>
    </row>
    <row r="13" spans="1:15" x14ac:dyDescent="0.55000000000000004">
      <c r="A13" s="1">
        <v>31296</v>
      </c>
      <c r="B13" s="2">
        <v>1477</v>
      </c>
      <c r="C13" s="2">
        <v>1477</v>
      </c>
      <c r="D13" s="5">
        <f t="shared" si="1"/>
        <v>0</v>
      </c>
      <c r="F13">
        <v>0.160606</v>
      </c>
      <c r="G13">
        <v>27</v>
      </c>
      <c r="H13">
        <f t="shared" si="3"/>
        <v>4.3363620000000003</v>
      </c>
      <c r="I13" s="6">
        <f t="shared" si="2"/>
        <v>0</v>
      </c>
      <c r="J13" s="7">
        <f t="shared" si="4"/>
        <v>4.3363620000000003</v>
      </c>
      <c r="K13">
        <f t="shared" si="5"/>
        <v>29.750365764447697</v>
      </c>
      <c r="L13">
        <f t="shared" si="6"/>
        <v>0.14575827518672199</v>
      </c>
      <c r="M13" s="1">
        <v>31296</v>
      </c>
    </row>
    <row r="14" spans="1:15" x14ac:dyDescent="0.55000000000000004">
      <c r="F14">
        <f>SUM(F7:F13)</f>
        <v>1.0000010000000001</v>
      </c>
      <c r="L14">
        <f>SUM(L7:L13)</f>
        <v>0.99999999999999989</v>
      </c>
    </row>
  </sheetData>
  <sortState xmlns:xlrd2="http://schemas.microsoft.com/office/spreadsheetml/2017/richdata2" ref="A7:D13">
    <sortCondition ref="A7:A1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6F70-2DF4-4A14-99FE-06439C1F33BD}">
  <dimension ref="A2:O33"/>
  <sheetViews>
    <sheetView tabSelected="1" topLeftCell="A4" workbookViewId="0">
      <selection activeCell="L15" sqref="L15:L20"/>
    </sheetView>
  </sheetViews>
  <sheetFormatPr defaultRowHeight="14.4" x14ac:dyDescent="0.55000000000000004"/>
  <cols>
    <col min="5" max="5" width="8.83984375" style="4"/>
  </cols>
  <sheetData>
    <row r="2" spans="1:15" x14ac:dyDescent="0.55000000000000004">
      <c r="E2" s="4" t="s">
        <v>21</v>
      </c>
    </row>
    <row r="3" spans="1:15" s="4" customFormat="1" x14ac:dyDescent="0.55000000000000004">
      <c r="A3" s="4" t="s">
        <v>10</v>
      </c>
      <c r="B3" s="4" t="s">
        <v>18</v>
      </c>
      <c r="E3" s="4" t="s">
        <v>19</v>
      </c>
      <c r="F3" s="4">
        <v>31104</v>
      </c>
      <c r="G3" s="4">
        <v>31110</v>
      </c>
      <c r="H3" s="4">
        <v>31113</v>
      </c>
      <c r="I3" s="4">
        <v>31114</v>
      </c>
      <c r="J3" s="4">
        <v>31116</v>
      </c>
      <c r="K3" s="4">
        <v>31296</v>
      </c>
      <c r="L3" s="4">
        <v>10000</v>
      </c>
      <c r="M3" s="4" t="s">
        <v>20</v>
      </c>
    </row>
    <row r="4" spans="1:15" s="4" customFormat="1" x14ac:dyDescent="0.55000000000000004">
      <c r="A4" s="4" t="s">
        <v>11</v>
      </c>
      <c r="E4" s="4">
        <v>31104</v>
      </c>
      <c r="F4">
        <v>8.9562000000000003E-2</v>
      </c>
      <c r="G4">
        <v>0.25373200000000001</v>
      </c>
      <c r="H4">
        <v>8.9552000000000007E-2</v>
      </c>
      <c r="I4">
        <v>0.19900499999999999</v>
      </c>
      <c r="J4">
        <v>0.23383100000000001</v>
      </c>
      <c r="K4">
        <v>0.134328</v>
      </c>
      <c r="L4"/>
      <c r="M4">
        <f>SUM(F4:K4)</f>
        <v>1.0000100000000001</v>
      </c>
    </row>
    <row r="5" spans="1:15" x14ac:dyDescent="0.55000000000000004">
      <c r="E5" s="4">
        <v>31110</v>
      </c>
      <c r="F5">
        <v>0.14285700000000001</v>
      </c>
      <c r="G5">
        <v>0.13364100000000001</v>
      </c>
      <c r="H5">
        <v>8.2948999999999995E-2</v>
      </c>
      <c r="I5">
        <v>0.26728099999999999</v>
      </c>
      <c r="J5">
        <v>0.11981600000000001</v>
      </c>
      <c r="K5">
        <v>0.25345600000000001</v>
      </c>
      <c r="M5">
        <f t="shared" ref="M5:M9" si="0">SUM(F5:K5)</f>
        <v>1</v>
      </c>
    </row>
    <row r="6" spans="1:15" x14ac:dyDescent="0.55000000000000004">
      <c r="A6">
        <v>0.22088494431805294</v>
      </c>
      <c r="B6">
        <v>10000</v>
      </c>
      <c r="E6" s="4">
        <v>31113</v>
      </c>
      <c r="F6">
        <v>6.6986000000000004E-2</v>
      </c>
      <c r="G6">
        <v>0.32057400000000003</v>
      </c>
      <c r="H6">
        <v>0.100478</v>
      </c>
      <c r="I6">
        <v>0.15789500000000001</v>
      </c>
      <c r="J6">
        <v>0.143541</v>
      </c>
      <c r="K6">
        <v>0.21052599999999999</v>
      </c>
      <c r="M6">
        <f t="shared" si="0"/>
        <v>1</v>
      </c>
    </row>
    <row r="7" spans="1:15" x14ac:dyDescent="0.55000000000000004">
      <c r="A7">
        <v>0.15407061712808653</v>
      </c>
      <c r="B7">
        <v>31104</v>
      </c>
      <c r="E7" s="4">
        <v>31114</v>
      </c>
      <c r="F7">
        <v>0.20535700000000001</v>
      </c>
      <c r="G7">
        <v>0.37946400000000002</v>
      </c>
      <c r="H7">
        <v>4.9106999999999998E-2</v>
      </c>
      <c r="I7">
        <v>0.10267900000000001</v>
      </c>
      <c r="J7">
        <v>4.4643000000000002E-2</v>
      </c>
      <c r="K7">
        <v>0.21875</v>
      </c>
      <c r="M7">
        <f t="shared" si="0"/>
        <v>1</v>
      </c>
    </row>
    <row r="8" spans="1:15" x14ac:dyDescent="0.55000000000000004">
      <c r="A8">
        <v>0.15090928985602492</v>
      </c>
      <c r="B8">
        <v>31110</v>
      </c>
      <c r="E8" s="4">
        <v>31116</v>
      </c>
      <c r="F8">
        <v>0.23188400000000001</v>
      </c>
      <c r="G8">
        <v>0.23913000000000001</v>
      </c>
      <c r="H8">
        <v>0.108696</v>
      </c>
      <c r="I8">
        <v>0.101449</v>
      </c>
      <c r="J8">
        <v>8.6957000000000007E-2</v>
      </c>
      <c r="K8">
        <v>0.23188400000000001</v>
      </c>
      <c r="M8">
        <f t="shared" si="0"/>
        <v>1</v>
      </c>
    </row>
    <row r="9" spans="1:15" x14ac:dyDescent="0.55000000000000004">
      <c r="A9">
        <v>4.2606034009038771E-2</v>
      </c>
      <c r="B9">
        <v>31113</v>
      </c>
      <c r="E9" s="4">
        <v>31296</v>
      </c>
      <c r="F9">
        <v>0.11788700000000001</v>
      </c>
      <c r="G9">
        <v>0.26441999999999999</v>
      </c>
      <c r="H9">
        <v>0.191057</v>
      </c>
      <c r="I9">
        <v>0.18699199999999999</v>
      </c>
      <c r="J9">
        <v>0.138211</v>
      </c>
      <c r="K9">
        <v>0.101525</v>
      </c>
      <c r="M9">
        <f t="shared" si="0"/>
        <v>1.000092</v>
      </c>
    </row>
    <row r="10" spans="1:15" x14ac:dyDescent="0.55000000000000004">
      <c r="A10">
        <v>0.16630524946058092</v>
      </c>
      <c r="B10">
        <v>31114</v>
      </c>
      <c r="E10" s="4">
        <v>10000</v>
      </c>
    </row>
    <row r="11" spans="1:15" x14ac:dyDescent="0.55000000000000004">
      <c r="A11">
        <v>0.11946559004149378</v>
      </c>
      <c r="B11">
        <v>31116</v>
      </c>
    </row>
    <row r="12" spans="1:15" x14ac:dyDescent="0.55000000000000004">
      <c r="A12">
        <v>0.14575827518672199</v>
      </c>
      <c r="B12">
        <v>31296</v>
      </c>
    </row>
    <row r="13" spans="1:15" x14ac:dyDescent="0.55000000000000004">
      <c r="A13">
        <v>0.99999999999999989</v>
      </c>
      <c r="E13" s="4" t="s">
        <v>22</v>
      </c>
    </row>
    <row r="14" spans="1:15" x14ac:dyDescent="0.55000000000000004">
      <c r="E14" s="4" t="s">
        <v>19</v>
      </c>
      <c r="F14" s="4">
        <v>31104</v>
      </c>
      <c r="G14" s="4">
        <v>31110</v>
      </c>
      <c r="H14" s="4">
        <v>31113</v>
      </c>
      <c r="I14" s="4">
        <v>31114</v>
      </c>
      <c r="J14" s="4">
        <v>31116</v>
      </c>
      <c r="K14" s="4">
        <v>31296</v>
      </c>
      <c r="L14" s="4">
        <v>10000</v>
      </c>
      <c r="M14" s="4" t="s">
        <v>20</v>
      </c>
    </row>
    <row r="15" spans="1:15" x14ac:dyDescent="0.55000000000000004">
      <c r="E15" s="4">
        <v>31104</v>
      </c>
      <c r="F15">
        <f>F4*(1+change31104)</f>
        <v>8.64624043715847E-2</v>
      </c>
      <c r="G15">
        <f>G4*(1+change31110)</f>
        <v>0.18902182550335569</v>
      </c>
      <c r="H15">
        <f>H4*(1+change31113)</f>
        <v>3.3510700636942677E-2</v>
      </c>
      <c r="I15">
        <f>I4*(1+change31114)</f>
        <v>7.4468431528662407E-2</v>
      </c>
      <c r="J15">
        <v>0.23383100000000001</v>
      </c>
      <c r="K15">
        <v>0.134328</v>
      </c>
      <c r="L15">
        <f>1-O15</f>
        <v>0.24837763795945456</v>
      </c>
      <c r="M15">
        <f>SUM(F15:L15)</f>
        <v>1</v>
      </c>
      <c r="O15">
        <v>0.75162236204054544</v>
      </c>
    </row>
    <row r="16" spans="1:15" x14ac:dyDescent="0.55000000000000004">
      <c r="E16" s="4">
        <v>31110</v>
      </c>
      <c r="F16">
        <f>F5*(1+change31104)</f>
        <v>0.13791295081967214</v>
      </c>
      <c r="G16">
        <f>G5*(1+change31110)</f>
        <v>9.9558060402684556E-2</v>
      </c>
      <c r="H16">
        <f>H5*(1+change31113)</f>
        <v>3.1039832802547768E-2</v>
      </c>
      <c r="I16">
        <f>I5*(1+change31114)</f>
        <v>0.10001757165605095</v>
      </c>
      <c r="J16">
        <v>0.11981600000000001</v>
      </c>
      <c r="K16">
        <v>0.25345600000000001</v>
      </c>
      <c r="L16">
        <f t="shared" ref="L16:L20" si="1">1-O16</f>
        <v>0.25819958431904455</v>
      </c>
      <c r="M16">
        <f t="shared" ref="M16:M21" si="2">SUM(F16:L16)</f>
        <v>1</v>
      </c>
      <c r="O16">
        <v>0.74180041568095545</v>
      </c>
    </row>
    <row r="17" spans="1:15" x14ac:dyDescent="0.55000000000000004">
      <c r="E17" s="4">
        <v>31113</v>
      </c>
      <c r="F17">
        <f>F6*(1+change31104)</f>
        <v>6.4667723132969035E-2</v>
      </c>
      <c r="G17">
        <f>G6*(1+change31110)</f>
        <v>0.23881687248322148</v>
      </c>
      <c r="H17">
        <f>H6*(1+change31113)</f>
        <v>3.7599251592356685E-2</v>
      </c>
      <c r="I17">
        <f>I6*(1+change31114)</f>
        <v>5.9084912420382163E-2</v>
      </c>
      <c r="J17">
        <v>0.143541</v>
      </c>
      <c r="K17">
        <v>0.21052599999999999</v>
      </c>
      <c r="L17">
        <f t="shared" si="1"/>
        <v>0.2457642403710707</v>
      </c>
      <c r="M17">
        <f t="shared" si="2"/>
        <v>1</v>
      </c>
      <c r="O17">
        <v>0.7542357596289293</v>
      </c>
    </row>
    <row r="18" spans="1:15" x14ac:dyDescent="0.55000000000000004">
      <c r="E18" s="4">
        <v>31114</v>
      </c>
      <c r="F18">
        <f>F7*(1+change31104)</f>
        <v>0.19824992714025502</v>
      </c>
      <c r="G18">
        <f>G7*(1+change31110)</f>
        <v>0.28268794630872485</v>
      </c>
      <c r="H18">
        <f>H7*(1+change31113)</f>
        <v>1.8376027070063691E-2</v>
      </c>
      <c r="I18">
        <f>I7*(1+change31114)</f>
        <v>3.8422874203821657E-2</v>
      </c>
      <c r="J18">
        <v>4.4643000000000002E-2</v>
      </c>
      <c r="K18">
        <v>0.21875</v>
      </c>
      <c r="L18">
        <f t="shared" si="1"/>
        <v>0.19887022527713483</v>
      </c>
      <c r="M18">
        <f t="shared" si="2"/>
        <v>1</v>
      </c>
      <c r="O18">
        <v>0.80112977472286517</v>
      </c>
    </row>
    <row r="19" spans="1:15" x14ac:dyDescent="0.55000000000000004">
      <c r="E19" s="4">
        <v>31116</v>
      </c>
      <c r="F19">
        <f>F8*(1+change31104)</f>
        <v>0.22385887067395266</v>
      </c>
      <c r="G19">
        <f>G8*(1+change31110)</f>
        <v>0.1781438255033557</v>
      </c>
      <c r="H19">
        <f>H8*(1+change31113)</f>
        <v>4.0674458598726114E-2</v>
      </c>
      <c r="I19">
        <f>I8*(1+change31114)</f>
        <v>3.7962603503184707E-2</v>
      </c>
      <c r="J19">
        <v>8.6957000000000007E-2</v>
      </c>
      <c r="K19">
        <v>0.23188400000000001</v>
      </c>
      <c r="L19">
        <f t="shared" si="1"/>
        <v>0.20051924172078084</v>
      </c>
      <c r="M19">
        <f t="shared" si="2"/>
        <v>1</v>
      </c>
      <c r="O19">
        <v>0.79948075827921916</v>
      </c>
    </row>
    <row r="20" spans="1:15" x14ac:dyDescent="0.55000000000000004">
      <c r="E20" s="4">
        <v>31296</v>
      </c>
      <c r="F20">
        <f>F9*(1+change31104)</f>
        <v>0.11380712204007287</v>
      </c>
      <c r="G20">
        <f>G9*(1+change31110)</f>
        <v>0.19698402684563757</v>
      </c>
      <c r="H20">
        <f>H9*(1+change31113)</f>
        <v>7.1494259554140127E-2</v>
      </c>
      <c r="I20">
        <f>I9*(1+change31114)</f>
        <v>6.997312101910827E-2</v>
      </c>
      <c r="J20">
        <v>0.138211</v>
      </c>
      <c r="K20">
        <v>0.101525</v>
      </c>
      <c r="L20">
        <f t="shared" si="1"/>
        <v>0.30800547054104122</v>
      </c>
      <c r="M20">
        <f t="shared" si="2"/>
        <v>1</v>
      </c>
      <c r="O20">
        <v>0.69199452945895878</v>
      </c>
    </row>
    <row r="21" spans="1:15" x14ac:dyDescent="0.55000000000000004">
      <c r="E21" s="4">
        <v>10000</v>
      </c>
      <c r="F21">
        <f>A7</f>
        <v>0.15407061712808653</v>
      </c>
      <c r="G21">
        <f>A8</f>
        <v>0.15090928985602492</v>
      </c>
      <c r="H21">
        <f>A9</f>
        <v>4.2606034009038771E-2</v>
      </c>
      <c r="I21">
        <f>A10</f>
        <v>0.16630524946058092</v>
      </c>
      <c r="J21">
        <f>A11</f>
        <v>0.11946559004149378</v>
      </c>
      <c r="K21">
        <f>A12</f>
        <v>0.14575827518672199</v>
      </c>
      <c r="L21">
        <f>A6</f>
        <v>0.22088494431805294</v>
      </c>
      <c r="M21">
        <f t="shared" si="2"/>
        <v>1</v>
      </c>
    </row>
    <row r="22" spans="1:15" x14ac:dyDescent="0.55000000000000004">
      <c r="F22">
        <f>SUM(F15:F21)</f>
        <v>0.97902961530659294</v>
      </c>
      <c r="G22">
        <f t="shared" ref="G22:K22" si="3">SUM(G15:G21)</f>
        <v>1.3361218469030047</v>
      </c>
      <c r="H22">
        <f t="shared" si="3"/>
        <v>0.27530056426381583</v>
      </c>
      <c r="I22">
        <f t="shared" si="3"/>
        <v>0.54623476379179103</v>
      </c>
      <c r="J22">
        <f t="shared" si="3"/>
        <v>0.88646459004149392</v>
      </c>
      <c r="K22">
        <f t="shared" si="3"/>
        <v>1.2962272751867221</v>
      </c>
    </row>
    <row r="24" spans="1:15" x14ac:dyDescent="0.55000000000000004">
      <c r="B24" s="3" t="s">
        <v>6</v>
      </c>
      <c r="C24" s="3" t="s">
        <v>7</v>
      </c>
      <c r="D24" s="4" t="s">
        <v>8</v>
      </c>
    </row>
    <row r="25" spans="1:15" x14ac:dyDescent="0.55000000000000004">
      <c r="A25" s="1" t="s">
        <v>3</v>
      </c>
      <c r="B25" s="2">
        <v>4532</v>
      </c>
      <c r="C25" s="2">
        <v>3975</v>
      </c>
      <c r="D25" s="5">
        <f>(C25-B25)/B25</f>
        <v>-0.12290379523389232</v>
      </c>
    </row>
    <row r="26" spans="1:15" x14ac:dyDescent="0.55000000000000004">
      <c r="A26" s="1" t="s">
        <v>4</v>
      </c>
      <c r="B26" s="2">
        <f>SUM(B27:B33)</f>
        <v>5468</v>
      </c>
      <c r="C26" s="2">
        <f>SUM(C27:C33)</f>
        <v>6025</v>
      </c>
      <c r="D26" s="5">
        <f t="shared" ref="D26" si="4">(C26-B26)/B26</f>
        <v>0.10186539868324798</v>
      </c>
    </row>
    <row r="27" spans="1:15" x14ac:dyDescent="0.55000000000000004">
      <c r="A27" s="1">
        <v>10000</v>
      </c>
      <c r="B27" s="2">
        <v>0</v>
      </c>
      <c r="C27" s="2">
        <v>1387</v>
      </c>
      <c r="D27" s="5" t="s">
        <v>5</v>
      </c>
    </row>
    <row r="28" spans="1:15" x14ac:dyDescent="0.55000000000000004">
      <c r="A28" s="1">
        <v>31104</v>
      </c>
      <c r="B28" s="2">
        <v>549</v>
      </c>
      <c r="C28" s="2">
        <v>530</v>
      </c>
      <c r="D28" s="5">
        <f t="shared" ref="D28:D33" si="5">(C28-B28)/B28</f>
        <v>-3.4608378870673952E-2</v>
      </c>
    </row>
    <row r="29" spans="1:15" x14ac:dyDescent="0.55000000000000004">
      <c r="A29" s="1">
        <v>31110</v>
      </c>
      <c r="B29" s="2">
        <v>1639</v>
      </c>
      <c r="C29" s="2">
        <v>1221</v>
      </c>
      <c r="D29" s="5">
        <f t="shared" si="5"/>
        <v>-0.25503355704697989</v>
      </c>
    </row>
    <row r="30" spans="1:15" x14ac:dyDescent="0.55000000000000004">
      <c r="A30" s="1">
        <v>31113</v>
      </c>
      <c r="B30" s="2">
        <v>628</v>
      </c>
      <c r="C30" s="2">
        <v>235</v>
      </c>
      <c r="D30" s="5">
        <f t="shared" si="5"/>
        <v>-0.62579617834394907</v>
      </c>
    </row>
    <row r="31" spans="1:15" x14ac:dyDescent="0.55000000000000004">
      <c r="A31" s="1">
        <v>31114</v>
      </c>
      <c r="B31" s="2">
        <v>189</v>
      </c>
      <c r="C31" s="2">
        <v>189</v>
      </c>
      <c r="D31" s="5">
        <f t="shared" si="5"/>
        <v>0</v>
      </c>
    </row>
    <row r="32" spans="1:15" x14ac:dyDescent="0.55000000000000004">
      <c r="A32" s="1">
        <v>31116</v>
      </c>
      <c r="B32" s="2">
        <v>986</v>
      </c>
      <c r="C32" s="2">
        <v>986</v>
      </c>
      <c r="D32" s="5">
        <f t="shared" si="5"/>
        <v>0</v>
      </c>
    </row>
    <row r="33" spans="1:4" x14ac:dyDescent="0.55000000000000004">
      <c r="A33" s="1">
        <v>31296</v>
      </c>
      <c r="B33" s="2">
        <v>1477</v>
      </c>
      <c r="C33" s="2">
        <v>1477</v>
      </c>
      <c r="D33" s="5">
        <f t="shared" si="5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Geographic Change</vt:lpstr>
      <vt:lpstr>JointDistribution</vt:lpstr>
      <vt:lpstr>change31104</vt:lpstr>
      <vt:lpstr>change31110</vt:lpstr>
      <vt:lpstr>change31113</vt:lpstr>
      <vt:lpstr>change31114</vt:lpstr>
      <vt:lpstr>N_A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Abbe</dc:creator>
  <cp:lastModifiedBy>Samuel Abbe</cp:lastModifiedBy>
  <dcterms:created xsi:type="dcterms:W3CDTF">2020-11-24T21:25:40Z</dcterms:created>
  <dcterms:modified xsi:type="dcterms:W3CDTF">2020-11-26T23:02:36Z</dcterms:modified>
</cp:coreProperties>
</file>