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<sst xmlns="http://schemas.openxmlformats.org/spreadsheetml/2006/main" count="47" uniqueCount="39">
  <si>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A</t>
  </si>
  <si>
    <t xml:space="preserve">$U_0, V$</t>
  </si>
  <si>
    <t xml:space="preserve">$R_1/R_2$</t>
  </si>
  <si>
    <t xml:space="preserve">1/2000</t>
  </si>
  <si>
    <t xml:space="preserve">$R_2 \text{кОм}$</t>
  </si>
  <si>
    <t xml:space="preserve">$R_0, \text{ Ом}$</t>
  </si>
  <si>
    <t xml:space="preserve">$x$</t>
  </si>
  <si>
    <t xml:space="preserve">$R$</t>
  </si>
  <si>
    <t xml:space="preserve">$x \text{ мм}$</t>
  </si>
  <si>
    <t xml:space="preserve">$\sigma_x \text{ мм}$</t>
  </si>
  <si>
    <t xml:space="preserve">$R \text{ Ом}$</t>
  </si>
  <si>
    <t xml:space="preserve">$I \text{ нА}$</t>
  </si>
  <si>
    <t xml:space="preserve">$\sigma_I \text{ нА}$</t>
  </si>
  <si>
    <t xml:space="preserve">Б</t>
  </si>
  <si>
    <t xml:space="preserve">$T_0$</t>
  </si>
  <si>
    <t xml:space="preserve">$x_n$</t>
  </si>
  <si>
    <t xml:space="preserve">$x_{n+1}$</t>
  </si>
  <si>
    <t xml:space="preserve">$\Theta$</t>
  </si>
  <si>
    <t xml:space="preserve">$R_{\text{кр}}$</t>
  </si>
  <si>
    <t xml:space="preserve">1/150</t>
  </si>
  <si>
    <t xml:space="preserve">нормальное</t>
  </si>
  <si>
    <t xml:space="preserve">R</t>
  </si>
  <si>
    <t xml:space="preserve">$1/\Theta^2$</t>
  </si>
  <si>
    <t xml:space="preserve">$(R+R_0)^2</t>
  </si>
  <si>
    <t xml:space="preserve">$R/R_\text{ кр}$</t>
  </si>
  <si>
    <t xml:space="preserve">$R, \text{ кОм}$ </t>
  </si>
  <si>
    <t xml:space="preserve">$x_n$, мм</t>
  </si>
  <si>
    <t xml:space="preserve">$x_{n+1}$, мм</t>
  </si>
  <si>
    <t xml:space="preserve">sigma Theta</t>
  </si>
  <si>
    <t xml:space="preserve">sigma theta^2</t>
  </si>
  <si>
    <t xml:space="preserve">$(R+R_0)^2 \text{ кОм}^2$</t>
  </si>
  <si>
    <t xml:space="preserve">B</t>
  </si>
  <si>
    <t xml:space="preserve">$C, \text{мкФ}$</t>
  </si>
  <si>
    <t xml:space="preserve">1/2</t>
  </si>
  <si>
    <t xml:space="preserve">$l_max$</t>
  </si>
  <si>
    <t xml:space="preserve">$R, \text{ Ом}$</t>
  </si>
  <si>
    <t xml:space="preserve">$l_max$, мм</t>
  </si>
  <si>
    <t xml:space="preserve">$\sigma_{l_max}$, мм</t>
  </si>
  <si>
    <t xml:space="preserve">$(R+R_0)^-1$, $10^{-6} \text{Ом}^-1$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</si>
</sst>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0000000"/>
    <numFmt numFmtId="167" formatCode="0.00"/>
    <numFmt numFmtId="168" formatCode="0.0"/>
    <numFmt numFmtId="169" formatCode="0.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9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30" zoomScaleNormal="130" zoomScalePageLayoutView="100" workbookViewId="0">
      <selection pane="topLeft" activeCell="D65" activeCellId="0" sqref="D65"/>
    </sheetView>
  </sheetViews>
  <sheetFormatPr defaultRowHeight="16"/>
  <cols>
    <col collapsed="false" hidden="false" max="1" min="1" style="0" width="17.4888888888889"/>
    <col collapsed="false" hidden="false" max="2" min="2" style="0" width="10.6814814814815"/>
    <col collapsed="false" hidden="false" max="3" min="3" style="0" width="20.8"/>
    <col collapsed="false" hidden="false" max="4" min="4" style="0" width="35.9296296296296"/>
    <col collapsed="false" hidden="false" max="5" min="5" style="0" width="19.4037037037037"/>
    <col collapsed="false" hidden="false" max="6" min="6" style="0" width="17.3444444444444"/>
    <col collapsed="false" hidden="false" max="7" min="7" style="0" width="17.6407407407407"/>
    <col collapsed="false" hidden="false" max="8" min="8" style="0" width="16.6407407407407"/>
    <col collapsed="false" hidden="false" max="9" min="9" style="0" width="12.937037037037"/>
    <col collapsed="false" hidden="false" max="10" min="10" style="0" width="12.0518518518519"/>
    <col collapsed="false" hidden="false" max="15" min="11" style="0" width="12.937037037037"/>
    <col collapsed="false" hidden="false" max="16" min="16" style="0" width="17.3444444444444"/>
    <col collapsed="false" hidden="false" max="17" min="17" style="0" width="12.937037037037"/>
    <col collapsed="false" hidden="false" max="18" min="18" style="0" width="12.7407407407407"/>
    <col collapsed="false" hidden="false" max="22" min="19" style="0" width="12.937037037037"/>
    <col collapsed="false" hidden="false" max="1025" min="23" style="0" width="10.6814814814815"/>
  </cols>
  <sheetData>
    <row r="1" customFormat="false" ht="16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n">
        <v>1.38</v>
      </c>
    </row>
    <row r="3" customFormat="false" ht="16" hidden="false" customHeight="false" outlineLevel="0" collapsed="false">
      <c r="A3" s="0" t="s">
        <v>2</v>
      </c>
      <c r="B3" s="2" t="s">
        <v>3</v>
      </c>
      <c r="C3" s="2"/>
    </row>
    <row r="4" customFormat="false" ht="16" hidden="false" customHeight="false" outlineLevel="0" collapsed="false">
      <c r="A4" s="0" t="s">
        <v>4</v>
      </c>
      <c r="B4" s="0" t="n">
        <v>10</v>
      </c>
    </row>
    <row r="5" customFormat="false" ht="16" hidden="false" customHeight="false" outlineLevel="0" collapsed="false">
      <c r="A5" s="0" t="s">
        <v>5</v>
      </c>
      <c r="B5" s="0" t="n">
        <v>610</v>
      </c>
    </row>
    <row r="7" customFormat="false" ht="15" hidden="false" customHeight="false" outlineLevel="0" collapsed="false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" hidden="false" customHeight="false" outlineLevel="0" collapsed="false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6" hidden="false" customHeight="false" outlineLevel="0" collapsed="false">
      <c r="A9" s="0" t="s">
        <v>6</v>
      </c>
      <c r="B9" s="0" t="s">
        <v>7</v>
      </c>
      <c r="E9" s="5" t="s">
        <v>8</v>
      </c>
      <c r="F9" s="5" t="n">
        <v>250</v>
      </c>
      <c r="G9" s="5" t="n">
        <v>238</v>
      </c>
      <c r="H9" s="5" t="n">
        <v>188</v>
      </c>
      <c r="I9" s="5" t="n">
        <v>170</v>
      </c>
      <c r="J9" s="5" t="n">
        <v>198.5</v>
      </c>
      <c r="K9" s="5" t="n">
        <v>149</v>
      </c>
      <c r="L9" s="5" t="n">
        <v>155</v>
      </c>
      <c r="M9" s="5" t="n">
        <v>162</v>
      </c>
      <c r="N9" s="5" t="n">
        <v>178.5</v>
      </c>
      <c r="O9" s="5" t="n">
        <v>143</v>
      </c>
      <c r="P9" s="5" t="n">
        <v>137.5</v>
      </c>
      <c r="Q9" s="5" t="n">
        <v>132.5</v>
      </c>
      <c r="R9" s="5" t="n">
        <v>127</v>
      </c>
      <c r="S9" s="5" t="n">
        <v>123</v>
      </c>
      <c r="T9" s="5" t="n">
        <v>119</v>
      </c>
      <c r="U9" s="5" t="n">
        <v>115.5</v>
      </c>
      <c r="V9" s="5" t="n">
        <v>112</v>
      </c>
      <c r="W9" s="0" t="n">
        <v>105</v>
      </c>
      <c r="X9" s="0" t="n">
        <v>102</v>
      </c>
      <c r="Y9" s="0" t="n">
        <v>99</v>
      </c>
      <c r="Z9" s="0" t="n">
        <v>94</v>
      </c>
      <c r="AA9" s="0" t="n">
        <v>90</v>
      </c>
      <c r="AB9" s="0" t="n">
        <v>85</v>
      </c>
      <c r="AC9" s="0" t="n">
        <v>81.5</v>
      </c>
      <c r="AD9" s="0" t="n">
        <v>78</v>
      </c>
      <c r="AE9" s="0" t="n">
        <v>73.5</v>
      </c>
      <c r="AF9" s="0" t="n">
        <v>69</v>
      </c>
      <c r="AG9" s="0" t="n">
        <v>64.5</v>
      </c>
      <c r="AH9" s="0" t="n">
        <v>59</v>
      </c>
      <c r="AI9" s="0" t="n">
        <v>55</v>
      </c>
      <c r="AJ9" s="0" t="n">
        <v>47.5</v>
      </c>
      <c r="AK9" s="0" t="n">
        <v>42</v>
      </c>
      <c r="AL9" s="0" t="n">
        <v>38</v>
      </c>
      <c r="AM9" s="0" t="n">
        <v>29</v>
      </c>
      <c r="AN9" s="0" t="n">
        <v>25</v>
      </c>
      <c r="AO9" s="0" t="n">
        <v>21</v>
      </c>
      <c r="AP9" s="0" t="n">
        <v>14</v>
      </c>
    </row>
    <row r="10" customFormat="false" ht="15" hidden="false" customHeight="false" outlineLevel="0" collapsed="false">
      <c r="A10" s="5" t="n">
        <v>21.7</v>
      </c>
      <c r="B10" s="5" t="n">
        <v>800</v>
      </c>
      <c r="C10" s="5"/>
      <c r="E10" s="0" t="s">
        <v>9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</row>
    <row r="11" customFormat="false" ht="16" hidden="false" customHeight="false" outlineLevel="0" collapsed="false">
      <c r="A11" s="5" t="n">
        <v>20.3</v>
      </c>
      <c r="B11" s="5" t="n">
        <v>900</v>
      </c>
      <c r="C11" s="5"/>
      <c r="E11" s="5" t="s">
        <v>10</v>
      </c>
      <c r="F11" s="5" t="n">
        <v>830</v>
      </c>
      <c r="G11" s="5" t="n">
        <v>900</v>
      </c>
      <c r="H11" s="5" t="n">
        <v>1300</v>
      </c>
      <c r="I11" s="5" t="n">
        <v>1500</v>
      </c>
      <c r="J11" s="5" t="n">
        <v>1200</v>
      </c>
      <c r="K11" s="5" t="n">
        <v>1800</v>
      </c>
      <c r="L11" s="5" t="n">
        <v>1700</v>
      </c>
      <c r="M11" s="5" t="n">
        <v>1600</v>
      </c>
      <c r="N11" s="5" t="n">
        <v>1400</v>
      </c>
      <c r="O11" s="5" t="n">
        <v>1900</v>
      </c>
      <c r="P11" s="5" t="n">
        <v>2000</v>
      </c>
      <c r="Q11" s="5" t="n">
        <v>2100</v>
      </c>
      <c r="R11" s="5" t="n">
        <v>2200</v>
      </c>
      <c r="S11" s="5" t="n">
        <v>2300</v>
      </c>
      <c r="T11" s="5" t="n">
        <v>2400</v>
      </c>
      <c r="U11" s="5" t="n">
        <v>2500</v>
      </c>
      <c r="V11" s="5" t="n">
        <v>2600</v>
      </c>
      <c r="W11" s="0" t="n">
        <v>2800</v>
      </c>
      <c r="X11" s="0" t="n">
        <v>2900</v>
      </c>
      <c r="Y11" s="0" t="n">
        <v>3000</v>
      </c>
      <c r="Z11" s="0" t="n">
        <v>3200</v>
      </c>
      <c r="AA11" s="0" t="n">
        <v>3400</v>
      </c>
      <c r="AB11" s="0" t="n">
        <v>3600</v>
      </c>
      <c r="AC11" s="0" t="n">
        <v>3800</v>
      </c>
      <c r="AD11" s="0" t="n">
        <v>4000</v>
      </c>
      <c r="AE11" s="0" t="n">
        <v>4300</v>
      </c>
      <c r="AF11" s="0" t="n">
        <v>4600</v>
      </c>
      <c r="AG11" s="0" t="n">
        <v>5000</v>
      </c>
      <c r="AH11" s="0" t="n">
        <v>5500</v>
      </c>
      <c r="AI11" s="0" t="n">
        <v>6000</v>
      </c>
      <c r="AJ11" s="0" t="n">
        <v>7000</v>
      </c>
      <c r="AK11" s="0" t="n">
        <v>8000</v>
      </c>
      <c r="AL11" s="0" t="n">
        <v>9000</v>
      </c>
      <c r="AM11" s="0" t="n">
        <v>12000</v>
      </c>
      <c r="AN11" s="0" t="n">
        <v>14000</v>
      </c>
      <c r="AO11" s="0" t="n">
        <v>17000</v>
      </c>
      <c r="AP11" s="0" t="n">
        <v>27000</v>
      </c>
    </row>
    <row r="12" customFormat="false" ht="15" hidden="false" customHeight="false" outlineLevel="0" collapsed="false">
      <c r="A12" s="5" t="n">
        <v>19</v>
      </c>
      <c r="B12" s="5" t="n">
        <v>1000</v>
      </c>
      <c r="C12" s="5"/>
      <c r="E12" s="0" t="s">
        <v>11</v>
      </c>
      <c r="F12" s="5" t="n">
        <f aca="false">$B$2/(2000*($B$5+F11))*10^9</f>
        <v>479.166666666667</v>
      </c>
      <c r="G12" s="5" t="n">
        <f aca="false">$B$2/(2000*($B$5+G11))*10^9</f>
        <v>456.953642384106</v>
      </c>
      <c r="H12" s="5" t="n">
        <f aca="false">$B$2/(2000*($B$5+H11))*10^9</f>
        <v>361.256544502618</v>
      </c>
      <c r="I12" s="5" t="n">
        <f aca="false">$B$2/(2000*($B$5+I11))*10^9</f>
        <v>327.014218009479</v>
      </c>
      <c r="J12" s="5" t="n">
        <f aca="false">$B$2/(2000*($B$5+J11))*10^9</f>
        <v>381.21546961326</v>
      </c>
      <c r="K12" s="5" t="n">
        <f aca="false">$B$2/(2000*($B$5+K11))*10^9</f>
        <v>286.307053941909</v>
      </c>
      <c r="L12" s="5" t="n">
        <f aca="false">$B$2/(2000*($B$5+L11))*10^9</f>
        <v>298.701298701299</v>
      </c>
      <c r="M12" s="5" t="n">
        <f aca="false">$B$2/(2000*($B$5+M11))*10^9</f>
        <v>312.217194570136</v>
      </c>
      <c r="N12" s="5" t="n">
        <f aca="false">$B$2/(2000*($B$5+N11))*10^9</f>
        <v>343.283582089552</v>
      </c>
      <c r="O12" s="5" t="n">
        <f aca="false">$B$2/(2000*($B$5+O11))*10^9</f>
        <v>274.900398406375</v>
      </c>
      <c r="P12" s="5" t="n">
        <f aca="false">$B$2/(2000*($B$5+P11))*10^9</f>
        <v>264.367816091954</v>
      </c>
      <c r="Q12" s="5" t="n">
        <f aca="false">$B$2/(2000*($B$5+Q11))*10^9</f>
        <v>254.612546125461</v>
      </c>
      <c r="R12" s="5" t="n">
        <f aca="false">$B$2/(2000*($B$5+R11))*10^9</f>
        <v>245.551601423488</v>
      </c>
      <c r="S12" s="5" t="n">
        <f aca="false">$B$2/(2000*($B$5+S11))*10^9</f>
        <v>237.113402061856</v>
      </c>
      <c r="T12" s="5" t="n">
        <f aca="false">$B$2/(2000*($B$5+T11))*10^9</f>
        <v>229.235880398671</v>
      </c>
      <c r="U12" s="5" t="n">
        <f aca="false">$B$2/(2000*($B$5+U11))*10^9</f>
        <v>221.864951768489</v>
      </c>
      <c r="V12" s="5" t="n">
        <f aca="false">$B$2/(2000*($B$5+V11))*10^9</f>
        <v>214.953271028037</v>
      </c>
      <c r="W12" s="5" t="n">
        <f aca="false">$B$2/(2000*($B$5+W11))*10^9</f>
        <v>202.346041055718</v>
      </c>
      <c r="X12" s="5" t="n">
        <f aca="false">$B$2/(2000*($B$5+X11))*10^9</f>
        <v>196.581196581197</v>
      </c>
      <c r="Y12" s="5" t="n">
        <f aca="false">$B$2/(2000*($B$5+Y11))*10^9</f>
        <v>191.135734072022</v>
      </c>
      <c r="Z12" s="5" t="n">
        <f aca="false">$B$2/(2000*($B$5+Z11))*10^9</f>
        <v>181.102362204724</v>
      </c>
      <c r="AA12" s="5" t="n">
        <f aca="false">$B$2/(2000*($B$5+AA11))*10^9</f>
        <v>172.069825436409</v>
      </c>
      <c r="AB12" s="5" t="n">
        <f aca="false">$B$2/(2000*($B$5+AB11))*10^9</f>
        <v>163.895486935867</v>
      </c>
      <c r="AC12" s="5" t="n">
        <f aca="false">$B$2/(2000*($B$5+AC11))*10^9</f>
        <v>156.462585034014</v>
      </c>
      <c r="AD12" s="5" t="n">
        <f aca="false">$B$2/(2000*($B$5+AD11))*10^9</f>
        <v>149.674620390456</v>
      </c>
      <c r="AE12" s="5" t="n">
        <f aca="false">$B$2/(2000*($B$5+AE11))*10^9</f>
        <v>140.529531568228</v>
      </c>
      <c r="AF12" s="5" t="n">
        <f aca="false">$B$2/(2000*($B$5+AF11))*10^9</f>
        <v>132.437619961612</v>
      </c>
      <c r="AG12" s="5" t="n">
        <f aca="false">$B$2/(2000*($B$5+AG11))*10^9</f>
        <v>122.994652406417</v>
      </c>
      <c r="AH12" s="5" t="n">
        <f aca="false">$B$2/(2000*($B$5+AH11))*10^9</f>
        <v>112.929623567921</v>
      </c>
      <c r="AI12" s="5" t="n">
        <f aca="false">$B$2/(2000*($B$5+AI11))*10^9</f>
        <v>104.387291981846</v>
      </c>
      <c r="AJ12" s="5" t="n">
        <f aca="false">$B$2/(2000*($B$5+AJ11))*10^9</f>
        <v>90.6701708278581</v>
      </c>
      <c r="AK12" s="5" t="n">
        <f aca="false">$B$2/(2000*($B$5+AK11))*10^9</f>
        <v>80.1393728222996</v>
      </c>
      <c r="AL12" s="5" t="n">
        <f aca="false">$B$2/(2000*($B$5+AL11))*10^9</f>
        <v>71.8002081165453</v>
      </c>
      <c r="AM12" s="5" t="n">
        <f aca="false">$B$2/(2000*($B$5+AM11))*10^9</f>
        <v>54.7184773988898</v>
      </c>
      <c r="AN12" s="5" t="n">
        <f aca="false">$B$2/(2000*($B$5+AN11))*10^9</f>
        <v>47.2279260780288</v>
      </c>
      <c r="AO12" s="5" t="n">
        <f aca="false">$B$2/(2000*($B$5+AO11))*10^9</f>
        <v>39.1822827938671</v>
      </c>
      <c r="AP12" s="5" t="n">
        <f aca="false">$B$2/(2000*($B$5+AP11))*10^9</f>
        <v>24.9909453096704</v>
      </c>
    </row>
    <row r="13" customFormat="false" ht="15" hidden="false" customHeight="false" outlineLevel="0" collapsed="false">
      <c r="A13" s="5" t="n">
        <v>17.9</v>
      </c>
      <c r="B13" s="5" t="n">
        <v>1100</v>
      </c>
      <c r="C13" s="5"/>
      <c r="E13" s="0" t="s">
        <v>12</v>
      </c>
      <c r="F13" s="5" t="n">
        <f aca="false">F12*(0.01/$B$2+F10/F9)</f>
        <v>5.38888888888889</v>
      </c>
      <c r="G13" s="5" t="n">
        <f aca="false">G12*(0.01/$B$2+G10/G9)</f>
        <v>5.23123156547387</v>
      </c>
      <c r="H13" s="5" t="n">
        <f aca="false">H12*(0.01/$B$2+H10/H9)</f>
        <v>4.53937841149605</v>
      </c>
      <c r="I13" s="5" t="n">
        <f aca="false">I12*(0.01/$B$2+I10/I9)</f>
        <v>4.29328129356008</v>
      </c>
      <c r="J13" s="5" t="n">
        <f aca="false">J12*(0.01/$B$2+J10/J9)</f>
        <v>4.68291189445705</v>
      </c>
      <c r="K13" s="5" t="n">
        <f aca="false">K12*(0.01/$B$2+K10/K9)</f>
        <v>3.99621264863962</v>
      </c>
      <c r="L13" s="5" t="n">
        <f aca="false">L12*(0.01/$B$2+L10/L9)</f>
        <v>4.09160731741377</v>
      </c>
      <c r="M13" s="5" t="n">
        <f aca="false">M12*(0.01/$B$2+M10/M9)</f>
        <v>4.18971007206301</v>
      </c>
      <c r="N13" s="5" t="n">
        <f aca="false">N12*(0.01/$B$2+N10/N9)</f>
        <v>4.41071951168527</v>
      </c>
      <c r="O13" s="5" t="n">
        <f aca="false">O12*(0.01/$B$2+O10/O9)</f>
        <v>3.91441228094615</v>
      </c>
      <c r="P13" s="5" t="n">
        <f aca="false">P12*(0.01/$B$2+P10/P9)</f>
        <v>3.83838383838384</v>
      </c>
      <c r="Q13" s="5" t="n">
        <f aca="false">Q12*(0.01/$B$2+Q10/Q9)</f>
        <v>3.7666225718861</v>
      </c>
      <c r="R13" s="5" t="n">
        <f aca="false">R12*(0.01/$B$2+R10/R9)</f>
        <v>3.71283660716788</v>
      </c>
      <c r="S13" s="5" t="n">
        <f aca="false">S12*(0.01/$B$2+S10/S9)</f>
        <v>3.64596429469449</v>
      </c>
      <c r="T13" s="5" t="n">
        <f aca="false">T12*(0.01/$B$2+T10/T9)</f>
        <v>3.5874815042296</v>
      </c>
      <c r="U13" s="5" t="n">
        <f aca="false">U12*(0.01/$B$2+U10/U9)</f>
        <v>3.52862571512089</v>
      </c>
      <c r="V13" s="5" t="n">
        <f aca="false">V12*(0.01/$B$2+V10/V9)</f>
        <v>3.4768580329328</v>
      </c>
      <c r="W13" s="5" t="n">
        <f aca="false">W12*(0.01/$B$2+W10/W9)</f>
        <v>3.39338081273565</v>
      </c>
      <c r="X13" s="5" t="n">
        <f aca="false">X12*(0.01/$B$2+X10/X9)</f>
        <v>3.35176805765041</v>
      </c>
      <c r="Y13" s="5" t="n">
        <f aca="false">Y12*(0.01/$B$2+Y10/Y9)</f>
        <v>3.31570553177201</v>
      </c>
      <c r="Z13" s="5" t="n">
        <f aca="false">Z12*(0.01/$B$2+Z10/Z9)</f>
        <v>3.23895683252359</v>
      </c>
      <c r="AA13" s="5" t="n">
        <f aca="false">AA12*(0.01/$B$2+AA10/AA9)</f>
        <v>3.15876974231089</v>
      </c>
      <c r="AB13" s="5" t="n">
        <f aca="false">AB12*(0.01/$B$2+AB10/AB9)</f>
        <v>3.1158306553025</v>
      </c>
      <c r="AC13" s="5" t="n">
        <f aca="false">AC12*(0.01/$B$2+AC10/AC9)</f>
        <v>3.05357316750831</v>
      </c>
      <c r="AD13" s="5" t="n">
        <f aca="false">AD12*(0.01/$B$2+AD10/AD9)</f>
        <v>3.00350408810279</v>
      </c>
      <c r="AE13" s="5" t="n">
        <f aca="false">AE12*(0.01/$B$2+AE10/AE9)</f>
        <v>2.93029635479446</v>
      </c>
      <c r="AF13" s="5" t="n">
        <f aca="false">AF12*(0.01/$B$2+AF10/AF9)</f>
        <v>2.87907869481766</v>
      </c>
      <c r="AG13" s="5" t="n">
        <f aca="false">AG12*(0.01/$B$2+AG10/AG9)</f>
        <v>2.79815943290635</v>
      </c>
      <c r="AH13" s="5" t="n">
        <f aca="false">AH12*(0.01/$B$2+AH10/AH9)</f>
        <v>2.7323920219701</v>
      </c>
      <c r="AI13" s="5" t="n">
        <f aca="false">AI12*(0.01/$B$2+AI10/AI9)</f>
        <v>2.65438041534864</v>
      </c>
      <c r="AJ13" s="5" t="n">
        <f aca="false">AJ12*(0.01/$B$2+AJ10/AJ9)</f>
        <v>2.56587592502939</v>
      </c>
      <c r="AK13" s="5" t="n">
        <f aca="false">AK12*(0.01/$B$2+AK10/AK9)</f>
        <v>2.48880039820806</v>
      </c>
      <c r="AL13" s="5" t="n">
        <f aca="false">AL12*(0.01/$B$2+AL10/AL9)</f>
        <v>2.40977052412509</v>
      </c>
      <c r="AM13" s="5" t="n">
        <f aca="false">AM12*(0.01/$B$2+AM10/AM9)</f>
        <v>2.28335475402663</v>
      </c>
      <c r="AN13" s="5" t="n">
        <f aca="false">AN12*(0.01/$B$2+AN10/AN9)</f>
        <v>2.23134839151266</v>
      </c>
      <c r="AO13" s="5" t="n">
        <f aca="false">AO12*(0.01/$B$2+AO10/AO9)</f>
        <v>2.14975257564695</v>
      </c>
      <c r="AP13" s="5" t="n">
        <f aca="false">AP12*(0.01/$B$2+AP10/AP9)</f>
        <v>1.96616132871113</v>
      </c>
    </row>
    <row r="14" customFormat="false" ht="15" hidden="false" customHeight="false" outlineLevel="0" collapsed="false">
      <c r="A14" s="5" t="n">
        <v>16.9</v>
      </c>
      <c r="B14" s="5" t="n">
        <v>1200</v>
      </c>
      <c r="C14" s="5"/>
    </row>
    <row r="15" customFormat="false" ht="15" hidden="false" customHeight="false" outlineLevel="0" collapsed="false">
      <c r="A15" s="5" t="n">
        <v>16</v>
      </c>
      <c r="B15" s="5" t="n">
        <v>1300</v>
      </c>
      <c r="C15" s="5"/>
    </row>
    <row r="16" customFormat="false" ht="15" hidden="false" customHeight="false" outlineLevel="0" collapsed="false">
      <c r="A16" s="5" t="n">
        <v>15.2</v>
      </c>
      <c r="B16" s="5" t="n">
        <v>1400</v>
      </c>
      <c r="C16" s="5"/>
    </row>
    <row r="17" customFormat="false" ht="16" hidden="false" customHeight="false" outlineLevel="0" collapsed="false">
      <c r="A17" s="5" t="n">
        <v>14.5</v>
      </c>
      <c r="B17" s="5" t="n">
        <v>1500</v>
      </c>
      <c r="C17" s="5"/>
    </row>
    <row r="18" customFormat="false" ht="16" hidden="false" customHeight="false" outlineLevel="0" collapsed="false">
      <c r="A18" s="5" t="n">
        <v>13.3</v>
      </c>
      <c r="B18" s="5" t="n">
        <v>1700</v>
      </c>
      <c r="C18" s="5"/>
    </row>
    <row r="19" customFormat="false" ht="16" hidden="false" customHeight="false" outlineLevel="0" collapsed="false">
      <c r="A19" s="5" t="n">
        <v>12.2</v>
      </c>
      <c r="B19" s="5" t="n">
        <v>1900</v>
      </c>
      <c r="C19" s="5"/>
    </row>
    <row r="20" customFormat="false" ht="16" hidden="false" customHeight="false" outlineLevel="0" collapsed="false">
      <c r="A20" s="5" t="n">
        <v>10.5</v>
      </c>
      <c r="B20" s="5" t="n">
        <v>2300</v>
      </c>
      <c r="C20" s="5"/>
    </row>
    <row r="21" customFormat="false" ht="16" hidden="false" customHeight="false" outlineLevel="0" collapsed="false">
      <c r="A21" s="5" t="n">
        <v>8.8</v>
      </c>
      <c r="B21" s="5" t="n">
        <v>2900</v>
      </c>
      <c r="C21" s="5"/>
    </row>
    <row r="22" customFormat="false" ht="16" hidden="false" customHeight="false" outlineLevel="0" collapsed="false">
      <c r="A22" s="5" t="n">
        <v>7.5</v>
      </c>
      <c r="B22" s="5" t="n">
        <v>3500</v>
      </c>
      <c r="C22" s="5"/>
    </row>
    <row r="23" customFormat="false" ht="16" hidden="false" customHeight="false" outlineLevel="0" collapsed="false">
      <c r="A23" s="5" t="n">
        <v>6.7</v>
      </c>
      <c r="B23" s="5" t="n">
        <v>4000</v>
      </c>
      <c r="C23" s="5"/>
    </row>
    <row r="24" customFormat="false" ht="16" hidden="false" customHeight="false" outlineLevel="0" collapsed="false">
      <c r="A24" s="5" t="n">
        <v>4.1</v>
      </c>
      <c r="B24" s="5" t="n">
        <v>7000</v>
      </c>
      <c r="C24" s="5"/>
    </row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>
      <c r="A30" s="1" t="s">
        <v>13</v>
      </c>
    </row>
    <row r="32" customFormat="false" ht="15" hidden="false" customHeight="false" outlineLevel="0" collapsed="false">
      <c r="A32" s="0" t="s">
        <v>7</v>
      </c>
      <c r="B32" s="4" t="n">
        <v>800</v>
      </c>
      <c r="C32" s="4"/>
    </row>
    <row r="33" customFormat="false" ht="15" hidden="false" customHeight="false" outlineLevel="0" collapsed="false">
      <c r="A33" s="0" t="s">
        <v>14</v>
      </c>
      <c r="B33" s="4" t="n">
        <v>2.38</v>
      </c>
      <c r="C33" s="4"/>
    </row>
    <row r="34" customFormat="false" ht="15" hidden="false" customHeight="false" outlineLevel="0" collapsed="false">
      <c r="A34" s="0" t="s">
        <v>15</v>
      </c>
      <c r="B34" s="4" t="n">
        <v>18.9</v>
      </c>
      <c r="C34" s="4"/>
    </row>
    <row r="35" customFormat="false" ht="15" hidden="false" customHeight="false" outlineLevel="0" collapsed="false">
      <c r="A35" s="0" t="s">
        <v>16</v>
      </c>
      <c r="B35" s="4" t="n">
        <v>16.9</v>
      </c>
      <c r="C35" s="4"/>
    </row>
    <row r="36" customFormat="false" ht="15" hidden="false" customHeight="false" outlineLevel="0" collapsed="false">
      <c r="A36" s="0" t="s">
        <v>17</v>
      </c>
      <c r="B36" s="4" t="n">
        <f aca="false">LN(B34/B35)</f>
        <v>0.111848300136569</v>
      </c>
      <c r="C36" s="4"/>
    </row>
    <row r="37" customFormat="false" ht="15" hidden="false" customHeight="false" outlineLevel="0" collapsed="false">
      <c r="A37" s="0" t="s">
        <v>18</v>
      </c>
      <c r="B37" s="4" t="n">
        <v>4330</v>
      </c>
      <c r="C37" s="4"/>
    </row>
    <row r="38" customFormat="false" ht="15" hidden="false" customHeight="false" outlineLevel="0" collapsed="false">
      <c r="A38" s="0" t="s">
        <v>2</v>
      </c>
      <c r="B38" s="2" t="s">
        <v>19</v>
      </c>
      <c r="C38" s="2"/>
    </row>
    <row r="39" customFormat="false" ht="15" hidden="false" customHeight="false" outlineLevel="0" collapsed="false">
      <c r="J39" s="0" t="s">
        <v>20</v>
      </c>
    </row>
    <row r="40" customFormat="false" ht="15" hidden="false" customHeight="false" outlineLevel="0" collapsed="false">
      <c r="A40" s="0" t="s">
        <v>21</v>
      </c>
      <c r="B40" s="0" t="s">
        <v>15</v>
      </c>
      <c r="D40" s="0" t="s">
        <v>16</v>
      </c>
      <c r="E40" s="0" t="s">
        <v>17</v>
      </c>
      <c r="F40" s="0" t="s">
        <v>22</v>
      </c>
      <c r="G40" s="0" t="s">
        <v>23</v>
      </c>
      <c r="H40" s="0" t="s">
        <v>24</v>
      </c>
      <c r="I40" s="0" t="s">
        <v>25</v>
      </c>
      <c r="J40" s="0" t="s">
        <v>26</v>
      </c>
      <c r="K40" s="0" t="s">
        <v>27</v>
      </c>
      <c r="L40" s="0" t="s">
        <v>17</v>
      </c>
      <c r="M40" s="0" t="s">
        <v>28</v>
      </c>
      <c r="N40" s="0" t="s">
        <v>22</v>
      </c>
      <c r="O40" s="0" t="s">
        <v>29</v>
      </c>
      <c r="P40" s="0" t="s">
        <v>30</v>
      </c>
    </row>
    <row r="41" customFormat="false" ht="15" hidden="false" customHeight="false" outlineLevel="0" collapsed="false">
      <c r="A41" s="4" t="n">
        <v>15000</v>
      </c>
      <c r="B41" s="4" t="n">
        <v>20.4</v>
      </c>
      <c r="C41" s="4"/>
      <c r="D41" s="4" t="n">
        <v>18.1</v>
      </c>
      <c r="E41" s="4" t="n">
        <f aca="false">LN(B41/D41)</f>
        <v>0.11962296257839</v>
      </c>
      <c r="F41" s="4" t="n">
        <f aca="false">1/E41^2</f>
        <v>69.8828956717849</v>
      </c>
      <c r="G41" s="4" t="n">
        <f aca="false">(A41+$B$5)^2</f>
        <v>243672100</v>
      </c>
      <c r="H41" s="4" t="n">
        <v>3</v>
      </c>
      <c r="I41" s="5" t="n">
        <f aca="false">($B$37*H41)/1000</f>
        <v>12.99</v>
      </c>
      <c r="J41" s="5" t="n">
        <v>222</v>
      </c>
      <c r="K41" s="5" t="n">
        <v>22</v>
      </c>
      <c r="L41" s="4" t="n">
        <f aca="false">LN(J41/K41)</f>
        <v>2.31163492851396</v>
      </c>
      <c r="M41" s="4" t="n">
        <f aca="false">(0.5/J41+0.5/K41)*(J41/K41)</f>
        <v>0.252066115702479</v>
      </c>
      <c r="N41" s="4" t="n">
        <f aca="false">1/L41^2</f>
        <v>0.187137793301888</v>
      </c>
      <c r="O41" s="4" t="n">
        <f aca="false">2*(M41/L41)*N41</f>
        <v>0.0408118912522787</v>
      </c>
      <c r="P41" s="5" t="n">
        <f aca="false">(I41+0.61)^2</f>
        <v>184.96</v>
      </c>
      <c r="S41" s="0" t="n">
        <f aca="false">P41/100</f>
        <v>1.8496</v>
      </c>
      <c r="T41" s="0" t="n">
        <v>0.187137793301888</v>
      </c>
      <c r="U41" s="0" t="n">
        <v>0.0408118912522787</v>
      </c>
    </row>
    <row r="42" customFormat="false" ht="15" hidden="false" customHeight="false" outlineLevel="0" collapsed="false">
      <c r="A42" s="4" t="n">
        <v>16000</v>
      </c>
      <c r="B42" s="4" t="n">
        <v>18.6</v>
      </c>
      <c r="C42" s="4"/>
      <c r="D42" s="4" t="n">
        <v>16.7</v>
      </c>
      <c r="E42" s="4" t="n">
        <f aca="false">LN(B42/D42)</f>
        <v>0.107752861296446</v>
      </c>
      <c r="F42" s="4" t="n">
        <f aca="false">1/E42^2</f>
        <v>86.127606307424</v>
      </c>
      <c r="G42" s="4" t="n">
        <f aca="false">(A42+$B$5)^2</f>
        <v>275892100</v>
      </c>
      <c r="H42" s="4" t="n">
        <v>3.5</v>
      </c>
      <c r="I42" s="5" t="n">
        <f aca="false">($B$37*H42)/1000</f>
        <v>15.155</v>
      </c>
      <c r="J42" s="5" t="n">
        <v>192</v>
      </c>
      <c r="K42" s="5" t="n">
        <v>26</v>
      </c>
      <c r="L42" s="4" t="n">
        <f aca="false">LN(J42/K42)</f>
        <v>1.9993988340063</v>
      </c>
      <c r="M42" s="4" t="n">
        <f aca="false">(0.5/J42+0.5/K42)*(J42/K42)</f>
        <v>0.161242603550296</v>
      </c>
      <c r="N42" s="4" t="n">
        <f aca="false">1/L42^2</f>
        <v>0.250150359288196</v>
      </c>
      <c r="O42" s="4" t="n">
        <f aca="false">2*(M42/L42)*N42</f>
        <v>0.0403470228397099</v>
      </c>
      <c r="P42" s="5" t="n">
        <f aca="false">(I42+0.61)^2</f>
        <v>248.535225</v>
      </c>
      <c r="S42" s="0" t="n">
        <f aca="false">P42/100</f>
        <v>2.48535225</v>
      </c>
      <c r="T42" s="0" t="n">
        <v>0.250150359288196</v>
      </c>
      <c r="U42" s="0" t="n">
        <v>0.0403470228397099</v>
      </c>
    </row>
    <row r="43" customFormat="false" ht="15" hidden="false" customHeight="false" outlineLevel="0" collapsed="false">
      <c r="A43" s="4" t="n">
        <v>17000</v>
      </c>
      <c r="B43" s="4" t="n">
        <v>17.6</v>
      </c>
      <c r="C43" s="4"/>
      <c r="D43" s="4" t="n">
        <v>15.8</v>
      </c>
      <c r="E43" s="4" t="n">
        <f aca="false">LN(B43/D43)</f>
        <v>0.107888962011185</v>
      </c>
      <c r="F43" s="4" t="n">
        <f aca="false">1/E43^2</f>
        <v>85.9104453494368</v>
      </c>
      <c r="G43" s="4" t="n">
        <f aca="false">(A43+$B$5)^2</f>
        <v>310112100</v>
      </c>
      <c r="H43" s="4" t="n">
        <v>4</v>
      </c>
      <c r="I43" s="5" t="n">
        <f aca="false">($B$37*H43)/1000</f>
        <v>17.32</v>
      </c>
      <c r="J43" s="5" t="n">
        <v>224</v>
      </c>
      <c r="K43" s="5" t="n">
        <v>39</v>
      </c>
      <c r="L43" s="4" t="n">
        <f aca="false">LN(J43/K43)</f>
        <v>1.74808440572539</v>
      </c>
      <c r="M43" s="4" t="n">
        <f aca="false">(0.5/J43+0.5/K43)*(J43/K43)</f>
        <v>0.0864562787639711</v>
      </c>
      <c r="N43" s="4" t="n">
        <f aca="false">1/L43^2</f>
        <v>0.327246645050357</v>
      </c>
      <c r="O43" s="4" t="n">
        <f aca="false">2*(M43/L43)*N43</f>
        <v>0.0323697495113888</v>
      </c>
      <c r="P43" s="5" t="n">
        <f aca="false">(I43+0.61)^2</f>
        <v>321.4849</v>
      </c>
      <c r="S43" s="0" t="n">
        <f aca="false">P43/100</f>
        <v>3.214849</v>
      </c>
      <c r="T43" s="0" t="n">
        <v>0.327246645050357</v>
      </c>
      <c r="U43" s="0" t="n">
        <v>0.0323697495113888</v>
      </c>
    </row>
    <row r="44" customFormat="false" ht="15" hidden="false" customHeight="false" outlineLevel="0" collapsed="false">
      <c r="A44" s="4" t="n">
        <v>18000</v>
      </c>
      <c r="B44" s="4" t="n">
        <v>16.7</v>
      </c>
      <c r="C44" s="4"/>
      <c r="D44" s="4" t="n">
        <v>14.8</v>
      </c>
      <c r="E44" s="4" t="n">
        <f aca="false">LN(B44/D44)</f>
        <v>0.12078153865264</v>
      </c>
      <c r="F44" s="4" t="n">
        <f aca="false">1/E44^2</f>
        <v>68.5486465456383</v>
      </c>
      <c r="G44" s="4" t="n">
        <f aca="false">(A44+$B$5)^2</f>
        <v>346332100</v>
      </c>
      <c r="H44" s="4" t="n">
        <v>4.5</v>
      </c>
      <c r="I44" s="5" t="n">
        <f aca="false">($B$37*H44)/1000</f>
        <v>19.485</v>
      </c>
      <c r="J44" s="5" t="n">
        <v>200</v>
      </c>
      <c r="K44" s="5" t="n">
        <v>41</v>
      </c>
      <c r="L44" s="4" t="n">
        <f aca="false">LN(J44/K44)</f>
        <v>1.58474529984373</v>
      </c>
      <c r="M44" s="4" t="n">
        <f aca="false">(0.5/J44+0.5/K44)*(J44/K44)</f>
        <v>0.0716835217132659</v>
      </c>
      <c r="N44" s="4" t="n">
        <f aca="false">1/L44^2</f>
        <v>0.39818147884612</v>
      </c>
      <c r="O44" s="4" t="n">
        <f aca="false">2*(M44/L44)*N44</f>
        <v>0.0360222563051625</v>
      </c>
      <c r="P44" s="5" t="n">
        <f aca="false">(I44+0.61)^2</f>
        <v>403.809025</v>
      </c>
      <c r="S44" s="0" t="n">
        <f aca="false">P44/100</f>
        <v>4.03809025</v>
      </c>
      <c r="T44" s="0" t="n">
        <v>0.39818147884612</v>
      </c>
      <c r="U44" s="0" t="n">
        <v>0.0360222563051625</v>
      </c>
    </row>
    <row r="45" customFormat="false" ht="15" hidden="false" customHeight="false" outlineLevel="0" collapsed="false">
      <c r="A45" s="4" t="n">
        <v>19000</v>
      </c>
      <c r="B45" s="4" t="n">
        <v>15.9</v>
      </c>
      <c r="C45" s="4"/>
      <c r="D45" s="4" t="n">
        <v>14.4</v>
      </c>
      <c r="E45" s="4" t="n">
        <f aca="false">LN(B45/D45)</f>
        <v>0.099090902644231</v>
      </c>
      <c r="F45" s="4" t="n">
        <f aca="false">1/E45^2</f>
        <v>101.84329243674</v>
      </c>
      <c r="G45" s="4" t="n">
        <f aca="false">(A45+$B$5)^2</f>
        <v>384552100</v>
      </c>
      <c r="H45" s="4" t="n">
        <f aca="false">5+(50/4330)</f>
        <v>5.01154734411086</v>
      </c>
      <c r="I45" s="5" t="n">
        <f aca="false">($B$37*H45)/1000</f>
        <v>21.7</v>
      </c>
      <c r="J45" s="5" t="n">
        <v>180</v>
      </c>
      <c r="K45" s="5" t="n">
        <v>43</v>
      </c>
      <c r="L45" s="4" t="n">
        <f aca="false">LN(J45/K45)</f>
        <v>1.43175673519665</v>
      </c>
      <c r="M45" s="4" t="n">
        <f aca="false">(0.5/J45+0.5/K45)*(J45/K45)</f>
        <v>0.060302866414278</v>
      </c>
      <c r="N45" s="4" t="n">
        <f aca="false">1/L45^2</f>
        <v>0.487822166280514</v>
      </c>
      <c r="O45" s="4" t="n">
        <f aca="false">2*(M45/L45)*N45</f>
        <v>0.0410922808379137</v>
      </c>
      <c r="P45" s="5" t="n">
        <f aca="false">(I45+0.61)^2</f>
        <v>497.7361</v>
      </c>
      <c r="S45" s="0" t="n">
        <f aca="false">P45/100</f>
        <v>4.977361</v>
      </c>
      <c r="T45" s="0" t="n">
        <v>0.487822166280514</v>
      </c>
      <c r="U45" s="0" t="n">
        <v>0.0410922808379137</v>
      </c>
    </row>
    <row r="46" customFormat="false" ht="15" hidden="false" customHeight="false" outlineLevel="0" collapsed="false">
      <c r="A46" s="4" t="n">
        <v>20000</v>
      </c>
      <c r="B46" s="4" t="n">
        <v>15.1</v>
      </c>
      <c r="C46" s="4"/>
      <c r="D46" s="4" t="n">
        <v>13.6</v>
      </c>
      <c r="E46" s="4" t="n">
        <f aca="false">LN(B46/D46)</f>
        <v>0.104624951078872</v>
      </c>
      <c r="F46" s="4" t="n">
        <f aca="false">1/E46^2</f>
        <v>91.3543988543306</v>
      </c>
      <c r="G46" s="4" t="n">
        <f aca="false">(A46+$B$5)^2</f>
        <v>424772100</v>
      </c>
      <c r="H46" s="4" t="n">
        <v>5.5</v>
      </c>
      <c r="I46" s="5" t="n">
        <f aca="false">($B$37*H46)/1000</f>
        <v>23.815</v>
      </c>
      <c r="J46" s="5" t="n">
        <v>245</v>
      </c>
      <c r="K46" s="5" t="n">
        <v>64</v>
      </c>
      <c r="L46" s="4" t="n">
        <f aca="false">LN(J46/K46)</f>
        <v>1.34237512718506</v>
      </c>
      <c r="M46" s="4" t="n">
        <f aca="false">(0.5/J46+0.5/K46)*(J46/K46)</f>
        <v>0.0377197265625</v>
      </c>
      <c r="N46" s="4" t="n">
        <f aca="false">1/L46^2</f>
        <v>0.554947893135816</v>
      </c>
      <c r="O46" s="4" t="n">
        <f aca="false">2*(M46/L46)*N46</f>
        <v>0.0311872327810686</v>
      </c>
      <c r="P46" s="5" t="n">
        <f aca="false">(I46+0.61)^2</f>
        <v>596.580625</v>
      </c>
      <c r="S46" s="0" t="n">
        <f aca="false">P46/100</f>
        <v>5.96580625</v>
      </c>
      <c r="T46" s="0" t="n">
        <v>0.554947893135816</v>
      </c>
      <c r="U46" s="0" t="n">
        <v>0.0311872327810686</v>
      </c>
    </row>
    <row r="47" customFormat="false" ht="15" hidden="false" customHeight="false" outlineLevel="0" collapsed="false">
      <c r="A47" s="4" t="n">
        <v>21000</v>
      </c>
      <c r="B47" s="4" t="n">
        <v>14.6</v>
      </c>
      <c r="C47" s="4"/>
      <c r="D47" s="4" t="n">
        <v>13</v>
      </c>
      <c r="E47" s="4" t="n">
        <f aca="false">LN(B47/D47)</f>
        <v>0.116072171252754</v>
      </c>
      <c r="F47" s="4" t="n">
        <f aca="false">1/E47^2</f>
        <v>74.2239022268777</v>
      </c>
      <c r="G47" s="4" t="n">
        <f aca="false">(A47+$B$5)^2</f>
        <v>466992100</v>
      </c>
      <c r="H47" s="4" t="n">
        <v>6</v>
      </c>
      <c r="I47" s="5" t="n">
        <f aca="false">($B$37*H47)/1000</f>
        <v>25.98</v>
      </c>
      <c r="J47" s="5" t="n">
        <v>225</v>
      </c>
      <c r="K47" s="5" t="n">
        <v>67</v>
      </c>
      <c r="L47" s="4" t="n">
        <f aca="false">LN(J47/K47)</f>
        <v>1.21140778281345</v>
      </c>
      <c r="M47" s="4" t="n">
        <f aca="false">(0.5/J47+0.5/K47)*(J47/K47)</f>
        <v>0.0325239474270439</v>
      </c>
      <c r="N47" s="4" t="n">
        <f aca="false">1/L47^2</f>
        <v>0.681426911320267</v>
      </c>
      <c r="O47" s="4" t="n">
        <f aca="false">2*(M47/L47)*N47</f>
        <v>0.0365899796147605</v>
      </c>
      <c r="P47" s="5" t="n">
        <f aca="false">(I47+0.61)^2</f>
        <v>707.0281</v>
      </c>
      <c r="S47" s="0" t="n">
        <f aca="false">P47/100</f>
        <v>7.070281</v>
      </c>
      <c r="T47" s="0" t="n">
        <v>0.681426911320267</v>
      </c>
      <c r="U47" s="0" t="n">
        <v>0.0365899796147605</v>
      </c>
    </row>
    <row r="48" customFormat="false" ht="15" hidden="false" customHeight="false" outlineLevel="0" collapsed="false">
      <c r="A48" s="4" t="n">
        <v>23000</v>
      </c>
      <c r="B48" s="4" t="n">
        <v>13.2</v>
      </c>
      <c r="C48" s="4"/>
      <c r="D48" s="4" t="n">
        <v>11.8</v>
      </c>
      <c r="E48" s="4" t="n">
        <f aca="false">LN(B48/D48)</f>
        <v>0.112117298120706</v>
      </c>
      <c r="F48" s="4" t="n">
        <f aca="false">1/E48^2</f>
        <v>79.5526687383481</v>
      </c>
      <c r="G48" s="4" t="n">
        <f aca="false">(A48+$B$5)^2</f>
        <v>557432100</v>
      </c>
      <c r="H48" s="4" t="n">
        <v>7</v>
      </c>
      <c r="I48" s="5" t="n">
        <f aca="false">($B$37*H48)/1000</f>
        <v>30.31</v>
      </c>
      <c r="J48" s="5" t="n">
        <v>193</v>
      </c>
      <c r="K48" s="5" t="n">
        <v>67</v>
      </c>
      <c r="L48" s="4" t="n">
        <f aca="false">LN(J48/K48)</f>
        <v>1.05799756951392</v>
      </c>
      <c r="M48" s="4" t="n">
        <f aca="false">(0.5/J48+0.5/K48)*(J48/K48)</f>
        <v>0.028959679215861</v>
      </c>
      <c r="N48" s="4" t="n">
        <f aca="false">1/L48^2</f>
        <v>0.893368550808743</v>
      </c>
      <c r="O48" s="4" t="n">
        <f aca="false">2*(M48/L48)*N48</f>
        <v>0.04890685460619</v>
      </c>
      <c r="P48" s="5" t="n">
        <f aca="false">(I48+0.61)^2</f>
        <v>956.0464</v>
      </c>
      <c r="S48" s="0" t="n">
        <f aca="false">P48/100</f>
        <v>9.560464</v>
      </c>
      <c r="T48" s="0" t="n">
        <v>0.893368550808743</v>
      </c>
      <c r="U48" s="0" t="n">
        <v>0.04890685460619</v>
      </c>
      <c r="V48" s="6" t="n">
        <v>66.88</v>
      </c>
      <c r="W48" s="6" t="n">
        <v>66.92</v>
      </c>
    </row>
    <row r="49" customFormat="false" ht="15" hidden="false" customHeight="false" outlineLevel="0" collapsed="false">
      <c r="A49" s="4" t="n">
        <v>25000</v>
      </c>
      <c r="B49" s="4" t="n">
        <v>11.7</v>
      </c>
      <c r="C49" s="4"/>
      <c r="D49" s="4" t="n">
        <v>10.5</v>
      </c>
      <c r="E49" s="4" t="n">
        <f aca="false">LN(B49/D49)</f>
        <v>0.108213584640233</v>
      </c>
      <c r="F49" s="4" t="n">
        <f aca="false">1/E49^2</f>
        <v>85.3957845635811</v>
      </c>
      <c r="G49" s="4" t="n">
        <f aca="false">(A49+$B$5)^2</f>
        <v>655872100</v>
      </c>
      <c r="H49" s="4" t="n">
        <v>8</v>
      </c>
      <c r="I49" s="5" t="n">
        <f aca="false">($B$37*H49)/1000</f>
        <v>34.64</v>
      </c>
      <c r="J49" s="5" t="n">
        <v>241</v>
      </c>
      <c r="K49" s="5" t="n">
        <v>94</v>
      </c>
      <c r="L49" s="4" t="n">
        <f aca="false">LN(J49/K49)</f>
        <v>0.941502151220651</v>
      </c>
      <c r="M49" s="4" t="n">
        <f aca="false">(0.5/J49+0.5/K49)*(J49/K49)</f>
        <v>0.0189565414214577</v>
      </c>
      <c r="N49" s="4" t="n">
        <f aca="false">1/L49^2</f>
        <v>1.12812537167545</v>
      </c>
      <c r="O49" s="4" t="n">
        <f aca="false">2*(M49/L49)*N49</f>
        <v>0.0454281603266376</v>
      </c>
      <c r="P49" s="5" t="n">
        <f aca="false">(I49+0.61)^2</f>
        <v>1242.5625</v>
      </c>
      <c r="S49" s="0" t="n">
        <f aca="false">P49/100</f>
        <v>12.425625</v>
      </c>
      <c r="T49" s="0" t="n">
        <v>1.12812537167545</v>
      </c>
      <c r="U49" s="0" t="n">
        <v>0.0454281603266376</v>
      </c>
      <c r="V49" s="6" t="n">
        <v>27</v>
      </c>
      <c r="W49" s="6" t="n">
        <v>27</v>
      </c>
    </row>
    <row r="50" customFormat="false" ht="15" hidden="false" customHeight="false" outlineLevel="0" collapsed="false">
      <c r="A50" s="4" t="n">
        <v>27000</v>
      </c>
      <c r="B50" s="4" t="n">
        <v>10.2</v>
      </c>
      <c r="C50" s="4"/>
      <c r="D50" s="4" t="n">
        <v>9.1</v>
      </c>
      <c r="E50" s="4" t="n">
        <f aca="false">LN(B50/D50)</f>
        <v>0.114113306767421</v>
      </c>
      <c r="F50" s="4" t="n">
        <f aca="false">1/E50^2</f>
        <v>76.7940229053156</v>
      </c>
      <c r="G50" s="4" t="n">
        <f aca="false">(A50+$B$5)^2</f>
        <v>762312100</v>
      </c>
      <c r="H50" s="4" t="n">
        <v>9</v>
      </c>
      <c r="I50" s="5" t="n">
        <f aca="false">($B$37*H50)/1000</f>
        <v>38.97</v>
      </c>
      <c r="J50" s="5" t="n">
        <v>215</v>
      </c>
      <c r="K50" s="5" t="n">
        <v>92</v>
      </c>
      <c r="L50" s="4" t="n">
        <f aca="false">LN(J50/K50)</f>
        <v>0.848849451078622</v>
      </c>
      <c r="M50" s="4" t="n">
        <f aca="false">(0.5/J50+0.5/K50)*(J50/K50)</f>
        <v>0.0181356332703214</v>
      </c>
      <c r="N50" s="4" t="n">
        <f aca="false">1/L50^2</f>
        <v>1.3878376200175</v>
      </c>
      <c r="O50" s="4" t="n">
        <f aca="false">2*(M50/L50)*N50</f>
        <v>0.059302186231989</v>
      </c>
      <c r="P50" s="5" t="n">
        <f aca="false">(I50+0.61)^2</f>
        <v>1566.5764</v>
      </c>
      <c r="S50" s="0" t="n">
        <f aca="false">P50/100</f>
        <v>15.665764</v>
      </c>
      <c r="T50" s="0" t="n">
        <v>1.3878376200175</v>
      </c>
      <c r="U50" s="0" t="n">
        <v>0.059302186231989</v>
      </c>
      <c r="V50" s="6" t="n">
        <f aca="false">V48/V49</f>
        <v>2.47703703703704</v>
      </c>
      <c r="W50" s="6" t="n">
        <f aca="false">W48/W49</f>
        <v>2.47851851851852</v>
      </c>
    </row>
    <row r="51" customFormat="false" ht="15" hidden="false" customHeight="false" outlineLevel="0" collapsed="false">
      <c r="A51" s="4" t="n">
        <v>29000</v>
      </c>
      <c r="B51" s="4" t="n">
        <v>10.6</v>
      </c>
      <c r="C51" s="4"/>
      <c r="D51" s="4" t="n">
        <v>9.5</v>
      </c>
      <c r="E51" s="4" t="n">
        <f aca="false">LN(B51/D51)</f>
        <v>0.109562202511526</v>
      </c>
      <c r="F51" s="4" t="n">
        <f aca="false">1/E51^2</f>
        <v>83.3064238368652</v>
      </c>
      <c r="G51" s="4" t="n">
        <f aca="false">(A51+$B$5)^2</f>
        <v>876752100</v>
      </c>
      <c r="H51" s="4" t="n">
        <v>10</v>
      </c>
      <c r="I51" s="5" t="n">
        <f aca="false">($B$37*H51)/1000</f>
        <v>43.3</v>
      </c>
      <c r="J51" s="5" t="n">
        <v>194</v>
      </c>
      <c r="K51" s="5" t="n">
        <v>89</v>
      </c>
      <c r="L51" s="4" t="n">
        <f aca="false">LN(J51/K51)</f>
        <v>0.779221789331188</v>
      </c>
      <c r="M51" s="4" t="n">
        <f aca="false">(0.5/J51+0.5/K51)*(J51/K51)</f>
        <v>0.0178639060724656</v>
      </c>
      <c r="N51" s="4" t="n">
        <f aca="false">1/L51^2</f>
        <v>1.64694017455705</v>
      </c>
      <c r="O51" s="4" t="n">
        <f aca="false">2*(M51/L51)*N51</f>
        <v>0.0755132492137041</v>
      </c>
      <c r="P51" s="5" t="n">
        <f aca="false">(I51+0.61)^2</f>
        <v>1928.0881</v>
      </c>
      <c r="S51" s="0" t="n">
        <f aca="false">P51/100</f>
        <v>19.280881</v>
      </c>
      <c r="T51" s="0" t="n">
        <v>1.64694017455705</v>
      </c>
      <c r="U51" s="0" t="n">
        <v>0.0755132492137041</v>
      </c>
    </row>
    <row r="52" customFormat="false" ht="15" hidden="false" customHeight="false" outlineLevel="0" collapsed="false">
      <c r="A52" s="4" t="n">
        <v>31000</v>
      </c>
      <c r="B52" s="4" t="n">
        <v>10</v>
      </c>
      <c r="C52" s="4"/>
      <c r="D52" s="4" t="n">
        <v>8.8</v>
      </c>
      <c r="E52" s="4" t="n">
        <f aca="false">LN(B52/D52)</f>
        <v>0.127833371509885</v>
      </c>
      <c r="F52" s="4" t="n">
        <f aca="false">1/E52^2</f>
        <v>61.1943763995275</v>
      </c>
      <c r="G52" s="4" t="n">
        <f aca="false">(A52+$B$5)^2</f>
        <v>999192100</v>
      </c>
      <c r="I52" s="5"/>
      <c r="J52" s="5"/>
      <c r="K52" s="5"/>
      <c r="L52" s="4"/>
      <c r="M52" s="4"/>
      <c r="N52" s="4"/>
      <c r="O52" s="4"/>
      <c r="P52" s="5"/>
      <c r="W52" s="0" t="n">
        <f aca="false">(W50+V50)/2</f>
        <v>2.47777777777778</v>
      </c>
    </row>
    <row r="53" customFormat="false" ht="15" hidden="false" customHeight="false" outlineLevel="0" collapsed="false">
      <c r="A53" s="4" t="n">
        <v>34000</v>
      </c>
      <c r="B53" s="4" t="n">
        <v>9</v>
      </c>
      <c r="C53" s="4"/>
      <c r="D53" s="4" t="n">
        <v>8</v>
      </c>
      <c r="E53" s="4" t="n">
        <f aca="false">LN(B53/D53)</f>
        <v>0.117783035656383</v>
      </c>
      <c r="F53" s="4" t="n">
        <f aca="false">1/E53^2</f>
        <v>72.0832755616248</v>
      </c>
      <c r="G53" s="4" t="n">
        <f aca="false">(A53+$B$5)^2</f>
        <v>1197852100</v>
      </c>
      <c r="I53" s="5"/>
      <c r="J53" s="5"/>
      <c r="K53" s="5"/>
      <c r="L53" s="4"/>
      <c r="M53" s="4"/>
      <c r="N53" s="4"/>
      <c r="O53" s="4"/>
      <c r="P53" s="5"/>
    </row>
    <row r="54" customFormat="false" ht="15" hidden="false" customHeight="false" outlineLevel="0" collapsed="false">
      <c r="A54" s="4" t="n">
        <v>37000</v>
      </c>
      <c r="B54" s="4" t="n">
        <v>7.5</v>
      </c>
      <c r="C54" s="4"/>
      <c r="D54" s="4" t="n">
        <v>6.7</v>
      </c>
      <c r="E54" s="4" t="n">
        <f aca="false">LN(B54/D54)</f>
        <v>0.112795494145344</v>
      </c>
      <c r="F54" s="4" t="n">
        <f aca="false">1/E54^2</f>
        <v>78.5989053483212</v>
      </c>
      <c r="G54" s="4" t="n">
        <f aca="false">(A54+$B$5)^2</f>
        <v>1414512100</v>
      </c>
      <c r="I54" s="5"/>
      <c r="J54" s="5"/>
      <c r="K54" s="5"/>
      <c r="L54" s="4"/>
      <c r="M54" s="4"/>
      <c r="N54" s="4"/>
      <c r="O54" s="4"/>
      <c r="P54" s="5"/>
    </row>
    <row r="55" customFormat="false" ht="15" hidden="false" customHeight="false" outlineLevel="0" collapsed="false">
      <c r="A55" s="4" t="n">
        <v>40000</v>
      </c>
      <c r="B55" s="4" t="n">
        <v>7.8</v>
      </c>
      <c r="C55" s="4"/>
      <c r="D55" s="4" t="n">
        <v>7</v>
      </c>
      <c r="E55" s="4" t="n">
        <f aca="false">LN(B55/D55)</f>
        <v>0.108213584640233</v>
      </c>
      <c r="F55" s="4" t="n">
        <f aca="false">1/E55^2</f>
        <v>85.3957845635811</v>
      </c>
      <c r="G55" s="4" t="n">
        <f aca="false">(A55+$B$5)^2</f>
        <v>1649172100</v>
      </c>
      <c r="I55" s="5"/>
      <c r="J55" s="5"/>
      <c r="K55" s="5"/>
      <c r="L55" s="4"/>
      <c r="M55" s="4"/>
      <c r="N55" s="4"/>
      <c r="O55" s="4"/>
      <c r="P55" s="5"/>
    </row>
    <row r="56" customFormat="false" ht="15" hidden="false" customHeight="false" outlineLevel="0" collapsed="false">
      <c r="A56" s="4" t="n">
        <v>43000</v>
      </c>
      <c r="F56" s="4" t="e">
        <f aca="false">1/E56^2</f>
        <v>#DIV/0!</v>
      </c>
      <c r="G56" s="4" t="n">
        <f aca="false">(A56+$B$5)^2</f>
        <v>1901832100</v>
      </c>
      <c r="I56" s="5"/>
      <c r="J56" s="5"/>
      <c r="K56" s="5"/>
      <c r="L56" s="4"/>
      <c r="M56" s="4"/>
      <c r="N56" s="4"/>
      <c r="O56" s="4"/>
      <c r="P56" s="5"/>
    </row>
    <row r="57" customFormat="false" ht="15" hidden="false" customHeight="false" outlineLevel="0" collapsed="false">
      <c r="A57" s="4" t="n">
        <v>46000</v>
      </c>
      <c r="F57" s="4" t="e">
        <f aca="false">1/E57^2</f>
        <v>#DIV/0!</v>
      </c>
      <c r="G57" s="4" t="n">
        <f aca="false">(A57+$B$5)^2</f>
        <v>2172492100</v>
      </c>
      <c r="I57" s="5"/>
      <c r="J57" s="5"/>
      <c r="K57" s="5"/>
      <c r="L57" s="4"/>
      <c r="M57" s="4"/>
      <c r="N57" s="4"/>
      <c r="O57" s="4"/>
      <c r="P57" s="5"/>
    </row>
    <row r="58" customFormat="false" ht="15" hidden="false" customHeight="false" outlineLevel="0" collapsed="false">
      <c r="A58" s="4" t="n">
        <v>49000</v>
      </c>
      <c r="F58" s="4" t="e">
        <f aca="false">1/E58^2</f>
        <v>#DIV/0!</v>
      </c>
      <c r="G58" s="4" t="n">
        <f aca="false">(A58+$B$5)^2</f>
        <v>2461152100</v>
      </c>
      <c r="I58" s="5"/>
      <c r="J58" s="5"/>
      <c r="K58" s="5"/>
      <c r="L58" s="4"/>
      <c r="M58" s="4"/>
      <c r="N58" s="4"/>
      <c r="O58" s="4"/>
      <c r="P58" s="5"/>
    </row>
    <row r="59" customFormat="false" ht="15" hidden="false" customHeight="false" outlineLevel="0" collapsed="false">
      <c r="L59" s="4"/>
      <c r="M59" s="4"/>
      <c r="N59" s="4"/>
      <c r="O59" s="4"/>
    </row>
    <row r="60" customFormat="false" ht="15" hidden="false" customHeight="false" outlineLevel="0" collapsed="false">
      <c r="A60" s="1" t="s">
        <v>31</v>
      </c>
    </row>
    <row r="61" customFormat="false" ht="15" hidden="false" customHeight="false" outlineLevel="0" collapsed="false">
      <c r="A61" s="0" t="s">
        <v>32</v>
      </c>
      <c r="B61" s="0" t="n">
        <v>2</v>
      </c>
    </row>
    <row r="62" customFormat="false" ht="15" hidden="false" customHeight="false" outlineLevel="0" collapsed="false">
      <c r="A62" s="0" t="s">
        <v>2</v>
      </c>
      <c r="B62" s="2" t="s">
        <v>33</v>
      </c>
      <c r="C62" s="2"/>
    </row>
    <row r="63" customFormat="false" ht="15" hidden="false" customHeight="false" outlineLevel="0" collapsed="false">
      <c r="A63" s="0" t="s">
        <v>34</v>
      </c>
      <c r="B63" s="0" t="n">
        <v>18.7</v>
      </c>
      <c r="D63" s="0" t="n">
        <f aca="false">2.66/(B63*10)/2*B2*B61*10^(-6)*10^9</f>
        <v>19.6299465240642</v>
      </c>
    </row>
    <row r="65" customFormat="false" ht="15" hidden="false" customHeight="false" outlineLevel="0" collapsed="false">
      <c r="A65" s="0" t="s">
        <v>35</v>
      </c>
      <c r="B65" s="0" t="s">
        <v>36</v>
      </c>
      <c r="C65" s="0" t="s">
        <v>37</v>
      </c>
      <c r="D65" s="0" t="s">
        <v>38</v>
      </c>
    </row>
    <row r="66" customFormat="false" ht="15" hidden="false" customHeight="false" outlineLevel="0" collapsed="false">
      <c r="A66" s="5" t="n">
        <v>95000</v>
      </c>
      <c r="B66" s="5" t="n">
        <v>182</v>
      </c>
      <c r="C66" s="5" t="n">
        <v>0.4</v>
      </c>
      <c r="D66" s="5" t="n">
        <f aca="false">1/(A66+610)*1000000</f>
        <v>10.4591569919464</v>
      </c>
      <c r="E66" s="0" t="n">
        <v>182</v>
      </c>
      <c r="F66" s="0" t="n">
        <v>0.4</v>
      </c>
    </row>
    <row r="67" customFormat="false" ht="15" hidden="false" customHeight="false" outlineLevel="0" collapsed="false">
      <c r="A67" s="5" t="n">
        <v>85000</v>
      </c>
      <c r="B67" s="5" t="n">
        <v>178</v>
      </c>
      <c r="C67" s="5" t="n">
        <v>0.4</v>
      </c>
      <c r="D67" s="5" t="n">
        <f aca="false">1/(A67+610)*1000000</f>
        <v>11.6808784020558</v>
      </c>
      <c r="E67" s="0" t="n">
        <v>178</v>
      </c>
      <c r="F67" s="0" t="n">
        <v>0.4</v>
      </c>
    </row>
    <row r="68" customFormat="false" ht="15" hidden="false" customHeight="false" outlineLevel="0" collapsed="false">
      <c r="A68" s="5" t="n">
        <v>65000</v>
      </c>
      <c r="B68" s="5" t="n">
        <v>174</v>
      </c>
      <c r="C68" s="5" t="n">
        <v>0.4</v>
      </c>
      <c r="D68" s="5" t="n">
        <f aca="false">1/(A68+610)*1000000</f>
        <v>15.2415790275873</v>
      </c>
      <c r="E68" s="0" t="n">
        <v>174</v>
      </c>
      <c r="F68" s="0" t="n">
        <v>0.4</v>
      </c>
    </row>
    <row r="69" customFormat="false" ht="15" hidden="false" customHeight="false" outlineLevel="0" collapsed="false">
      <c r="A69" s="5" t="n">
        <v>45000</v>
      </c>
      <c r="B69" s="5" t="n">
        <v>168</v>
      </c>
      <c r="C69" s="5" t="n">
        <v>0.4</v>
      </c>
      <c r="D69" s="5" t="n">
        <f aca="false">1/(A69+610)*1000000</f>
        <v>21.9250164437623</v>
      </c>
      <c r="E69" s="0" t="n">
        <v>168</v>
      </c>
      <c r="F69" s="0" t="n">
        <v>0.4</v>
      </c>
    </row>
    <row r="70" customFormat="false" ht="15" hidden="false" customHeight="false" outlineLevel="0" collapsed="false">
      <c r="A70" s="5" t="n">
        <v>35000</v>
      </c>
      <c r="B70" s="5" t="n">
        <v>160</v>
      </c>
      <c r="C70" s="5" t="n">
        <v>0.4</v>
      </c>
      <c r="D70" s="5" t="n">
        <f aca="false">1/(A70+610)*1000000</f>
        <v>28.08199943836</v>
      </c>
      <c r="E70" s="0" t="n">
        <v>160</v>
      </c>
      <c r="F70" s="0" t="n">
        <v>0.4</v>
      </c>
    </row>
    <row r="71" customFormat="false" ht="15" hidden="false" customHeight="false" outlineLevel="0" collapsed="false">
      <c r="A71" s="5" t="n">
        <v>30000</v>
      </c>
      <c r="B71" s="5" t="n">
        <v>155</v>
      </c>
      <c r="C71" s="5" t="n">
        <v>0.4</v>
      </c>
      <c r="D71" s="5" t="n">
        <f aca="false">1/(A71+610)*1000000</f>
        <v>32.6690623979092</v>
      </c>
      <c r="E71" s="0" t="n">
        <v>155</v>
      </c>
      <c r="F71" s="0" t="n">
        <v>0.4</v>
      </c>
    </row>
    <row r="72" customFormat="false" ht="15" hidden="false" customHeight="false" outlineLevel="0" collapsed="false">
      <c r="A72" s="5" t="n">
        <v>25000</v>
      </c>
      <c r="B72" s="5" t="n">
        <v>148</v>
      </c>
      <c r="C72" s="5" t="n">
        <v>0.4</v>
      </c>
      <c r="D72" s="5" t="n">
        <f aca="false">1/(A72+610)*1000000</f>
        <v>39.0472471690746</v>
      </c>
      <c r="E72" s="0" t="n">
        <v>148</v>
      </c>
      <c r="F72" s="0" t="n">
        <v>0.4</v>
      </c>
    </row>
    <row r="73" customFormat="false" ht="15" hidden="false" customHeight="false" outlineLevel="0" collapsed="false">
      <c r="A73" s="5" t="n">
        <v>20000</v>
      </c>
      <c r="B73" s="5" t="n">
        <v>139</v>
      </c>
      <c r="C73" s="5" t="n">
        <v>0.4</v>
      </c>
      <c r="D73" s="5" t="n">
        <f aca="false">1/(A73+610)*1000000</f>
        <v>48.5201358563804</v>
      </c>
      <c r="E73" s="0" t="n">
        <v>139</v>
      </c>
      <c r="F73" s="0" t="n">
        <v>0.4</v>
      </c>
    </row>
    <row r="74" customFormat="false" ht="15" hidden="false" customHeight="false" outlineLevel="0" collapsed="false">
      <c r="A74" s="5" t="n">
        <v>15000</v>
      </c>
      <c r="B74" s="5" t="n">
        <v>132</v>
      </c>
      <c r="C74" s="5" t="n">
        <v>0.4</v>
      </c>
      <c r="D74" s="5" t="n">
        <f aca="false">1/(A74+610)*1000000</f>
        <v>64.0614990390775</v>
      </c>
      <c r="E74" s="0" t="n">
        <v>132</v>
      </c>
      <c r="F74" s="0" t="n">
        <v>0.4</v>
      </c>
    </row>
    <row r="75" customFormat="false" ht="15" hidden="false" customHeight="false" outlineLevel="0" collapsed="false">
      <c r="A75" s="5" t="n">
        <v>10000</v>
      </c>
      <c r="B75" s="5" t="n">
        <v>110</v>
      </c>
      <c r="C75" s="5" t="n">
        <v>0.4</v>
      </c>
      <c r="D75" s="5" t="n">
        <f aca="false">1/(A75+610)*1000000</f>
        <v>94.2507068803016</v>
      </c>
      <c r="E75" s="0" t="n">
        <v>110</v>
      </c>
      <c r="F75" s="0" t="n">
        <v>0.4</v>
      </c>
    </row>
    <row r="76" customFormat="false" ht="15" hidden="false" customHeight="false" outlineLevel="0" collapsed="false">
      <c r="A76" s="5" t="n">
        <v>7000</v>
      </c>
      <c r="B76" s="5" t="n">
        <v>92</v>
      </c>
      <c r="C76" s="5" t="n">
        <v>0.4</v>
      </c>
      <c r="D76" s="5" t="n">
        <f aca="false">1/(A76+610)*1000000</f>
        <v>131.406044678055</v>
      </c>
      <c r="E76" s="0" t="n">
        <v>92</v>
      </c>
      <c r="F76" s="0" t="n">
        <v>0.4</v>
      </c>
    </row>
    <row r="77" customFormat="false" ht="15" hidden="false" customHeight="false" outlineLevel="0" collapsed="false">
      <c r="A77" s="5" t="n">
        <v>5000</v>
      </c>
      <c r="B77" s="5" t="n">
        <v>76</v>
      </c>
      <c r="C77" s="5" t="n">
        <v>0.4</v>
      </c>
      <c r="D77" s="5" t="n">
        <f aca="false">1/(A77+610)*1000000</f>
        <v>178.25311942959</v>
      </c>
      <c r="E77" s="0" t="n">
        <v>76</v>
      </c>
      <c r="F77" s="0" t="n">
        <v>0.4</v>
      </c>
    </row>
    <row r="78" customFormat="false" ht="15" hidden="false" customHeight="false" outlineLevel="0" collapsed="false">
      <c r="A78" s="5" t="n">
        <v>4000</v>
      </c>
      <c r="B78" s="5" t="n">
        <v>64</v>
      </c>
      <c r="C78" s="5" t="n">
        <v>0.4</v>
      </c>
      <c r="D78" s="5" t="n">
        <f aca="false">1/(A78+610)*1000000</f>
        <v>216.919739696312</v>
      </c>
      <c r="E78" s="0" t="n">
        <v>64</v>
      </c>
      <c r="F78" s="0" t="n">
        <v>0.4</v>
      </c>
    </row>
    <row r="79" customFormat="false" ht="15" hidden="false" customHeight="false" outlineLevel="0" collapsed="false">
      <c r="A79" s="5" t="n">
        <v>3000</v>
      </c>
      <c r="B79" s="5" t="n">
        <v>53</v>
      </c>
      <c r="C79" s="5" t="n">
        <v>0.4</v>
      </c>
      <c r="D79" s="5" t="n">
        <f aca="false">1/(A79+610)*1000000</f>
        <v>277.008310249307</v>
      </c>
      <c r="E79" s="0" t="n">
        <v>53</v>
      </c>
      <c r="F79" s="0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2016-10-14T18:49:47Z</dcterms:created>
  <dc:creator>User</dc:creator>
  <dc:description/>
  <dc:language>en-US</dc:language>
  <cp:lastModifiedBy/>
  <dcterms:modified xsi:type="dcterms:W3CDTF">2016-11-25T10:41:59Z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