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Sheet1!$AL$1:$AM$65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<sst xmlns="http://schemas.openxmlformats.org/spreadsheetml/2006/main" count="79" uniqueCount="18">
  <si>
    <t xml:space="preserve">p</t>
  </si>
  <si>
    <t xml:space="preserve">t</t>
  </si>
  <si>
    <t xml:space="preserve">Bubble Sort</t>
  </si>
  <si>
    <t xml:space="preserve">Tam total:</t>
  </si>
  <si>
    <t xml:space="preserve">Procs:</t>
  </si>
  <si>
    <t xml:space="preserve">Tam local:</t>
  </si>
  <si>
    <t xml:space="preserve">Speed-Up</t>
  </si>
  <si>
    <t xml:space="preserve">Eficencia</t>
  </si>
  <si>
    <t xml:space="preserve">Trocas</t>
  </si>
  <si>
    <t xml:space="preserve">its</t>
  </si>
  <si>
    <t xml:space="preserve">its </t>
  </si>
  <si>
    <t xml:space="preserve">Delta</t>
  </si>
  <si>
    <t xml:space="preserve">Tempo</t>
  </si>
  <si>
    <t xml:space="preserve">Sequencial:</t>
  </si>
  <si>
    <t xml:space="preserve">Quick Sort</t>
  </si>
  <si>
    <t xml:space="preserve">Melhores Tempos</t>
  </si>
  <si>
    <t xml:space="preserve">Proc</t>
  </si>
  <si>
    <t xml:space="preserve">Eficiencia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</si>
</sst>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"/>
    <numFmt numFmtId="167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2F2F2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2F2F2"/>
        <bgColor rgb="FFE2F0D9"/>
      </patternFill>
    </fill>
    <fill>
      <patternFill patternType="solid">
        <fgColor rgb="FFF8CBAD"/>
        <bgColor rgb="FFFFE6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Bubble Sort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Sheet1!$B$35:$B$35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Sheet1!$A$36:$A$40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1.37547384966253</c:v>
                </c:pt>
                <c:pt idx="1">
                  <c:v>1.98726511710749</c:v>
                </c:pt>
                <c:pt idx="2">
                  <c:v>2.65181224004753</c:v>
                </c:pt>
                <c:pt idx="3">
                  <c:v>3.3931422489166</c:v>
                </c:pt>
                <c:pt idx="4">
                  <c:v>2.8568685187556</c:v>
                </c:pt>
              </c:numCache>
            </c:numRef>
          </c:val>
        </c:ser>
        <c:gapWidth val="150"/>
        <c:overlap val="0"/>
        <c:axId val="21916091"/>
        <c:axId val="88989036"/>
      </c:barChart>
      <c:lineChart>
        <c:grouping val="standard"/>
        <c:varyColors val="0"/>
        <c:ser>
          <c:idx val="1"/>
          <c:order val="1"/>
          <c:tx>
            <c:strRef>
              <c:f>Sheet1!$C$35:$C$35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Sheet1!$A$36:$A$40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0.687736924831263</c:v>
                </c:pt>
                <c:pt idx="1">
                  <c:v>0.496816279276873</c:v>
                </c:pt>
                <c:pt idx="2">
                  <c:v>0.331476530005942</c:v>
                </c:pt>
                <c:pt idx="3">
                  <c:v>0.212071390557287</c:v>
                </c:pt>
                <c:pt idx="4">
                  <c:v>0.0892771412111125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98480"/>
        <c:axId val="6650134"/>
      </c:lineChart>
      <c:catAx>
        <c:axId val="219160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989036"/>
        <c:crosses val="autoZero"/>
        <c:auto val="1"/>
        <c:lblAlgn val="ctr"/>
        <c:lblOffset val="100"/>
      </c:catAx>
      <c:valAx>
        <c:axId val="88989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Speed-Up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16091"/>
        <c:crosses val="autoZero"/>
      </c:valAx>
      <c:catAx>
        <c:axId val="12984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0134"/>
        <c:crosses val="autoZero"/>
        <c:auto val="1"/>
        <c:lblAlgn val="ctr"/>
        <c:lblOffset val="100"/>
      </c:catAx>
      <c:valAx>
        <c:axId val="665013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Eficienica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98480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173520</xdr:colOff>
      <xdr:row>28</xdr:row>
      <xdr:rowOff>50040</xdr:rowOff>
    </xdr:from>
    <xdr:to>
      <xdr:col>13</xdr:col>
      <xdr:colOff>123120</xdr:colOff>
      <xdr:row>44</xdr:row>
      <xdr:rowOff>76680</xdr:rowOff>
    </xdr:to>
    <xdr:graphicFrame>
      <xdr:nvGraphicFramePr>
        <xdr:cNvPr id="0" name="Chart 1"/>
        <xdr:cNvGraphicFramePr/>
      </xdr:nvGraphicFramePr>
      <xdr:xfrm>
        <a:off x="2421360" y="4957200"/>
        <a:ext cx="6216840" cy="28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65"/>
  <sheetViews>
    <sheetView showFormulas="false" showGridLines="true" showRowColHeaders="true" showZeros="true" rightToLeft="false" tabSelected="true" showOutlineSymbols="true" defaultGridColor="true" view="normal" topLeftCell="N1" colorId="64" zoomScale="85" zoomScaleNormal="85" zoomScalePageLayoutView="100" workbookViewId="0">
      <selection pane="topLeft" activeCell="Z6" activeCellId="0" sqref="Z6"/>
    </sheetView>
  </sheetViews>
  <sheetFormatPr defaultRowHeight="13.8" outlineLevelRow="0" outlineLevelCol="0"/>
  <cols>
    <col collapsed="false" customWidth="true" hidden="false" outlineLevel="0" max="1" min="1" style="0" width="11.86"/>
    <col collapsed="false" customWidth="true" hidden="false" outlineLevel="0" max="4" min="2" style="0" width="10"/>
    <col collapsed="false" customWidth="true" hidden="false" outlineLevel="0" max="5" min="5" style="0" width="9.42"/>
    <col collapsed="false" customWidth="true" hidden="false" outlineLevel="0" max="27" min="6" style="0" width="8.67"/>
    <col collapsed="false" customWidth="true" hidden="false" outlineLevel="0" max="28" min="28" style="0" width="12.29"/>
    <col collapsed="false" customWidth="true" hidden="false" outlineLevel="0" max="29" min="29" style="0" width="9.42"/>
    <col collapsed="false" customWidth="true" hidden="false" outlineLevel="0" max="33" min="30" style="0" width="8.67"/>
    <col collapsed="false" customWidth="true" hidden="false" outlineLevel="0" max="34" min="34" style="0" width="12.29"/>
    <col collapsed="false" customWidth="true" hidden="false" outlineLevel="0" max="1025" min="35" style="0" width="8.67"/>
  </cols>
  <sheetData>
    <row r="1" customFormat="false" ht="13.8" hidden="false" customHeight="false" outlineLevel="0" collapsed="false">
      <c r="A1" s="1"/>
      <c r="AL1" s="2" t="s">
        <v>0</v>
      </c>
      <c r="AM1" s="2" t="s">
        <v>1</v>
      </c>
    </row>
    <row r="2" customFormat="false" ht="13.8" hidden="false" customHeight="false" outlineLevel="0" collapsed="false">
      <c r="A2" s="1" t="s">
        <v>2</v>
      </c>
      <c r="AL2" s="0" t="n">
        <v>0</v>
      </c>
      <c r="AM2" s="0" t="n">
        <v>0</v>
      </c>
    </row>
    <row r="3" customFormat="false" ht="13.8" hidden="false" customHeight="false" outlineLevel="0" collapsed="false">
      <c r="A3" s="3" t="s">
        <v>3</v>
      </c>
      <c r="B3" s="4" t="n">
        <v>100000</v>
      </c>
      <c r="AL3" s="0" t="n">
        <v>1</v>
      </c>
      <c r="AM3" s="0" t="n">
        <v>67</v>
      </c>
    </row>
    <row r="4" customFormat="false" ht="13.8" hidden="false" customHeight="false" outlineLevel="0" collapsed="false">
      <c r="AL4" s="0" t="n">
        <v>2</v>
      </c>
      <c r="AM4" s="0" t="n">
        <v>70</v>
      </c>
    </row>
    <row r="5" customFormat="false" ht="13.8" hidden="false" customHeight="false" outlineLevel="0" collapsed="false">
      <c r="A5" s="5" t="s">
        <v>4</v>
      </c>
      <c r="B5" s="6" t="n">
        <v>2</v>
      </c>
      <c r="C5" s="6"/>
      <c r="D5" s="6"/>
      <c r="E5" s="6"/>
      <c r="F5" s="7"/>
      <c r="G5" s="7"/>
      <c r="H5" s="6" t="n">
        <v>4</v>
      </c>
      <c r="I5" s="6"/>
      <c r="J5" s="6"/>
      <c r="K5" s="6"/>
      <c r="N5" s="6" t="n">
        <v>8</v>
      </c>
      <c r="O5" s="6"/>
      <c r="P5" s="6"/>
      <c r="Q5" s="6"/>
      <c r="T5" s="6" t="n">
        <v>16</v>
      </c>
      <c r="U5" s="6"/>
      <c r="V5" s="6"/>
      <c r="W5" s="6"/>
      <c r="Z5" s="6" t="n">
        <v>32</v>
      </c>
      <c r="AA5" s="6"/>
      <c r="AB5" s="6"/>
      <c r="AC5" s="6"/>
      <c r="AF5" s="6" t="n">
        <v>64</v>
      </c>
      <c r="AG5" s="6"/>
      <c r="AH5" s="6"/>
      <c r="AI5" s="6"/>
      <c r="AL5" s="0" t="n">
        <v>3</v>
      </c>
      <c r="AM5" s="0" t="n">
        <v>73</v>
      </c>
    </row>
    <row r="6" customFormat="false" ht="13.8" hidden="false" customHeight="false" outlineLevel="0" collapsed="false">
      <c r="A6" s="8" t="s">
        <v>5</v>
      </c>
      <c r="B6" s="9" t="n">
        <v>50000</v>
      </c>
      <c r="C6" s="9"/>
      <c r="D6" s="10" t="s">
        <v>6</v>
      </c>
      <c r="E6" s="10" t="s">
        <v>7</v>
      </c>
      <c r="F6" s="0" t="s">
        <v>8</v>
      </c>
      <c r="G6" s="0" t="s">
        <v>9</v>
      </c>
      <c r="H6" s="9" t="n">
        <v>25000</v>
      </c>
      <c r="I6" s="9"/>
      <c r="J6" s="10" t="s">
        <v>6</v>
      </c>
      <c r="K6" s="10" t="s">
        <v>7</v>
      </c>
      <c r="L6" s="0" t="s">
        <v>8</v>
      </c>
      <c r="M6" s="0" t="s">
        <v>9</v>
      </c>
      <c r="N6" s="9" t="n">
        <v>12500</v>
      </c>
      <c r="O6" s="9"/>
      <c r="P6" s="10" t="s">
        <v>6</v>
      </c>
      <c r="Q6" s="10" t="s">
        <v>7</v>
      </c>
      <c r="R6" s="0" t="s">
        <v>8</v>
      </c>
      <c r="S6" s="0" t="s">
        <v>9</v>
      </c>
      <c r="T6" s="9" t="n">
        <v>6250</v>
      </c>
      <c r="U6" s="9"/>
      <c r="V6" s="10" t="s">
        <v>6</v>
      </c>
      <c r="W6" s="10" t="s">
        <v>7</v>
      </c>
      <c r="X6" s="0" t="s">
        <v>8</v>
      </c>
      <c r="Y6" s="0" t="s">
        <v>9</v>
      </c>
      <c r="Z6" s="9" t="n">
        <v>3125</v>
      </c>
      <c r="AA6" s="9"/>
      <c r="AB6" s="10" t="s">
        <v>6</v>
      </c>
      <c r="AC6" s="10" t="s">
        <v>7</v>
      </c>
      <c r="AD6" s="0" t="s">
        <v>8</v>
      </c>
      <c r="AE6" s="0" t="s">
        <v>9</v>
      </c>
      <c r="AF6" s="9" t="n">
        <v>1563</v>
      </c>
      <c r="AG6" s="9"/>
      <c r="AH6" s="10" t="s">
        <v>6</v>
      </c>
      <c r="AI6" s="10" t="s">
        <v>7</v>
      </c>
      <c r="AJ6" s="0" t="s">
        <v>8</v>
      </c>
      <c r="AK6" s="0" t="s">
        <v>10</v>
      </c>
      <c r="AL6" s="0" t="n">
        <v>4</v>
      </c>
      <c r="AM6" s="0" t="n">
        <v>76</v>
      </c>
    </row>
    <row r="7" customFormat="false" ht="13.8" hidden="false" customHeight="false" outlineLevel="0" collapsed="false">
      <c r="B7" s="11" t="s">
        <v>11</v>
      </c>
      <c r="C7" s="11" t="s">
        <v>12</v>
      </c>
      <c r="D7" s="11"/>
      <c r="E7" s="11"/>
      <c r="H7" s="11" t="s">
        <v>11</v>
      </c>
      <c r="I7" s="11" t="s">
        <v>12</v>
      </c>
      <c r="J7" s="11"/>
      <c r="K7" s="11"/>
      <c r="N7" s="11" t="s">
        <v>11</v>
      </c>
      <c r="O7" s="11" t="s">
        <v>12</v>
      </c>
      <c r="P7" s="11"/>
      <c r="Q7" s="11"/>
      <c r="T7" s="11" t="s">
        <v>11</v>
      </c>
      <c r="U7" s="11" t="s">
        <v>12</v>
      </c>
      <c r="V7" s="11"/>
      <c r="W7" s="11"/>
      <c r="X7" s="12"/>
      <c r="Y7" s="12"/>
      <c r="Z7" s="11" t="s">
        <v>11</v>
      </c>
      <c r="AA7" s="11" t="s">
        <v>12</v>
      </c>
      <c r="AB7" s="11"/>
      <c r="AC7" s="11"/>
      <c r="AD7" s="12"/>
      <c r="AE7" s="12"/>
      <c r="AF7" s="11" t="s">
        <v>11</v>
      </c>
      <c r="AG7" s="11" t="s">
        <v>12</v>
      </c>
      <c r="AH7" s="11"/>
      <c r="AI7" s="11"/>
      <c r="AL7" s="0" t="n">
        <v>5</v>
      </c>
      <c r="AM7" s="0" t="n">
        <v>79</v>
      </c>
    </row>
    <row r="8" customFormat="false" ht="13.8" hidden="false" customHeight="false" outlineLevel="0" collapsed="false">
      <c r="A8" s="13" t="n">
        <v>0.1</v>
      </c>
      <c r="B8" s="11" t="n">
        <v>500</v>
      </c>
      <c r="C8" s="11" t="n">
        <v>331.487</v>
      </c>
      <c r="D8" s="14" t="n">
        <f aca="false">$B$15/C8</f>
        <v>0.134635747404876</v>
      </c>
      <c r="E8" s="14" t="n">
        <f aca="false">D8/$B$5</f>
        <v>0.0673178737024378</v>
      </c>
      <c r="H8" s="11" t="n">
        <v>2500</v>
      </c>
      <c r="I8" s="11" t="n">
        <v>32.987</v>
      </c>
      <c r="J8" s="14" t="n">
        <f aca="false">$B$15/I8</f>
        <v>1.35295722557371</v>
      </c>
      <c r="K8" s="14" t="n">
        <f aca="false">J8/$H$5</f>
        <v>0.338239306393428</v>
      </c>
      <c r="N8" s="11" t="n">
        <v>1250</v>
      </c>
      <c r="O8" s="11" t="n">
        <v>19.966</v>
      </c>
      <c r="P8" s="14" t="n">
        <f aca="false">$B$15/O8</f>
        <v>2.23530001001703</v>
      </c>
      <c r="Q8" s="14" t="n">
        <f aca="false">P8/$N$5</f>
        <v>0.279412501252129</v>
      </c>
      <c r="T8" s="15" t="n">
        <v>625</v>
      </c>
      <c r="U8" s="15" t="n">
        <v>13.153</v>
      </c>
      <c r="V8" s="16" t="n">
        <f aca="false">$B$15/U8</f>
        <v>3.3931422489166</v>
      </c>
      <c r="W8" s="16" t="n">
        <f aca="false">V8/$T$5</f>
        <v>0.212071390557287</v>
      </c>
      <c r="X8" s="12" t="n">
        <f aca="false">0+24+32+40+48+56+64+72+80+72+64+56+48+40+32+24</f>
        <v>752</v>
      </c>
      <c r="Y8" s="12" t="n">
        <v>81</v>
      </c>
      <c r="Z8" s="15" t="n">
        <v>313</v>
      </c>
      <c r="AA8" s="15" t="n">
        <v>15.622</v>
      </c>
      <c r="AB8" s="16" t="n">
        <f aca="false">$B$15/AA8</f>
        <v>2.8568685187556</v>
      </c>
      <c r="AC8" s="16" t="n">
        <f aca="false">AB8/$Z$5</f>
        <v>0.0892771412111125</v>
      </c>
      <c r="AD8" s="12" t="n">
        <f aca="false">0+40+48+56+64+72+80+88+96+104+112+120+128+136+144+152+160+152+144+136+128+120+112+104+96+88+80+56+48+40</f>
        <v>2904</v>
      </c>
      <c r="AE8" s="12" t="n">
        <v>161</v>
      </c>
      <c r="AF8" s="11" t="n">
        <v>157</v>
      </c>
      <c r="AG8" s="11" t="n">
        <v>23.507</v>
      </c>
      <c r="AH8" s="14" t="n">
        <f aca="false">$B$15/AG8</f>
        <v>1.89858340068916</v>
      </c>
      <c r="AI8" s="14" t="n">
        <f aca="false">AH8/$AF$5</f>
        <v>0.0296653656357681</v>
      </c>
      <c r="AL8" s="0" t="n">
        <v>6</v>
      </c>
      <c r="AM8" s="0" t="n">
        <v>82</v>
      </c>
    </row>
    <row r="9" customFormat="false" ht="13.8" hidden="false" customHeight="false" outlineLevel="0" collapsed="false">
      <c r="A9" s="13" t="n">
        <v>0.2</v>
      </c>
      <c r="B9" s="11" t="n">
        <v>10000</v>
      </c>
      <c r="C9" s="11" t="n">
        <v>34.649</v>
      </c>
      <c r="D9" s="14" t="n">
        <f aca="false">$B$15/C9</f>
        <v>1.28806026147941</v>
      </c>
      <c r="E9" s="14" t="n">
        <f aca="false">D9/$B$5</f>
        <v>0.644030130739704</v>
      </c>
      <c r="H9" s="11" t="n">
        <v>5000</v>
      </c>
      <c r="I9" s="11" t="n">
        <v>23.583</v>
      </c>
      <c r="J9" s="14" t="n">
        <f aca="false">$B$15/I9</f>
        <v>1.89246491116482</v>
      </c>
      <c r="K9" s="14" t="n">
        <f aca="false">J9/$H$5</f>
        <v>0.473116227791206</v>
      </c>
      <c r="N9" s="15" t="n">
        <v>2500</v>
      </c>
      <c r="O9" s="15" t="n">
        <v>16.83</v>
      </c>
      <c r="P9" s="16" t="n">
        <f aca="false">$B$15/O9</f>
        <v>2.65181224004753</v>
      </c>
      <c r="Q9" s="16" t="n">
        <f aca="false">P9/$N$5</f>
        <v>0.331476530005942</v>
      </c>
      <c r="R9" s="0" t="n">
        <f aca="false">0+11+14+17+20+17+14+11</f>
        <v>104</v>
      </c>
      <c r="S9" s="0" t="n">
        <v>21</v>
      </c>
      <c r="T9" s="11" t="n">
        <v>1250</v>
      </c>
      <c r="U9" s="11" t="n">
        <v>13.343</v>
      </c>
      <c r="V9" s="14" t="n">
        <f aca="false">$B$15/U9</f>
        <v>3.34482500187364</v>
      </c>
      <c r="W9" s="14" t="n">
        <f aca="false">V9/$T$5</f>
        <v>0.209051562617103</v>
      </c>
      <c r="X9" s="12"/>
      <c r="Y9" s="12"/>
      <c r="Z9" s="11" t="n">
        <v>625</v>
      </c>
      <c r="AA9" s="11" t="n">
        <v>18.732</v>
      </c>
      <c r="AB9" s="14" t="n">
        <f aca="false">$B$15/AA9</f>
        <v>2.38255391842836</v>
      </c>
      <c r="AC9" s="14" t="n">
        <f aca="false">AB9/$Z$5</f>
        <v>0.0744548099508862</v>
      </c>
      <c r="AD9" s="12"/>
      <c r="AE9" s="12"/>
      <c r="AF9" s="15" t="n">
        <v>313</v>
      </c>
      <c r="AG9" s="15" t="n">
        <v>20.469</v>
      </c>
      <c r="AH9" s="16" t="n">
        <f aca="false">$B$15/AG9</f>
        <v>2.18037031608774</v>
      </c>
      <c r="AI9" s="16" t="n">
        <f aca="false">AH9/$AF$5</f>
        <v>0.034068286188871</v>
      </c>
      <c r="AJ9" s="0" t="n">
        <f aca="false">SUM(AM2:AM65)</f>
        <v>7104</v>
      </c>
      <c r="AK9" s="0" t="n">
        <v>161</v>
      </c>
      <c r="AL9" s="0" t="n">
        <v>7</v>
      </c>
      <c r="AM9" s="0" t="n">
        <v>85</v>
      </c>
    </row>
    <row r="10" customFormat="false" ht="13.8" hidden="false" customHeight="false" outlineLevel="0" collapsed="false">
      <c r="A10" s="13" t="n">
        <v>0.25</v>
      </c>
      <c r="B10" s="11" t="n">
        <v>12500</v>
      </c>
      <c r="C10" s="11" t="n">
        <v>32.553</v>
      </c>
      <c r="D10" s="14" t="n">
        <f aca="false">$B$15/C10</f>
        <v>1.370994992781</v>
      </c>
      <c r="E10" s="14" t="n">
        <f aca="false">D10/$B$5</f>
        <v>0.685497496390502</v>
      </c>
      <c r="H10" s="15" t="n">
        <v>6250</v>
      </c>
      <c r="I10" s="15" t="n">
        <v>22.458</v>
      </c>
      <c r="J10" s="16" t="n">
        <f aca="false">$B$15/I10</f>
        <v>1.98726511710749</v>
      </c>
      <c r="K10" s="16" t="n">
        <f aca="false">J10/$H$5</f>
        <v>0.496816279276872</v>
      </c>
      <c r="L10" s="0" t="n">
        <f aca="false">0+8+6+6</f>
        <v>20</v>
      </c>
      <c r="M10" s="0" t="n">
        <v>9</v>
      </c>
      <c r="N10" s="11" t="n">
        <v>3125</v>
      </c>
      <c r="O10" s="11" t="n">
        <v>16.981</v>
      </c>
      <c r="P10" s="14" t="n">
        <f aca="false">$B$15/O10</f>
        <v>2.62823155291208</v>
      </c>
      <c r="Q10" s="14" t="n">
        <f aca="false">P10/$N$5</f>
        <v>0.32852894411401</v>
      </c>
      <c r="T10" s="11" t="n">
        <v>1563</v>
      </c>
      <c r="U10" s="11" t="n">
        <v>15.153</v>
      </c>
      <c r="V10" s="14" t="n">
        <f aca="false">$B$15/U10</f>
        <v>2.94529136144658</v>
      </c>
      <c r="W10" s="14" t="n">
        <f aca="false">V10/$T$5</f>
        <v>0.184080710090411</v>
      </c>
      <c r="X10" s="12"/>
      <c r="Y10" s="12"/>
      <c r="Z10" s="11" t="n">
        <v>782</v>
      </c>
      <c r="AA10" s="11" t="n">
        <v>22.636</v>
      </c>
      <c r="AB10" s="14" t="n">
        <f aca="false">$B$15/AA10</f>
        <v>1.97163809860399</v>
      </c>
      <c r="AC10" s="14" t="n">
        <f aca="false">AB10/$Z$5</f>
        <v>0.0616136905813748</v>
      </c>
      <c r="AD10" s="12"/>
      <c r="AE10" s="12"/>
      <c r="AF10" s="11" t="n">
        <v>391</v>
      </c>
      <c r="AG10" s="11" t="n">
        <v>23.601</v>
      </c>
      <c r="AH10" s="14" t="n">
        <f aca="false">$B$15/AG10</f>
        <v>1.89102156688276</v>
      </c>
      <c r="AI10" s="14" t="n">
        <f aca="false">AH10/$AF$5</f>
        <v>0.0295472119825431</v>
      </c>
      <c r="AL10" s="0" t="n">
        <v>8</v>
      </c>
      <c r="AM10" s="0" t="n">
        <v>88</v>
      </c>
    </row>
    <row r="11" customFormat="false" ht="13.8" hidden="false" customHeight="false" outlineLevel="0" collapsed="false">
      <c r="A11" s="13" t="n">
        <v>0.3</v>
      </c>
      <c r="B11" s="11" t="n">
        <v>15000</v>
      </c>
      <c r="C11" s="11" t="n">
        <v>33.128</v>
      </c>
      <c r="D11" s="14" t="n">
        <f aca="false">$B$15/C11</f>
        <v>1.34719874426467</v>
      </c>
      <c r="E11" s="14" t="n">
        <f aca="false">D11/$B$5</f>
        <v>0.673599372132335</v>
      </c>
      <c r="H11" s="11" t="n">
        <v>7500</v>
      </c>
      <c r="I11" s="11" t="n">
        <v>24.131</v>
      </c>
      <c r="J11" s="14" t="n">
        <f aca="false">$B$15/I11</f>
        <v>1.84948821018607</v>
      </c>
      <c r="K11" s="14" t="n">
        <f aca="false">J11/$H$5</f>
        <v>0.462372052546517</v>
      </c>
      <c r="N11" s="11" t="n">
        <v>3750</v>
      </c>
      <c r="O11" s="11" t="n">
        <v>18.165</v>
      </c>
      <c r="P11" s="14" t="n">
        <f aca="false">$B$15/O11</f>
        <v>2.45692265345445</v>
      </c>
      <c r="Q11" s="14" t="n">
        <f aca="false">P11/$N$5</f>
        <v>0.307115331681806</v>
      </c>
      <c r="T11" s="11" t="n">
        <v>1875</v>
      </c>
      <c r="U11" s="11" t="n">
        <v>16.904</v>
      </c>
      <c r="V11" s="14" t="n">
        <f aca="false">$B$15/U11</f>
        <v>2.64020350212967</v>
      </c>
      <c r="W11" s="14" t="n">
        <f aca="false">V11/$T$5</f>
        <v>0.165012718883105</v>
      </c>
      <c r="X11" s="12"/>
      <c r="Y11" s="12"/>
      <c r="Z11" s="11" t="n">
        <v>938</v>
      </c>
      <c r="AA11" s="11" t="n">
        <v>27.56</v>
      </c>
      <c r="AB11" s="14" t="n">
        <f aca="false">$B$15/AA11</f>
        <v>1.61937590711176</v>
      </c>
      <c r="AC11" s="14" t="n">
        <f aca="false">AB11/$Z$5</f>
        <v>0.0506054970972424</v>
      </c>
      <c r="AD11" s="12"/>
      <c r="AE11" s="12"/>
      <c r="AF11" s="11" t="n">
        <v>469</v>
      </c>
      <c r="AG11" s="11" t="n">
        <v>28.857</v>
      </c>
      <c r="AH11" s="14" t="n">
        <f aca="false">$B$15/AG11</f>
        <v>1.54659181481096</v>
      </c>
      <c r="AI11" s="14" t="n">
        <f aca="false">AH11/$AF$5</f>
        <v>0.0241654971064213</v>
      </c>
      <c r="AL11" s="0" t="n">
        <v>9</v>
      </c>
      <c r="AM11" s="0" t="n">
        <v>91</v>
      </c>
    </row>
    <row r="12" customFormat="false" ht="13.8" hidden="false" customHeight="false" outlineLevel="0" collapsed="false">
      <c r="A12" s="13" t="n">
        <v>0.4</v>
      </c>
      <c r="B12" s="15" t="n">
        <v>20000</v>
      </c>
      <c r="C12" s="15" t="n">
        <v>32.447</v>
      </c>
      <c r="D12" s="16" t="n">
        <f aca="false">$B$15/C12</f>
        <v>1.37547384966253</v>
      </c>
      <c r="E12" s="16" t="n">
        <f aca="false">D12/$B$5</f>
        <v>0.687736924831263</v>
      </c>
      <c r="F12" s="0" t="n">
        <f aca="false">0+3</f>
        <v>3</v>
      </c>
      <c r="G12" s="0" t="n">
        <v>4</v>
      </c>
      <c r="H12" s="11" t="n">
        <v>10000</v>
      </c>
      <c r="I12" s="11" t="n">
        <v>24.758</v>
      </c>
      <c r="J12" s="14" t="n">
        <f aca="false">$B$15/I12</f>
        <v>1.80264964859843</v>
      </c>
      <c r="K12" s="14" t="n">
        <f aca="false">J12/$H$5</f>
        <v>0.450662412149608</v>
      </c>
      <c r="N12" s="11" t="n">
        <v>5000</v>
      </c>
      <c r="O12" s="11" t="n">
        <v>22.42</v>
      </c>
      <c r="P12" s="14" t="n">
        <f aca="false">$B$15/O12</f>
        <v>1.99063336306869</v>
      </c>
      <c r="Q12" s="14" t="n">
        <f aca="false">P12/$N$5</f>
        <v>0.248829170383586</v>
      </c>
      <c r="T12" s="11" t="n">
        <v>2500</v>
      </c>
      <c r="U12" s="11" t="n">
        <v>22.411</v>
      </c>
      <c r="V12" s="14" t="n">
        <f aca="false">$B$15/U12</f>
        <v>1.99143277854625</v>
      </c>
      <c r="W12" s="14" t="n">
        <f aca="false">V12/$T$5</f>
        <v>0.124464548659141</v>
      </c>
      <c r="X12" s="12"/>
      <c r="Y12" s="12"/>
      <c r="Z12" s="11" t="n">
        <v>1250</v>
      </c>
      <c r="AA12" s="11" t="n">
        <v>38.732</v>
      </c>
      <c r="AB12" s="14" t="n">
        <f aca="false">$B$15/AA12</f>
        <v>1.15227718682227</v>
      </c>
      <c r="AC12" s="14" t="n">
        <f aca="false">AB12/$Z$5</f>
        <v>0.0360086620881958</v>
      </c>
      <c r="AD12" s="12"/>
      <c r="AE12" s="12"/>
      <c r="AF12" s="11" t="n">
        <v>626</v>
      </c>
      <c r="AG12" s="11" t="n">
        <v>41.745</v>
      </c>
      <c r="AH12" s="14" t="n">
        <f aca="false">$B$15/AG12</f>
        <v>1.06911007306264</v>
      </c>
      <c r="AI12" s="14" t="n">
        <f aca="false">AH12/$AF$5</f>
        <v>0.0167048448916038</v>
      </c>
      <c r="AL12" s="0" t="n">
        <v>10</v>
      </c>
      <c r="AM12" s="0" t="n">
        <v>94</v>
      </c>
    </row>
    <row r="13" customFormat="false" ht="13.8" hidden="false" customHeight="false" outlineLevel="0" collapsed="false">
      <c r="N13" s="7"/>
      <c r="T13" s="11" t="n">
        <v>313</v>
      </c>
      <c r="U13" s="11" t="n">
        <v>20.329</v>
      </c>
      <c r="V13" s="14" t="n">
        <f aca="false">$B$15/U13</f>
        <v>2.19538590191352</v>
      </c>
      <c r="W13" s="14" t="n">
        <f aca="false">V13/$T$5</f>
        <v>0.137211618869595</v>
      </c>
      <c r="X13" s="12"/>
      <c r="Y13" s="12"/>
      <c r="Z13" s="11" t="n">
        <v>157</v>
      </c>
      <c r="AA13" s="11" t="n">
        <v>19.177</v>
      </c>
      <c r="AB13" s="14" t="n">
        <f aca="false">$B$15/AA13</f>
        <v>2.32726703864004</v>
      </c>
      <c r="AC13" s="14" t="n">
        <f aca="false">AB13/$Z$5</f>
        <v>0.0727270949575012</v>
      </c>
      <c r="AD13" s="12"/>
      <c r="AE13" s="12"/>
      <c r="AF13" s="12"/>
      <c r="AG13" s="17"/>
      <c r="AH13" s="17"/>
      <c r="AI13" s="17"/>
      <c r="AL13" s="0" t="n">
        <v>11</v>
      </c>
      <c r="AM13" s="0" t="n">
        <v>97</v>
      </c>
    </row>
    <row r="14" customFormat="false" ht="13.8" hidden="false" customHeight="false" outlineLevel="0" collapsed="false">
      <c r="B14" s="18" t="s">
        <v>12</v>
      </c>
      <c r="N14" s="7"/>
      <c r="T14" s="11" t="n">
        <v>438</v>
      </c>
      <c r="U14" s="11" t="n">
        <v>15.083</v>
      </c>
      <c r="V14" s="14" t="n">
        <f aca="false">$B$15/U14</f>
        <v>2.95896041901478</v>
      </c>
      <c r="W14" s="14" t="n">
        <f aca="false">V14/$T$5</f>
        <v>0.184935026188424</v>
      </c>
      <c r="X14" s="12"/>
      <c r="Y14" s="12"/>
      <c r="Z14" s="11" t="n">
        <v>219</v>
      </c>
      <c r="AA14" s="11" t="n">
        <v>16.486</v>
      </c>
      <c r="AB14" s="14" t="n">
        <f aca="false">$B$15/AA14</f>
        <v>2.70714545675118</v>
      </c>
      <c r="AC14" s="14" t="n">
        <f aca="false">AB14/$Z$5</f>
        <v>0.0845982955234745</v>
      </c>
      <c r="AD14" s="12"/>
      <c r="AE14" s="12"/>
      <c r="AF14" s="12"/>
      <c r="AG14" s="17"/>
      <c r="AH14" s="17"/>
      <c r="AI14" s="17"/>
      <c r="AL14" s="0" t="n">
        <v>12</v>
      </c>
      <c r="AM14" s="0" t="n">
        <v>100</v>
      </c>
    </row>
    <row r="15" customFormat="false" ht="13.8" hidden="false" customHeight="false" outlineLevel="0" collapsed="false">
      <c r="A15" s="19" t="s">
        <v>13</v>
      </c>
      <c r="B15" s="20" t="n">
        <v>44.63</v>
      </c>
      <c r="N15" s="7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7"/>
      <c r="AH15" s="17"/>
      <c r="AI15" s="17"/>
      <c r="AJ15" s="21" t="n">
        <f aca="false">AJ9*AF9*2</f>
        <v>4447104</v>
      </c>
      <c r="AL15" s="0" t="n">
        <v>13</v>
      </c>
      <c r="AM15" s="0" t="n">
        <v>103</v>
      </c>
    </row>
    <row r="16" customFormat="false" ht="13.8" hidden="false" customHeight="false" outlineLevel="0" collapsed="false"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 t="n">
        <f aca="false">AD8*Z8*2</f>
        <v>1817904</v>
      </c>
      <c r="AE16" s="12"/>
      <c r="AF16" s="12"/>
      <c r="AG16" s="12"/>
      <c r="AH16" s="12"/>
      <c r="AI16" s="12"/>
      <c r="AL16" s="0" t="n">
        <v>14</v>
      </c>
      <c r="AM16" s="0" t="n">
        <v>106</v>
      </c>
    </row>
    <row r="17" customFormat="false" ht="13.8" hidden="false" customHeight="false" outlineLevel="0" collapsed="false">
      <c r="A17" s="1" t="s">
        <v>14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L17" s="0" t="n">
        <v>15</v>
      </c>
      <c r="AM17" s="0" t="n">
        <v>109</v>
      </c>
    </row>
    <row r="18" customFormat="false" ht="13.8" hidden="false" customHeight="false" outlineLevel="0" collapsed="false">
      <c r="A18" s="3" t="s">
        <v>3</v>
      </c>
      <c r="B18" s="4" t="n">
        <v>1000000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L18" s="0" t="n">
        <v>16</v>
      </c>
      <c r="AM18" s="0" t="n">
        <v>112</v>
      </c>
    </row>
    <row r="19" customFormat="false" ht="13.8" hidden="false" customHeight="false" outlineLevel="0" collapsed="false"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L19" s="0" t="n">
        <v>17</v>
      </c>
      <c r="AM19" s="0" t="n">
        <v>115</v>
      </c>
    </row>
    <row r="20" customFormat="false" ht="13.8" hidden="false" customHeight="false" outlineLevel="0" collapsed="false">
      <c r="A20" s="5" t="s">
        <v>4</v>
      </c>
      <c r="B20" s="6" t="n">
        <v>2</v>
      </c>
      <c r="C20" s="6"/>
      <c r="D20" s="6"/>
      <c r="E20" s="6"/>
      <c r="F20" s="7"/>
      <c r="G20" s="7"/>
      <c r="H20" s="6" t="n">
        <v>4</v>
      </c>
      <c r="I20" s="6"/>
      <c r="J20" s="6"/>
      <c r="K20" s="6"/>
      <c r="N20" s="6" t="n">
        <v>8</v>
      </c>
      <c r="O20" s="6"/>
      <c r="P20" s="6"/>
      <c r="Q20" s="6"/>
      <c r="T20" s="6" t="n">
        <v>16</v>
      </c>
      <c r="U20" s="6"/>
      <c r="V20" s="6"/>
      <c r="W20" s="6"/>
      <c r="X20" s="12"/>
      <c r="Y20" s="12"/>
      <c r="Z20" s="6" t="n">
        <v>32</v>
      </c>
      <c r="AA20" s="6"/>
      <c r="AB20" s="6"/>
      <c r="AC20" s="6"/>
      <c r="AD20" s="12"/>
      <c r="AE20" s="12"/>
      <c r="AF20" s="6" t="n">
        <v>64</v>
      </c>
      <c r="AG20" s="6"/>
      <c r="AH20" s="6"/>
      <c r="AI20" s="6"/>
      <c r="AL20" s="0" t="n">
        <v>18</v>
      </c>
      <c r="AM20" s="0" t="n">
        <v>118</v>
      </c>
    </row>
    <row r="21" customFormat="false" ht="13.8" hidden="false" customHeight="false" outlineLevel="0" collapsed="false">
      <c r="A21" s="8" t="s">
        <v>5</v>
      </c>
      <c r="B21" s="9" t="n">
        <v>500000</v>
      </c>
      <c r="C21" s="9"/>
      <c r="D21" s="10" t="s">
        <v>6</v>
      </c>
      <c r="E21" s="10" t="s">
        <v>7</v>
      </c>
      <c r="H21" s="9" t="n">
        <f aca="false">H6*10</f>
        <v>250000</v>
      </c>
      <c r="I21" s="9"/>
      <c r="J21" s="10" t="s">
        <v>6</v>
      </c>
      <c r="K21" s="10" t="s">
        <v>7</v>
      </c>
      <c r="N21" s="9" t="n">
        <v>125000</v>
      </c>
      <c r="O21" s="9"/>
      <c r="P21" s="10" t="s">
        <v>6</v>
      </c>
      <c r="Q21" s="10" t="s">
        <v>7</v>
      </c>
      <c r="T21" s="9" t="n">
        <f aca="false">T6*10</f>
        <v>62500</v>
      </c>
      <c r="U21" s="9"/>
      <c r="V21" s="10" t="s">
        <v>6</v>
      </c>
      <c r="W21" s="10" t="s">
        <v>7</v>
      </c>
      <c r="X21" s="12"/>
      <c r="Y21" s="12"/>
      <c r="Z21" s="9" t="n">
        <f aca="false">Z6*10</f>
        <v>31250</v>
      </c>
      <c r="AA21" s="9"/>
      <c r="AB21" s="10" t="s">
        <v>6</v>
      </c>
      <c r="AC21" s="10" t="s">
        <v>7</v>
      </c>
      <c r="AD21" s="12"/>
      <c r="AE21" s="12"/>
      <c r="AF21" s="9" t="n">
        <v>15625</v>
      </c>
      <c r="AG21" s="9"/>
      <c r="AH21" s="10" t="s">
        <v>6</v>
      </c>
      <c r="AI21" s="10" t="s">
        <v>7</v>
      </c>
      <c r="AL21" s="0" t="n">
        <v>19</v>
      </c>
      <c r="AM21" s="0" t="n">
        <v>121</v>
      </c>
    </row>
    <row r="22" customFormat="false" ht="13.8" hidden="false" customHeight="false" outlineLevel="0" collapsed="false">
      <c r="B22" s="11" t="s">
        <v>11</v>
      </c>
      <c r="C22" s="11" t="s">
        <v>12</v>
      </c>
      <c r="D22" s="11"/>
      <c r="E22" s="11"/>
      <c r="H22" s="11" t="s">
        <v>11</v>
      </c>
      <c r="I22" s="11" t="s">
        <v>12</v>
      </c>
      <c r="J22" s="11"/>
      <c r="K22" s="11"/>
      <c r="N22" s="11" t="s">
        <v>11</v>
      </c>
      <c r="O22" s="11" t="s">
        <v>12</v>
      </c>
      <c r="P22" s="11"/>
      <c r="Q22" s="11"/>
      <c r="T22" s="11" t="s">
        <v>11</v>
      </c>
      <c r="U22" s="11" t="s">
        <v>12</v>
      </c>
      <c r="V22" s="11"/>
      <c r="W22" s="11"/>
      <c r="X22" s="12"/>
      <c r="Y22" s="12"/>
      <c r="Z22" s="11" t="s">
        <v>11</v>
      </c>
      <c r="AA22" s="11" t="s">
        <v>12</v>
      </c>
      <c r="AB22" s="11"/>
      <c r="AC22" s="11"/>
      <c r="AD22" s="12"/>
      <c r="AE22" s="12"/>
      <c r="AF22" s="11" t="s">
        <v>11</v>
      </c>
      <c r="AG22" s="11" t="s">
        <v>12</v>
      </c>
      <c r="AH22" s="11"/>
      <c r="AI22" s="11"/>
      <c r="AL22" s="0" t="n">
        <v>20</v>
      </c>
      <c r="AM22" s="0" t="n">
        <v>124</v>
      </c>
    </row>
    <row r="23" customFormat="false" ht="13.8" hidden="false" customHeight="false" outlineLevel="0" collapsed="false">
      <c r="A23" s="13" t="n">
        <v>0.1</v>
      </c>
      <c r="B23" s="11" t="n">
        <f aca="false">B8*10</f>
        <v>5000</v>
      </c>
      <c r="C23" s="11" t="n">
        <v>3.936</v>
      </c>
      <c r="D23" s="11" t="n">
        <f aca="false">$B$30/C23</f>
        <v>0.0177845528455285</v>
      </c>
      <c r="E23" s="11" t="n">
        <f aca="false">D23/$B$20</f>
        <v>0.00889227642276423</v>
      </c>
      <c r="H23" s="11" t="n">
        <f aca="false">H8*10</f>
        <v>25000</v>
      </c>
      <c r="I23" s="11" t="n">
        <v>0.658</v>
      </c>
      <c r="J23" s="11" t="n">
        <f aca="false">$B$30/I23</f>
        <v>0.106382978723404</v>
      </c>
      <c r="K23" s="11" t="n">
        <f aca="false">J23/$H$20</f>
        <v>0.0265957446808511</v>
      </c>
      <c r="N23" s="15" t="n">
        <f aca="false">N8*10</f>
        <v>12500</v>
      </c>
      <c r="O23" s="15" t="n">
        <v>0.864</v>
      </c>
      <c r="P23" s="11" t="n">
        <f aca="false">$B$30/O23</f>
        <v>0.0810185185185185</v>
      </c>
      <c r="Q23" s="11" t="n">
        <f aca="false">P23/$N$20</f>
        <v>0.0101273148148148</v>
      </c>
      <c r="T23" s="11" t="n">
        <f aca="false">T8*10</f>
        <v>6250</v>
      </c>
      <c r="U23" s="11" t="n">
        <v>2.324</v>
      </c>
      <c r="V23" s="11" t="n">
        <f aca="false">$B$30/U23</f>
        <v>0.0301204819277108</v>
      </c>
      <c r="W23" s="11" t="n">
        <f aca="false">V23/$T$20</f>
        <v>0.00188253012048193</v>
      </c>
      <c r="X23" s="12"/>
      <c r="Y23" s="12"/>
      <c r="Z23" s="15" t="n">
        <v>3125</v>
      </c>
      <c r="AA23" s="15" t="n">
        <v>4.386</v>
      </c>
      <c r="AB23" s="11" t="n">
        <f aca="false">$B$30/AA23</f>
        <v>0.0159598723210214</v>
      </c>
      <c r="AC23" s="11" t="n">
        <f aca="false">AB23/$Z$20</f>
        <v>0.00049874601003192</v>
      </c>
      <c r="AD23" s="12"/>
      <c r="AE23" s="12"/>
      <c r="AF23" s="11" t="n">
        <v>1563</v>
      </c>
      <c r="AG23" s="11" t="n">
        <v>9.053</v>
      </c>
      <c r="AH23" s="11" t="n">
        <f aca="false">$B$30/AG23</f>
        <v>0.00773224345520822</v>
      </c>
      <c r="AI23" s="11" t="n">
        <f aca="false">AH23/$AF$20</f>
        <v>0.000120816303987628</v>
      </c>
      <c r="AL23" s="0" t="n">
        <v>21</v>
      </c>
      <c r="AM23" s="0" t="n">
        <v>127</v>
      </c>
    </row>
    <row r="24" customFormat="false" ht="13.8" hidden="false" customHeight="false" outlineLevel="0" collapsed="false">
      <c r="A24" s="13" t="n">
        <v>0.2</v>
      </c>
      <c r="B24" s="11" t="n">
        <f aca="false">B9*10</f>
        <v>100000</v>
      </c>
      <c r="C24" s="11" t="n">
        <v>0.507</v>
      </c>
      <c r="D24" s="11" t="n">
        <f aca="false">$B$30/C24</f>
        <v>0.138067061143984</v>
      </c>
      <c r="E24" s="11" t="n">
        <f aca="false">D24/$B$20</f>
        <v>0.0690335305719921</v>
      </c>
      <c r="H24" s="11" t="n">
        <f aca="false">H9*10</f>
        <v>50000</v>
      </c>
      <c r="I24" s="11" t="n">
        <v>1.504</v>
      </c>
      <c r="J24" s="11" t="n">
        <f aca="false">$B$30/I24</f>
        <v>0.0465425531914894</v>
      </c>
      <c r="K24" s="11" t="n">
        <f aca="false">J24/$H$20</f>
        <v>0.0116356382978723</v>
      </c>
      <c r="N24" s="11" t="n">
        <f aca="false">N9*10</f>
        <v>25000</v>
      </c>
      <c r="O24" s="11" t="n">
        <v>1.763</v>
      </c>
      <c r="P24" s="11" t="n">
        <f aca="false">$B$30/O24</f>
        <v>0.0397050482132728</v>
      </c>
      <c r="Q24" s="11" t="n">
        <f aca="false">P24/$N$20</f>
        <v>0.00496313102665911</v>
      </c>
      <c r="T24" s="15" t="n">
        <f aca="false">T9*10</f>
        <v>12500</v>
      </c>
      <c r="U24" s="15" t="n">
        <v>2.246</v>
      </c>
      <c r="V24" s="11" t="n">
        <f aca="false">$B$30/U24</f>
        <v>0.031166518254675</v>
      </c>
      <c r="W24" s="11" t="n">
        <f aca="false">V24/$T$20</f>
        <v>0.00194790739091719</v>
      </c>
      <c r="X24" s="12"/>
      <c r="Y24" s="12"/>
      <c r="Z24" s="11" t="n">
        <v>6250</v>
      </c>
      <c r="AA24" s="11" t="n">
        <v>4.463</v>
      </c>
      <c r="AB24" s="11" t="n">
        <f aca="false">$B$30/AA24</f>
        <v>0.0156845171409366</v>
      </c>
      <c r="AC24" s="11" t="n">
        <f aca="false">AB24/$Z$20</f>
        <v>0.000490141160654268</v>
      </c>
      <c r="AD24" s="12"/>
      <c r="AE24" s="12"/>
      <c r="AF24" s="15" t="n">
        <v>3125</v>
      </c>
      <c r="AG24" s="15" t="n">
        <v>7.609</v>
      </c>
      <c r="AH24" s="11" t="n">
        <f aca="false">$B$30/AG24</f>
        <v>0.00919963201471941</v>
      </c>
      <c r="AI24" s="11" t="n">
        <f aca="false">AH24/$AF$20</f>
        <v>0.000143744250229991</v>
      </c>
      <c r="AL24" s="0" t="n">
        <v>22</v>
      </c>
      <c r="AM24" s="0" t="n">
        <v>130</v>
      </c>
    </row>
    <row r="25" customFormat="false" ht="13.8" hidden="false" customHeight="false" outlineLevel="0" collapsed="false">
      <c r="A25" s="13" t="n">
        <v>0.25</v>
      </c>
      <c r="B25" s="11" t="n">
        <f aca="false">B10*10</f>
        <v>125000</v>
      </c>
      <c r="C25" s="11" t="n">
        <v>0.384</v>
      </c>
      <c r="D25" s="11" t="n">
        <f aca="false">$B$30/C25</f>
        <v>0.182291666666667</v>
      </c>
      <c r="E25" s="11" t="n">
        <f aca="false">D25/$B$20</f>
        <v>0.0911458333333333</v>
      </c>
      <c r="H25" s="11" t="n">
        <f aca="false">H10*10</f>
        <v>62500</v>
      </c>
      <c r="I25" s="11" t="n">
        <v>1.492</v>
      </c>
      <c r="J25" s="11" t="n">
        <f aca="false">$B$30/I25</f>
        <v>0.046916890080429</v>
      </c>
      <c r="K25" s="11" t="n">
        <f aca="false">J25/$H$20</f>
        <v>0.0117292225201072</v>
      </c>
      <c r="N25" s="11" t="n">
        <f aca="false">N10*10</f>
        <v>31250</v>
      </c>
      <c r="O25" s="11" t="n">
        <v>1.731</v>
      </c>
      <c r="P25" s="11" t="n">
        <f aca="false">$B$30/O25</f>
        <v>0.0404390525707683</v>
      </c>
      <c r="Q25" s="11" t="n">
        <f aca="false">P25/$N$20</f>
        <v>0.00505488157134604</v>
      </c>
      <c r="T25" s="11" t="n">
        <f aca="false">T10*10</f>
        <v>15630</v>
      </c>
      <c r="U25" s="11" t="n">
        <v>2.332</v>
      </c>
      <c r="V25" s="11" t="n">
        <f aca="false">$B$30/U25</f>
        <v>0.0300171526586621</v>
      </c>
      <c r="W25" s="11" t="n">
        <f aca="false">V25/$T$20</f>
        <v>0.00187607204116638</v>
      </c>
      <c r="X25" s="12"/>
      <c r="Y25" s="12"/>
      <c r="Z25" s="11" t="n">
        <v>7813</v>
      </c>
      <c r="AA25" s="11" t="n">
        <v>4.603</v>
      </c>
      <c r="AB25" s="11" t="n">
        <f aca="false">$B$30/AA25</f>
        <v>0.0152074733869216</v>
      </c>
      <c r="AC25" s="11" t="n">
        <f aca="false">AB25/$Z$20</f>
        <v>0.000475233543341299</v>
      </c>
      <c r="AD25" s="12"/>
      <c r="AE25" s="12"/>
      <c r="AF25" s="11" t="n">
        <v>3907</v>
      </c>
      <c r="AG25" s="11" t="n">
        <v>7.974</v>
      </c>
      <c r="AH25" s="11" t="n">
        <f aca="false">$B$30/AG25</f>
        <v>0.00877853022322548</v>
      </c>
      <c r="AI25" s="11" t="n">
        <f aca="false">AH25/$AF$20</f>
        <v>0.000137164534737898</v>
      </c>
      <c r="AL25" s="0" t="n">
        <v>23</v>
      </c>
      <c r="AM25" s="0" t="n">
        <v>133</v>
      </c>
    </row>
    <row r="26" customFormat="false" ht="13.8" hidden="false" customHeight="false" outlineLevel="0" collapsed="false">
      <c r="A26" s="13" t="n">
        <v>0.3</v>
      </c>
      <c r="B26" s="11" t="n">
        <f aca="false">B11*10</f>
        <v>150000</v>
      </c>
      <c r="C26" s="11" t="n">
        <v>0.4</v>
      </c>
      <c r="D26" s="11" t="n">
        <f aca="false">$B$30/C26</f>
        <v>0.175</v>
      </c>
      <c r="E26" s="11" t="n">
        <f aca="false">D26/$B$20</f>
        <v>0.0875</v>
      </c>
      <c r="H26" s="11" t="n">
        <f aca="false">H11*10</f>
        <v>75000</v>
      </c>
      <c r="I26" s="11" t="n">
        <v>0.504</v>
      </c>
      <c r="J26" s="11" t="n">
        <f aca="false">$B$30/I26</f>
        <v>0.138888888888889</v>
      </c>
      <c r="K26" s="11" t="n">
        <f aca="false">J26/$H$20</f>
        <v>0.0347222222222222</v>
      </c>
      <c r="N26" s="11" t="n">
        <f aca="false">N11*10</f>
        <v>37500</v>
      </c>
      <c r="O26" s="11" t="n">
        <v>1.73</v>
      </c>
      <c r="P26" s="11" t="n">
        <f aca="false">$B$30/O26</f>
        <v>0.0404624277456647</v>
      </c>
      <c r="Q26" s="11" t="n">
        <f aca="false">P26/$N$20</f>
        <v>0.00505780346820809</v>
      </c>
      <c r="T26" s="11" t="n">
        <f aca="false">T11*10</f>
        <v>18750</v>
      </c>
      <c r="U26" s="11" t="n">
        <v>2.455</v>
      </c>
      <c r="V26" s="11" t="n">
        <f aca="false">$B$30/U26</f>
        <v>0.0285132382892057</v>
      </c>
      <c r="W26" s="11" t="n">
        <f aca="false">V26/$T$20</f>
        <v>0.00178207739307536</v>
      </c>
      <c r="X26" s="12"/>
      <c r="Y26" s="12"/>
      <c r="Z26" s="11" t="n">
        <v>9375</v>
      </c>
      <c r="AA26" s="11" t="n">
        <v>4.788</v>
      </c>
      <c r="AB26" s="11" t="n">
        <f aca="false">$B$30/AA26</f>
        <v>0.0146198830409357</v>
      </c>
      <c r="AC26" s="11" t="n">
        <f aca="false">AB26/$Z$20</f>
        <v>0.00045687134502924</v>
      </c>
      <c r="AD26" s="12"/>
      <c r="AE26" s="12"/>
      <c r="AF26" s="11" t="n">
        <v>4688</v>
      </c>
      <c r="AG26" s="11" t="n">
        <v>7.723</v>
      </c>
      <c r="AH26" s="11" t="n">
        <f aca="false">$B$30/AG26</f>
        <v>0.00906383529716432</v>
      </c>
      <c r="AI26" s="11" t="n">
        <f aca="false">AH26/$AF$20</f>
        <v>0.000141622426518192</v>
      </c>
      <c r="AL26" s="0" t="n">
        <v>24</v>
      </c>
      <c r="AM26" s="0" t="n">
        <v>136</v>
      </c>
    </row>
    <row r="27" customFormat="false" ht="13.8" hidden="false" customHeight="false" outlineLevel="0" collapsed="false">
      <c r="A27" s="13" t="n">
        <v>0.4</v>
      </c>
      <c r="B27" s="15" t="n">
        <f aca="false">B12*10</f>
        <v>200000</v>
      </c>
      <c r="C27" s="15" t="n">
        <v>0.366</v>
      </c>
      <c r="D27" s="11" t="n">
        <f aca="false">$B$30/C27</f>
        <v>0.191256830601093</v>
      </c>
      <c r="E27" s="11" t="n">
        <f aca="false">D27/$B$20</f>
        <v>0.0956284153005464</v>
      </c>
      <c r="H27" s="15" t="n">
        <f aca="false">H12*10</f>
        <v>100000</v>
      </c>
      <c r="I27" s="15" t="n">
        <v>0.489</v>
      </c>
      <c r="J27" s="11" t="n">
        <f aca="false">$B$30/I27</f>
        <v>0.143149284253579</v>
      </c>
      <c r="K27" s="11" t="n">
        <f aca="false">J27/$H$20</f>
        <v>0.0357873210633947</v>
      </c>
      <c r="N27" s="11" t="n">
        <f aca="false">N12*10</f>
        <v>50000</v>
      </c>
      <c r="O27" s="11" t="n">
        <v>1.706</v>
      </c>
      <c r="P27" s="11" t="n">
        <f aca="false">$B$30/O27</f>
        <v>0.041031652989449</v>
      </c>
      <c r="Q27" s="11" t="n">
        <f aca="false">P27/$N$20</f>
        <v>0.00512895662368113</v>
      </c>
      <c r="T27" s="11" t="n">
        <f aca="false">T12*10</f>
        <v>25000</v>
      </c>
      <c r="U27" s="11" t="n">
        <v>2.415</v>
      </c>
      <c r="V27" s="11" t="n">
        <f aca="false">$B$30/U27</f>
        <v>0.0289855072463768</v>
      </c>
      <c r="W27" s="11" t="n">
        <f aca="false">V27/$T$20</f>
        <v>0.00181159420289855</v>
      </c>
      <c r="X27" s="12"/>
      <c r="Y27" s="12"/>
      <c r="Z27" s="11" t="n">
        <v>12500</v>
      </c>
      <c r="AA27" s="11" t="n">
        <v>5.231</v>
      </c>
      <c r="AB27" s="11" t="n">
        <f aca="false">$B$30/AA27</f>
        <v>0.0133817625692984</v>
      </c>
      <c r="AC27" s="11" t="n">
        <f aca="false">AB27/$Z$20</f>
        <v>0.000418180080290575</v>
      </c>
      <c r="AD27" s="12"/>
      <c r="AE27" s="12"/>
      <c r="AF27" s="11" t="n">
        <v>6250</v>
      </c>
      <c r="AG27" s="11" t="n">
        <v>8.781</v>
      </c>
      <c r="AH27" s="11" t="n">
        <f aca="false">$B$30/AG27</f>
        <v>0.00797175720305205</v>
      </c>
      <c r="AI27" s="11" t="n">
        <f aca="false">AH27/$AF$20</f>
        <v>0.000124558706297688</v>
      </c>
      <c r="AL27" s="0" t="n">
        <v>25</v>
      </c>
      <c r="AM27" s="0" t="n">
        <v>139</v>
      </c>
    </row>
    <row r="28" customFormat="false" ht="13.8" hidden="false" customHeight="false" outlineLevel="0" collapsed="false">
      <c r="AL28" s="0" t="n">
        <v>26</v>
      </c>
      <c r="AM28" s="0" t="n">
        <v>142</v>
      </c>
    </row>
    <row r="29" customFormat="false" ht="13.8" hidden="false" customHeight="false" outlineLevel="0" collapsed="false">
      <c r="B29" s="18" t="s">
        <v>12</v>
      </c>
      <c r="AL29" s="0" t="n">
        <v>27</v>
      </c>
      <c r="AM29" s="0" t="n">
        <v>145</v>
      </c>
    </row>
    <row r="30" customFormat="false" ht="13.8" hidden="false" customHeight="false" outlineLevel="0" collapsed="false">
      <c r="A30" s="19" t="s">
        <v>13</v>
      </c>
      <c r="B30" s="20" t="n">
        <v>0.07</v>
      </c>
      <c r="F30" s="2"/>
      <c r="G30" s="2"/>
      <c r="AL30" s="0" t="n">
        <v>28</v>
      </c>
      <c r="AM30" s="0" t="n">
        <v>148</v>
      </c>
    </row>
    <row r="31" customFormat="false" ht="13.8" hidden="false" customHeight="false" outlineLevel="0" collapsed="false">
      <c r="AL31" s="0" t="n">
        <v>29</v>
      </c>
      <c r="AM31" s="0" t="n">
        <v>151</v>
      </c>
    </row>
    <row r="32" customFormat="false" ht="13.8" hidden="false" customHeight="false" outlineLevel="0" collapsed="false">
      <c r="AL32" s="0" t="n">
        <v>30</v>
      </c>
      <c r="AM32" s="0" t="n">
        <v>154</v>
      </c>
    </row>
    <row r="33" customFormat="false" ht="13.8" hidden="false" customHeight="false" outlineLevel="0" collapsed="false">
      <c r="A33" s="23" t="s">
        <v>15</v>
      </c>
      <c r="B33" s="23"/>
      <c r="AL33" s="0" t="n">
        <v>31</v>
      </c>
      <c r="AM33" s="0" t="n">
        <v>157</v>
      </c>
    </row>
    <row r="34" customFormat="false" ht="13.8" hidden="false" customHeight="false" outlineLevel="0" collapsed="false">
      <c r="A34" s="24" t="s">
        <v>2</v>
      </c>
      <c r="B34" s="24"/>
      <c r="AL34" s="0" t="n">
        <v>32</v>
      </c>
      <c r="AM34" s="0" t="n">
        <v>160</v>
      </c>
    </row>
    <row r="35" customFormat="false" ht="13.8" hidden="false" customHeight="false" outlineLevel="0" collapsed="false">
      <c r="A35" s="25" t="s">
        <v>16</v>
      </c>
      <c r="B35" s="25" t="s">
        <v>6</v>
      </c>
      <c r="C35" s="25" t="s">
        <v>17</v>
      </c>
      <c r="AL35" s="0" t="n">
        <v>33</v>
      </c>
      <c r="AM35" s="0" t="n">
        <v>157</v>
      </c>
    </row>
    <row r="36" customFormat="false" ht="13.8" hidden="false" customHeight="false" outlineLevel="0" collapsed="false">
      <c r="A36" s="25" t="n">
        <f aca="false">B5</f>
        <v>2</v>
      </c>
      <c r="B36" s="26" t="n">
        <f aca="false">MAX(D8:D12)</f>
        <v>1.37547384966253</v>
      </c>
      <c r="C36" s="26" t="n">
        <f aca="false">MAX(E8:E12)</f>
        <v>0.687736924831263</v>
      </c>
      <c r="AL36" s="0" t="n">
        <v>34</v>
      </c>
      <c r="AM36" s="0" t="n">
        <v>154</v>
      </c>
    </row>
    <row r="37" customFormat="false" ht="13.8" hidden="false" customHeight="false" outlineLevel="0" collapsed="false">
      <c r="A37" s="25" t="n">
        <f aca="false">H5</f>
        <v>4</v>
      </c>
      <c r="B37" s="26" t="n">
        <f aca="false">MAX(J8:J12)</f>
        <v>1.98726511710749</v>
      </c>
      <c r="C37" s="26" t="n">
        <f aca="false">MAX(K8:K12)</f>
        <v>0.496816279276873</v>
      </c>
      <c r="AL37" s="0" t="n">
        <v>35</v>
      </c>
      <c r="AM37" s="0" t="n">
        <v>151</v>
      </c>
    </row>
    <row r="38" customFormat="false" ht="13.8" hidden="false" customHeight="false" outlineLevel="0" collapsed="false">
      <c r="A38" s="25" t="n">
        <f aca="false">N5</f>
        <v>8</v>
      </c>
      <c r="B38" s="26" t="n">
        <f aca="false">MAX(P8:P12)</f>
        <v>2.65181224004753</v>
      </c>
      <c r="C38" s="26" t="n">
        <f aca="false">MAX(Q8:Q12)</f>
        <v>0.331476530005942</v>
      </c>
      <c r="AL38" s="0" t="n">
        <v>36</v>
      </c>
      <c r="AM38" s="0" t="n">
        <v>148</v>
      </c>
    </row>
    <row r="39" customFormat="false" ht="13.8" hidden="false" customHeight="false" outlineLevel="0" collapsed="false">
      <c r="A39" s="25" t="n">
        <f aca="false">T5</f>
        <v>16</v>
      </c>
      <c r="B39" s="26" t="n">
        <f aca="false">MAX(V8:V14)</f>
        <v>3.3931422489166</v>
      </c>
      <c r="C39" s="26" t="n">
        <f aca="false">MAX(W8:W14)</f>
        <v>0.212071390557287</v>
      </c>
      <c r="AL39" s="0" t="n">
        <v>37</v>
      </c>
      <c r="AM39" s="0" t="n">
        <v>145</v>
      </c>
    </row>
    <row r="40" customFormat="false" ht="13.8" hidden="false" customHeight="false" outlineLevel="0" collapsed="false">
      <c r="A40" s="25" t="n">
        <f aca="false">Z5</f>
        <v>32</v>
      </c>
      <c r="B40" s="26" t="n">
        <f aca="false">MAX(AB8:AB14)</f>
        <v>2.8568685187556</v>
      </c>
      <c r="C40" s="26" t="n">
        <f aca="false">MAX(AC8:AC14)</f>
        <v>0.0892771412111125</v>
      </c>
      <c r="AL40" s="0" t="n">
        <v>38</v>
      </c>
      <c r="AM40" s="0" t="n">
        <v>142</v>
      </c>
    </row>
    <row r="41" customFormat="false" ht="13.8" hidden="false" customHeight="false" outlineLevel="0" collapsed="false">
      <c r="AL41" s="0" t="n">
        <v>39</v>
      </c>
      <c r="AM41" s="0" t="n">
        <v>139</v>
      </c>
    </row>
    <row r="42" customFormat="false" ht="13.8" hidden="false" customHeight="false" outlineLevel="0" collapsed="false">
      <c r="AL42" s="0" t="n">
        <v>40</v>
      </c>
      <c r="AM42" s="0" t="n">
        <v>136</v>
      </c>
    </row>
    <row r="43" customFormat="false" ht="13.8" hidden="false" customHeight="false" outlineLevel="0" collapsed="false">
      <c r="AL43" s="0" t="n">
        <v>41</v>
      </c>
      <c r="AM43" s="0" t="n">
        <v>133</v>
      </c>
    </row>
    <row r="44" customFormat="false" ht="13.8" hidden="false" customHeight="false" outlineLevel="0" collapsed="false">
      <c r="AL44" s="0" t="n">
        <v>42</v>
      </c>
      <c r="AM44" s="0" t="n">
        <v>130</v>
      </c>
    </row>
    <row r="45" customFormat="false" ht="13.8" hidden="false" customHeight="false" outlineLevel="0" collapsed="false">
      <c r="AL45" s="0" t="n">
        <v>43</v>
      </c>
      <c r="AM45" s="0" t="n">
        <v>127</v>
      </c>
    </row>
    <row r="46" customFormat="false" ht="13.8" hidden="false" customHeight="false" outlineLevel="0" collapsed="false">
      <c r="AL46" s="0" t="n">
        <v>44</v>
      </c>
      <c r="AM46" s="0" t="n">
        <v>124</v>
      </c>
    </row>
    <row r="47" customFormat="false" ht="13.8" hidden="false" customHeight="false" outlineLevel="0" collapsed="false">
      <c r="AL47" s="0" t="n">
        <v>45</v>
      </c>
      <c r="AM47" s="0" t="n">
        <v>121</v>
      </c>
    </row>
    <row r="48" customFormat="false" ht="13.8" hidden="false" customHeight="false" outlineLevel="0" collapsed="false">
      <c r="AL48" s="0" t="n">
        <v>46</v>
      </c>
      <c r="AM48" s="0" t="n">
        <v>118</v>
      </c>
    </row>
    <row r="49" customFormat="false" ht="13.8" hidden="false" customHeight="false" outlineLevel="0" collapsed="false">
      <c r="AL49" s="0" t="n">
        <v>47</v>
      </c>
      <c r="AM49" s="0" t="n">
        <v>115</v>
      </c>
    </row>
    <row r="50" customFormat="false" ht="13.8" hidden="false" customHeight="false" outlineLevel="0" collapsed="false">
      <c r="AL50" s="0" t="n">
        <v>48</v>
      </c>
      <c r="AM50" s="0" t="n">
        <v>112</v>
      </c>
    </row>
    <row r="51" customFormat="false" ht="13.8" hidden="false" customHeight="false" outlineLevel="0" collapsed="false">
      <c r="AL51" s="0" t="n">
        <v>49</v>
      </c>
      <c r="AM51" s="0" t="n">
        <v>109</v>
      </c>
    </row>
    <row r="52" customFormat="false" ht="13.8" hidden="false" customHeight="false" outlineLevel="0" collapsed="false">
      <c r="AL52" s="0" t="n">
        <v>50</v>
      </c>
      <c r="AM52" s="0" t="n">
        <v>106</v>
      </c>
    </row>
    <row r="53" customFormat="false" ht="13.8" hidden="false" customHeight="false" outlineLevel="0" collapsed="false">
      <c r="AL53" s="0" t="n">
        <v>51</v>
      </c>
      <c r="AM53" s="0" t="n">
        <v>103</v>
      </c>
    </row>
    <row r="54" customFormat="false" ht="13.8" hidden="false" customHeight="false" outlineLevel="0" collapsed="false">
      <c r="AL54" s="0" t="n">
        <v>52</v>
      </c>
      <c r="AM54" s="0" t="n">
        <v>100</v>
      </c>
    </row>
    <row r="55" customFormat="false" ht="13.8" hidden="false" customHeight="false" outlineLevel="0" collapsed="false">
      <c r="AL55" s="0" t="n">
        <v>53</v>
      </c>
      <c r="AM55" s="0" t="n">
        <v>97</v>
      </c>
    </row>
    <row r="56" customFormat="false" ht="13.8" hidden="false" customHeight="false" outlineLevel="0" collapsed="false">
      <c r="AL56" s="0" t="n">
        <v>54</v>
      </c>
      <c r="AM56" s="0" t="n">
        <v>94</v>
      </c>
    </row>
    <row r="57" customFormat="false" ht="13.8" hidden="false" customHeight="false" outlineLevel="0" collapsed="false">
      <c r="AL57" s="0" t="n">
        <v>55</v>
      </c>
      <c r="AM57" s="0" t="n">
        <v>91</v>
      </c>
    </row>
    <row r="58" customFormat="false" ht="13.8" hidden="false" customHeight="false" outlineLevel="0" collapsed="false">
      <c r="AL58" s="0" t="n">
        <v>56</v>
      </c>
      <c r="AM58" s="0" t="n">
        <v>88</v>
      </c>
    </row>
    <row r="59" customFormat="false" ht="13.8" hidden="false" customHeight="false" outlineLevel="0" collapsed="false">
      <c r="AL59" s="0" t="n">
        <v>57</v>
      </c>
      <c r="AM59" s="0" t="n">
        <v>85</v>
      </c>
    </row>
    <row r="60" customFormat="false" ht="13.8" hidden="false" customHeight="false" outlineLevel="0" collapsed="false">
      <c r="AL60" s="0" t="n">
        <v>58</v>
      </c>
      <c r="AM60" s="0" t="n">
        <v>82</v>
      </c>
    </row>
    <row r="61" customFormat="false" ht="13.8" hidden="false" customHeight="false" outlineLevel="0" collapsed="false">
      <c r="AL61" s="0" t="n">
        <v>59</v>
      </c>
      <c r="AM61" s="0" t="n">
        <v>79</v>
      </c>
    </row>
    <row r="62" customFormat="false" ht="13.8" hidden="false" customHeight="false" outlineLevel="0" collapsed="false">
      <c r="AL62" s="0" t="n">
        <v>60</v>
      </c>
      <c r="AM62" s="0" t="n">
        <v>76</v>
      </c>
    </row>
    <row r="63" customFormat="false" ht="13.8" hidden="false" customHeight="false" outlineLevel="0" collapsed="false">
      <c r="AL63" s="0" t="n">
        <v>61</v>
      </c>
      <c r="AM63" s="0" t="n">
        <v>73</v>
      </c>
    </row>
    <row r="64" customFormat="false" ht="13.8" hidden="false" customHeight="false" outlineLevel="0" collapsed="false">
      <c r="AL64" s="0" t="n">
        <v>62</v>
      </c>
      <c r="AM64" s="0" t="n">
        <v>70</v>
      </c>
    </row>
    <row r="65" customFormat="false" ht="13.8" hidden="false" customHeight="false" outlineLevel="0" collapsed="false">
      <c r="AL65" s="0" t="n">
        <v>63</v>
      </c>
      <c r="AM65" s="0" t="n">
        <v>67</v>
      </c>
    </row>
  </sheetData>
  <autoFilter ref="AL1:AM65"/>
  <mergeCells count="26">
    <mergeCell ref="B5:E5"/>
    <mergeCell ref="H5:K5"/>
    <mergeCell ref="N5:Q5"/>
    <mergeCell ref="T5:W5"/>
    <mergeCell ref="Z5:AC5"/>
    <mergeCell ref="AF5:AI5"/>
    <mergeCell ref="B6:C6"/>
    <mergeCell ref="H6:I6"/>
    <mergeCell ref="N6:O6"/>
    <mergeCell ref="T6:U6"/>
    <mergeCell ref="Z6:AA6"/>
    <mergeCell ref="AF6:AG6"/>
    <mergeCell ref="B20:E20"/>
    <mergeCell ref="H20:K20"/>
    <mergeCell ref="N20:Q20"/>
    <mergeCell ref="T20:W20"/>
    <mergeCell ref="Z20:AC20"/>
    <mergeCell ref="AF20:AI20"/>
    <mergeCell ref="B21:C21"/>
    <mergeCell ref="H21:I21"/>
    <mergeCell ref="N21:O21"/>
    <mergeCell ref="T21:U21"/>
    <mergeCell ref="Z21:AA21"/>
    <mergeCell ref="AF21:AG21"/>
    <mergeCell ref="A33:B33"/>
    <mergeCell ref="A34:B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2018-06-30T20:58:07Z</dcterms:created>
  <dc:creator>Korol</dc:creator>
  <dc:description/>
  <dc:language>en-US</dc:language>
  <cp:lastModifiedBy/>
  <dcterms:modified xsi:type="dcterms:W3CDTF">2018-07-03T18:49:11Z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