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<sst xmlns="http://schemas.openxmlformats.org/spreadsheetml/2006/main" count="88" uniqueCount="25">
  <si>
    <t xml:space="preserve">Linhas:</t>
  </si>
  <si>
    <t xml:space="preserve">VERSÃO A</t>
  </si>
  <si>
    <t xml:space="preserve">VERSÃO B</t>
  </si>
  <si>
    <t xml:space="preserve">VERSÃO C</t>
  </si>
  <si>
    <t xml:space="preserve">Bubble Sort</t>
  </si>
  <si>
    <t xml:space="preserve">TAM</t>
  </si>
  <si>
    <t xml:space="preserve">TAM 100000</t>
  </si>
  <si>
    <t xml:space="preserve">15 Processos</t>
  </si>
  <si>
    <t xml:space="preserve">31 Processos</t>
  </si>
  <si>
    <t xml:space="preserve">63 Processos</t>
  </si>
  <si>
    <t xml:space="preserve">127 Processos</t>
  </si>
  <si>
    <t xml:space="preserve">255 Processos</t>
  </si>
  <si>
    <t xml:space="preserve">512 Processos</t>
  </si>
  <si>
    <t xml:space="preserve">Delta</t>
  </si>
  <si>
    <t xml:space="preserve">Tempo [s]</t>
  </si>
  <si>
    <t xml:space="preserve">User + SYS [s]</t>
  </si>
  <si>
    <t xml:space="preserve">3.29</t>
  </si>
  <si>
    <t xml:space="preserve">9.33</t>
  </si>
  <si>
    <t xml:space="preserve">34.09</t>
  </si>
  <si>
    <t xml:space="preserve">Quick Sort </t>
  </si>
  <si>
    <t xml:space="preserve">TAM 1000000</t>
  </si>
  <si>
    <t xml:space="preserve">1.02</t>
  </si>
  <si>
    <t xml:space="preserve">0.11</t>
  </si>
  <si>
    <t xml:space="preserve">0.13</t>
  </si>
  <si>
    <t xml:space="preserve">0.16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</si>
</sst>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2B2B2"/>
        <bgColor rgb="FF969696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6" activeCellId="0" sqref="6:6"/>
    </sheetView>
  </sheetViews>
  <sheetFormatPr defaultRowHeight="12.8"/>
  <cols>
    <col collapsed="false" hidden="false" max="2" min="1" style="1" width="11.0714285714286"/>
    <col collapsed="false" hidden="false" max="3" min="3" style="1" width="13.6887755102041"/>
    <col collapsed="false" hidden="false" max="4" min="4" style="1" width="3.36734693877551"/>
    <col collapsed="false" hidden="false" max="5" min="5" style="1" width="11.0714285714286"/>
    <col collapsed="false" hidden="false" max="6" min="6" style="1" width="11.5204081632653"/>
    <col collapsed="false" hidden="false" max="7" min="7" style="1" width="13.515306122449"/>
    <col collapsed="false" hidden="false" max="8" min="8" style="1" width="3.52040816326531"/>
    <col collapsed="false" hidden="false" max="9" min="9" style="1" width="13.8928571428571"/>
    <col collapsed="false" hidden="false" max="10" min="10" style="1" width="9.60204081632653"/>
    <col collapsed="false" hidden="false" max="11" min="11" style="1" width="14.0204081632653"/>
    <col collapsed="false" hidden="false" max="12" min="12" style="1" width="3.36734693877551"/>
    <col collapsed="false" hidden="false" max="14" min="13" style="1" width="9.60204081632653"/>
    <col collapsed="false" hidden="false" max="15" min="15" style="1" width="14.0204081632653"/>
    <col collapsed="false" hidden="false" max="16" min="16" style="1" width="3.52040816326531"/>
    <col collapsed="false" hidden="false" max="17" min="17" style="1" width="8.09183673469388"/>
    <col collapsed="false" hidden="false" max="18" min="18" style="1" width="9.60204081632653"/>
    <col collapsed="false" hidden="false" max="19" min="19" style="1" width="14.0204081632653"/>
    <col collapsed="false" hidden="false" max="20" min="20" style="1" width="3.36734693877551"/>
    <col collapsed="false" hidden="false" max="21" min="21" style="1" width="8.09183673469388"/>
    <col collapsed="false" hidden="false" max="22" min="22" style="1" width="9.60204081632653"/>
    <col collapsed="false" hidden="false" max="23" min="23" style="1" width="14.0204081632653"/>
    <col collapsed="false" hidden="false" max="24" min="24" style="1" width="3.36734693877551"/>
    <col collapsed="false" hidden="false" max="25" min="25" style="1" width="8.09183673469388"/>
    <col collapsed="false" hidden="false" max="26" min="26" style="1" width="9.60204081632653"/>
    <col collapsed="false" hidden="false" max="27" min="27" style="1" width="14.0204081632653"/>
    <col collapsed="false" hidden="false" max="28" min="28" style="1" width="3.36734693877551"/>
    <col collapsed="false" hidden="false" max="29" min="29" style="1" width="8.09183673469388"/>
    <col collapsed="false" hidden="false" max="30" min="30" style="1" width="9.60204081632653"/>
    <col collapsed="false" hidden="false" max="31" min="31" style="1" width="14.0204081632653"/>
    <col collapsed="false" hidden="false" max="1025" min="32" style="1" width="11.0714285714286"/>
  </cols>
  <sheetData>
    <row r="1" customFormat="false" ht="12.8" hidden="false" customHeight="false" outlineLevel="0" collapsed="false">
      <c r="A1" s="2" t="s">
        <v>0</v>
      </c>
      <c r="B1" s="3" t="n">
        <v>1000</v>
      </c>
      <c r="C1" s="3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I2" s="4" t="s">
        <v>2</v>
      </c>
      <c r="J2" s="4"/>
      <c r="K2" s="4"/>
      <c r="L2" s="4"/>
      <c r="M2" s="4"/>
      <c r="N2" s="4"/>
      <c r="O2" s="4"/>
      <c r="P2" s="0"/>
      <c r="Q2" s="4" t="s">
        <v>3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5" t="s">
        <v>4</v>
      </c>
      <c r="B3" s="5"/>
      <c r="C3" s="5"/>
      <c r="D3" s="5"/>
      <c r="E3" s="6" t="s">
        <v>5</v>
      </c>
      <c r="F3" s="7" t="n">
        <v>100000</v>
      </c>
      <c r="G3" s="7"/>
      <c r="I3" s="5" t="s">
        <v>4</v>
      </c>
      <c r="J3" s="5"/>
      <c r="K3" s="5"/>
      <c r="L3" s="5"/>
      <c r="M3" s="6" t="s">
        <v>5</v>
      </c>
      <c r="N3" s="7" t="n">
        <v>100000</v>
      </c>
      <c r="O3" s="7"/>
      <c r="P3" s="0"/>
      <c r="Q3" s="5" t="s">
        <v>4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 t="s">
        <v>6</v>
      </c>
      <c r="AD3" s="7"/>
      <c r="AE3" s="7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8" t="s">
        <v>7</v>
      </c>
      <c r="B4" s="8"/>
      <c r="C4" s="8"/>
      <c r="D4" s="9"/>
      <c r="E4" s="8" t="s">
        <v>8</v>
      </c>
      <c r="F4" s="8"/>
      <c r="G4" s="8"/>
      <c r="I4" s="8" t="s">
        <v>7</v>
      </c>
      <c r="J4" s="8"/>
      <c r="K4" s="8"/>
      <c r="L4" s="9"/>
      <c r="M4" s="8" t="s">
        <v>8</v>
      </c>
      <c r="N4" s="8"/>
      <c r="O4" s="8"/>
      <c r="P4" s="0"/>
      <c r="Q4" s="8" t="s">
        <v>9</v>
      </c>
      <c r="R4" s="8"/>
      <c r="S4" s="8"/>
      <c r="T4" s="9"/>
      <c r="U4" s="8" t="s">
        <v>10</v>
      </c>
      <c r="V4" s="8"/>
      <c r="W4" s="8"/>
      <c r="X4" s="9"/>
      <c r="Y4" s="8" t="s">
        <v>11</v>
      </c>
      <c r="Z4" s="8"/>
      <c r="AA4" s="8"/>
      <c r="AB4" s="9"/>
      <c r="AC4" s="8" t="s">
        <v>12</v>
      </c>
      <c r="AD4" s="8"/>
      <c r="AE4" s="8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10" t="s">
        <v>13</v>
      </c>
      <c r="B5" s="10" t="s">
        <v>14</v>
      </c>
      <c r="C5" s="10" t="s">
        <v>15</v>
      </c>
      <c r="D5" s="9"/>
      <c r="E5" s="10" t="s">
        <v>13</v>
      </c>
      <c r="F5" s="10" t="s">
        <v>14</v>
      </c>
      <c r="G5" s="10" t="s">
        <v>15</v>
      </c>
      <c r="I5" s="10" t="s">
        <v>13</v>
      </c>
      <c r="J5" s="10" t="s">
        <v>14</v>
      </c>
      <c r="K5" s="10" t="s">
        <v>15</v>
      </c>
      <c r="L5" s="9"/>
      <c r="M5" s="10" t="s">
        <v>13</v>
      </c>
      <c r="N5" s="10" t="s">
        <v>14</v>
      </c>
      <c r="O5" s="10" t="s">
        <v>15</v>
      </c>
      <c r="P5" s="0"/>
      <c r="Q5" s="10" t="s">
        <v>13</v>
      </c>
      <c r="R5" s="10" t="s">
        <v>14</v>
      </c>
      <c r="S5" s="10" t="s">
        <v>15</v>
      </c>
      <c r="T5" s="9"/>
      <c r="U5" s="10" t="s">
        <v>13</v>
      </c>
      <c r="V5" s="10" t="s">
        <v>14</v>
      </c>
      <c r="W5" s="10" t="s">
        <v>15</v>
      </c>
      <c r="X5" s="9"/>
      <c r="Y5" s="10" t="s">
        <v>13</v>
      </c>
      <c r="Z5" s="10" t="s">
        <v>14</v>
      </c>
      <c r="AA5" s="10" t="s">
        <v>15</v>
      </c>
      <c r="AB5" s="9"/>
      <c r="AC5" s="10" t="s">
        <v>13</v>
      </c>
      <c r="AD5" s="10" t="s">
        <v>14</v>
      </c>
      <c r="AE5" s="10" t="s">
        <v>15</v>
      </c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11" t="n">
        <v>15000</v>
      </c>
      <c r="B6" s="10" t="n">
        <v>0.85</v>
      </c>
      <c r="C6" s="10" t="n">
        <f aca="false">3.924+3.156</f>
        <v>7.08</v>
      </c>
      <c r="D6" s="9"/>
      <c r="E6" s="11" t="n">
        <v>15000</v>
      </c>
      <c r="F6" s="10" t="n">
        <v>1.47</v>
      </c>
      <c r="G6" s="10" t="n">
        <f aca="false">10.285+13.729</f>
        <v>24.014</v>
      </c>
      <c r="I6" s="11" t="n">
        <v>15000</v>
      </c>
      <c r="J6" s="10" t="n">
        <v>1.11</v>
      </c>
      <c r="K6" s="10" t="n">
        <f aca="false">5.288+3.884</f>
        <v>9.172</v>
      </c>
      <c r="L6" s="9"/>
      <c r="M6" s="11" t="n">
        <v>15000</v>
      </c>
      <c r="N6" s="10" t="n">
        <v>2.06</v>
      </c>
      <c r="O6" s="10" t="n">
        <f aca="false">14.045+19.457</f>
        <v>33.502</v>
      </c>
      <c r="P6" s="0"/>
      <c r="Q6" s="11" t="n">
        <v>15000</v>
      </c>
      <c r="R6" s="10" t="n">
        <v>3.01</v>
      </c>
      <c r="S6" s="10" t="n">
        <f aca="false">20.393+30.186</f>
        <v>50.579</v>
      </c>
      <c r="T6" s="9"/>
      <c r="U6" s="11" t="n">
        <v>15000</v>
      </c>
      <c r="V6" s="10" t="n">
        <v>5.14</v>
      </c>
      <c r="W6" s="10" t="n">
        <f aca="false">40.591+51.103</f>
        <v>91.694</v>
      </c>
      <c r="X6" s="9"/>
      <c r="Y6" s="11" t="n">
        <v>15000</v>
      </c>
      <c r="Z6" s="10" t="n">
        <v>10.41</v>
      </c>
      <c r="AA6" s="10" t="n">
        <f aca="false">90.57+94.547</f>
        <v>185.117</v>
      </c>
      <c r="AB6" s="9"/>
      <c r="AC6" s="11" t="n">
        <v>15000</v>
      </c>
      <c r="AD6" s="10" t="n">
        <v>18.94</v>
      </c>
      <c r="AE6" s="10" t="n">
        <f aca="false">283.418+191.644</f>
        <v>475.062</v>
      </c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11" t="n">
        <v>20000</v>
      </c>
      <c r="B7" s="10" t="n">
        <v>0.83</v>
      </c>
      <c r="C7" s="10" t="n">
        <f aca="false">3.796+3.1</f>
        <v>6.896</v>
      </c>
      <c r="D7" s="9"/>
      <c r="E7" s="11" t="n">
        <v>20000</v>
      </c>
      <c r="F7" s="10" t="n">
        <v>1.42</v>
      </c>
      <c r="G7" s="10" t="n">
        <f aca="false">9.961+13.565</f>
        <v>23.526</v>
      </c>
      <c r="I7" s="11" t="n">
        <v>20000</v>
      </c>
      <c r="J7" s="10" t="n">
        <v>1.96</v>
      </c>
      <c r="K7" s="10" t="n">
        <f aca="false">7.62+8.377</f>
        <v>15.997</v>
      </c>
      <c r="L7" s="9"/>
      <c r="M7" s="11" t="n">
        <v>20000</v>
      </c>
      <c r="N7" s="10" t="n">
        <v>3.62</v>
      </c>
      <c r="O7" s="10" t="n">
        <f aca="false">21.373+37.258</f>
        <v>58.631</v>
      </c>
      <c r="P7" s="0"/>
      <c r="Q7" s="11" t="n">
        <v>20000</v>
      </c>
      <c r="R7" s="10" t="s">
        <v>16</v>
      </c>
      <c r="S7" s="10" t="n">
        <f aca="false">21.889+33.402</f>
        <v>55.291</v>
      </c>
      <c r="T7" s="9"/>
      <c r="U7" s="11" t="n">
        <v>20000</v>
      </c>
      <c r="V7" s="10" t="n">
        <v>5.66</v>
      </c>
      <c r="W7" s="10" t="n">
        <f aca="false">44.203+55.643</f>
        <v>99.846</v>
      </c>
      <c r="X7" s="9"/>
      <c r="Y7" s="11" t="n">
        <v>20000</v>
      </c>
      <c r="Z7" s="10" t="n">
        <v>9.68</v>
      </c>
      <c r="AA7" s="10" t="n">
        <f aca="false">86.582+86.234</f>
        <v>172.816</v>
      </c>
      <c r="AB7" s="9"/>
      <c r="AC7" s="11" t="n">
        <v>20000</v>
      </c>
      <c r="AD7" s="10" t="n">
        <v>18.78</v>
      </c>
      <c r="AE7" s="10" t="n">
        <f aca="false">494.654+189.66</f>
        <v>684.314</v>
      </c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11" t="n">
        <v>25000</v>
      </c>
      <c r="B8" s="10" t="n">
        <v>3.05</v>
      </c>
      <c r="C8" s="10" t="n">
        <f aca="false">10.041+14.6</f>
        <v>24.641</v>
      </c>
      <c r="D8" s="9"/>
      <c r="E8" s="11" t="n">
        <v>25000</v>
      </c>
      <c r="F8" s="10" t="n">
        <v>5.62</v>
      </c>
      <c r="G8" s="10" t="n">
        <f aca="false">29.734+60.676</f>
        <v>90.41</v>
      </c>
      <c r="I8" s="11" t="n">
        <v>25000</v>
      </c>
      <c r="J8" s="10" t="n">
        <v>2.95</v>
      </c>
      <c r="K8" s="10" t="n">
        <f aca="false">10.733+13.129</f>
        <v>23.862</v>
      </c>
      <c r="L8" s="9"/>
      <c r="M8" s="11" t="n">
        <v>25000</v>
      </c>
      <c r="N8" s="10" t="n">
        <v>5.7</v>
      </c>
      <c r="O8" s="10" t="n">
        <f aca="false">31.99+59.936</f>
        <v>91.926</v>
      </c>
      <c r="P8" s="0"/>
      <c r="Q8" s="11" t="n">
        <v>25000</v>
      </c>
      <c r="R8" s="10" t="s">
        <v>17</v>
      </c>
      <c r="S8" s="10" t="n">
        <f aca="false">54.823+96.886</f>
        <v>151.709</v>
      </c>
      <c r="T8" s="9"/>
      <c r="U8" s="11" t="n">
        <v>25000</v>
      </c>
      <c r="V8" s="10" t="n">
        <v>20.03</v>
      </c>
      <c r="W8" s="10" t="n">
        <f aca="false">131.548+197.56</f>
        <v>329.108</v>
      </c>
      <c r="X8" s="9"/>
      <c r="Y8" s="11" t="n">
        <v>25000</v>
      </c>
      <c r="Z8" s="10" t="n">
        <v>37.44</v>
      </c>
      <c r="AA8" s="10" t="n">
        <f aca="false">273.893+361.111</f>
        <v>635.004</v>
      </c>
      <c r="AB8" s="9"/>
      <c r="AC8" s="11" t="n">
        <v>25000</v>
      </c>
      <c r="AD8" s="10" t="n">
        <v>64.82</v>
      </c>
      <c r="AE8" s="10" t="n">
        <f aca="false">615.43+616.191</f>
        <v>1231.621</v>
      </c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11" t="n">
        <v>75000</v>
      </c>
      <c r="B9" s="10" t="n">
        <v>11.84</v>
      </c>
      <c r="C9" s="10" t="n">
        <f aca="false">31.866+62.94</f>
        <v>94.806</v>
      </c>
      <c r="D9" s="9"/>
      <c r="E9" s="11" t="n">
        <v>75000</v>
      </c>
      <c r="F9" s="10" t="n">
        <v>22.16</v>
      </c>
      <c r="G9" s="10" t="n">
        <f aca="false">93.542+256.084</f>
        <v>349.626</v>
      </c>
      <c r="I9" s="11" t="n">
        <v>75000</v>
      </c>
      <c r="J9" s="10" t="n">
        <v>26.6</v>
      </c>
      <c r="K9" s="10" t="n">
        <f aca="false">75.805+136.897</f>
        <v>212.702</v>
      </c>
      <c r="L9" s="9"/>
      <c r="M9" s="11" t="n">
        <v>75000</v>
      </c>
      <c r="N9" s="10" t="n">
        <v>50.65</v>
      </c>
      <c r="O9" s="10" t="n">
        <f aca="false">226.567+572.896</f>
        <v>799.463</v>
      </c>
      <c r="P9" s="0"/>
      <c r="Q9" s="11" t="n">
        <v>75000</v>
      </c>
      <c r="R9" s="10" t="s">
        <v>18</v>
      </c>
      <c r="S9" s="10" t="n">
        <f aca="false">196.912+351.934</f>
        <v>548.846</v>
      </c>
      <c r="T9" s="9"/>
      <c r="U9" s="11" t="n">
        <v>75000</v>
      </c>
      <c r="V9" s="10" t="n">
        <v>78.027</v>
      </c>
      <c r="W9" s="10" t="n">
        <f aca="false">483.702+771.844</f>
        <v>1255.546</v>
      </c>
      <c r="X9" s="9"/>
      <c r="Y9" s="11" t="n">
        <v>75000</v>
      </c>
      <c r="Z9" s="10" t="n">
        <v>152.65</v>
      </c>
      <c r="AA9" s="10" t="n">
        <f aca="false">987.922+1477.1</f>
        <v>2465.022</v>
      </c>
      <c r="AB9" s="9"/>
      <c r="AC9" s="11" t="n">
        <v>75000</v>
      </c>
      <c r="AD9" s="10" t="n">
        <v>285.98</v>
      </c>
      <c r="AE9" s="10" t="n">
        <f aca="false">2036.955+2673.731</f>
        <v>4710.686</v>
      </c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P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5" t="s">
        <v>19</v>
      </c>
      <c r="B11" s="5"/>
      <c r="C11" s="5"/>
      <c r="D11" s="5"/>
      <c r="E11" s="6" t="s">
        <v>5</v>
      </c>
      <c r="F11" s="6" t="n">
        <v>1000000</v>
      </c>
      <c r="G11" s="6"/>
      <c r="I11" s="5" t="s">
        <v>19</v>
      </c>
      <c r="J11" s="5"/>
      <c r="K11" s="5"/>
      <c r="L11" s="5"/>
      <c r="M11" s="6" t="s">
        <v>5</v>
      </c>
      <c r="N11" s="6" t="n">
        <v>1000000</v>
      </c>
      <c r="O11" s="6"/>
      <c r="P11" s="0"/>
      <c r="Q11" s="5" t="s">
        <v>19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7" t="s">
        <v>20</v>
      </c>
      <c r="AD11" s="7"/>
      <c r="AE11" s="7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2" customFormat="false" ht="12.8" hidden="false" customHeight="false" outlineLevel="0" collapsed="false">
      <c r="A12" s="8" t="s">
        <v>7</v>
      </c>
      <c r="B12" s="8"/>
      <c r="C12" s="8"/>
      <c r="D12" s="9"/>
      <c r="E12" s="8" t="s">
        <v>8</v>
      </c>
      <c r="F12" s="8"/>
      <c r="G12" s="8"/>
      <c r="I12" s="8" t="s">
        <v>7</v>
      </c>
      <c r="J12" s="8"/>
      <c r="K12" s="8"/>
      <c r="L12" s="9"/>
      <c r="M12" s="8" t="s">
        <v>8</v>
      </c>
      <c r="N12" s="8"/>
      <c r="O12" s="8"/>
      <c r="P12" s="0"/>
      <c r="Q12" s="8" t="s">
        <v>9</v>
      </c>
      <c r="R12" s="8"/>
      <c r="S12" s="8"/>
      <c r="T12" s="9"/>
      <c r="U12" s="8" t="s">
        <v>10</v>
      </c>
      <c r="V12" s="8"/>
      <c r="W12" s="8"/>
      <c r="X12" s="9"/>
      <c r="Y12" s="8" t="s">
        <v>11</v>
      </c>
      <c r="Z12" s="8"/>
      <c r="AA12" s="8"/>
      <c r="AB12" s="9"/>
      <c r="AC12" s="8" t="s">
        <v>12</v>
      </c>
      <c r="AD12" s="8"/>
      <c r="AE12" s="8"/>
      <c r="AF12" s="0"/>
      <c r="AG12" s="0"/>
      <c r="AH12" s="0"/>
      <c r="AI12" s="0"/>
      <c r="AJ12" s="0"/>
      <c r="AK12" s="0"/>
      <c r="AL12" s="0"/>
      <c r="AM12" s="0"/>
      <c r="AN12" s="0"/>
      <c r="AO12" s="0"/>
    </row>
    <row r="13" customFormat="false" ht="12.8" hidden="false" customHeight="false" outlineLevel="0" collapsed="false">
      <c r="A13" s="10" t="s">
        <v>13</v>
      </c>
      <c r="B13" s="10" t="s">
        <v>14</v>
      </c>
      <c r="C13" s="10" t="s">
        <v>15</v>
      </c>
      <c r="D13" s="9"/>
      <c r="E13" s="10" t="s">
        <v>13</v>
      </c>
      <c r="F13" s="10" t="s">
        <v>14</v>
      </c>
      <c r="G13" s="10" t="s">
        <v>15</v>
      </c>
      <c r="I13" s="10" t="s">
        <v>13</v>
      </c>
      <c r="J13" s="10" t="s">
        <v>14</v>
      </c>
      <c r="K13" s="10" t="s">
        <v>15</v>
      </c>
      <c r="L13" s="9"/>
      <c r="M13" s="10" t="s">
        <v>13</v>
      </c>
      <c r="N13" s="10" t="s">
        <v>14</v>
      </c>
      <c r="O13" s="10" t="s">
        <v>15</v>
      </c>
      <c r="P13" s="0"/>
      <c r="Q13" s="10" t="s">
        <v>13</v>
      </c>
      <c r="R13" s="10" t="s">
        <v>14</v>
      </c>
      <c r="S13" s="10" t="s">
        <v>15</v>
      </c>
      <c r="T13" s="9"/>
      <c r="U13" s="10" t="s">
        <v>13</v>
      </c>
      <c r="V13" s="10" t="s">
        <v>14</v>
      </c>
      <c r="W13" s="10" t="s">
        <v>15</v>
      </c>
      <c r="X13" s="9"/>
      <c r="Y13" s="10" t="s">
        <v>13</v>
      </c>
      <c r="Z13" s="10" t="s">
        <v>14</v>
      </c>
      <c r="AA13" s="10" t="s">
        <v>15</v>
      </c>
      <c r="AB13" s="9"/>
      <c r="AC13" s="10" t="s">
        <v>13</v>
      </c>
      <c r="AD13" s="10" t="s">
        <v>14</v>
      </c>
      <c r="AE13" s="10" t="s">
        <v>15</v>
      </c>
      <c r="AF13" s="0"/>
      <c r="AG13" s="0"/>
      <c r="AH13" s="0"/>
      <c r="AI13" s="0"/>
      <c r="AJ13" s="0"/>
      <c r="AK13" s="0"/>
      <c r="AL13" s="0"/>
      <c r="AM13" s="0"/>
      <c r="AN13" s="0"/>
      <c r="AO13" s="0"/>
    </row>
    <row r="14" customFormat="false" ht="12.8" hidden="false" customHeight="false" outlineLevel="0" collapsed="false">
      <c r="A14" s="11" t="n">
        <v>150000</v>
      </c>
      <c r="B14" s="10" t="n">
        <v>0.06</v>
      </c>
      <c r="C14" s="10" t="n">
        <f aca="false">0.284+0.552</f>
        <v>0.836</v>
      </c>
      <c r="D14" s="9"/>
      <c r="E14" s="11" t="n">
        <v>150000</v>
      </c>
      <c r="F14" s="10" t="n">
        <v>0.09</v>
      </c>
      <c r="G14" s="10" t="n">
        <f aca="false">0.836+1.448</f>
        <v>2.284</v>
      </c>
      <c r="I14" s="11" t="n">
        <v>150000</v>
      </c>
      <c r="J14" s="10" t="n">
        <v>0.05</v>
      </c>
      <c r="K14" s="10" t="n">
        <f aca="false">0.328+0.492</f>
        <v>0.82</v>
      </c>
      <c r="L14" s="9"/>
      <c r="M14" s="11" t="n">
        <v>150000</v>
      </c>
      <c r="N14" s="10" t="n">
        <v>0.07</v>
      </c>
      <c r="O14" s="10" t="n">
        <f aca="false">0.74+1.2</f>
        <v>1.94</v>
      </c>
      <c r="P14" s="0"/>
      <c r="Q14" s="11" t="n">
        <v>150000</v>
      </c>
      <c r="R14" s="10" t="n">
        <v>0.11</v>
      </c>
      <c r="S14" s="10" t="n">
        <f aca="false">2.4+2</f>
        <v>4.4</v>
      </c>
      <c r="T14" s="9"/>
      <c r="U14" s="11" t="n">
        <v>150000</v>
      </c>
      <c r="V14" s="10" t="n">
        <v>0.18</v>
      </c>
      <c r="W14" s="10" t="n">
        <f aca="false">8.865+3.676</f>
        <v>12.541</v>
      </c>
      <c r="X14" s="9"/>
      <c r="Y14" s="11" t="n">
        <v>150000</v>
      </c>
      <c r="Z14" s="10" t="n">
        <v>0.32</v>
      </c>
      <c r="AA14" s="10" t="n">
        <f aca="false">35.774+9.285</f>
        <v>45.059</v>
      </c>
      <c r="AB14" s="9"/>
      <c r="AC14" s="11" t="n">
        <v>150000</v>
      </c>
      <c r="AD14" s="10" t="s">
        <v>21</v>
      </c>
      <c r="AE14" s="10" t="n">
        <f aca="false">145.777+25.518</f>
        <v>171.295</v>
      </c>
      <c r="AF14" s="0"/>
      <c r="AG14" s="0"/>
      <c r="AH14" s="0"/>
      <c r="AI14" s="0"/>
      <c r="AJ14" s="0"/>
      <c r="AK14" s="0"/>
      <c r="AL14" s="0"/>
      <c r="AM14" s="0"/>
      <c r="AN14" s="0"/>
      <c r="AO14" s="0"/>
    </row>
    <row r="15" customFormat="false" ht="12.8" hidden="false" customHeight="false" outlineLevel="0" collapsed="false">
      <c r="A15" s="11" t="n">
        <v>200000</v>
      </c>
      <c r="B15" s="10" t="n">
        <v>0.06</v>
      </c>
      <c r="C15" s="10" t="n">
        <f aca="false">0.292+0.536</f>
        <v>0.828</v>
      </c>
      <c r="D15" s="9"/>
      <c r="E15" s="11" t="n">
        <v>200000</v>
      </c>
      <c r="F15" s="10" t="n">
        <v>0.07</v>
      </c>
      <c r="G15" s="10" t="n">
        <f aca="false">0.668+1.104</f>
        <v>1.772</v>
      </c>
      <c r="I15" s="11" t="n">
        <v>200000</v>
      </c>
      <c r="J15" s="10" t="n">
        <v>0.059</v>
      </c>
      <c r="K15" s="10" t="n">
        <f aca="false">0.3+0.484</f>
        <v>0.784</v>
      </c>
      <c r="L15" s="9"/>
      <c r="M15" s="11" t="n">
        <v>200000</v>
      </c>
      <c r="N15" s="10" t="n">
        <v>0.08</v>
      </c>
      <c r="O15" s="10" t="n">
        <f aca="false">0.812+1.16</f>
        <v>1.972</v>
      </c>
      <c r="P15" s="0"/>
      <c r="Q15" s="11" t="n">
        <v>200000</v>
      </c>
      <c r="R15" s="10" t="s">
        <v>22</v>
      </c>
      <c r="S15" s="10" t="n">
        <f aca="false">2.436+2.024</f>
        <v>4.46</v>
      </c>
      <c r="T15" s="9"/>
      <c r="U15" s="11" t="n">
        <v>200000</v>
      </c>
      <c r="V15" s="10" t="n">
        <v>0.23</v>
      </c>
      <c r="W15" s="10" t="n">
        <f aca="false">9.037+4.348</f>
        <v>13.385</v>
      </c>
      <c r="X15" s="9"/>
      <c r="Y15" s="11" t="n">
        <v>200000</v>
      </c>
      <c r="Z15" s="10" t="n">
        <v>0.44</v>
      </c>
      <c r="AA15" s="10" t="n">
        <f aca="false">37.89+11.953</f>
        <v>49.843</v>
      </c>
      <c r="AB15" s="9"/>
      <c r="AC15" s="11" t="n">
        <v>200000</v>
      </c>
      <c r="AD15" s="10" t="n">
        <v>0.66</v>
      </c>
      <c r="AE15" s="10" t="n">
        <f aca="false">141.805+21.409</f>
        <v>163.214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</row>
    <row r="16" customFormat="false" ht="12.8" hidden="false" customHeight="false" outlineLevel="0" collapsed="false">
      <c r="A16" s="11" t="n">
        <v>250000</v>
      </c>
      <c r="B16" s="10" t="n">
        <v>0.07</v>
      </c>
      <c r="C16" s="10" t="n">
        <f aca="false">0.292+0.592</f>
        <v>0.884</v>
      </c>
      <c r="D16" s="9"/>
      <c r="E16" s="11" t="n">
        <v>250000</v>
      </c>
      <c r="F16" s="10" t="n">
        <v>0.07</v>
      </c>
      <c r="G16" s="10" t="n">
        <f aca="false">0.708+1.256</f>
        <v>1.964</v>
      </c>
      <c r="I16" s="11" t="n">
        <v>250000</v>
      </c>
      <c r="J16" s="10" t="n">
        <v>0.06</v>
      </c>
      <c r="K16" s="10" t="n">
        <f aca="false">0.28+0.536</f>
        <v>0.816</v>
      </c>
      <c r="L16" s="9"/>
      <c r="M16" s="11" t="n">
        <v>250000</v>
      </c>
      <c r="N16" s="10" t="n">
        <v>0.08</v>
      </c>
      <c r="O16" s="10" t="n">
        <f aca="false">0.836+1.16</f>
        <v>1.996</v>
      </c>
      <c r="P16" s="0"/>
      <c r="Q16" s="11" t="n">
        <v>250000</v>
      </c>
      <c r="R16" s="10" t="s">
        <v>23</v>
      </c>
      <c r="S16" s="10" t="n">
        <f aca="false">2.484+2.16</f>
        <v>4.644</v>
      </c>
      <c r="T16" s="9"/>
      <c r="U16" s="11" t="n">
        <v>250000</v>
      </c>
      <c r="V16" s="10" t="n">
        <v>0.28</v>
      </c>
      <c r="W16" s="10" t="n">
        <f aca="false">9.405+4.596</f>
        <v>14.001</v>
      </c>
      <c r="X16" s="9"/>
      <c r="Y16" s="11" t="n">
        <v>250000</v>
      </c>
      <c r="Z16" s="10" t="n">
        <v>0.23</v>
      </c>
      <c r="AA16" s="10" t="n">
        <f aca="false">34.898+7.412</f>
        <v>42.31</v>
      </c>
      <c r="AB16" s="9"/>
      <c r="AC16" s="11" t="n">
        <v>250000</v>
      </c>
      <c r="AD16" s="10" t="n">
        <v>0.75</v>
      </c>
      <c r="AE16" s="10" t="n">
        <f aca="false">124.012+20.201</f>
        <v>144.213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</row>
    <row r="17" customFormat="false" ht="12.8" hidden="false" customHeight="false" outlineLevel="0" collapsed="false">
      <c r="A17" s="11" t="n">
        <v>750000</v>
      </c>
      <c r="B17" s="10" t="n">
        <v>0.08</v>
      </c>
      <c r="C17" s="10" t="n">
        <f aca="false">0.356+0.664</f>
        <v>1.02</v>
      </c>
      <c r="D17" s="9"/>
      <c r="E17" s="11" t="n">
        <v>750000</v>
      </c>
      <c r="F17" s="10" t="n">
        <v>0.09</v>
      </c>
      <c r="G17" s="10" t="n">
        <f aca="false">0.876+1.576</f>
        <v>2.452</v>
      </c>
      <c r="I17" s="11" t="n">
        <v>750000</v>
      </c>
      <c r="J17" s="10" t="n">
        <v>0.1</v>
      </c>
      <c r="K17" s="10" t="n">
        <f aca="false">0.508+0.752</f>
        <v>1.26</v>
      </c>
      <c r="L17" s="9"/>
      <c r="M17" s="11" t="n">
        <v>750000</v>
      </c>
      <c r="N17" s="10" t="s">
        <v>22</v>
      </c>
      <c r="O17" s="10" t="n">
        <f aca="false">1.136+1.596</f>
        <v>2.732</v>
      </c>
      <c r="P17" s="0"/>
      <c r="Q17" s="11" t="n">
        <v>750000</v>
      </c>
      <c r="R17" s="10" t="s">
        <v>24</v>
      </c>
      <c r="S17" s="10" t="n">
        <f aca="false">2.8+2.424</f>
        <v>5.224</v>
      </c>
      <c r="T17" s="9"/>
      <c r="U17" s="11" t="n">
        <v>750000</v>
      </c>
      <c r="V17" s="10" t="n">
        <v>0.18</v>
      </c>
      <c r="W17" s="10" t="n">
        <f aca="false">8.577+3.768</f>
        <v>12.345</v>
      </c>
      <c r="X17" s="9"/>
      <c r="Y17" s="11" t="n">
        <v>750000</v>
      </c>
      <c r="Z17" s="10" t="n">
        <v>0.21</v>
      </c>
      <c r="AA17" s="10" t="n">
        <f aca="false">33.714+7.024</f>
        <v>40.738</v>
      </c>
      <c r="AB17" s="9"/>
      <c r="AC17" s="11" t="n">
        <v>750000</v>
      </c>
      <c r="AD17" s="10" t="n">
        <v>1.13</v>
      </c>
      <c r="AE17" s="10" t="n">
        <f aca="false">129.852+24.562</f>
        <v>154.414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</row>
  </sheetData>
  <mergeCells count="29">
    <mergeCell ref="A2:G2"/>
    <mergeCell ref="I2:O2"/>
    <mergeCell ref="Q2:AE2"/>
    <mergeCell ref="A3:D3"/>
    <mergeCell ref="F3:G3"/>
    <mergeCell ref="I3:L3"/>
    <mergeCell ref="N3:O3"/>
    <mergeCell ref="Q3:AB3"/>
    <mergeCell ref="AC3:AE3"/>
    <mergeCell ref="A4:C4"/>
    <mergeCell ref="E4:G4"/>
    <mergeCell ref="I4:K4"/>
    <mergeCell ref="M4:O4"/>
    <mergeCell ref="Q4:S4"/>
    <mergeCell ref="U4:W4"/>
    <mergeCell ref="Y4:AA4"/>
    <mergeCell ref="AC4:AE4"/>
    <mergeCell ref="A11:D11"/>
    <mergeCell ref="I11:L11"/>
    <mergeCell ref="Q11:AB11"/>
    <mergeCell ref="AC11:AE11"/>
    <mergeCell ref="A12:C12"/>
    <mergeCell ref="E12:G12"/>
    <mergeCell ref="I12:K12"/>
    <mergeCell ref="M12:O12"/>
    <mergeCell ref="Q12:S12"/>
    <mergeCell ref="U12:W12"/>
    <mergeCell ref="Y12:AA12"/>
    <mergeCell ref="AC12:A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2018-06-06T20:12:07Z</dcterms:created>
  <dc:creator/>
  <dc:description/>
  <dc:language>pt-BR</dc:language>
  <cp:lastModifiedBy/>
  <dcterms:modified xsi:type="dcterms:W3CDTF">2018-06-20T02:41:10Z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