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05ACA81E-29A9-DD4D-92A1-8C3321377C41}" xr6:coauthVersionLast="47" xr6:coauthVersionMax="47" xr10:uidLastSave="{00000000-0000-0000-0000-000000000000}"/>
  <bookViews>
    <workbookView xWindow="4440" yWindow="760" windowWidth="25800" windowHeight="1794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1" i="1"/>
  <c r="F44" i="1"/>
  <c r="F37" i="1"/>
  <c r="F30" i="1"/>
  <c r="F23" i="1"/>
  <c r="F16" i="1"/>
  <c r="F11" i="1"/>
  <c r="F12" i="1"/>
  <c r="F13" i="1" s="1"/>
  <c r="E12" i="1"/>
  <c r="E14" i="1" s="1"/>
  <c r="E11" i="1"/>
  <c r="F18" i="1" l="1"/>
  <c r="F25" i="1"/>
  <c r="F53" i="1"/>
  <c r="F17" i="1"/>
  <c r="F19" i="1" s="1"/>
  <c r="F20" i="1" s="1"/>
  <c r="E13" i="1"/>
  <c r="F24" i="1"/>
  <c r="F26" i="1" s="1"/>
  <c r="F27" i="1" s="1"/>
  <c r="F32" i="1"/>
  <c r="F33" i="1" s="1"/>
  <c r="F34" i="1" s="1"/>
  <c r="F39" i="1"/>
  <c r="F40" i="1" s="1"/>
  <c r="F41" i="1" s="1"/>
  <c r="F14" i="1"/>
  <c r="F46" i="1"/>
  <c r="F47" i="1" s="1"/>
  <c r="F48" i="1" s="1"/>
  <c r="F52" i="1"/>
  <c r="F54" i="1" s="1"/>
  <c r="F55" i="1" s="1"/>
  <c r="F45" i="1"/>
  <c r="F38" i="1"/>
  <c r="F31" i="1"/>
  <c r="F21" i="1" l="1"/>
  <c r="F28" i="1"/>
  <c r="F35" i="1" s="1"/>
  <c r="F42" i="1" s="1"/>
  <c r="F49" i="1" s="1"/>
  <c r="F56" i="1" s="1"/>
</calcChain>
</file>

<file path=xl/sharedStrings.xml><?xml version="1.0" encoding="utf-8"?>
<sst xmlns="http://schemas.openxmlformats.org/spreadsheetml/2006/main" count="228" uniqueCount="127">
  <si>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</si>
  <si>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</si>
  <si>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</si>
  <si>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</si>
  <si>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</si>
  <si>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</si>
  <si>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</si>
  <si>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</si>
  <si>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</si>
  <si>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</si>
  <si>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</si>
  <si>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</si>
  <si>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</si>
  <si>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</si>
  <si>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</si>
  <si>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</si>
  <si>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</si>
  <si>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</si>
  <si>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</si>
  <si>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</si>
  <si>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</si>
  <si>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</si>
  <si>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</si>
  <si>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</si>
  <si>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</si>
  <si>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% of visits/revenue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</si>
  <si>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</si>
  <si>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</si>
  <si>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</si>
  <si>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</si>
  <si>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</si>
  <si>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</si>
  <si>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</si>
  <si>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</si>
  <si>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</si>
  <si>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</si>
  <si>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</si>
  <si>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</si>
  <si>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</si>
  <si>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</si>
  <si>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</si>
  <si>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</si>
  <si>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</si>
  <si>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</si>
  <si>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</si>
  <si>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</si>
  <si>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</si>
  <si>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</si>
  <si>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</si>
  <si>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</si>
  <si>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</si>
  <si>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</si>
  <si>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</si>
  <si>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</si>
  <si>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</si>
  <si>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</si>
  <si>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</si>
  <si>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</si>
  <si>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</si>
  <si>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</si>
  <si>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</si>
  <si>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</si>
  <si>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</si>
  <si>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</si>
  <si>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</si>
  <si>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</si>
  <si>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</si>
  <si>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</si>
  <si>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</si>
  <si>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</si>
  <si>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</si>
  <si>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</si>
  <si>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</si>
  <si>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</si>
  <si>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</si>
  <si>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</si>
  <si>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</si>
  <si>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</si>
  <si>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</si>
  <si>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</si>
  <si>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</si>
  <si>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</si>
  <si>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</si>
  <si>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</si>
  <si>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</si>
  <si>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</si>
  <si>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</si>
  <si>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</si>
  <si>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</si>
  <si>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</si>
  <si>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</si>
  <si>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</si>
  <si>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</si>
  <si>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</si>
  <si>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</si>
  <si>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</si>
  <si>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</si>
  <si>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CASHFLOW_JULY_VISIT_AVG</t>
  </si>
  <si>
    <t>July 2023/2024 Visit Average</t>
  </si>
  <si>
    <t>CASHFLOW_JULY_VISIT_PROJ</t>
  </si>
  <si>
    <t>July 2025 Visit Projection</t>
  </si>
  <si>
    <t>CASHFLOW_JULY_EXPENSES</t>
  </si>
  <si>
    <t>July 2025 Expected Expenses</t>
  </si>
  <si>
    <t>CASHFLOW_JULY_REVENUE</t>
  </si>
  <si>
    <t>July 2025 Expected Revenue</t>
  </si>
  <si>
    <t>CASHFLOW_JULY_PROFIT</t>
  </si>
  <si>
    <t>July 2025 Expected Profit</t>
  </si>
  <si>
    <t>CASHFLOW_JULY_CASH_POSITION</t>
  </si>
  <si>
    <t>July 2025 End of Month Cash Position</t>
  </si>
  <si>
    <t>Value_2024_Jan_June</t>
  </si>
  <si>
    <t>Value_2025_Jan_June</t>
  </si>
  <si>
    <t>Visits to Goal</t>
  </si>
  <si>
    <t>VISITS_TO_GOAL</t>
  </si>
  <si>
    <t>July 2025 End of Month Visit Status</t>
  </si>
  <si>
    <t>VISIT_STATUS_JULY</t>
  </si>
  <si>
    <t>VISIT_STATUS_AUGUST</t>
  </si>
  <si>
    <t>August 2025 End of Month Visit Status</t>
  </si>
  <si>
    <t>VISIT_STATUS_SEPTEMBER</t>
  </si>
  <si>
    <t>September 2025 End of Month Visit Status</t>
  </si>
  <si>
    <t>VISIT_STATUS_OCTOBER</t>
  </si>
  <si>
    <t>October 2025 End of Month Visit Status</t>
  </si>
  <si>
    <t>VISIT_STATUS_NOVEMBER</t>
  </si>
  <si>
    <t>November 2025 End of Month Visit Status</t>
  </si>
  <si>
    <t>VISIT_STATUS_DECEMBER</t>
  </si>
  <si>
    <t>December 2025 End of Month Visit Status</t>
  </si>
  <si>
    <t>PRIVATE_VISIT_COUNT</t>
  </si>
  <si>
    <t>Private Visit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</si>
</sst>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56"/>
  <sheetViews>
    <sheetView tabSelected="1" workbookViewId="0">
      <selection activeCell="B10" sqref="B10"/>
    </sheetView>
  </sheetViews>
  <sheetFormatPr baseColWidth="10" defaultRowHeight="16" x14ac:dyDescent="0.2"/>
  <cols>
    <col min="1" max="1" width="29.83203125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109</v>
      </c>
      <c r="F1" t="s">
        <v>110</v>
      </c>
      <c r="G1" t="s">
        <v>4</v>
      </c>
      <c r="H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3">
        <v>729392</v>
      </c>
      <c r="F2" s="3">
        <v>779143</v>
      </c>
      <c r="G2">
        <v>6.8000000000000005E-2</v>
      </c>
      <c r="H2">
        <v>7</v>
      </c>
    </row>
    <row r="3" spans="1:8" x14ac:dyDescent="0.2">
      <c r="A3" t="s">
        <v>10</v>
      </c>
      <c r="B3" t="s">
        <v>11</v>
      </c>
      <c r="C3" t="s">
        <v>8</v>
      </c>
      <c r="D3" t="s">
        <v>9</v>
      </c>
      <c r="E3" s="3">
        <v>453952</v>
      </c>
      <c r="F3" s="3">
        <v>674419</v>
      </c>
      <c r="G3">
        <v>0.48599999999999999</v>
      </c>
      <c r="H3">
        <v>49</v>
      </c>
    </row>
    <row r="4" spans="1:8" x14ac:dyDescent="0.2">
      <c r="A4" t="s">
        <v>12</v>
      </c>
      <c r="B4" t="s">
        <v>13</v>
      </c>
      <c r="C4" t="s">
        <v>8</v>
      </c>
      <c r="D4" t="s">
        <v>14</v>
      </c>
      <c r="E4" s="3">
        <v>4339</v>
      </c>
      <c r="F4" s="3">
        <v>4914</v>
      </c>
      <c r="G4">
        <v>0.13300000000000001</v>
      </c>
      <c r="H4">
        <v>13</v>
      </c>
    </row>
    <row r="5" spans="1:8" x14ac:dyDescent="0.2">
      <c r="A5" t="s">
        <v>125</v>
      </c>
      <c r="B5" t="s">
        <v>126</v>
      </c>
      <c r="C5" t="s">
        <v>8</v>
      </c>
      <c r="D5" t="s">
        <v>14</v>
      </c>
      <c r="E5" s="3">
        <v>5036</v>
      </c>
      <c r="F5" s="3">
        <v>6117</v>
      </c>
      <c r="G5" s="5">
        <f>(F5-E5)/F5</f>
        <v>0.1767206146803989</v>
      </c>
      <c r="H5">
        <v>18</v>
      </c>
    </row>
    <row r="6" spans="1:8" x14ac:dyDescent="0.2">
      <c r="A6" t="s">
        <v>15</v>
      </c>
      <c r="B6" t="s">
        <v>16</v>
      </c>
      <c r="C6" t="s">
        <v>8</v>
      </c>
      <c r="D6" t="s">
        <v>17</v>
      </c>
      <c r="E6" s="3">
        <v>198222</v>
      </c>
      <c r="F6" s="3">
        <v>192148</v>
      </c>
      <c r="G6">
        <v>-3.1E-2</v>
      </c>
      <c r="H6">
        <v>-3</v>
      </c>
    </row>
    <row r="7" spans="1:8" x14ac:dyDescent="0.2">
      <c r="A7" t="s">
        <v>18</v>
      </c>
      <c r="B7" t="s">
        <v>19</v>
      </c>
      <c r="C7" t="s">
        <v>8</v>
      </c>
      <c r="D7" t="s">
        <v>20</v>
      </c>
      <c r="E7" s="3">
        <v>401969</v>
      </c>
      <c r="F7" s="3">
        <v>439572</v>
      </c>
      <c r="G7">
        <v>9.4E-2</v>
      </c>
      <c r="H7">
        <v>9</v>
      </c>
    </row>
    <row r="8" spans="1:8" x14ac:dyDescent="0.2">
      <c r="A8" t="s">
        <v>21</v>
      </c>
      <c r="B8" t="s">
        <v>22</v>
      </c>
      <c r="C8" t="s">
        <v>8</v>
      </c>
      <c r="D8" t="s">
        <v>17</v>
      </c>
      <c r="E8" s="3">
        <v>62401</v>
      </c>
      <c r="F8" s="3">
        <v>47594</v>
      </c>
      <c r="G8">
        <v>-0.23699999999999999</v>
      </c>
      <c r="H8">
        <v>-24</v>
      </c>
    </row>
    <row r="9" spans="1:8" x14ac:dyDescent="0.2">
      <c r="A9" t="s">
        <v>23</v>
      </c>
      <c r="B9" t="s">
        <v>24</v>
      </c>
      <c r="C9" t="s">
        <v>8</v>
      </c>
      <c r="D9" t="s">
        <v>25</v>
      </c>
      <c r="E9" s="3">
        <v>33533</v>
      </c>
      <c r="F9" s="3">
        <v>48384</v>
      </c>
      <c r="G9">
        <v>0.443</v>
      </c>
      <c r="H9">
        <v>44</v>
      </c>
    </row>
    <row r="10" spans="1:8" x14ac:dyDescent="0.2">
      <c r="A10" t="s">
        <v>26</v>
      </c>
      <c r="B10" t="s">
        <v>27</v>
      </c>
      <c r="C10" t="s">
        <v>8</v>
      </c>
      <c r="D10" t="s">
        <v>20</v>
      </c>
      <c r="E10" s="3">
        <v>6</v>
      </c>
      <c r="F10" s="3">
        <v>8</v>
      </c>
      <c r="G10">
        <v>0.33300000000000002</v>
      </c>
      <c r="H10">
        <v>33</v>
      </c>
    </row>
    <row r="11" spans="1:8" x14ac:dyDescent="0.2">
      <c r="A11" t="s">
        <v>28</v>
      </c>
      <c r="B11" t="s">
        <v>29</v>
      </c>
      <c r="C11" t="s">
        <v>8</v>
      </c>
      <c r="D11" t="s">
        <v>20</v>
      </c>
      <c r="E11" s="4">
        <f>E2/E4</f>
        <v>168.10140585388339</v>
      </c>
      <c r="F11" s="4">
        <f>F2/F4</f>
        <v>158.55575905575907</v>
      </c>
      <c r="G11">
        <v>-4.8000000000000001E-2</v>
      </c>
      <c r="H11">
        <v>-5</v>
      </c>
    </row>
    <row r="12" spans="1:8" x14ac:dyDescent="0.2">
      <c r="A12" t="s">
        <v>30</v>
      </c>
      <c r="B12" t="s">
        <v>31</v>
      </c>
      <c r="C12" t="s">
        <v>8</v>
      </c>
      <c r="D12" t="s">
        <v>14</v>
      </c>
      <c r="E12" s="4">
        <f>E3/E4</f>
        <v>104.62134132288546</v>
      </c>
      <c r="F12" s="4">
        <f>F3/F4</f>
        <v>137.24440374440374</v>
      </c>
      <c r="G12">
        <v>0.30499999999999999</v>
      </c>
      <c r="H12">
        <v>31</v>
      </c>
    </row>
    <row r="13" spans="1:8" x14ac:dyDescent="0.2">
      <c r="A13" t="s">
        <v>32</v>
      </c>
      <c r="B13" t="s">
        <v>33</v>
      </c>
      <c r="C13" t="s">
        <v>8</v>
      </c>
      <c r="D13" t="s">
        <v>9</v>
      </c>
      <c r="E13" s="4">
        <f>E12-E11</f>
        <v>-63.480064530997936</v>
      </c>
      <c r="F13" s="4">
        <f>F12-F11</f>
        <v>-21.311355311355328</v>
      </c>
      <c r="G13">
        <v>0.97499999999999998</v>
      </c>
      <c r="H13">
        <v>98</v>
      </c>
    </row>
    <row r="14" spans="1:8" x14ac:dyDescent="0.2">
      <c r="A14" t="s">
        <v>112</v>
      </c>
      <c r="B14" t="s">
        <v>111</v>
      </c>
      <c r="C14" t="s">
        <v>8</v>
      </c>
      <c r="D14" t="s">
        <v>14</v>
      </c>
      <c r="E14" s="4">
        <f>-((E3-E2)/E12)</f>
        <v>2632.7324474834345</v>
      </c>
      <c r="F14" s="4">
        <f>-((F3-F2)/F12)</f>
        <v>763.04750607559993</v>
      </c>
    </row>
    <row r="15" spans="1:8" x14ac:dyDescent="0.2">
      <c r="A15" t="s">
        <v>97</v>
      </c>
      <c r="B15" t="s">
        <v>98</v>
      </c>
      <c r="C15" t="s">
        <v>35</v>
      </c>
      <c r="D15" t="s">
        <v>36</v>
      </c>
      <c r="E15">
        <v>566</v>
      </c>
    </row>
    <row r="16" spans="1:8" x14ac:dyDescent="0.2">
      <c r="A16" t="s">
        <v>99</v>
      </c>
      <c r="B16" t="s">
        <v>100</v>
      </c>
      <c r="C16" t="s">
        <v>35</v>
      </c>
      <c r="D16" t="s">
        <v>38</v>
      </c>
      <c r="F16" s="2">
        <f>E15*(1+$G$4)</f>
        <v>641.27800000000002</v>
      </c>
    </row>
    <row r="17" spans="1:6" x14ac:dyDescent="0.2">
      <c r="A17" t="s">
        <v>101</v>
      </c>
      <c r="B17" t="s">
        <v>102</v>
      </c>
      <c r="C17" t="s">
        <v>35</v>
      </c>
      <c r="D17" t="s">
        <v>38</v>
      </c>
      <c r="F17" s="2">
        <f>F16*F11</f>
        <v>101678.32005575906</v>
      </c>
    </row>
    <row r="18" spans="1:6" x14ac:dyDescent="0.2">
      <c r="A18" t="s">
        <v>103</v>
      </c>
      <c r="B18" t="s">
        <v>104</v>
      </c>
      <c r="C18" t="s">
        <v>35</v>
      </c>
      <c r="D18" t="s">
        <v>38</v>
      </c>
      <c r="F18" s="2">
        <f>F16*F12</f>
        <v>88011.816744403739</v>
      </c>
    </row>
    <row r="19" spans="1:6" x14ac:dyDescent="0.2">
      <c r="A19" t="s">
        <v>105</v>
      </c>
      <c r="B19" t="s">
        <v>106</v>
      </c>
      <c r="C19" t="s">
        <v>35</v>
      </c>
      <c r="D19" t="s">
        <v>38</v>
      </c>
      <c r="F19" s="2">
        <f>F18-F17</f>
        <v>-13666.503311355322</v>
      </c>
    </row>
    <row r="20" spans="1:6" x14ac:dyDescent="0.2">
      <c r="A20" t="s">
        <v>114</v>
      </c>
      <c r="B20" t="s">
        <v>113</v>
      </c>
      <c r="C20" t="s">
        <v>35</v>
      </c>
      <c r="D20" t="s">
        <v>38</v>
      </c>
      <c r="F20" s="2">
        <f>(F19/$F$12)</f>
        <v>-99.57785482318863</v>
      </c>
    </row>
    <row r="21" spans="1:6" x14ac:dyDescent="0.2">
      <c r="A21" t="s">
        <v>107</v>
      </c>
      <c r="B21" t="s">
        <v>108</v>
      </c>
      <c r="C21" t="s">
        <v>35</v>
      </c>
      <c r="D21" t="s">
        <v>38</v>
      </c>
      <c r="F21" s="2">
        <f>31153+F19</f>
        <v>17486.496688644678</v>
      </c>
    </row>
    <row r="22" spans="1:6" x14ac:dyDescent="0.2">
      <c r="A22" t="s">
        <v>45</v>
      </c>
      <c r="B22" t="s">
        <v>34</v>
      </c>
      <c r="C22" t="s">
        <v>35</v>
      </c>
      <c r="D22" t="s">
        <v>36</v>
      </c>
      <c r="E22">
        <v>685</v>
      </c>
    </row>
    <row r="23" spans="1:6" x14ac:dyDescent="0.2">
      <c r="A23" t="s">
        <v>46</v>
      </c>
      <c r="B23" t="s">
        <v>37</v>
      </c>
      <c r="C23" t="s">
        <v>35</v>
      </c>
      <c r="D23" t="s">
        <v>38</v>
      </c>
      <c r="F23" s="2">
        <f>E22*(1+$G$4)</f>
        <v>776.10500000000002</v>
      </c>
    </row>
    <row r="24" spans="1:6" x14ac:dyDescent="0.2">
      <c r="A24" t="s">
        <v>47</v>
      </c>
      <c r="B24" t="s">
        <v>39</v>
      </c>
      <c r="C24" t="s">
        <v>35</v>
      </c>
      <c r="D24" t="s">
        <v>38</v>
      </c>
      <c r="F24" s="1">
        <f>F23*$F$11</f>
        <v>123055.91738196989</v>
      </c>
    </row>
    <row r="25" spans="1:6" x14ac:dyDescent="0.2">
      <c r="A25" t="s">
        <v>48</v>
      </c>
      <c r="B25" t="s">
        <v>40</v>
      </c>
      <c r="C25" t="s">
        <v>35</v>
      </c>
      <c r="D25" t="s">
        <v>38</v>
      </c>
      <c r="F25" s="1">
        <f>F23*$F$12</f>
        <v>106516.06796805047</v>
      </c>
    </row>
    <row r="26" spans="1:6" x14ac:dyDescent="0.2">
      <c r="A26" t="s">
        <v>49</v>
      </c>
      <c r="B26" t="s">
        <v>41</v>
      </c>
      <c r="C26" t="s">
        <v>35</v>
      </c>
      <c r="D26" t="s">
        <v>38</v>
      </c>
      <c r="F26" s="2">
        <f>F25-F24</f>
        <v>-16539.849413919423</v>
      </c>
    </row>
    <row r="27" spans="1:6" x14ac:dyDescent="0.2">
      <c r="A27" t="s">
        <v>115</v>
      </c>
      <c r="B27" t="s">
        <v>116</v>
      </c>
      <c r="C27" t="s">
        <v>35</v>
      </c>
      <c r="D27" t="s">
        <v>38</v>
      </c>
      <c r="F27" s="2">
        <f>(F26/$F$12)</f>
        <v>-120.51383490085547</v>
      </c>
    </row>
    <row r="28" spans="1:6" x14ac:dyDescent="0.2">
      <c r="A28" t="s">
        <v>50</v>
      </c>
      <c r="B28" t="s">
        <v>42</v>
      </c>
      <c r="C28" t="s">
        <v>35</v>
      </c>
      <c r="D28" t="s">
        <v>38</v>
      </c>
      <c r="F28" s="2">
        <f>F21+F26</f>
        <v>946.64727472525556</v>
      </c>
    </row>
    <row r="29" spans="1:6" x14ac:dyDescent="0.2">
      <c r="A29" t="s">
        <v>51</v>
      </c>
      <c r="B29" t="s">
        <v>52</v>
      </c>
      <c r="C29" t="s">
        <v>35</v>
      </c>
      <c r="D29" t="s">
        <v>36</v>
      </c>
      <c r="E29">
        <v>808</v>
      </c>
    </row>
    <row r="30" spans="1:6" x14ac:dyDescent="0.2">
      <c r="A30" t="s">
        <v>53</v>
      </c>
      <c r="B30" t="s">
        <v>54</v>
      </c>
      <c r="C30" t="s">
        <v>35</v>
      </c>
      <c r="D30" t="s">
        <v>38</v>
      </c>
      <c r="F30" s="2">
        <f>E29*(1+$G$4)</f>
        <v>915.46400000000006</v>
      </c>
    </row>
    <row r="31" spans="1:6" x14ac:dyDescent="0.2">
      <c r="A31" t="s">
        <v>55</v>
      </c>
      <c r="B31" t="s">
        <v>56</v>
      </c>
      <c r="C31" t="s">
        <v>35</v>
      </c>
      <c r="D31" t="s">
        <v>38</v>
      </c>
      <c r="F31" s="1">
        <f>F30*$F$11</f>
        <v>145152.08940822142</v>
      </c>
    </row>
    <row r="32" spans="1:6" x14ac:dyDescent="0.2">
      <c r="A32" t="s">
        <v>57</v>
      </c>
      <c r="B32" t="s">
        <v>58</v>
      </c>
      <c r="C32" t="s">
        <v>35</v>
      </c>
      <c r="D32" t="s">
        <v>38</v>
      </c>
      <c r="F32" s="1">
        <f>F30*$F$12</f>
        <v>125642.31082946683</v>
      </c>
    </row>
    <row r="33" spans="1:6" x14ac:dyDescent="0.2">
      <c r="A33" t="s">
        <v>59</v>
      </c>
      <c r="B33" t="s">
        <v>60</v>
      </c>
      <c r="C33" t="s">
        <v>35</v>
      </c>
      <c r="D33" t="s">
        <v>38</v>
      </c>
      <c r="F33" s="2">
        <f>F32-F31</f>
        <v>-19509.778578754587</v>
      </c>
    </row>
    <row r="34" spans="1:6" x14ac:dyDescent="0.2">
      <c r="A34" t="s">
        <v>117</v>
      </c>
      <c r="B34" t="s">
        <v>118</v>
      </c>
      <c r="C34" t="s">
        <v>35</v>
      </c>
      <c r="D34" t="s">
        <v>38</v>
      </c>
      <c r="F34" s="2">
        <f>(F33/$F$12)</f>
        <v>-142.15354540130105</v>
      </c>
    </row>
    <row r="35" spans="1:6" x14ac:dyDescent="0.2">
      <c r="A35" t="s">
        <v>61</v>
      </c>
      <c r="B35" t="s">
        <v>62</v>
      </c>
      <c r="C35" t="s">
        <v>35</v>
      </c>
      <c r="D35" t="s">
        <v>38</v>
      </c>
      <c r="F35" s="2">
        <f>F28+F33</f>
        <v>-18563.131304029332</v>
      </c>
    </row>
    <row r="36" spans="1:6" x14ac:dyDescent="0.2">
      <c r="A36" t="s">
        <v>63</v>
      </c>
      <c r="B36" t="s">
        <v>64</v>
      </c>
      <c r="C36" t="s">
        <v>35</v>
      </c>
      <c r="D36" t="s">
        <v>36</v>
      </c>
      <c r="E36">
        <v>784</v>
      </c>
    </row>
    <row r="37" spans="1:6" x14ac:dyDescent="0.2">
      <c r="A37" t="s">
        <v>65</v>
      </c>
      <c r="B37" t="s">
        <v>66</v>
      </c>
      <c r="C37" t="s">
        <v>35</v>
      </c>
      <c r="D37" t="s">
        <v>38</v>
      </c>
      <c r="F37" s="2">
        <f>E36*(1+$G$4)</f>
        <v>888.27200000000005</v>
      </c>
    </row>
    <row r="38" spans="1:6" x14ac:dyDescent="0.2">
      <c r="A38" t="s">
        <v>67</v>
      </c>
      <c r="B38" t="s">
        <v>68</v>
      </c>
      <c r="C38" t="s">
        <v>35</v>
      </c>
      <c r="D38" t="s">
        <v>38</v>
      </c>
      <c r="F38" s="1">
        <f>F37*$F$11</f>
        <v>140840.64120797723</v>
      </c>
    </row>
    <row r="39" spans="1:6" x14ac:dyDescent="0.2">
      <c r="A39" t="s">
        <v>69</v>
      </c>
      <c r="B39" t="s">
        <v>70</v>
      </c>
      <c r="C39" t="s">
        <v>35</v>
      </c>
      <c r="D39" t="s">
        <v>38</v>
      </c>
      <c r="F39" s="1">
        <f>F37*$F$12</f>
        <v>121910.36100284901</v>
      </c>
    </row>
    <row r="40" spans="1:6" x14ac:dyDescent="0.2">
      <c r="A40" t="s">
        <v>71</v>
      </c>
      <c r="B40" t="s">
        <v>72</v>
      </c>
      <c r="C40" t="s">
        <v>35</v>
      </c>
      <c r="D40" t="s">
        <v>38</v>
      </c>
      <c r="F40" s="2">
        <f>F39-F38</f>
        <v>-18930.28020512822</v>
      </c>
    </row>
    <row r="41" spans="1:6" x14ac:dyDescent="0.2">
      <c r="A41" t="s">
        <v>119</v>
      </c>
      <c r="B41" t="s">
        <v>120</v>
      </c>
      <c r="C41" t="s">
        <v>35</v>
      </c>
      <c r="D41" t="s">
        <v>38</v>
      </c>
      <c r="F41" s="2">
        <f>(F40/$F$12)</f>
        <v>-137.93116286462879</v>
      </c>
    </row>
    <row r="42" spans="1:6" x14ac:dyDescent="0.2">
      <c r="A42" t="s">
        <v>73</v>
      </c>
      <c r="B42" t="s">
        <v>74</v>
      </c>
      <c r="C42" t="s">
        <v>35</v>
      </c>
      <c r="D42" t="s">
        <v>38</v>
      </c>
      <c r="F42" s="2">
        <f>F35+F40</f>
        <v>-37493.411509157551</v>
      </c>
    </row>
    <row r="43" spans="1:6" x14ac:dyDescent="0.2">
      <c r="A43" t="s">
        <v>75</v>
      </c>
      <c r="B43" t="s">
        <v>76</v>
      </c>
      <c r="C43" t="s">
        <v>35</v>
      </c>
      <c r="D43" t="s">
        <v>36</v>
      </c>
      <c r="E43">
        <v>830</v>
      </c>
    </row>
    <row r="44" spans="1:6" x14ac:dyDescent="0.2">
      <c r="A44" t="s">
        <v>77</v>
      </c>
      <c r="B44" t="s">
        <v>78</v>
      </c>
      <c r="C44" t="s">
        <v>35</v>
      </c>
      <c r="D44" t="s">
        <v>38</v>
      </c>
      <c r="F44" s="2">
        <f>E43*(1+$G$4)</f>
        <v>940.39</v>
      </c>
    </row>
    <row r="45" spans="1:6" x14ac:dyDescent="0.2">
      <c r="A45" t="s">
        <v>79</v>
      </c>
      <c r="B45" t="s">
        <v>80</v>
      </c>
      <c r="C45" t="s">
        <v>35</v>
      </c>
      <c r="D45" t="s">
        <v>38</v>
      </c>
      <c r="F45" s="1">
        <f>F44*$F$11</f>
        <v>149104.25025844527</v>
      </c>
    </row>
    <row r="46" spans="1:6" x14ac:dyDescent="0.2">
      <c r="A46" t="s">
        <v>81</v>
      </c>
      <c r="B46" t="s">
        <v>82</v>
      </c>
      <c r="C46" t="s">
        <v>35</v>
      </c>
      <c r="D46" t="s">
        <v>38</v>
      </c>
      <c r="F46" s="1">
        <f>F44*$F$12</f>
        <v>129063.26483719984</v>
      </c>
    </row>
    <row r="47" spans="1:6" x14ac:dyDescent="0.2">
      <c r="A47" t="s">
        <v>83</v>
      </c>
      <c r="B47" t="s">
        <v>84</v>
      </c>
      <c r="C47" t="s">
        <v>35</v>
      </c>
      <c r="D47" t="s">
        <v>38</v>
      </c>
      <c r="F47" s="2">
        <f>F46-F45</f>
        <v>-20040.985421245437</v>
      </c>
    </row>
    <row r="48" spans="1:6" x14ac:dyDescent="0.2">
      <c r="A48" t="s">
        <v>121</v>
      </c>
      <c r="B48" t="s">
        <v>122</v>
      </c>
      <c r="C48" t="s">
        <v>35</v>
      </c>
      <c r="D48" t="s">
        <v>38</v>
      </c>
      <c r="F48" s="2">
        <f>(F47/$F$12)</f>
        <v>-146.02406272658405</v>
      </c>
    </row>
    <row r="49" spans="1:6" x14ac:dyDescent="0.2">
      <c r="A49" t="s">
        <v>85</v>
      </c>
      <c r="B49" t="s">
        <v>86</v>
      </c>
      <c r="C49" t="s">
        <v>35</v>
      </c>
      <c r="D49" t="s">
        <v>38</v>
      </c>
      <c r="F49" s="2">
        <f>F42+F47</f>
        <v>-57534.396930402989</v>
      </c>
    </row>
    <row r="50" spans="1:6" x14ac:dyDescent="0.2">
      <c r="A50" t="s">
        <v>87</v>
      </c>
      <c r="B50" t="s">
        <v>88</v>
      </c>
      <c r="C50" t="s">
        <v>35</v>
      </c>
      <c r="D50" t="s">
        <v>36</v>
      </c>
      <c r="E50">
        <v>754</v>
      </c>
    </row>
    <row r="51" spans="1:6" x14ac:dyDescent="0.2">
      <c r="A51" t="s">
        <v>89</v>
      </c>
      <c r="B51" t="s">
        <v>43</v>
      </c>
      <c r="C51" t="s">
        <v>35</v>
      </c>
      <c r="D51" t="s">
        <v>38</v>
      </c>
      <c r="F51" s="2">
        <f>E50*(1+$G$4)</f>
        <v>854.28200000000004</v>
      </c>
    </row>
    <row r="52" spans="1:6" x14ac:dyDescent="0.2">
      <c r="A52" t="s">
        <v>90</v>
      </c>
      <c r="B52" t="s">
        <v>91</v>
      </c>
      <c r="C52" t="s">
        <v>35</v>
      </c>
      <c r="D52" t="s">
        <v>38</v>
      </c>
      <c r="F52" s="1">
        <f>F51*$F$11</f>
        <v>135451.33095767198</v>
      </c>
    </row>
    <row r="53" spans="1:6" x14ac:dyDescent="0.2">
      <c r="A53" t="s">
        <v>92</v>
      </c>
      <c r="B53" t="s">
        <v>93</v>
      </c>
      <c r="C53" t="s">
        <v>35</v>
      </c>
      <c r="D53" t="s">
        <v>38</v>
      </c>
      <c r="F53" s="1">
        <f>F51*$F$12</f>
        <v>117245.42371957672</v>
      </c>
    </row>
    <row r="54" spans="1:6" x14ac:dyDescent="0.2">
      <c r="A54" t="s">
        <v>94</v>
      </c>
      <c r="B54" t="s">
        <v>95</v>
      </c>
      <c r="C54" t="s">
        <v>35</v>
      </c>
      <c r="D54" t="s">
        <v>38</v>
      </c>
      <c r="F54" s="2">
        <f>F53-F52</f>
        <v>-18205.907238095257</v>
      </c>
    </row>
    <row r="55" spans="1:6" x14ac:dyDescent="0.2">
      <c r="A55" t="s">
        <v>123</v>
      </c>
      <c r="B55" t="s">
        <v>124</v>
      </c>
      <c r="C55" t="s">
        <v>35</v>
      </c>
      <c r="D55" t="s">
        <v>38</v>
      </c>
      <c r="F55" s="2">
        <f>(F54/$F$12)</f>
        <v>-132.65318469378843</v>
      </c>
    </row>
    <row r="56" spans="1:6" x14ac:dyDescent="0.2">
      <c r="A56" t="s">
        <v>96</v>
      </c>
      <c r="B56" t="s">
        <v>44</v>
      </c>
      <c r="C56" t="s">
        <v>35</v>
      </c>
      <c r="D56" t="s">
        <v>38</v>
      </c>
      <c r="F56" s="2">
        <f>F54+F49</f>
        <v>-75740.304168498245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2025-09-09T02:32:56Z</dcterms:modified>
</cp:coreProperties>
</file>