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DCC88F89-7A83-4B43-8C17-61C7D40D276F}" xr6:coauthVersionLast="47" xr6:coauthVersionMax="47" xr10:uidLastSave="{00000000-0000-0000-0000-000000000000}"/>
  <bookViews>
    <workbookView xWindow="3940" yWindow="760" windowWidth="25800" windowHeight="1794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2" i="1"/>
  <c r="G3" i="1"/>
  <c r="G4" i="1"/>
  <c r="F15" i="1" s="1"/>
  <c r="G5" i="1"/>
  <c r="G6" i="1"/>
  <c r="F49" i="1" l="1"/>
  <c r="F11" i="1"/>
  <c r="F16" i="1" s="1"/>
  <c r="F12" i="1"/>
  <c r="F17" i="1" s="1"/>
  <c r="F18" i="1" s="1"/>
  <c r="F19" i="1" s="1"/>
  <c r="E12" i="1"/>
  <c r="E11" i="1"/>
  <c r="G11" i="1" l="1"/>
  <c r="G12" i="1"/>
  <c r="F35" i="1"/>
  <c r="F37" i="1" s="1"/>
  <c r="F42" i="1"/>
  <c r="F44" i="1" s="1"/>
  <c r="F21" i="1"/>
  <c r="F22" i="1" s="1"/>
  <c r="F28" i="1"/>
  <c r="F30" i="1" s="1"/>
  <c r="F13" i="1"/>
  <c r="F51" i="1"/>
  <c r="E13" i="1"/>
  <c r="F50" i="1"/>
  <c r="G13" i="1" l="1"/>
  <c r="F23" i="1"/>
  <c r="F36" i="1"/>
  <c r="F29" i="1"/>
  <c r="F43" i="1"/>
  <c r="F31" i="1"/>
  <c r="F32" i="1" s="1"/>
  <c r="F45" i="1"/>
  <c r="F46" i="1" s="1"/>
  <c r="F38" i="1"/>
  <c r="F39" i="1" s="1"/>
  <c r="F24" i="1"/>
  <c r="F25" i="1" s="1"/>
  <c r="F52" i="1"/>
  <c r="F53" i="1" s="1"/>
  <c r="F26" i="1" l="1"/>
  <c r="F33" i="1" s="1"/>
  <c r="F40" i="1" s="1"/>
  <c r="F47" i="1" s="1"/>
  <c r="F54" i="1" s="1"/>
</calcChain>
</file>

<file path=xl/sharedStrings.xml><?xml version="1.0" encoding="utf-8"?>
<sst xmlns="http://schemas.openxmlformats.org/spreadsheetml/2006/main" count="220" uniqueCount="123">
  <si>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</si>
  <si>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</si>
  <si>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</si>
  <si>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</si>
  <si>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</si>
  <si>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</si>
  <si>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</si>
  <si>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</si>
  <si>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</si>
  <si>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</si>
  <si>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</si>
  <si>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</si>
  <si>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</si>
  <si>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</si>
  <si>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</si>
  <si>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</si>
  <si>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</si>
  <si>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</si>
  <si>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</si>
  <si>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</si>
  <si>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</si>
  <si>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</si>
  <si>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</si>
  <si>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</si>
  <si>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</si>
  <si>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</si>
  <si>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</si>
  <si>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</si>
  <si>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</si>
  <si>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</si>
  <si>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</si>
  <si>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</si>
  <si>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</si>
  <si>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</si>
  <si>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</si>
  <si>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</si>
  <si>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</si>
  <si>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</si>
  <si>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</si>
  <si>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</si>
  <si>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</si>
  <si>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</si>
  <si>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</si>
  <si>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</si>
  <si>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</si>
  <si>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</si>
  <si>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</si>
  <si>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</si>
  <si>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</si>
  <si>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</si>
  <si>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</si>
  <si>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</si>
  <si>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</si>
  <si>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</si>
  <si>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</si>
  <si>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</si>
  <si>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</si>
  <si>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</si>
  <si>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</si>
  <si>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</si>
  <si>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</si>
  <si>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</si>
  <si>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</si>
  <si>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</si>
  <si>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</si>
  <si>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</si>
  <si>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</si>
  <si>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</si>
  <si>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</si>
  <si>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</si>
  <si>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</si>
  <si>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</si>
  <si>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</si>
  <si>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</si>
  <si>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</si>
  <si>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</si>
  <si>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</si>
  <si>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</si>
  <si>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</si>
  <si>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</si>
  <si>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</si>
  <si>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</si>
  <si>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</si>
  <si>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</si>
  <si>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</si>
  <si>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</si>
  <si>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</si>
  <si>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</si>
  <si>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</si>
  <si>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</si>
  <si>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</si>
  <si>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</si>
  <si>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</si>
  <si>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</si>
  <si>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</si>
  <si>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</si>
  <si>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</si>
  <si>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</si>
  <si>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</si>
  <si>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</si>
  <si>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</si>
  <si>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</si>
  <si>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</si>
  <si>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</si>
  <si>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</si>
  <si>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</si>
  <si>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</si>
  <si>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</si>
  <si>
    <t>Value_2024_Jan_June</t>
  </si>
  <si>
    <t>Value_2025_Jan_June</t>
  </si>
  <si>
    <t>VISIT_STATUS_AUGUST</t>
  </si>
  <si>
    <t>August 2025 End of Month Visit Status</t>
  </si>
  <si>
    <t>VISIT_STATUS_SEPTEMBER</t>
  </si>
  <si>
    <t>September 2025 End of Month Visit Status</t>
  </si>
  <si>
    <t>VISIT_STATUS_OCTOBER</t>
  </si>
  <si>
    <t>October 2025 End of Month Visit Status</t>
  </si>
  <si>
    <t>VISIT_STATUS_NOVEMBER</t>
  </si>
  <si>
    <t>November 2025 End of Month Visit Status</t>
  </si>
  <si>
    <t>VISIT_STATUS_DECEMBER</t>
  </si>
  <si>
    <t>December 2025 End of Month Visit Status</t>
  </si>
  <si>
    <t>PRIVATE_VISIT_COUNT</t>
  </si>
  <si>
    <t>Private Visit Count</t>
  </si>
  <si>
    <t>AFC / RCM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</si>
</sst>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* #,##0_);_(* \(#,##0\);_(* &quot;-&quot;??_);_(@_)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54"/>
  <sheetViews>
    <sheetView tabSelected="1" workbookViewId="0">
      <selection activeCell="F19" sqref="F19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108</v>
      </c>
      <c r="F1" t="s">
        <v>109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>(F3-E3)/E3</f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5438</v>
      </c>
      <c r="F4" s="3">
        <v>6915</v>
      </c>
      <c r="G4" s="5">
        <f>(F4-E4)/E4</f>
        <v>0.27160720853254872</v>
      </c>
      <c r="H4">
        <v>46</v>
      </c>
    </row>
    <row r="5" spans="1:8" x14ac:dyDescent="0.2">
      <c r="A5" t="s">
        <v>120</v>
      </c>
      <c r="B5" t="s">
        <v>121</v>
      </c>
      <c r="C5" t="s">
        <v>8</v>
      </c>
      <c r="D5" t="s">
        <v>14</v>
      </c>
      <c r="E5" s="3">
        <v>4362</v>
      </c>
      <c r="F5" s="3">
        <v>5294</v>
      </c>
      <c r="G5" s="5">
        <f>(F5-E5)/E5</f>
        <v>0.21366345712975698</v>
      </c>
      <c r="H5">
        <v>21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225699.18</v>
      </c>
      <c r="F6" s="7">
        <v>159221.91</v>
      </c>
      <c r="G6" s="5">
        <f>(F6-E6)/E6</f>
        <v>-0.29453926239342115</v>
      </c>
      <c r="H6">
        <v>-30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680901.52</v>
      </c>
      <c r="F7" s="7">
        <v>620612.53</v>
      </c>
      <c r="G7" s="5">
        <f>(F7-E7)/E7</f>
        <v>-8.8542892370103668E-2</v>
      </c>
      <c r="H7">
        <v>9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56459.1</v>
      </c>
      <c r="F8" s="7">
        <v>64665.48</v>
      </c>
      <c r="G8" s="5">
        <f>(F8-E8)/E8</f>
        <v>0.14535088232012208</v>
      </c>
      <c r="H8">
        <v>14</v>
      </c>
    </row>
    <row r="9" spans="1:8" x14ac:dyDescent="0.2">
      <c r="A9" t="s">
        <v>23</v>
      </c>
      <c r="B9" t="s">
        <v>24</v>
      </c>
      <c r="C9" t="s">
        <v>8</v>
      </c>
      <c r="D9" t="s">
        <v>122</v>
      </c>
      <c r="E9" s="7">
        <v>109088.61</v>
      </c>
      <c r="F9" s="7">
        <v>133508.6</v>
      </c>
      <c r="G9" s="5">
        <f>(F9-E9)/E9</f>
        <v>0.22385462606957779</v>
      </c>
      <c r="H9">
        <v>22</v>
      </c>
    </row>
    <row r="10" spans="1:8" x14ac:dyDescent="0.2">
      <c r="A10" t="s">
        <v>25</v>
      </c>
      <c r="B10" t="s">
        <v>26</v>
      </c>
      <c r="C10" t="s">
        <v>8</v>
      </c>
      <c r="D10" t="s">
        <v>20</v>
      </c>
      <c r="E10" s="7">
        <v>16.329999999999998</v>
      </c>
      <c r="F10" s="7">
        <v>8.68</v>
      </c>
      <c r="G10" s="5">
        <f>(F10-E10)/E10</f>
        <v>-0.46846295162278012</v>
      </c>
      <c r="H10">
        <v>-47</v>
      </c>
    </row>
    <row r="11" spans="1:8" x14ac:dyDescent="0.2">
      <c r="A11" t="s">
        <v>27</v>
      </c>
      <c r="B11" t="s">
        <v>28</v>
      </c>
      <c r="C11" t="s">
        <v>8</v>
      </c>
      <c r="D11" t="s">
        <v>20</v>
      </c>
      <c r="E11" s="4">
        <f>E2/E4</f>
        <v>164.88506803972049</v>
      </c>
      <c r="F11" s="4">
        <f>F2/F4</f>
        <v>114.00202458423716</v>
      </c>
      <c r="G11" s="5">
        <f t="shared" ref="G11:G12" si="0">(F11-E11)/E11</f>
        <v>-0.3085970370781283</v>
      </c>
      <c r="H11">
        <v>-4</v>
      </c>
    </row>
    <row r="12" spans="1:8" x14ac:dyDescent="0.2">
      <c r="A12" t="s">
        <v>29</v>
      </c>
      <c r="B12" t="s">
        <v>30</v>
      </c>
      <c r="C12" t="s">
        <v>8</v>
      </c>
      <c r="D12" t="s">
        <v>14</v>
      </c>
      <c r="E12" s="4">
        <f>E3/E4</f>
        <v>126.73501287237956</v>
      </c>
      <c r="F12" s="4">
        <f>F3/F4</f>
        <v>143.63890093998555</v>
      </c>
      <c r="G12" s="5">
        <f t="shared" si="0"/>
        <v>0.13337977946653129</v>
      </c>
      <c r="H12">
        <v>-2</v>
      </c>
    </row>
    <row r="13" spans="1:8" x14ac:dyDescent="0.2">
      <c r="A13" t="s">
        <v>31</v>
      </c>
      <c r="B13" t="s">
        <v>32</v>
      </c>
      <c r="C13" t="s">
        <v>8</v>
      </c>
      <c r="D13" t="s">
        <v>9</v>
      </c>
      <c r="E13" s="4">
        <f>E12-E11</f>
        <v>-38.150055167340938</v>
      </c>
      <c r="F13" s="4">
        <f>F12-F11</f>
        <v>29.636876355748385</v>
      </c>
      <c r="G13" s="5">
        <f>-1*(F13-E13)/E13</f>
        <v>1.776850157247468</v>
      </c>
      <c r="H13">
        <v>177</v>
      </c>
    </row>
    <row r="14" spans="1:8" x14ac:dyDescent="0.2">
      <c r="A14" t="s">
        <v>96</v>
      </c>
      <c r="B14" t="s">
        <v>97</v>
      </c>
      <c r="C14" t="s">
        <v>34</v>
      </c>
      <c r="D14" t="s">
        <v>35</v>
      </c>
      <c r="E14" s="8">
        <v>840</v>
      </c>
    </row>
    <row r="15" spans="1:8" x14ac:dyDescent="0.2">
      <c r="A15" t="s">
        <v>98</v>
      </c>
      <c r="B15" t="s">
        <v>99</v>
      </c>
      <c r="C15" t="s">
        <v>34</v>
      </c>
      <c r="D15" t="s">
        <v>37</v>
      </c>
      <c r="F15" s="2">
        <f>E14*(1+$G$4)</f>
        <v>1068.150055167341</v>
      </c>
    </row>
    <row r="16" spans="1:8" x14ac:dyDescent="0.2">
      <c r="A16" t="s">
        <v>100</v>
      </c>
      <c r="B16" t="s">
        <v>101</v>
      </c>
      <c r="C16" t="s">
        <v>34</v>
      </c>
      <c r="D16" t="s">
        <v>37</v>
      </c>
      <c r="F16" s="2">
        <f>F15*F11</f>
        <v>121771.26884884149</v>
      </c>
    </row>
    <row r="17" spans="1:6" x14ac:dyDescent="0.2">
      <c r="A17" t="s">
        <v>102</v>
      </c>
      <c r="B17" t="s">
        <v>103</v>
      </c>
      <c r="C17" t="s">
        <v>34</v>
      </c>
      <c r="D17" t="s">
        <v>37</v>
      </c>
      <c r="F17" s="2">
        <f>F15*F12</f>
        <v>153427.89996322177</v>
      </c>
    </row>
    <row r="18" spans="1:6" x14ac:dyDescent="0.2">
      <c r="A18" t="s">
        <v>104</v>
      </c>
      <c r="B18" t="s">
        <v>105</v>
      </c>
      <c r="C18" t="s">
        <v>34</v>
      </c>
      <c r="D18" t="s">
        <v>37</v>
      </c>
      <c r="F18" s="2">
        <f>F17-F16</f>
        <v>31656.631114380289</v>
      </c>
    </row>
    <row r="19" spans="1:6" x14ac:dyDescent="0.2">
      <c r="A19" t="s">
        <v>106</v>
      </c>
      <c r="B19" t="s">
        <v>107</v>
      </c>
      <c r="C19" t="s">
        <v>34</v>
      </c>
      <c r="D19" t="s">
        <v>37</v>
      </c>
      <c r="F19" s="2">
        <f>31153+F18</f>
        <v>62809.631114380289</v>
      </c>
    </row>
    <row r="20" spans="1:6" x14ac:dyDescent="0.2">
      <c r="A20" t="s">
        <v>44</v>
      </c>
      <c r="B20" t="s">
        <v>33</v>
      </c>
      <c r="C20" t="s">
        <v>34</v>
      </c>
      <c r="D20" t="s">
        <v>35</v>
      </c>
      <c r="E20">
        <v>685</v>
      </c>
    </row>
    <row r="21" spans="1:6" x14ac:dyDescent="0.2">
      <c r="A21" t="s">
        <v>45</v>
      </c>
      <c r="B21" t="s">
        <v>36</v>
      </c>
      <c r="C21" t="s">
        <v>34</v>
      </c>
      <c r="D21" t="s">
        <v>37</v>
      </c>
      <c r="F21" s="2">
        <f>E20*(1+$G$4)</f>
        <v>871.05093784479584</v>
      </c>
    </row>
    <row r="22" spans="1:6" x14ac:dyDescent="0.2">
      <c r="A22" t="s">
        <v>46</v>
      </c>
      <c r="B22" t="s">
        <v>38</v>
      </c>
      <c r="C22" t="s">
        <v>34</v>
      </c>
      <c r="D22" t="s">
        <v>37</v>
      </c>
      <c r="F22" s="1">
        <f>F21*$F$11</f>
        <v>99301.570430305248</v>
      </c>
    </row>
    <row r="23" spans="1:6" x14ac:dyDescent="0.2">
      <c r="A23" t="s">
        <v>47</v>
      </c>
      <c r="B23" t="s">
        <v>39</v>
      </c>
      <c r="C23" t="s">
        <v>34</v>
      </c>
      <c r="D23" t="s">
        <v>37</v>
      </c>
      <c r="F23" s="1">
        <f>F21*$F$12</f>
        <v>125116.79937477014</v>
      </c>
    </row>
    <row r="24" spans="1:6" x14ac:dyDescent="0.2">
      <c r="A24" t="s">
        <v>48</v>
      </c>
      <c r="B24" t="s">
        <v>40</v>
      </c>
      <c r="C24" t="s">
        <v>34</v>
      </c>
      <c r="D24" t="s">
        <v>37</v>
      </c>
      <c r="F24" s="2">
        <f>F23-F22</f>
        <v>25815.228944464892</v>
      </c>
    </row>
    <row r="25" spans="1:6" x14ac:dyDescent="0.2">
      <c r="A25" t="s">
        <v>110</v>
      </c>
      <c r="B25" t="s">
        <v>111</v>
      </c>
      <c r="C25" t="s">
        <v>34</v>
      </c>
      <c r="D25" t="s">
        <v>37</v>
      </c>
      <c r="F25" s="2">
        <f>(F24/$F$12)</f>
        <v>179.72310269382299</v>
      </c>
    </row>
    <row r="26" spans="1:6" x14ac:dyDescent="0.2">
      <c r="A26" t="s">
        <v>49</v>
      </c>
      <c r="B26" t="s">
        <v>41</v>
      </c>
      <c r="C26" t="s">
        <v>34</v>
      </c>
      <c r="D26" t="s">
        <v>37</v>
      </c>
      <c r="F26" s="2">
        <f>F19+F24</f>
        <v>88624.860058845181</v>
      </c>
    </row>
    <row r="27" spans="1:6" x14ac:dyDescent="0.2">
      <c r="A27" t="s">
        <v>50</v>
      </c>
      <c r="B27" t="s">
        <v>51</v>
      </c>
      <c r="C27" t="s">
        <v>34</v>
      </c>
      <c r="D27" t="s">
        <v>35</v>
      </c>
      <c r="E27">
        <v>808</v>
      </c>
    </row>
    <row r="28" spans="1:6" x14ac:dyDescent="0.2">
      <c r="A28" t="s">
        <v>52</v>
      </c>
      <c r="B28" t="s">
        <v>53</v>
      </c>
      <c r="C28" t="s">
        <v>34</v>
      </c>
      <c r="D28" t="s">
        <v>37</v>
      </c>
      <c r="F28" s="2">
        <f>E27*(1+$G$4)</f>
        <v>1027.4586244942993</v>
      </c>
    </row>
    <row r="29" spans="1:6" x14ac:dyDescent="0.2">
      <c r="A29" t="s">
        <v>54</v>
      </c>
      <c r="B29" t="s">
        <v>55</v>
      </c>
      <c r="C29" t="s">
        <v>34</v>
      </c>
      <c r="D29" t="s">
        <v>37</v>
      </c>
      <c r="F29" s="1">
        <f>F28*$F$11</f>
        <v>117132.36336888561</v>
      </c>
    </row>
    <row r="30" spans="1:6" x14ac:dyDescent="0.2">
      <c r="A30" t="s">
        <v>56</v>
      </c>
      <c r="B30" t="s">
        <v>57</v>
      </c>
      <c r="C30" t="s">
        <v>34</v>
      </c>
      <c r="D30" t="s">
        <v>37</v>
      </c>
      <c r="F30" s="1">
        <f>F28*$F$12</f>
        <v>147583.02758367048</v>
      </c>
    </row>
    <row r="31" spans="1:6" x14ac:dyDescent="0.2">
      <c r="A31" t="s">
        <v>58</v>
      </c>
      <c r="B31" t="s">
        <v>59</v>
      </c>
      <c r="C31" t="s">
        <v>34</v>
      </c>
      <c r="D31" t="s">
        <v>37</v>
      </c>
      <c r="F31" s="2">
        <f>F30-F29</f>
        <v>30450.664214784876</v>
      </c>
    </row>
    <row r="32" spans="1:6" x14ac:dyDescent="0.2">
      <c r="A32" t="s">
        <v>112</v>
      </c>
      <c r="B32" t="s">
        <v>113</v>
      </c>
      <c r="C32" t="s">
        <v>34</v>
      </c>
      <c r="D32" t="s">
        <v>37</v>
      </c>
      <c r="F32" s="2">
        <f>(F31/$F$12)</f>
        <v>211.99455033081611</v>
      </c>
    </row>
    <row r="33" spans="1:6" x14ac:dyDescent="0.2">
      <c r="A33" t="s">
        <v>60</v>
      </c>
      <c r="B33" t="s">
        <v>61</v>
      </c>
      <c r="C33" t="s">
        <v>34</v>
      </c>
      <c r="D33" t="s">
        <v>37</v>
      </c>
      <c r="F33" s="2">
        <f>F26+F31</f>
        <v>119075.52427363006</v>
      </c>
    </row>
    <row r="34" spans="1:6" x14ac:dyDescent="0.2">
      <c r="A34" t="s">
        <v>62</v>
      </c>
      <c r="B34" t="s">
        <v>63</v>
      </c>
      <c r="C34" t="s">
        <v>34</v>
      </c>
      <c r="D34" t="s">
        <v>35</v>
      </c>
      <c r="E34">
        <v>784</v>
      </c>
    </row>
    <row r="35" spans="1:6" x14ac:dyDescent="0.2">
      <c r="A35" t="s">
        <v>64</v>
      </c>
      <c r="B35" t="s">
        <v>65</v>
      </c>
      <c r="C35" t="s">
        <v>34</v>
      </c>
      <c r="D35" t="s">
        <v>37</v>
      </c>
      <c r="F35" s="2">
        <f>E34*(1+$G$4)</f>
        <v>996.94005148951817</v>
      </c>
    </row>
    <row r="36" spans="1:6" x14ac:dyDescent="0.2">
      <c r="A36" t="s">
        <v>66</v>
      </c>
      <c r="B36" t="s">
        <v>67</v>
      </c>
      <c r="C36" t="s">
        <v>34</v>
      </c>
      <c r="D36" t="s">
        <v>37</v>
      </c>
      <c r="F36" s="1">
        <f>F35*$F$11</f>
        <v>113653.18425891871</v>
      </c>
    </row>
    <row r="37" spans="1:6" x14ac:dyDescent="0.2">
      <c r="A37" t="s">
        <v>68</v>
      </c>
      <c r="B37" t="s">
        <v>69</v>
      </c>
      <c r="C37" t="s">
        <v>34</v>
      </c>
      <c r="D37" t="s">
        <v>37</v>
      </c>
      <c r="F37" s="1">
        <f>F35*$F$12</f>
        <v>143199.37329900698</v>
      </c>
    </row>
    <row r="38" spans="1:6" x14ac:dyDescent="0.2">
      <c r="A38" t="s">
        <v>70</v>
      </c>
      <c r="B38" t="s">
        <v>71</v>
      </c>
      <c r="C38" t="s">
        <v>34</v>
      </c>
      <c r="D38" t="s">
        <v>37</v>
      </c>
      <c r="F38" s="2">
        <f>F37-F36</f>
        <v>29546.189040088269</v>
      </c>
    </row>
    <row r="39" spans="1:6" x14ac:dyDescent="0.2">
      <c r="A39" t="s">
        <v>114</v>
      </c>
      <c r="B39" t="s">
        <v>115</v>
      </c>
      <c r="C39" t="s">
        <v>34</v>
      </c>
      <c r="D39" t="s">
        <v>37</v>
      </c>
      <c r="F39" s="2">
        <f>(F38/$F$12)</f>
        <v>205.69768249920753</v>
      </c>
    </row>
    <row r="40" spans="1:6" x14ac:dyDescent="0.2">
      <c r="A40" t="s">
        <v>72</v>
      </c>
      <c r="B40" t="s">
        <v>73</v>
      </c>
      <c r="C40" t="s">
        <v>34</v>
      </c>
      <c r="D40" t="s">
        <v>37</v>
      </c>
      <c r="F40" s="2">
        <f>F33+F38</f>
        <v>148621.71331371833</v>
      </c>
    </row>
    <row r="41" spans="1:6" x14ac:dyDescent="0.2">
      <c r="A41" t="s">
        <v>74</v>
      </c>
      <c r="B41" t="s">
        <v>75</v>
      </c>
      <c r="C41" t="s">
        <v>34</v>
      </c>
      <c r="D41" t="s">
        <v>35</v>
      </c>
      <c r="E41">
        <v>830</v>
      </c>
    </row>
    <row r="42" spans="1:6" x14ac:dyDescent="0.2">
      <c r="A42" t="s">
        <v>76</v>
      </c>
      <c r="B42" t="s">
        <v>77</v>
      </c>
      <c r="C42" t="s">
        <v>34</v>
      </c>
      <c r="D42" t="s">
        <v>37</v>
      </c>
      <c r="F42" s="2">
        <f>E41*(1+$G$4)</f>
        <v>1055.4339830820154</v>
      </c>
    </row>
    <row r="43" spans="1:6" x14ac:dyDescent="0.2">
      <c r="A43" t="s">
        <v>78</v>
      </c>
      <c r="B43" t="s">
        <v>79</v>
      </c>
      <c r="C43" t="s">
        <v>34</v>
      </c>
      <c r="D43" t="s">
        <v>37</v>
      </c>
      <c r="F43" s="1">
        <f>F42*$F$11</f>
        <v>120321.61088635527</v>
      </c>
    </row>
    <row r="44" spans="1:6" x14ac:dyDescent="0.2">
      <c r="A44" t="s">
        <v>80</v>
      </c>
      <c r="B44" t="s">
        <v>81</v>
      </c>
      <c r="C44" t="s">
        <v>34</v>
      </c>
      <c r="D44" t="s">
        <v>37</v>
      </c>
      <c r="F44" s="1">
        <f>F42*$F$12</f>
        <v>151601.377344612</v>
      </c>
    </row>
    <row r="45" spans="1:6" x14ac:dyDescent="0.2">
      <c r="A45" t="s">
        <v>82</v>
      </c>
      <c r="B45" t="s">
        <v>83</v>
      </c>
      <c r="C45" t="s">
        <v>34</v>
      </c>
      <c r="D45" t="s">
        <v>37</v>
      </c>
      <c r="F45" s="2">
        <f>F44-F43</f>
        <v>31279.766458256738</v>
      </c>
    </row>
    <row r="46" spans="1:6" x14ac:dyDescent="0.2">
      <c r="A46" t="s">
        <v>116</v>
      </c>
      <c r="B46" t="s">
        <v>117</v>
      </c>
      <c r="C46" t="s">
        <v>34</v>
      </c>
      <c r="D46" t="s">
        <v>37</v>
      </c>
      <c r="F46" s="2">
        <f>(F45/$F$12)</f>
        <v>217.76667917645713</v>
      </c>
    </row>
    <row r="47" spans="1:6" x14ac:dyDescent="0.2">
      <c r="A47" t="s">
        <v>84</v>
      </c>
      <c r="B47" t="s">
        <v>85</v>
      </c>
      <c r="C47" t="s">
        <v>34</v>
      </c>
      <c r="D47" t="s">
        <v>37</v>
      </c>
      <c r="F47" s="2">
        <f>F40+F45</f>
        <v>179901.47977197508</v>
      </c>
    </row>
    <row r="48" spans="1:6" x14ac:dyDescent="0.2">
      <c r="A48" t="s">
        <v>86</v>
      </c>
      <c r="B48" t="s">
        <v>87</v>
      </c>
      <c r="C48" t="s">
        <v>34</v>
      </c>
      <c r="D48" t="s">
        <v>35</v>
      </c>
      <c r="E48">
        <v>754</v>
      </c>
    </row>
    <row r="49" spans="1:6" x14ac:dyDescent="0.2">
      <c r="A49" t="s">
        <v>88</v>
      </c>
      <c r="B49" t="s">
        <v>42</v>
      </c>
      <c r="C49" t="s">
        <v>34</v>
      </c>
      <c r="D49" t="s">
        <v>37</v>
      </c>
      <c r="F49" s="2">
        <f>E48*(1+$G$4)</f>
        <v>958.79183523354175</v>
      </c>
    </row>
    <row r="50" spans="1:6" x14ac:dyDescent="0.2">
      <c r="A50" t="s">
        <v>89</v>
      </c>
      <c r="B50" t="s">
        <v>90</v>
      </c>
      <c r="C50" t="s">
        <v>34</v>
      </c>
      <c r="D50" t="s">
        <v>37</v>
      </c>
      <c r="F50" s="1">
        <f>F49*$F$11</f>
        <v>109304.2103714601</v>
      </c>
    </row>
    <row r="51" spans="1:6" x14ac:dyDescent="0.2">
      <c r="A51" t="s">
        <v>91</v>
      </c>
      <c r="B51" t="s">
        <v>92</v>
      </c>
      <c r="C51" t="s">
        <v>34</v>
      </c>
      <c r="D51" t="s">
        <v>37</v>
      </c>
      <c r="F51" s="1">
        <f>F49*$F$12</f>
        <v>137719.80544317764</v>
      </c>
    </row>
    <row r="52" spans="1:6" x14ac:dyDescent="0.2">
      <c r="A52" t="s">
        <v>93</v>
      </c>
      <c r="B52" t="s">
        <v>94</v>
      </c>
      <c r="C52" t="s">
        <v>34</v>
      </c>
      <c r="D52" t="s">
        <v>37</v>
      </c>
      <c r="F52" s="2">
        <f>F51-F50</f>
        <v>28415.595071717544</v>
      </c>
    </row>
    <row r="53" spans="1:6" x14ac:dyDescent="0.2">
      <c r="A53" t="s">
        <v>118</v>
      </c>
      <c r="B53" t="s">
        <v>119</v>
      </c>
      <c r="C53" t="s">
        <v>34</v>
      </c>
      <c r="D53" t="s">
        <v>37</v>
      </c>
      <c r="F53" s="2">
        <f>(F52/$F$12)</f>
        <v>197.82659770969704</v>
      </c>
    </row>
    <row r="54" spans="1:6" x14ac:dyDescent="0.2">
      <c r="A54" t="s">
        <v>95</v>
      </c>
      <c r="B54" t="s">
        <v>43</v>
      </c>
      <c r="C54" t="s">
        <v>34</v>
      </c>
      <c r="D54" t="s">
        <v>37</v>
      </c>
      <c r="F54" s="2">
        <f>F52+F47</f>
        <v>208317.07484369262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2025-09-09T03:45:04Z</dcterms:modified>
</cp:coreProperties>
</file>