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ml.chartshapes+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theme/themeOverride1.xml" ContentType="application/vnd.openxmlformats-officedocument.themeOverride+xml"/>
  <Override PartName="/xl/drawings/drawing9.xml" ContentType="application/vnd.openxmlformats-officedocument.drawingml.chartshapes+xml"/>
  <Override PartName="/xl/charts/chart4.xml" ContentType="application/vnd.openxmlformats-officedocument.drawingml.chart+xml"/>
  <Override PartName="/xl/theme/themeOverride2.xml" ContentType="application/vnd.openxmlformats-officedocument.themeOverride+xml"/>
  <Override PartName="/xl/drawings/drawing10.xml" ContentType="application/vnd.openxmlformats-officedocument.drawingml.chartshapes+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ml.chartshapes+xml"/>
  <Override PartName="/xl/charts/chart7.xml" ContentType="application/vnd.openxmlformats-officedocument.drawingml.chart+xml"/>
  <Override PartName="/xl/theme/themeOverride3.xml" ContentType="application/vnd.openxmlformats-officedocument.themeOverride+xml"/>
  <Override PartName="/xl/drawings/drawing1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ufrhqfs18up\913544$\workarea\Documentation\C8071\"/>
    </mc:Choice>
  </mc:AlternateContent>
  <bookViews>
    <workbookView xWindow="1968" yWindow="732" windowWidth="17232" windowHeight="11328" tabRatio="814" activeTab="1"/>
  </bookViews>
  <sheets>
    <sheet name="ASIF_Steps" sheetId="191" r:id="rId1"/>
    <sheet name="Asset_Identity" sheetId="3" r:id="rId2"/>
    <sheet name="Business_Form" sheetId="2" r:id="rId3"/>
    <sheet name="IT_Form" sheetId="7" r:id="rId4"/>
    <sheet name="Security_Measures" sheetId="367" r:id="rId5"/>
    <sheet name="Compliance_View" sheetId="18" r:id="rId6"/>
    <sheet name="Risk_View" sheetId="110" state="hidden" r:id="rId7"/>
    <sheet name="ASIF_param" sheetId="62" state="hidden" r:id="rId8"/>
    <sheet name="SecurityMeasures_View" sheetId="342" state="hidden" r:id="rId9"/>
    <sheet name="Action_Plan" sheetId="16" state="hidden" r:id="rId10"/>
    <sheet name="UAT_Report" sheetId="339" state="hidden" r:id="rId11"/>
    <sheet name="Outsourcing_Compliance_View" sheetId="368" state="hidden" r:id="rId12"/>
    <sheet name="Catalog_of_measures" sheetId="15" r:id="rId13"/>
    <sheet name="Param" sheetId="10" state="hidden" r:id="rId14"/>
    <sheet name="Trad" sheetId="12" state="hidden" r:id="rId15"/>
    <sheet name="Risk_ASIF" sheetId="326" state="hidden" r:id="rId16"/>
    <sheet name="Risk_Analysis_Data" sheetId="335" state="hidden" r:id="rId17"/>
    <sheet name="BasicAnalysisData" sheetId="338" state="hidden" r:id="rId18"/>
    <sheet name="Risk_Charts" sheetId="336" state="hidden" r:id="rId19"/>
  </sheets>
  <functionGroups builtInGroupCount="18"/>
  <externalReferences>
    <externalReference r:id="rId20"/>
    <externalReference r:id="rId21"/>
    <externalReference r:id="rId22"/>
  </externalReferences>
  <definedNames>
    <definedName name="_xlnm._FilterDatabase" localSheetId="9" hidden="1">Action_Plan!$A$2:$S$286</definedName>
    <definedName name="_xlnm._FilterDatabase" localSheetId="7" hidden="1">ASIF_param!$B$6:$H$309</definedName>
    <definedName name="_xlnm._FilterDatabase" localSheetId="17" hidden="1">BasicAnalysisData!$A$1:$S$1213</definedName>
    <definedName name="_xlnm._FilterDatabase" localSheetId="12" hidden="1">Catalog_of_measures!$A$4:$BH$306</definedName>
    <definedName name="_xlnm._FilterDatabase" localSheetId="16" hidden="1">Risk_Analysis_Data!$A$1:$A$323</definedName>
    <definedName name="_xlnm._FilterDatabase" localSheetId="6" hidden="1">Risk_View!$A$39:$M$39</definedName>
    <definedName name="_xlnm._FilterDatabase" localSheetId="4" hidden="1">Security_Measures!$A$6:$P$163</definedName>
    <definedName name="Asset_Name">Asset_Identity!$D$5</definedName>
    <definedName name="CheckForm1">Asset_Identity!$G$5</definedName>
    <definedName name="CheckForm2">Asset_Identity!$G$9</definedName>
    <definedName name="CheckForm3">Asset_Identity!$G$10</definedName>
    <definedName name="CheckForm4">Asset_Identity!$G$13</definedName>
    <definedName name="CheckForm5">Asset_Identity!$G$15</definedName>
    <definedName name="CheckForm6">Asset_Identity!$G$16</definedName>
    <definedName name="CheckForm7">Asset_Identity!$G$18</definedName>
    <definedName name="CheckForm8">Asset_Identity!$G$39</definedName>
    <definedName name="Checkform9">Asset_Identity!$G$46</definedName>
    <definedName name="Confidentialite_Commercial" localSheetId="0">Tableau_ConfidentialiteCommercial[Commercial]</definedName>
    <definedName name="Confidentialite_Commercial" localSheetId="17">Tableau_ConfidentialiteCommercial[Commercial]</definedName>
    <definedName name="Confidentialite_Commercial" localSheetId="12">Tableau_ConfidentialiteCommercial[Commercial]</definedName>
    <definedName name="Confidentialite_Commercial" localSheetId="11">[1]!Tableau_ConfidentialiteCommercial[Commercial]</definedName>
    <definedName name="Confidentialite_Commercial" localSheetId="18">Tableau_ConfidentialiteCommercial[Commercial]</definedName>
    <definedName name="Confidentialite_Commercial" localSheetId="8">[2]!Tableau_ConfidentialiteCommercial[Commercial]</definedName>
    <definedName name="Confidentialite_Commercial">Tableau_ConfidentialiteCommercial[Commercial]</definedName>
    <definedName name="Confidentialite_Financier" localSheetId="0">Tableau_ConfidentialiteFinancier[Financier]</definedName>
    <definedName name="Confidentialite_Financier" localSheetId="17">Tableau_ConfidentialiteFinancier[Financier]</definedName>
    <definedName name="Confidentialite_Financier" localSheetId="12">Tableau_ConfidentialiteFinancier[Financier]</definedName>
    <definedName name="Confidentialite_Financier" localSheetId="11">[1]!Tableau_ConfidentialiteFinancier[Financier]</definedName>
    <definedName name="Confidentialite_Financier" localSheetId="18">Tableau_ConfidentialiteFinancier[Financier]</definedName>
    <definedName name="Confidentialite_Financier" localSheetId="8">[2]!Tableau_ConfidentialiteFinancier[Financier]</definedName>
    <definedName name="Confidentialite_Financier">Tableau_ConfidentialiteFinancier[Financier]</definedName>
    <definedName name="Confidentialite_Image" localSheetId="0">Tableau_ConfidentialiteImage[Image et réputation]</definedName>
    <definedName name="Confidentialite_Image" localSheetId="17">Tableau_ConfidentialiteImage[Image et réputation]</definedName>
    <definedName name="Confidentialite_Image" localSheetId="12">Tableau_ConfidentialiteImage[Image et réputation]</definedName>
    <definedName name="Confidentialite_Image" localSheetId="11">[1]!Tableau_ConfidentialiteImage[Image et réputation]</definedName>
    <definedName name="Confidentialite_Image" localSheetId="18">Tableau_ConfidentialiteImage[Image et réputation]</definedName>
    <definedName name="Confidentialite_Image" localSheetId="8">[2]!Tableau_ConfidentialiteImage[Image et réputation]</definedName>
    <definedName name="Confidentialite_Image">Tableau_ConfidentialiteImage[Image et réputation]</definedName>
    <definedName name="Confidentialite_Juridique" localSheetId="0">Tableau_ConfidentialiteJuridique[Juridique et réglementaire]</definedName>
    <definedName name="Confidentialite_Juridique" localSheetId="17">Tableau_ConfidentialiteJuridique[Juridique et réglementaire]</definedName>
    <definedName name="Confidentialite_Juridique" localSheetId="12">Tableau_ConfidentialiteJuridique[Juridique et réglementaire]</definedName>
    <definedName name="Confidentialite_Juridique" localSheetId="11">[1]!Tableau_ConfidentialiteJuridique[Juridique et réglementaire]</definedName>
    <definedName name="Confidentialite_Juridique" localSheetId="18">Tableau_ConfidentialiteJuridique[Juridique et réglementaire]</definedName>
    <definedName name="Confidentialite_Juridique" localSheetId="8">[2]!Tableau_ConfidentialiteJuridique[Juridique et réglementaire]</definedName>
    <definedName name="Confidentialite_Juridique">Tableau_ConfidentialiteJuridique[Juridique et réglementaire]</definedName>
    <definedName name="Continuite_Commercial" localSheetId="0">Tableau12[Commercial]</definedName>
    <definedName name="Continuite_Commercial" localSheetId="17">Tableau12[Commercial]</definedName>
    <definedName name="Continuite_Commercial" localSheetId="12">Tableau12[Commercial]</definedName>
    <definedName name="Continuite_Commercial" localSheetId="11">[1]!Tableau12[Commercial]</definedName>
    <definedName name="Continuite_Commercial" localSheetId="18">Tableau12[Commercial]</definedName>
    <definedName name="Continuite_Commercial" localSheetId="8">[2]!Tableau12[Commercial]</definedName>
    <definedName name="Continuite_Commercial">Tableau12[Commercial]</definedName>
    <definedName name="Continuite_FinancialPays" localSheetId="0">Tableau_ContinuityLevelPays[Financial Pays]</definedName>
    <definedName name="Continuite_FinancialPays" localSheetId="17">Tableau_ContinuityLevelPays[Financial Pays]</definedName>
    <definedName name="Continuite_FinancialPays" localSheetId="12">Tableau_ContinuityLevelPays[Financial Pays]</definedName>
    <definedName name="Continuite_FinancialPays" localSheetId="11">[1]!Tableau_ContinuityLevelPays[Financial Pays]</definedName>
    <definedName name="Continuite_FinancialPays" localSheetId="18">Tableau_ContinuityLevelPays[Financial Pays]</definedName>
    <definedName name="Continuite_FinancialPays" localSheetId="8">[2]!Tableau_ContinuityLevelPays[Financial Pays]</definedName>
    <definedName name="Continuite_FinancialPays">Tableau_ContinuityLevelPays[Financial Pays]</definedName>
    <definedName name="Continuite_Financier" localSheetId="0">Tableau5[Financier]</definedName>
    <definedName name="Continuite_Financier" localSheetId="17">Tableau5[Financier]</definedName>
    <definedName name="Continuite_Financier" localSheetId="12">Tableau5[Financier]</definedName>
    <definedName name="Continuite_Financier" localSheetId="11">[1]!Tableau5[Financier]</definedName>
    <definedName name="Continuite_Financier" localSheetId="18">Tableau5[Financier]</definedName>
    <definedName name="Continuite_Financier" localSheetId="8">[2]!Tableau5[Financier]</definedName>
    <definedName name="Continuite_Financier">Tableau5[Financier]</definedName>
    <definedName name="Continuite_Image" localSheetId="0">Tableau11[Image et reputation]</definedName>
    <definedName name="Continuite_Image" localSheetId="17">Tableau11[Image et reputation]</definedName>
    <definedName name="Continuite_Image" localSheetId="12">Tableau11[Image et reputation]</definedName>
    <definedName name="Continuite_Image" localSheetId="11">[1]!Tableau11[Image et reputation]</definedName>
    <definedName name="Continuite_Image" localSheetId="18">Tableau11[Image et reputation]</definedName>
    <definedName name="Continuite_Image" localSheetId="8">[2]!Tableau11[Image et reputation]</definedName>
    <definedName name="Continuite_Image">Tableau11[Image et reputation]</definedName>
    <definedName name="Continuité_Juridique" localSheetId="0">Tableau13[Juridique et réglementaire]</definedName>
    <definedName name="Continuité_Juridique" localSheetId="17">Tableau13[Juridique et réglementaire]</definedName>
    <definedName name="Continuité_Juridique" localSheetId="12">Tableau13[Juridique et réglementaire]</definedName>
    <definedName name="Continuité_Juridique" localSheetId="11">[1]!Tableau13[Juridique et réglementaire]</definedName>
    <definedName name="Continuité_Juridique" localSheetId="18">Tableau13[Juridique et réglementaire]</definedName>
    <definedName name="Continuité_Juridique" localSheetId="8">[2]!Tableau13[Juridique et réglementaire]</definedName>
    <definedName name="Continuité_Juridique">Tableau13[Juridique et réglementaire]</definedName>
    <definedName name="FISA_Mode" localSheetId="11">[1]Param!$D$159:$D$160</definedName>
    <definedName name="FISA_Mode" localSheetId="8">[2]Param!$D$159:$D$160</definedName>
    <definedName name="FISA_Mode">Param!$D$167:$D$168</definedName>
    <definedName name="gKSPSM">ASIF_param!$B$7:$B$56</definedName>
    <definedName name="GSDArea">ASIF_param!$C$7:$C$234</definedName>
    <definedName name="GSDEvents">ASIF_param!$H$7:$H$234</definedName>
    <definedName name="GSDGksp">ASIF_param!$B$7:$B$234</definedName>
    <definedName name="GSDLikelihoodImpact">ASIF_param!$E$7:$E$234</definedName>
    <definedName name="GSDScore">ASIF_param!$G$7:$G$234</definedName>
    <definedName name="GSDSeverityImpact">ASIF_param!$F$7:$F$234</definedName>
    <definedName name="ImprovementValues" localSheetId="11">[1]Param!$B$159:$B$179</definedName>
    <definedName name="ImprovementValues" localSheetId="8">[2]Param!$B$159:$B$179</definedName>
    <definedName name="ImprovementValues">Param!$B$167:$B$187</definedName>
    <definedName name="InherentLikelihood">Risk_ASIF!$A$2:$A$100</definedName>
    <definedName name="InherentSeverity">Risk_ASIF!$B$2:$B$100</definedName>
    <definedName name="Integrite_Commercial" localSheetId="0">Tableau_IntegriteCommercial[Commercial]</definedName>
    <definedName name="Integrite_Commercial" localSheetId="17">Tableau_IntegriteCommercial[Commercial]</definedName>
    <definedName name="Integrite_Commercial" localSheetId="12">Tableau_IntegriteCommercial[Commercial]</definedName>
    <definedName name="Integrite_Commercial" localSheetId="11">[1]!Tableau_IntegriteCommercial[Commercial]</definedName>
    <definedName name="Integrite_Commercial" localSheetId="18">Tableau_IntegriteCommercial[Commercial]</definedName>
    <definedName name="Integrite_Commercial" localSheetId="8">[2]!Tableau_IntegriteCommercial[Commercial]</definedName>
    <definedName name="Integrite_Commercial">Tableau_IntegriteCommercial[Commercial]</definedName>
    <definedName name="Integrite_Financier" localSheetId="0">Tableau_IntegriteFinancier[Financier]</definedName>
    <definedName name="Integrite_Financier" localSheetId="17">Tableau_IntegriteFinancier[Financier]</definedName>
    <definedName name="Integrite_Financier" localSheetId="12">Tableau_IntegriteFinancier[Financier]</definedName>
    <definedName name="Integrite_Financier" localSheetId="11">[1]!Tableau_IntegriteFinancier[Financier]</definedName>
    <definedName name="Integrite_Financier" localSheetId="18">Tableau_IntegriteFinancier[Financier]</definedName>
    <definedName name="Integrite_Financier" localSheetId="8">[2]!Tableau_IntegriteFinancier[Financier]</definedName>
    <definedName name="Integrite_Financier">Tableau_IntegriteFinancier[Financier]</definedName>
    <definedName name="Integrite_Image" localSheetId="0">Tableau_IntegriteImage[Image et réputation]</definedName>
    <definedName name="Integrite_Image" localSheetId="17">Tableau_IntegriteImage[Image et réputation]</definedName>
    <definedName name="Integrite_Image" localSheetId="12">Tableau_IntegriteImage[Image et réputation]</definedName>
    <definedName name="Integrite_Image" localSheetId="11">[1]!Tableau_IntegriteImage[Image et réputation]</definedName>
    <definedName name="Integrite_Image" localSheetId="18">Tableau_IntegriteImage[Image et réputation]</definedName>
    <definedName name="Integrite_Image" localSheetId="8">[2]!Tableau_IntegriteImage[Image et réputation]</definedName>
    <definedName name="Integrite_Image">Tableau_IntegriteImage[Image et réputation]</definedName>
    <definedName name="Integrite_Juridique" localSheetId="0">Tableau_IntegriteJuridique[Juridique et réglementaire]</definedName>
    <definedName name="Integrite_Juridique" localSheetId="17">Tableau_IntegriteJuridique[Juridique et réglementaire]</definedName>
    <definedName name="Integrite_Juridique" localSheetId="12">Tableau_IntegriteJuridique[Juridique et réglementaire]</definedName>
    <definedName name="Integrite_Juridique" localSheetId="11">[1]!Tableau_IntegriteJuridique[Juridique et réglementaire]</definedName>
    <definedName name="Integrite_Juridique" localSheetId="18">Tableau_IntegriteJuridique[Juridique et réglementaire]</definedName>
    <definedName name="Integrite_Juridique" localSheetId="8">[2]!Tableau_IntegriteJuridique[Juridique et réglementaire]</definedName>
    <definedName name="Integrite_Juridique">Tableau_IntegriteJuridique[Juridique et réglementaire]</definedName>
    <definedName name="IT_Form_Authentication" localSheetId="11">[1]Param!$I$118:$I$122</definedName>
    <definedName name="IT_Form_Authentication" localSheetId="8">[2]Param!$I$118:$I$122</definedName>
    <definedName name="IT_Form_Authentication">Param!$I$126:$I$130</definedName>
    <definedName name="IT_Form_Ref_Identity" localSheetId="11">[1]Param!$H$118:$H$122</definedName>
    <definedName name="IT_Form_Ref_Identity" localSheetId="8">[2]Param!$H$118:$H$122</definedName>
    <definedName name="IT_Form_Ref_Identity">Param!$H$126:$H$130</definedName>
    <definedName name="IT_Type_Herbergement" localSheetId="0">Tableau_RPO1819[Type d''hébergement]</definedName>
    <definedName name="IT_Type_Herbergement" localSheetId="17">Tableau_RPO1819[Type d''hébergement]</definedName>
    <definedName name="IT_Type_Herbergement" localSheetId="12">Tableau_RPO1819[Type d''hébergement]</definedName>
    <definedName name="IT_Type_Herbergement" localSheetId="11">[1]!Tableau_RPO1819[Type d''hébergement]</definedName>
    <definedName name="IT_Type_Herbergement" localSheetId="18">Tableau_RPO1819[Type d''hébergement]</definedName>
    <definedName name="IT_Type_Herbergement" localSheetId="8">[2]!Tableau_RPO1819[Type d''hébergement]</definedName>
    <definedName name="IT_Type_Herbergement">Tableau_RPO1819[Type d''hébergement]</definedName>
    <definedName name="Liste_Acces" localSheetId="0">Tableau_Accès[Canal d''accès]</definedName>
    <definedName name="Liste_Acces" localSheetId="17">Tableau_Accès[Canal d''accès]</definedName>
    <definedName name="Liste_Acces" localSheetId="12">Tableau_Accès[Canal d''accès]</definedName>
    <definedName name="Liste_Acces" localSheetId="11">[1]!Tableau_Accès[Canal d''accès]</definedName>
    <definedName name="Liste_Acces" localSheetId="18">Tableau_Accès[Canal d''accès]</definedName>
    <definedName name="Liste_Acces" localSheetId="8">[2]!Tableau_Accès[Canal d''accès]</definedName>
    <definedName name="Liste_Acces">Tableau_Accès[Canal d''accès]</definedName>
    <definedName name="Liste_BRTO" localSheetId="0">Tableau_BRTO[BRTO]</definedName>
    <definedName name="Liste_BRTO" localSheetId="17">Tableau_BRTO[BRTO]</definedName>
    <definedName name="Liste_BRTO" localSheetId="12">Tableau_BRTO[BRTO]</definedName>
    <definedName name="Liste_BRTO" localSheetId="11">[1]!Tableau_BRTO[BRTO]</definedName>
    <definedName name="Liste_BRTO" localSheetId="18">Tableau_BRTO[BRTO]</definedName>
    <definedName name="Liste_BRTO" localSheetId="8">[2]!Tableau_BRTO[BRTO]</definedName>
    <definedName name="Liste_BRTO">Tableau_BRTO[BRTO]</definedName>
    <definedName name="Liste_CL" localSheetId="0">Tableau10[Dispo CL]</definedName>
    <definedName name="Liste_CL" localSheetId="17">Tableau10[Dispo CL]</definedName>
    <definedName name="Liste_CL" localSheetId="12">Tableau10[Dispo CL]</definedName>
    <definedName name="Liste_CL" localSheetId="11">[1]!Tableau10[Dispo CL]</definedName>
    <definedName name="Liste_CL" localSheetId="18">Tableau10[Dispo CL]</definedName>
    <definedName name="Liste_CL" localSheetId="8">[2]!Tableau10[Dispo CL]</definedName>
    <definedName name="Liste_CL">Tableau10[Dispo CL]</definedName>
    <definedName name="Liste_Comite" localSheetId="0">Tableau44[Comité de validation]</definedName>
    <definedName name="Liste_Comite" localSheetId="17">Tableau44[Comité de validation]</definedName>
    <definedName name="Liste_Comite" localSheetId="12">Tableau44[Comité de validation]</definedName>
    <definedName name="Liste_Comite" localSheetId="11">[1]!Tableau44[Comité de validation]</definedName>
    <definedName name="Liste_Comite" localSheetId="18">Tableau44[Comité de validation]</definedName>
    <definedName name="Liste_Comite" localSheetId="8">[2]!Tableau44[Comité de validation]</definedName>
    <definedName name="Liste_Comite">Tableau44[Comité de validation]</definedName>
    <definedName name="Liste_Confidentialite" localSheetId="0">Tableau_Confidentialite[Confidentialité]</definedName>
    <definedName name="Liste_Confidentialite" localSheetId="17">Tableau_Confidentialite[Confidentialité]</definedName>
    <definedName name="Liste_Confidentialite" localSheetId="12">Tableau_Confidentialite[Confidentialité]</definedName>
    <definedName name="Liste_Confidentialite" localSheetId="11">[1]!Tableau_Confidentialite[Confidentialité]</definedName>
    <definedName name="Liste_Confidentialite" localSheetId="18">Tableau_Confidentialite[Confidentialité]</definedName>
    <definedName name="Liste_Confidentialite" localSheetId="8">[2]!Tableau_Confidentialite[Confidentialité]</definedName>
    <definedName name="Liste_Confidentialite">Tableau_Confidentialite[Confidentialité]</definedName>
    <definedName name="Liste_Dev" localSheetId="0">Tableau_Dev[Développement]</definedName>
    <definedName name="Liste_Dev" localSheetId="17">Tableau_Dev[Développement]</definedName>
    <definedName name="Liste_Dev" localSheetId="12">Tableau_Dev[Développement]</definedName>
    <definedName name="Liste_Dev" localSheetId="11">[1]!Tableau_Dev[Développement]</definedName>
    <definedName name="Liste_Dev" localSheetId="18">Tableau_Dev[Développement]</definedName>
    <definedName name="Liste_Dev" localSheetId="8">[2]!Tableau_Dev[Développement]</definedName>
    <definedName name="Liste_Dev">Tableau_Dev[Développement]</definedName>
    <definedName name="Liste_Disponibilite" localSheetId="0">Tableau109[Dispo CL]</definedName>
    <definedName name="Liste_Disponibilite" localSheetId="17">Tableau109[Dispo CL]</definedName>
    <definedName name="Liste_Disponibilite" localSheetId="12">Tableau109[Dispo CL]</definedName>
    <definedName name="Liste_Disponibilite" localSheetId="11">[1]!Tableau109[Dispo CL]</definedName>
    <definedName name="Liste_Disponibilite" localSheetId="18">Tableau109[Dispo CL]</definedName>
    <definedName name="Liste_Disponibilite" localSheetId="8">[2]!Tableau109[Dispo CL]</definedName>
    <definedName name="Liste_Disponibilite">Tableau109[Dispo CL]</definedName>
    <definedName name="Liste_Heberg" localSheetId="0">Tableau_Hebergement[Hébergement]</definedName>
    <definedName name="Liste_Heberg" localSheetId="17">Tableau_Hebergement[Hébergement]</definedName>
    <definedName name="Liste_Heberg" localSheetId="12">Tableau_Hebergement[Hébergement]</definedName>
    <definedName name="Liste_Heberg" localSheetId="11">[1]!Tableau_Hebergement[Hébergement]</definedName>
    <definedName name="Liste_Heberg" localSheetId="18">Tableau_Hebergement[Hébergement]</definedName>
    <definedName name="Liste_Heberg" localSheetId="8">[2]!Tableau_Hebergement[Hébergement]</definedName>
    <definedName name="Liste_Heberg">Tableau_Hebergement[Hébergement]</definedName>
    <definedName name="Liste_Integrite" localSheetId="0">Tableau_Integrite[Intégrité]</definedName>
    <definedName name="Liste_Integrite" localSheetId="17">Tableau_Integrite[Intégrité]</definedName>
    <definedName name="Liste_Integrite" localSheetId="12">Tableau_Integrite[Intégrité]</definedName>
    <definedName name="Liste_Integrite" localSheetId="11">[1]!Tableau_Integrite[Intégrité]</definedName>
    <definedName name="Liste_Integrite" localSheetId="18">Tableau_Integrite[Intégrité]</definedName>
    <definedName name="Liste_Integrite" localSheetId="8">[2]!Tableau_Integrite[Intégrité]</definedName>
    <definedName name="Liste_Integrite">Tableau_Integrite[Intégrité]</definedName>
    <definedName name="Liste_Jalons" localSheetId="0">Tableau45[Jalons]</definedName>
    <definedName name="Liste_Jalons" localSheetId="17">Tableau45[Jalons]</definedName>
    <definedName name="Liste_Jalons" localSheetId="12">Tableau45[Jalons]</definedName>
    <definedName name="Liste_Jalons" localSheetId="11">[1]!Tableau45[Jalons]</definedName>
    <definedName name="Liste_Jalons" localSheetId="18">Tableau45[Jalons]</definedName>
    <definedName name="Liste_Jalons" localSheetId="8">[2]!Tableau45[Jalons]</definedName>
    <definedName name="Liste_Jalons">Tableau45[Jalons]</definedName>
    <definedName name="Liste_Langue" localSheetId="0">Tableau_Langue[Langue]</definedName>
    <definedName name="Liste_Langue" localSheetId="17">Tableau_Langue[Langue]</definedName>
    <definedName name="Liste_Langue" localSheetId="12">Tableau_Langue[Langue]</definedName>
    <definedName name="Liste_Langue" localSheetId="11">[1]!Tableau_Langue[Langue]</definedName>
    <definedName name="Liste_Langue" localSheetId="18">Tableau_Langue[Langue]</definedName>
    <definedName name="Liste_Langue" localSheetId="8">[2]!Tableau_Langue[Langue]</definedName>
    <definedName name="Liste_Langue">Tableau_Langue[Langue]</definedName>
    <definedName name="Liste_NBUtilisateurs" localSheetId="0">Tableau3[NB utilisateurs]</definedName>
    <definedName name="Liste_NBUtilisateurs" localSheetId="17">Tableau3[NB utilisateurs]</definedName>
    <definedName name="Liste_NBUtilisateurs" localSheetId="12">Tableau3[NB utilisateurs]</definedName>
    <definedName name="Liste_NBUtilisateurs" localSheetId="11">[1]!Tableau3[NB utilisateurs]</definedName>
    <definedName name="Liste_NBUtilisateurs" localSheetId="18">Tableau3[NB utilisateurs]</definedName>
    <definedName name="Liste_NBUtilisateurs" localSheetId="8">[2]!Tableau3[NB utilisateurs]</definedName>
    <definedName name="Liste_NBUtilisateurs">Tableau3[NB utilisateurs]</definedName>
    <definedName name="Liste_ouinon" localSheetId="0">Tableau1[Liste binaire]</definedName>
    <definedName name="Liste_ouinon" localSheetId="17">Tableau1[Liste binaire]</definedName>
    <definedName name="Liste_ouinon" localSheetId="12">Tableau1[Liste binaire]</definedName>
    <definedName name="Liste_ouinon" localSheetId="11">[1]!Tableau1[Liste binaire]</definedName>
    <definedName name="Liste_ouinon" localSheetId="18">Tableau1[Liste binaire]</definedName>
    <definedName name="Liste_ouinon" localSheetId="8">[2]!Tableau1[Liste binaire]</definedName>
    <definedName name="Liste_ouinon">Tableau1[Liste binaire]</definedName>
    <definedName name="Liste_Reglementaire" localSheetId="17">Tableau120[Liste reglementaire]</definedName>
    <definedName name="Liste_Reglementaire" localSheetId="11">[1]!Tableau120[Liste reglementaire]</definedName>
    <definedName name="Liste_Reglementaire" localSheetId="18">Tableau120[Liste reglementaire]</definedName>
    <definedName name="Liste_Reglementaire" localSheetId="8">[2]!Tableau120[Liste reglementaire]</definedName>
    <definedName name="Liste_Reglementaire">Tableau120[Liste reglementaire]</definedName>
    <definedName name="Liste_statut" localSheetId="0">Tableau43[Statut doc]</definedName>
    <definedName name="Liste_statut" localSheetId="17">Tableau43[Statut doc]</definedName>
    <definedName name="Liste_statut" localSheetId="12">Tableau43[Statut doc]</definedName>
    <definedName name="Liste_statut" localSheetId="11">[1]!Tableau43[Statut doc]</definedName>
    <definedName name="Liste_statut" localSheetId="18">Tableau43[Statut doc]</definedName>
    <definedName name="Liste_statut" localSheetId="8">[2]!Tableau43[Statut doc]</definedName>
    <definedName name="Liste_statut">Tableau43[Statut doc]</definedName>
    <definedName name="Liste_Techno" localSheetId="0">Tableau_Techno[Technologie choisie]</definedName>
    <definedName name="Liste_Techno" localSheetId="17">Tableau_Techno[Technologie choisie]</definedName>
    <definedName name="Liste_Techno" localSheetId="12">Tableau_Techno[Technologie choisie]</definedName>
    <definedName name="Liste_Techno" localSheetId="11">[1]!Tableau_Techno[Technologie choisie]</definedName>
    <definedName name="Liste_Techno" localSheetId="18">Tableau_Techno[Technologie choisie]</definedName>
    <definedName name="Liste_Techno" localSheetId="8">[2]!Tableau_Techno[Technologie choisie]</definedName>
    <definedName name="Liste_Techno">Tableau_Techno[Technologie choisie]</definedName>
    <definedName name="Liste_Tigre" localSheetId="0">Tableau4[TIGRE]</definedName>
    <definedName name="Liste_Tigre" localSheetId="17">Tableau4[TIGRE]</definedName>
    <definedName name="Liste_Tigre" localSheetId="12">Tableau4[TIGRE]</definedName>
    <definedName name="Liste_Tigre" localSheetId="11">[1]!Tableau4[TIGRE]</definedName>
    <definedName name="Liste_Tigre" localSheetId="18">Tableau4[TIGRE]</definedName>
    <definedName name="Liste_Tigre" localSheetId="8">[2]!Tableau4[TIGRE]</definedName>
    <definedName name="Liste_Tigre">Tableau4[TIGRE]</definedName>
    <definedName name="Liste_Tracabilite" localSheetId="0">Tableau_Tracabilite[Tracabilité]</definedName>
    <definedName name="Liste_Tracabilite" localSheetId="17">Tableau_Tracabilite[Tracabilité]</definedName>
    <definedName name="Liste_Tracabilite" localSheetId="12">Tableau_Tracabilite[Tracabilité]</definedName>
    <definedName name="Liste_Tracabilite" localSheetId="11">[1]!Tableau_Tracabilite[Tracabilité]</definedName>
    <definedName name="Liste_Tracabilite" localSheetId="18">Tableau_Tracabilite[Tracabilité]</definedName>
    <definedName name="Liste_Tracabilite" localSheetId="8">[2]!Tableau_Tracabilite[Tracabilité]</definedName>
    <definedName name="Liste_Tracabilite">Tableau_Tracabilite[Tracabilité]</definedName>
    <definedName name="Liste_Type_de_données" localSheetId="0">Tableau_RPO18[[#All],[Type de données]]</definedName>
    <definedName name="Liste_Type_de_données" localSheetId="17">Tableau_RPO18[[#All],[Type de données]]</definedName>
    <definedName name="Liste_Type_de_données" localSheetId="12">Tableau_RPO18[[#All],[Type de données]]</definedName>
    <definedName name="Liste_Type_de_données" localSheetId="11">[1]!Tableau_RPO18[[#All],[Type de données]]</definedName>
    <definedName name="Liste_Type_de_données" localSheetId="18">Tableau_RPO18[[#All],[Type de données]]</definedName>
    <definedName name="Liste_Type_de_données" localSheetId="8">[2]!Tableau_RPO18[[#All],[Type de données]]</definedName>
    <definedName name="Liste_Type_de_données">Tableau_RPO18[[#All],[Type de données]]</definedName>
    <definedName name="Liste_Utilisateurs">Param!$D$18:$D$21</definedName>
    <definedName name="ListePays" localSheetId="0">Tableau_Pays[Pays]</definedName>
    <definedName name="ListePays" localSheetId="17">Tableau_Pays[Pays]</definedName>
    <definedName name="ListePays" localSheetId="12">Tableau_Pays[Pays]</definedName>
    <definedName name="ListePays" localSheetId="11">[1]!Tableau_Pays[Pays]</definedName>
    <definedName name="ListePays" localSheetId="18">Tableau_Pays[Pays]</definedName>
    <definedName name="ListePays" localSheetId="8">[2]!Tableau_Pays[Pays]</definedName>
    <definedName name="ListePays">Tableau_Pays[Pays]</definedName>
    <definedName name="MEGA_AP">Asset_Identity!$H$5</definedName>
    <definedName name="MEGA_ASIFLastupdate">Asset_Identity!$D$15</definedName>
    <definedName name="MEGA_Authenticationdetails">IT_Form!$E$25</definedName>
    <definedName name="MEGA_Authenticationtype">IT_Form!$D$25</definedName>
    <definedName name="MEGA_availabilityCommercial">Business_Form!$D$56</definedName>
    <definedName name="MEGA_availabilityFinance">Business_Form!$D$54</definedName>
    <definedName name="MEGA_availabilityImageandReputation">Business_Form!$D$55</definedName>
    <definedName name="MEGA_availabilityJustification">Business_Form!$E$54</definedName>
    <definedName name="MEGA_availabilitylegalandRegulatory">Business_Form!$D$57</definedName>
    <definedName name="MEGA_availabilityLevel">Asset_Identity!$D$22</definedName>
    <definedName name="MEGA_Banking">Business_Form!$D$16</definedName>
    <definedName name="MEGA_CA">Asset_Identity!$I$5</definedName>
    <definedName name="MEGA_ConfidentialityCommercial">Business_Form!$D$38</definedName>
    <definedName name="MEGA_ConfidentialityFinance">Business_Form!$D$36</definedName>
    <definedName name="MEGA_ConfidentialityImageandReputation">Business_Form!$D$37</definedName>
    <definedName name="MEGA_ConfidentialityJustification">Business_Form!$E$35</definedName>
    <definedName name="MEGA_ConfidentialitylegalandRegulatory">Business_Form!$D$39</definedName>
    <definedName name="MEGA_ConfidentialityLevel">Asset_Identity!$B$22</definedName>
    <definedName name="MEGA_Contractual">Business_Form!$D$17</definedName>
    <definedName name="MEGA_GeneralSecuritycomment">Asset_Identity!$B$46</definedName>
    <definedName name="MEGA_Hosting">Asset_Identity!$D$27</definedName>
    <definedName name="MEGA_integrityCommercial">Business_Form!$D$45</definedName>
    <definedName name="MEGA_integrityFinance">Business_Form!$D$43</definedName>
    <definedName name="MEGA_integrityImageandReputation">Business_Form!$D$44</definedName>
    <definedName name="MEGA_integrityJustification">Business_Form!$E$42</definedName>
    <definedName name="MEGA_integritylegalandRegulatory">Business_Form!$D$46</definedName>
    <definedName name="MEGA_integrityLevel">Asset_Identity!$C$22</definedName>
    <definedName name="MEGA_legalArchivingrequired?">Business_Form!$D$60</definedName>
    <definedName name="MEGA_Legalorregulatoryconstraints">Business_Form!$E$61</definedName>
    <definedName name="MEGA_Medical">Business_Form!$D$14</definedName>
    <definedName name="MEGA_NAME">Asset_Identity!$J$5</definedName>
    <definedName name="MEGA_Outsourcing">Business_Form!$D$82</definedName>
    <definedName name="MEGA_Personal">Business_Form!$D$15</definedName>
    <definedName name="MEGA_Securitydocumentdate">Asset_Identity!$D$15</definedName>
    <definedName name="MEGA_Sensitivity">Asset_Identity!$D$24</definedName>
    <definedName name="MEGA_traceabilityLevel">Asset_Identity!$F$22</definedName>
    <definedName name="MEGA_UserEntity">Asset_Identity!$D$8</definedName>
    <definedName name="Non_renseigné" localSheetId="0">Tableau5[Financier]</definedName>
    <definedName name="Non_renseigné" localSheetId="17">Tableau5[Financier]</definedName>
    <definedName name="Non_renseigné" localSheetId="12">Tableau5[Financier]</definedName>
    <definedName name="Non_renseigné" localSheetId="11">[1]!Tableau5[Financier]</definedName>
    <definedName name="Non_renseigné" localSheetId="18">Tableau5[Financier]</definedName>
    <definedName name="Non_renseigné" localSheetId="8">[2]!Tableau5[Financier]</definedName>
    <definedName name="Non_renseigné">Tableau5[Financier]</definedName>
    <definedName name="Plage" localSheetId="18">[3]Questionnaire!$F$2:$F$198</definedName>
    <definedName name="Plage2" localSheetId="18">[3]Questionnaire!$G$2:$G$198</definedName>
    <definedName name="Priority" localSheetId="11">[1]Param!$I$159:$I$163</definedName>
    <definedName name="Priority" localSheetId="8">[2]Param!$I$159:$I$163</definedName>
    <definedName name="Priority">Param!$I$167:$I$171</definedName>
    <definedName name="ResidualLikelihood">Risk_ASIF!$C$2:$C$100</definedName>
    <definedName name="ResidualSeverity">Risk_ASIF!$D$2:$D$100</definedName>
    <definedName name="Risk_Treatment" localSheetId="8">[2]Param!$F$159:$F$162</definedName>
    <definedName name="Risk_Treatment">Param!$F$167:$F$170</definedName>
    <definedName name="ScenariosCodes" localSheetId="17">BasicAnalysisData!$A$2:$A$923</definedName>
    <definedName name="ScenariosCodes">Risk_Analysis_Data!$A$2:$A$1260</definedName>
    <definedName name="Tableau_Impacts" localSheetId="11">[1]Param!$E$170:$F$210</definedName>
    <definedName name="Tableau_Impacts" localSheetId="8">[2]Param!$E$170:$F$209</definedName>
    <definedName name="Tableau_Impacts">Param!$E$178:$F$218</definedName>
    <definedName name="Tableau_Reglementaire" localSheetId="11">[1]Param!$AB$106:$AC$109</definedName>
    <definedName name="Tableau_Reglementaire" localSheetId="8">[2]Param!$AB$106:$AC$109</definedName>
    <definedName name="Tableau_Reglementaire">Param!$AB$114:$AC$117</definedName>
    <definedName name="Tableau_RPO_G" localSheetId="11">[1]Param!$C$143:$D$148</definedName>
    <definedName name="Tableau_RPO_G">Param!$C$151:$D$156</definedName>
    <definedName name="Tracabilite_Commercial" localSheetId="0">Tableau_TracabiliteCommercial[Commercial]</definedName>
    <definedName name="Tracabilite_Commercial" localSheetId="17">Tableau_TracabiliteCommercial[Commercial]</definedName>
    <definedName name="Tracabilite_Commercial" localSheetId="12">Tableau_TracabiliteCommercial[Commercial]</definedName>
    <definedName name="Tracabilite_Commercial" localSheetId="11">[1]!Tableau_TracabiliteCommercial[Commercial]</definedName>
    <definedName name="Tracabilite_Commercial" localSheetId="18">Tableau_TracabiliteCommercial[Commercial]</definedName>
    <definedName name="Tracabilite_Commercial" localSheetId="8">[2]!Tableau_TracabiliteCommercial[Commercial]</definedName>
    <definedName name="Tracabilite_Commercial">Tableau_TracabiliteCommercial[Commercial]</definedName>
    <definedName name="Tracabilite_Financier" localSheetId="0">Tableau_TacabiliteFinancier[Financier]</definedName>
    <definedName name="Tracabilite_Financier" localSheetId="17">Tableau_TacabiliteFinancier[Financier]</definedName>
    <definedName name="Tracabilite_Financier" localSheetId="12">Tableau_TacabiliteFinancier[Financier]</definedName>
    <definedName name="Tracabilite_Financier" localSheetId="11">[1]!Tableau_TacabiliteFinancier[Financier]</definedName>
    <definedName name="Tracabilite_Financier" localSheetId="18">Tableau_TacabiliteFinancier[Financier]</definedName>
    <definedName name="Tracabilite_Financier" localSheetId="8">[2]!Tableau_TacabiliteFinancier[Financier]</definedName>
    <definedName name="Tracabilite_Financier">Tableau_TacabiliteFinancier[Financier]</definedName>
    <definedName name="Tracabilite_Image" localSheetId="0">Tableau_TracabiliteImage[Image et réputation]</definedName>
    <definedName name="Tracabilite_Image" localSheetId="17">Tableau_TracabiliteImage[Image et réputation]</definedName>
    <definedName name="Tracabilite_Image" localSheetId="12">Tableau_TracabiliteImage[Image et réputation]</definedName>
    <definedName name="Tracabilite_Image" localSheetId="11">[1]!Tableau_TracabiliteImage[Image et réputation]</definedName>
    <definedName name="Tracabilite_Image" localSheetId="18">Tableau_TracabiliteImage[Image et réputation]</definedName>
    <definedName name="Tracabilite_Image" localSheetId="8">[2]!Tableau_TracabiliteImage[Image et réputation]</definedName>
    <definedName name="Tracabilite_Image">Tableau_TracabiliteImage[Image et réputation]</definedName>
    <definedName name="Tracabilite_Juridique" localSheetId="0">Tableau_TracabiliteJuridique[Juridique et réglementaire]</definedName>
    <definedName name="Tracabilite_Juridique" localSheetId="17">Tableau_TracabiliteJuridique[Juridique et réglementaire]</definedName>
    <definedName name="Tracabilite_Juridique" localSheetId="12">Tableau_TracabiliteJuridique[Juridique et réglementaire]</definedName>
    <definedName name="Tracabilite_Juridique" localSheetId="11">[1]!Tableau_TracabiliteJuridique[Juridique et réglementaire]</definedName>
    <definedName name="Tracabilite_Juridique" localSheetId="18">Tableau_TracabiliteJuridique[Juridique et réglementaire]</definedName>
    <definedName name="Tracabilite_Juridique" localSheetId="8">[2]!Tableau_TracabiliteJuridique[Juridique et réglementaire]</definedName>
    <definedName name="Tracabilite_Juridique">Tableau_TracabiliteJuridique[Juridique et réglementaire]</definedName>
    <definedName name="UAT_measure_cover" localSheetId="11">[1]Param!$G$159:$G$161</definedName>
    <definedName name="UAT_measure_cover">Param!$G$167:$G$169</definedName>
    <definedName name="_xlnm.Print_Area" localSheetId="0">ASIF_Steps!$B$2:$F$9</definedName>
    <definedName name="_xlnm.Print_Area" localSheetId="1">Asset_Identity!$B$2:$F$43</definedName>
    <definedName name="_xlnm.Print_Area" localSheetId="2">Business_Form!$B$2:$E$88</definedName>
    <definedName name="_xlnm.Print_Area" localSheetId="3">IT_Form!$B$2:$F$17</definedName>
    <definedName name="_xlnm.Print_Area" localSheetId="4">Security_Measures!$D$1:$G$6</definedName>
  </definedNames>
  <calcPr calcId="162913"/>
</workbook>
</file>

<file path=xl/calcChain.xml><?xml version="1.0" encoding="utf-8"?>
<calcChain xmlns="http://schemas.openxmlformats.org/spreadsheetml/2006/main">
  <c r="I5" i="3" l="1"/>
  <c r="H5" i="3"/>
  <c r="J5" i="3"/>
  <c r="E6" i="339"/>
  <c r="E4" i="339"/>
  <c r="C4" i="191"/>
  <c r="D23" i="191"/>
  <c r="D21" i="191"/>
  <c r="F20" i="191"/>
  <c r="D10" i="2"/>
  <c r="I80" i="2"/>
  <c r="I79" i="2"/>
  <c r="I74" i="2"/>
  <c r="I73" i="2"/>
  <c r="I72" i="2"/>
  <c r="I71" i="2"/>
  <c r="I67" i="2"/>
  <c r="I52" i="2"/>
  <c r="I12" i="2"/>
  <c r="I11" i="2"/>
  <c r="I33" i="2"/>
  <c r="I32" i="2"/>
  <c r="I31" i="2"/>
  <c r="I30" i="2"/>
  <c r="I29" i="2"/>
  <c r="I28" i="2"/>
  <c r="I27" i="2"/>
  <c r="I26" i="2"/>
  <c r="I25" i="2"/>
  <c r="I24" i="2"/>
  <c r="I23" i="2"/>
  <c r="I20" i="2"/>
  <c r="I19" i="2"/>
  <c r="I18" i="2"/>
  <c r="I17" i="2"/>
  <c r="I16" i="2"/>
  <c r="I15" i="2"/>
  <c r="I14" i="2"/>
  <c r="C14" i="2"/>
  <c r="H67" i="2"/>
  <c r="G67" i="2"/>
  <c r="F67" i="2" s="1"/>
  <c r="G46" i="3"/>
  <c r="B45" i="3"/>
  <c r="C82" i="2"/>
  <c r="C68" i="2"/>
  <c r="E66" i="2"/>
  <c r="C66" i="2"/>
  <c r="C65" i="2"/>
  <c r="C69" i="2"/>
  <c r="C75" i="2"/>
  <c r="C58" i="2"/>
  <c r="C72" i="2"/>
  <c r="C73" i="2"/>
  <c r="C74" i="2"/>
  <c r="C71" i="2"/>
  <c r="F300" i="62"/>
  <c r="F299" i="62"/>
  <c r="F298" i="62"/>
  <c r="F297" i="62"/>
  <c r="F296" i="62"/>
  <c r="F295" i="62"/>
  <c r="F294" i="62"/>
  <c r="F293" i="62"/>
  <c r="F292" i="62"/>
  <c r="F291" i="62"/>
  <c r="F290" i="62"/>
  <c r="F289" i="62"/>
  <c r="F288" i="62"/>
  <c r="F287" i="62"/>
  <c r="F286" i="62"/>
  <c r="F285" i="62"/>
  <c r="F284" i="62"/>
  <c r="F283" i="62"/>
  <c r="F282" i="62"/>
  <c r="F281" i="62"/>
  <c r="F280" i="62"/>
  <c r="F279" i="62"/>
  <c r="F278" i="62"/>
  <c r="F277" i="62"/>
  <c r="F276" i="62"/>
  <c r="F275" i="62"/>
  <c r="F274" i="62"/>
  <c r="F273" i="62"/>
  <c r="F272" i="62"/>
  <c r="F271" i="62"/>
  <c r="F270" i="62"/>
  <c r="F269" i="62"/>
  <c r="F268" i="62"/>
  <c r="F267" i="62"/>
  <c r="F266" i="62"/>
  <c r="F265" i="62"/>
  <c r="F264" i="62"/>
  <c r="F263" i="62"/>
  <c r="F262" i="62"/>
  <c r="F261" i="62"/>
  <c r="F260" i="62"/>
  <c r="F259" i="62"/>
  <c r="F258" i="62"/>
  <c r="F257" i="62"/>
  <c r="F256" i="62"/>
  <c r="F255" i="62"/>
  <c r="F254" i="62"/>
  <c r="F253" i="62"/>
  <c r="F252" i="62"/>
  <c r="F251" i="62"/>
  <c r="F250" i="62"/>
  <c r="F249" i="62"/>
  <c r="F248" i="62"/>
  <c r="F247" i="62"/>
  <c r="F246" i="62"/>
  <c r="F245" i="62"/>
  <c r="F244" i="62"/>
  <c r="F243" i="62"/>
  <c r="F242" i="62"/>
  <c r="F241" i="62"/>
  <c r="F240" i="62"/>
  <c r="F239" i="62"/>
  <c r="F238" i="62"/>
  <c r="F237" i="62"/>
  <c r="F236" i="62"/>
  <c r="F235" i="62"/>
  <c r="F234" i="62"/>
  <c r="F233" i="62"/>
  <c r="F232" i="62"/>
  <c r="F231" i="62"/>
  <c r="F230" i="62"/>
  <c r="F229" i="62"/>
  <c r="F228" i="62"/>
  <c r="F227" i="62"/>
  <c r="F226" i="62"/>
  <c r="F225" i="62"/>
  <c r="F224" i="62"/>
  <c r="F223" i="62"/>
  <c r="F222" i="62"/>
  <c r="F221" i="62"/>
  <c r="F220" i="62"/>
  <c r="F219" i="62"/>
  <c r="F218" i="62"/>
  <c r="F217" i="62"/>
  <c r="F216" i="62"/>
  <c r="F215" i="62"/>
  <c r="F214" i="62"/>
  <c r="F213" i="62"/>
  <c r="F212" i="62"/>
  <c r="F211" i="62"/>
  <c r="F210" i="62"/>
  <c r="F209" i="62"/>
  <c r="F208" i="62"/>
  <c r="F207" i="62"/>
  <c r="F206" i="62"/>
  <c r="F205" i="62"/>
  <c r="F204" i="62"/>
  <c r="F203" i="62"/>
  <c r="F202" i="62"/>
  <c r="F201" i="62"/>
  <c r="F200" i="62"/>
  <c r="F199" i="62"/>
  <c r="F198" i="62"/>
  <c r="F197" i="62"/>
  <c r="F196" i="62"/>
  <c r="F195" i="62"/>
  <c r="F194" i="62"/>
  <c r="F193" i="62"/>
  <c r="F192" i="62"/>
  <c r="F191" i="62"/>
  <c r="F190" i="62"/>
  <c r="F189" i="62"/>
  <c r="F188" i="62"/>
  <c r="F187" i="62"/>
  <c r="F186" i="62"/>
  <c r="F185" i="62"/>
  <c r="F184" i="62"/>
  <c r="F183" i="62"/>
  <c r="F182" i="62"/>
  <c r="F181" i="62"/>
  <c r="F180" i="62"/>
  <c r="F179" i="62"/>
  <c r="F178" i="62"/>
  <c r="F177" i="62"/>
  <c r="F176" i="62"/>
  <c r="F175" i="62"/>
  <c r="F174" i="62"/>
  <c r="F173" i="62"/>
  <c r="F172" i="62"/>
  <c r="F171" i="62"/>
  <c r="F170" i="62"/>
  <c r="F169" i="62"/>
  <c r="F168" i="62"/>
  <c r="F167" i="62"/>
  <c r="F166" i="62"/>
  <c r="F165" i="62"/>
  <c r="F164" i="62"/>
  <c r="F163" i="62"/>
  <c r="F162" i="62"/>
  <c r="F161" i="62"/>
  <c r="F160" i="62"/>
  <c r="F159" i="62"/>
  <c r="F158" i="62"/>
  <c r="F157" i="62"/>
  <c r="F156" i="62"/>
  <c r="F155" i="62"/>
  <c r="F154" i="62"/>
  <c r="F153" i="62"/>
  <c r="F152" i="62"/>
  <c r="F151" i="62"/>
  <c r="F150" i="62"/>
  <c r="F149" i="62"/>
  <c r="F148" i="62"/>
  <c r="F147" i="62"/>
  <c r="F146" i="62"/>
  <c r="F145" i="62"/>
  <c r="F144" i="62"/>
  <c r="F143" i="62"/>
  <c r="F142" i="62"/>
  <c r="F141" i="62"/>
  <c r="F140" i="62"/>
  <c r="F139" i="62"/>
  <c r="F138" i="62"/>
  <c r="F137" i="62"/>
  <c r="F136" i="62"/>
  <c r="F135" i="62"/>
  <c r="F134" i="62"/>
  <c r="F133" i="62"/>
  <c r="F132" i="62"/>
  <c r="F131" i="62"/>
  <c r="F130" i="62"/>
  <c r="F129" i="62"/>
  <c r="F128" i="62"/>
  <c r="F127" i="62"/>
  <c r="F126" i="62"/>
  <c r="F125" i="62"/>
  <c r="F124" i="62"/>
  <c r="F123" i="62"/>
  <c r="F122" i="62"/>
  <c r="F121" i="62"/>
  <c r="F120" i="62"/>
  <c r="F119" i="62"/>
  <c r="F118" i="62"/>
  <c r="F117" i="62"/>
  <c r="F116" i="62"/>
  <c r="F115" i="62"/>
  <c r="F114" i="62"/>
  <c r="F113" i="62"/>
  <c r="F112" i="62"/>
  <c r="F111" i="62"/>
  <c r="F110" i="62"/>
  <c r="F109" i="62"/>
  <c r="F108" i="62"/>
  <c r="F107" i="62"/>
  <c r="F106" i="62"/>
  <c r="F105" i="62"/>
  <c r="F104" i="62"/>
  <c r="F103" i="62"/>
  <c r="F102" i="62"/>
  <c r="F101" i="62"/>
  <c r="F100" i="62"/>
  <c r="F99" i="62"/>
  <c r="F98" i="62"/>
  <c r="F97" i="62"/>
  <c r="F96" i="62"/>
  <c r="F95" i="62"/>
  <c r="F94" i="62"/>
  <c r="F93" i="62"/>
  <c r="F92" i="62"/>
  <c r="F91" i="62"/>
  <c r="F90" i="62"/>
  <c r="F89" i="62"/>
  <c r="F88" i="62"/>
  <c r="F87" i="62"/>
  <c r="F86" i="62"/>
  <c r="F85" i="62"/>
  <c r="F84" i="62"/>
  <c r="F83" i="62"/>
  <c r="F82" i="62"/>
  <c r="F81" i="62"/>
  <c r="F80" i="62"/>
  <c r="F79" i="62"/>
  <c r="F78" i="62"/>
  <c r="F77" i="62"/>
  <c r="F76" i="62"/>
  <c r="F75" i="62"/>
  <c r="F74" i="62"/>
  <c r="F73" i="62"/>
  <c r="F72" i="62"/>
  <c r="F71" i="62"/>
  <c r="F70" i="62"/>
  <c r="F69" i="62"/>
  <c r="F68" i="62"/>
  <c r="F67" i="62"/>
  <c r="F66" i="62"/>
  <c r="F65" i="62"/>
  <c r="F64" i="62"/>
  <c r="F63" i="62"/>
  <c r="F62" i="62"/>
  <c r="F61" i="62"/>
  <c r="F60" i="62"/>
  <c r="F59" i="62"/>
  <c r="F58" i="62"/>
  <c r="F57" i="62"/>
  <c r="F56" i="62"/>
  <c r="F55" i="62"/>
  <c r="F54" i="62"/>
  <c r="F53" i="62"/>
  <c r="F52" i="62"/>
  <c r="F51" i="62"/>
  <c r="F50" i="62"/>
  <c r="F49" i="62"/>
  <c r="F48" i="62"/>
  <c r="F47" i="62"/>
  <c r="F46" i="62"/>
  <c r="F45" i="62"/>
  <c r="F44" i="62"/>
  <c r="F43" i="62"/>
  <c r="F42" i="62"/>
  <c r="F41" i="62"/>
  <c r="F40" i="62"/>
  <c r="F39" i="62"/>
  <c r="F38" i="62"/>
  <c r="F37" i="62"/>
  <c r="F36" i="62"/>
  <c r="F35" i="62"/>
  <c r="F34" i="62"/>
  <c r="F33" i="62"/>
  <c r="F32" i="62"/>
  <c r="F31" i="62"/>
  <c r="F30" i="62"/>
  <c r="F29" i="62"/>
  <c r="F28" i="62"/>
  <c r="F27" i="62"/>
  <c r="F26" i="62"/>
  <c r="F25" i="62"/>
  <c r="F24" i="62"/>
  <c r="F23" i="62"/>
  <c r="F22" i="62"/>
  <c r="F21" i="62"/>
  <c r="F20" i="62"/>
  <c r="F19" i="62"/>
  <c r="F18" i="62"/>
  <c r="F17" i="62"/>
  <c r="F16" i="62"/>
  <c r="F15" i="62"/>
  <c r="F14" i="62"/>
  <c r="F13" i="62"/>
  <c r="F12" i="62"/>
  <c r="F11" i="62"/>
  <c r="F10" i="62"/>
  <c r="F9" i="62"/>
  <c r="F8" i="62"/>
  <c r="F7" i="62"/>
  <c r="E300" i="62"/>
  <c r="E299" i="62"/>
  <c r="E298" i="62"/>
  <c r="E297" i="62"/>
  <c r="E296" i="62"/>
  <c r="E295" i="62"/>
  <c r="E294" i="62"/>
  <c r="E293" i="62"/>
  <c r="E292" i="62"/>
  <c r="E291" i="62"/>
  <c r="E290" i="62"/>
  <c r="E289" i="62"/>
  <c r="E288" i="62"/>
  <c r="E287" i="62"/>
  <c r="E286" i="62"/>
  <c r="E285" i="62"/>
  <c r="E284" i="62"/>
  <c r="E283" i="62"/>
  <c r="E282" i="62"/>
  <c r="E281" i="62"/>
  <c r="E280" i="62"/>
  <c r="E279" i="62"/>
  <c r="E278" i="62"/>
  <c r="E277" i="62"/>
  <c r="E276" i="62"/>
  <c r="E275" i="62"/>
  <c r="E274" i="62"/>
  <c r="E273" i="62"/>
  <c r="E272" i="62"/>
  <c r="E271" i="62"/>
  <c r="E270" i="62"/>
  <c r="E269" i="62"/>
  <c r="E268" i="62"/>
  <c r="E267" i="62"/>
  <c r="E266" i="62"/>
  <c r="E265" i="62"/>
  <c r="E264" i="62"/>
  <c r="E263" i="62"/>
  <c r="E262" i="62"/>
  <c r="E261" i="62"/>
  <c r="E260" i="62"/>
  <c r="E259" i="62"/>
  <c r="E258" i="62"/>
  <c r="E257" i="62"/>
  <c r="E256" i="62"/>
  <c r="E255" i="62"/>
  <c r="E254" i="62"/>
  <c r="E253" i="62"/>
  <c r="E252" i="62"/>
  <c r="E251" i="62"/>
  <c r="E250" i="62"/>
  <c r="E249" i="62"/>
  <c r="E248" i="62"/>
  <c r="E247" i="62"/>
  <c r="E246" i="62"/>
  <c r="E245" i="62"/>
  <c r="E244" i="62"/>
  <c r="E243" i="62"/>
  <c r="E242" i="62"/>
  <c r="E241" i="62"/>
  <c r="E240" i="62"/>
  <c r="E239" i="62"/>
  <c r="E238" i="62"/>
  <c r="E237" i="62"/>
  <c r="E236" i="62"/>
  <c r="E235" i="62"/>
  <c r="E234" i="62"/>
  <c r="E233" i="62"/>
  <c r="E232" i="62"/>
  <c r="E231" i="62"/>
  <c r="E230" i="62"/>
  <c r="E229" i="62"/>
  <c r="E228" i="62"/>
  <c r="E227" i="62"/>
  <c r="E226" i="62"/>
  <c r="E225" i="62"/>
  <c r="E224" i="62"/>
  <c r="E223" i="62"/>
  <c r="E222" i="62"/>
  <c r="E221" i="62"/>
  <c r="E220" i="62"/>
  <c r="E219" i="62"/>
  <c r="E218" i="62"/>
  <c r="E217" i="62"/>
  <c r="E216" i="62"/>
  <c r="E215" i="62"/>
  <c r="E214" i="62"/>
  <c r="E213" i="62"/>
  <c r="E212" i="62"/>
  <c r="E211" i="62"/>
  <c r="E210" i="62"/>
  <c r="E209" i="62"/>
  <c r="E208" i="62"/>
  <c r="E207" i="62"/>
  <c r="E206" i="62"/>
  <c r="E205" i="62"/>
  <c r="E204" i="62"/>
  <c r="E203" i="62"/>
  <c r="E202" i="62"/>
  <c r="E201" i="62"/>
  <c r="E200" i="62"/>
  <c r="E199" i="62"/>
  <c r="E198" i="62"/>
  <c r="E197" i="62"/>
  <c r="E196" i="62"/>
  <c r="E195" i="62"/>
  <c r="E194" i="62"/>
  <c r="E193" i="62"/>
  <c r="E192" i="62"/>
  <c r="E191" i="62"/>
  <c r="E190" i="62"/>
  <c r="E189" i="62"/>
  <c r="E188" i="62"/>
  <c r="E187" i="62"/>
  <c r="E186" i="62"/>
  <c r="E185" i="62"/>
  <c r="E184" i="62"/>
  <c r="E183" i="62"/>
  <c r="E182" i="62"/>
  <c r="E181" i="62"/>
  <c r="E180" i="62"/>
  <c r="E179" i="62"/>
  <c r="E178" i="62"/>
  <c r="E177" i="62"/>
  <c r="E176" i="62"/>
  <c r="E175" i="62"/>
  <c r="E174" i="62"/>
  <c r="E173" i="62"/>
  <c r="E172" i="62"/>
  <c r="E171" i="62"/>
  <c r="E170" i="62"/>
  <c r="E169" i="62"/>
  <c r="E168" i="62"/>
  <c r="E167" i="62"/>
  <c r="E166" i="62"/>
  <c r="E165" i="62"/>
  <c r="E164" i="62"/>
  <c r="E163" i="62"/>
  <c r="E162" i="62"/>
  <c r="E161" i="62"/>
  <c r="E160" i="62"/>
  <c r="E159" i="62"/>
  <c r="E158" i="62"/>
  <c r="E157" i="62"/>
  <c r="E156" i="62"/>
  <c r="E155" i="62"/>
  <c r="E154" i="62"/>
  <c r="E153" i="62"/>
  <c r="E152" i="62"/>
  <c r="E151" i="62"/>
  <c r="E150" i="62"/>
  <c r="E149" i="62"/>
  <c r="E148" i="62"/>
  <c r="E147" i="62"/>
  <c r="E146" i="62"/>
  <c r="E145" i="62"/>
  <c r="E144" i="62"/>
  <c r="E143" i="62"/>
  <c r="E142" i="62"/>
  <c r="E141" i="62"/>
  <c r="E140" i="62"/>
  <c r="E139" i="62"/>
  <c r="E138" i="62"/>
  <c r="E137" i="62"/>
  <c r="E136" i="62"/>
  <c r="E135" i="62"/>
  <c r="E134" i="62"/>
  <c r="E133" i="62"/>
  <c r="E132" i="62"/>
  <c r="E131" i="62"/>
  <c r="E130" i="62"/>
  <c r="E129" i="62"/>
  <c r="E128" i="62"/>
  <c r="E127" i="62"/>
  <c r="E126" i="62"/>
  <c r="E125" i="62"/>
  <c r="E124" i="62"/>
  <c r="E123" i="62"/>
  <c r="E122" i="62"/>
  <c r="E121" i="62"/>
  <c r="E120" i="62"/>
  <c r="E119" i="62"/>
  <c r="E118" i="62"/>
  <c r="E117" i="62"/>
  <c r="E116" i="62"/>
  <c r="E115" i="62"/>
  <c r="E114" i="62"/>
  <c r="E113" i="62"/>
  <c r="E112" i="62"/>
  <c r="E111" i="62"/>
  <c r="E110" i="62"/>
  <c r="E109" i="62"/>
  <c r="E108" i="62"/>
  <c r="E107" i="62"/>
  <c r="E106" i="62"/>
  <c r="E105" i="62"/>
  <c r="E104" i="62"/>
  <c r="E103" i="62"/>
  <c r="E102" i="62"/>
  <c r="E101" i="62"/>
  <c r="E100" i="62"/>
  <c r="E99" i="62"/>
  <c r="E98" i="62"/>
  <c r="E97" i="62"/>
  <c r="E96" i="62"/>
  <c r="E95" i="62"/>
  <c r="E94" i="62"/>
  <c r="E93" i="62"/>
  <c r="E92" i="62"/>
  <c r="E91" i="62"/>
  <c r="E90" i="62"/>
  <c r="E89" i="62"/>
  <c r="E88" i="62"/>
  <c r="E87" i="62"/>
  <c r="E86" i="62"/>
  <c r="E85" i="62"/>
  <c r="E84" i="62"/>
  <c r="E83" i="62"/>
  <c r="E82" i="62"/>
  <c r="E81" i="62"/>
  <c r="E80" i="62"/>
  <c r="E79" i="62"/>
  <c r="E78" i="62"/>
  <c r="E77" i="62"/>
  <c r="E76" i="62"/>
  <c r="E75" i="62"/>
  <c r="E74" i="62"/>
  <c r="E73" i="62"/>
  <c r="E72" i="62"/>
  <c r="E71" i="62"/>
  <c r="E70" i="62"/>
  <c r="E69" i="62"/>
  <c r="E68" i="62"/>
  <c r="E67" i="62"/>
  <c r="E66" i="62"/>
  <c r="E65" i="62"/>
  <c r="E64" i="62"/>
  <c r="E63" i="62"/>
  <c r="E62" i="62"/>
  <c r="E61" i="62"/>
  <c r="E60" i="62"/>
  <c r="E59" i="62"/>
  <c r="E58" i="62"/>
  <c r="E57" i="62"/>
  <c r="E56" i="62"/>
  <c r="E55" i="62"/>
  <c r="E54" i="62"/>
  <c r="E53" i="62"/>
  <c r="E52" i="62"/>
  <c r="E51" i="62"/>
  <c r="E50" i="62"/>
  <c r="E49" i="62"/>
  <c r="E48" i="62"/>
  <c r="E47" i="62"/>
  <c r="E46" i="62"/>
  <c r="E45" i="62"/>
  <c r="E44" i="62"/>
  <c r="E43" i="62"/>
  <c r="E42" i="62"/>
  <c r="E41" i="62"/>
  <c r="E40" i="62"/>
  <c r="E39" i="62"/>
  <c r="E38" i="62"/>
  <c r="E37" i="62"/>
  <c r="E36" i="62"/>
  <c r="E35" i="62"/>
  <c r="E34" i="62"/>
  <c r="E33" i="62"/>
  <c r="E32" i="62"/>
  <c r="E31" i="62"/>
  <c r="E30" i="62"/>
  <c r="E29" i="62"/>
  <c r="E28" i="62"/>
  <c r="E27" i="62"/>
  <c r="E26" i="62"/>
  <c r="E25" i="62"/>
  <c r="E24" i="62"/>
  <c r="E23" i="62"/>
  <c r="E22" i="62"/>
  <c r="E21" i="62"/>
  <c r="E20" i="62"/>
  <c r="E19" i="62"/>
  <c r="E18" i="62"/>
  <c r="E17" i="62"/>
  <c r="E16" i="62"/>
  <c r="E15" i="62"/>
  <c r="E14" i="62"/>
  <c r="E13" i="62"/>
  <c r="E12" i="62"/>
  <c r="E11" i="62"/>
  <c r="E10" i="62"/>
  <c r="E9" i="62"/>
  <c r="E8" i="62"/>
  <c r="E7" i="62"/>
  <c r="D300" i="62"/>
  <c r="D299" i="62"/>
  <c r="A299" i="62" s="1"/>
  <c r="D298" i="62"/>
  <c r="C298" i="62" s="1"/>
  <c r="D297" i="62"/>
  <c r="A297" i="62"/>
  <c r="D296" i="62"/>
  <c r="D295" i="62"/>
  <c r="A295" i="62" s="1"/>
  <c r="D294" i="62"/>
  <c r="D293" i="62"/>
  <c r="A293" i="62"/>
  <c r="D292" i="62"/>
  <c r="D291" i="62"/>
  <c r="A291" i="62" s="1"/>
  <c r="D290" i="62"/>
  <c r="A290" i="62" s="1"/>
  <c r="D289" i="62"/>
  <c r="A289" i="62" s="1"/>
  <c r="D288" i="62"/>
  <c r="A288" i="62" s="1"/>
  <c r="D287" i="62"/>
  <c r="A287" i="62" s="1"/>
  <c r="D286" i="62"/>
  <c r="B286" i="62" s="1"/>
  <c r="D285" i="62"/>
  <c r="D284" i="62"/>
  <c r="D283" i="62"/>
  <c r="A283" i="62"/>
  <c r="D282" i="62"/>
  <c r="D281" i="62"/>
  <c r="C281" i="62" s="1"/>
  <c r="D280" i="62"/>
  <c r="D279" i="62"/>
  <c r="A279" i="62"/>
  <c r="D278" i="62"/>
  <c r="A278" i="62"/>
  <c r="D277" i="62"/>
  <c r="A277" i="62"/>
  <c r="D276" i="62"/>
  <c r="D275" i="62"/>
  <c r="A275" i="62" s="1"/>
  <c r="D274" i="62"/>
  <c r="D273" i="62"/>
  <c r="A273" i="62"/>
  <c r="D272" i="62"/>
  <c r="A272" i="62"/>
  <c r="D271" i="62"/>
  <c r="A271" i="62"/>
  <c r="D270" i="62"/>
  <c r="D269" i="62"/>
  <c r="A269" i="62" s="1"/>
  <c r="D268" i="62"/>
  <c r="D267" i="62"/>
  <c r="A267" i="62"/>
  <c r="D266" i="62"/>
  <c r="D265" i="62"/>
  <c r="B265" i="62" s="1"/>
  <c r="D264" i="62"/>
  <c r="D263" i="62"/>
  <c r="A263" i="62"/>
  <c r="D262" i="62"/>
  <c r="D261" i="62"/>
  <c r="A261" i="62" s="1"/>
  <c r="D260" i="62"/>
  <c r="D259" i="62"/>
  <c r="A259" i="62"/>
  <c r="D258" i="62"/>
  <c r="D257" i="62"/>
  <c r="D256" i="62"/>
  <c r="A256" i="62" s="1"/>
  <c r="D255" i="62"/>
  <c r="A255" i="62" s="1"/>
  <c r="D254" i="62"/>
  <c r="D253" i="62"/>
  <c r="D252" i="62"/>
  <c r="D251" i="62"/>
  <c r="A251" i="62" s="1"/>
  <c r="D250" i="62"/>
  <c r="D249" i="62"/>
  <c r="D248" i="62"/>
  <c r="C248" i="62" s="1"/>
  <c r="D247" i="62"/>
  <c r="D246" i="62"/>
  <c r="D245" i="62"/>
  <c r="A245" i="62"/>
  <c r="D244" i="62"/>
  <c r="D243" i="62"/>
  <c r="A243" i="62" s="1"/>
  <c r="D242" i="62"/>
  <c r="D241" i="62"/>
  <c r="A241" i="62" s="1"/>
  <c r="D240" i="62"/>
  <c r="A240" i="62" s="1"/>
  <c r="D239" i="62"/>
  <c r="D238" i="62"/>
  <c r="D237" i="62"/>
  <c r="D236" i="62"/>
  <c r="D235" i="62"/>
  <c r="A235" i="62" s="1"/>
  <c r="D234" i="62"/>
  <c r="A234" i="62" s="1"/>
  <c r="D233" i="62"/>
  <c r="D232" i="62"/>
  <c r="D231" i="62"/>
  <c r="A231" i="62" s="1"/>
  <c r="D230" i="62"/>
  <c r="D229" i="62"/>
  <c r="D228" i="62"/>
  <c r="D227" i="62"/>
  <c r="A227" i="62" s="1"/>
  <c r="D226" i="62"/>
  <c r="D225" i="62"/>
  <c r="A225" i="62"/>
  <c r="D224" i="62"/>
  <c r="D223" i="62"/>
  <c r="D222" i="62"/>
  <c r="A222" i="62"/>
  <c r="D221" i="62"/>
  <c r="D220" i="62"/>
  <c r="D219" i="62"/>
  <c r="A219" i="62"/>
  <c r="D218" i="62"/>
  <c r="D217" i="62"/>
  <c r="C217" i="62" s="1"/>
  <c r="D216" i="62"/>
  <c r="D215" i="62"/>
  <c r="D214" i="62"/>
  <c r="D213" i="62"/>
  <c r="B213" i="62"/>
  <c r="D212" i="62"/>
  <c r="D211" i="62"/>
  <c r="A211" i="62" s="1"/>
  <c r="D210" i="62"/>
  <c r="D209" i="62"/>
  <c r="A209" i="62" s="1"/>
  <c r="D208" i="62"/>
  <c r="A208" i="62" s="1"/>
  <c r="D207" i="62"/>
  <c r="D206" i="62"/>
  <c r="D205" i="62"/>
  <c r="D204" i="62"/>
  <c r="D203" i="62"/>
  <c r="A203" i="62" s="1"/>
  <c r="D202" i="62"/>
  <c r="B202" i="62" s="1"/>
  <c r="D201" i="62"/>
  <c r="D200" i="62"/>
  <c r="D199" i="62"/>
  <c r="D198" i="62"/>
  <c r="B198" i="62" s="1"/>
  <c r="D197" i="62"/>
  <c r="A197" i="62"/>
  <c r="D196" i="62"/>
  <c r="D195" i="62"/>
  <c r="A195" i="62" s="1"/>
  <c r="D194" i="62"/>
  <c r="D193" i="62"/>
  <c r="A193" i="62" s="1"/>
  <c r="D192" i="62"/>
  <c r="A192" i="62" s="1"/>
  <c r="D191" i="62"/>
  <c r="A191" i="62" s="1"/>
  <c r="D190" i="62"/>
  <c r="C190" i="62" s="1"/>
  <c r="D189" i="62"/>
  <c r="D188" i="62"/>
  <c r="D187" i="62"/>
  <c r="A187" i="62"/>
  <c r="D186" i="62"/>
  <c r="D185" i="62"/>
  <c r="B185" i="62" s="1"/>
  <c r="D184" i="62"/>
  <c r="D183" i="62"/>
  <c r="D182" i="62"/>
  <c r="D181" i="62"/>
  <c r="A181" i="62" s="1"/>
  <c r="D180" i="62"/>
  <c r="A180" i="62" s="1"/>
  <c r="D179" i="62"/>
  <c r="A179" i="62" s="1"/>
  <c r="D178" i="62"/>
  <c r="D177" i="62"/>
  <c r="A177" i="62" s="1"/>
  <c r="D176" i="62"/>
  <c r="D175" i="62"/>
  <c r="A175" i="62"/>
  <c r="D174" i="62"/>
  <c r="D173" i="62"/>
  <c r="A173" i="62" s="1"/>
  <c r="D172" i="62"/>
  <c r="A172" i="62" s="1"/>
  <c r="D171" i="62"/>
  <c r="A171" i="62" s="1"/>
  <c r="D170" i="62"/>
  <c r="D169" i="62"/>
  <c r="C169" i="62"/>
  <c r="D168" i="62"/>
  <c r="A168" i="62"/>
  <c r="D167" i="62"/>
  <c r="D166" i="62"/>
  <c r="B166" i="62" s="1"/>
  <c r="D165" i="62"/>
  <c r="A165" i="62"/>
  <c r="D164" i="62"/>
  <c r="A164" i="62"/>
  <c r="D163" i="62"/>
  <c r="D162" i="62"/>
  <c r="D161" i="62"/>
  <c r="A161" i="62"/>
  <c r="D160" i="62"/>
  <c r="D159" i="62"/>
  <c r="A159" i="62" s="1"/>
  <c r="D158" i="62"/>
  <c r="C158" i="62" s="1"/>
  <c r="D157" i="62"/>
  <c r="A157" i="62"/>
  <c r="D156" i="62"/>
  <c r="A156" i="62"/>
  <c r="D155" i="62"/>
  <c r="A155" i="62"/>
  <c r="D154" i="62"/>
  <c r="D153" i="62"/>
  <c r="D152" i="62"/>
  <c r="D151" i="62"/>
  <c r="D150" i="62"/>
  <c r="D149" i="62"/>
  <c r="A149" i="62" s="1"/>
  <c r="D148" i="62"/>
  <c r="A148" i="62" s="1"/>
  <c r="D147" i="62"/>
  <c r="A147" i="62" s="1"/>
  <c r="D146" i="62"/>
  <c r="D145" i="62"/>
  <c r="A145" i="62" s="1"/>
  <c r="D144" i="62"/>
  <c r="B144" i="62" s="1"/>
  <c r="D143" i="62"/>
  <c r="A143" i="62"/>
  <c r="D142" i="62"/>
  <c r="D141" i="62"/>
  <c r="A141" i="62" s="1"/>
  <c r="D140" i="62"/>
  <c r="A140" i="62" s="1"/>
  <c r="D139" i="62"/>
  <c r="A139" i="62" s="1"/>
  <c r="D138" i="62"/>
  <c r="D137" i="62"/>
  <c r="C137" i="62"/>
  <c r="D136" i="62"/>
  <c r="A136" i="62"/>
  <c r="D135" i="62"/>
  <c r="D134" i="62"/>
  <c r="B134" i="62" s="1"/>
  <c r="D133" i="62"/>
  <c r="A133" i="62"/>
  <c r="D132" i="62"/>
  <c r="D131" i="62"/>
  <c r="A131" i="62" s="1"/>
  <c r="D130" i="62"/>
  <c r="D129" i="62"/>
  <c r="A129" i="62" s="1"/>
  <c r="D128" i="62"/>
  <c r="B128" i="62" s="1"/>
  <c r="D127" i="62"/>
  <c r="A127" i="62"/>
  <c r="D126" i="62"/>
  <c r="D125" i="62"/>
  <c r="A125" i="62" s="1"/>
  <c r="D124" i="62"/>
  <c r="A124" i="62" s="1"/>
  <c r="D123" i="62"/>
  <c r="A123" i="62" s="1"/>
  <c r="D122" i="62"/>
  <c r="D121" i="62"/>
  <c r="B121" i="62"/>
  <c r="D120" i="62"/>
  <c r="A120" i="62"/>
  <c r="D119" i="62"/>
  <c r="D118" i="62"/>
  <c r="B118" i="62" s="1"/>
  <c r="D117" i="62"/>
  <c r="A117" i="62"/>
  <c r="D116" i="62"/>
  <c r="A116" i="62"/>
  <c r="D115" i="62"/>
  <c r="D114" i="62"/>
  <c r="D113" i="62"/>
  <c r="A113" i="62"/>
  <c r="D112" i="62"/>
  <c r="D111" i="62"/>
  <c r="A111" i="62" s="1"/>
  <c r="D110" i="62"/>
  <c r="D109" i="62"/>
  <c r="A109" i="62"/>
  <c r="D108" i="62"/>
  <c r="A108" i="62"/>
  <c r="D107" i="62"/>
  <c r="A107" i="62"/>
  <c r="D106" i="62"/>
  <c r="D105" i="62"/>
  <c r="C105" i="62" s="1"/>
  <c r="D104" i="62"/>
  <c r="D103" i="62"/>
  <c r="D102" i="62"/>
  <c r="B102" i="62" s="1"/>
  <c r="D101" i="62"/>
  <c r="A101" i="62"/>
  <c r="D100" i="62"/>
  <c r="A100" i="62"/>
  <c r="D99" i="62"/>
  <c r="D98" i="62"/>
  <c r="B98" i="62" s="1"/>
  <c r="D97" i="62"/>
  <c r="A97" i="62" s="1"/>
  <c r="D96" i="62"/>
  <c r="B96" i="62" s="1"/>
  <c r="D95" i="62"/>
  <c r="A95" i="62"/>
  <c r="D94" i="62"/>
  <c r="D93" i="62"/>
  <c r="A93" i="62" s="1"/>
  <c r="D92" i="62"/>
  <c r="A92" i="62" s="1"/>
  <c r="D91" i="62"/>
  <c r="A91" i="62" s="1"/>
  <c r="D90" i="62"/>
  <c r="B90" i="62" s="1"/>
  <c r="D89" i="62"/>
  <c r="D88" i="62"/>
  <c r="C88" i="62" s="1"/>
  <c r="D87" i="62"/>
  <c r="D86" i="62"/>
  <c r="D85" i="62"/>
  <c r="A85" i="62" s="1"/>
  <c r="D84" i="62"/>
  <c r="D83" i="62"/>
  <c r="D82" i="62"/>
  <c r="D81" i="62"/>
  <c r="A81" i="62" s="1"/>
  <c r="D80" i="62"/>
  <c r="A80" i="62" s="1"/>
  <c r="D79" i="62"/>
  <c r="D78" i="62"/>
  <c r="A78" i="62"/>
  <c r="D77" i="62"/>
  <c r="A77" i="62"/>
  <c r="D76" i="62"/>
  <c r="A76" i="62"/>
  <c r="D75" i="62"/>
  <c r="D74" i="62"/>
  <c r="B74" i="62" s="1"/>
  <c r="D73" i="62"/>
  <c r="D72" i="62"/>
  <c r="A72" i="62" s="1"/>
  <c r="D71" i="62"/>
  <c r="C71" i="62" s="1"/>
  <c r="D70" i="62"/>
  <c r="B70" i="62" s="1"/>
  <c r="D69" i="62"/>
  <c r="D68" i="62"/>
  <c r="C68" i="62" s="1"/>
  <c r="D67" i="62"/>
  <c r="D66" i="62"/>
  <c r="D65" i="62"/>
  <c r="A65" i="62" s="1"/>
  <c r="D64" i="62"/>
  <c r="D63" i="62"/>
  <c r="D62" i="62"/>
  <c r="D61" i="62"/>
  <c r="B61" i="62" s="1"/>
  <c r="D60" i="62"/>
  <c r="A60" i="62"/>
  <c r="D59" i="62"/>
  <c r="D58" i="62"/>
  <c r="B58" i="62" s="1"/>
  <c r="D57" i="62"/>
  <c r="A57" i="62"/>
  <c r="D56" i="62"/>
  <c r="A56" i="62"/>
  <c r="D55" i="62"/>
  <c r="D54" i="62"/>
  <c r="B54" i="62" s="1"/>
  <c r="D53" i="62"/>
  <c r="D52" i="62"/>
  <c r="A52" i="62" s="1"/>
  <c r="D51" i="62"/>
  <c r="D50" i="62"/>
  <c r="D49" i="62"/>
  <c r="A49" i="62" s="1"/>
  <c r="D48" i="62"/>
  <c r="D47" i="62"/>
  <c r="D46" i="62"/>
  <c r="A46" i="62" s="1"/>
  <c r="D45" i="62"/>
  <c r="A45" i="62" s="1"/>
  <c r="D44" i="62"/>
  <c r="A44" i="62"/>
  <c r="D43" i="62"/>
  <c r="D42" i="62"/>
  <c r="B42" i="62" s="1"/>
  <c r="D41" i="62"/>
  <c r="A41" i="62"/>
  <c r="D40" i="62"/>
  <c r="A40" i="62"/>
  <c r="D39" i="62"/>
  <c r="D38" i="62"/>
  <c r="B38" i="62" s="1"/>
  <c r="D37" i="62"/>
  <c r="D36" i="62"/>
  <c r="D35" i="62"/>
  <c r="D34" i="62"/>
  <c r="D33" i="62"/>
  <c r="A33" i="62" s="1"/>
  <c r="D32" i="62"/>
  <c r="D31" i="62"/>
  <c r="G31" i="62" s="1"/>
  <c r="D30" i="62"/>
  <c r="D29" i="62"/>
  <c r="D28" i="62"/>
  <c r="A28" i="62"/>
  <c r="D27" i="62"/>
  <c r="D26" i="62"/>
  <c r="A26" i="62" s="1"/>
  <c r="D25" i="62"/>
  <c r="G25" i="62" s="1"/>
  <c r="D24" i="62"/>
  <c r="D23" i="62"/>
  <c r="A23" i="62" s="1"/>
  <c r="D22" i="62"/>
  <c r="D21" i="62"/>
  <c r="C21" i="62" s="1"/>
  <c r="D20" i="62"/>
  <c r="B20" i="62"/>
  <c r="D19" i="62"/>
  <c r="D18" i="62"/>
  <c r="B18" i="62" s="1"/>
  <c r="D17" i="62"/>
  <c r="A17" i="62"/>
  <c r="D16" i="62"/>
  <c r="D15" i="62"/>
  <c r="D14" i="62"/>
  <c r="D13" i="62"/>
  <c r="C13" i="62" s="1"/>
  <c r="D12" i="62"/>
  <c r="A12" i="62"/>
  <c r="D11" i="62"/>
  <c r="D10" i="62"/>
  <c r="B10" i="62" s="1"/>
  <c r="D9" i="62"/>
  <c r="B9" i="62" s="1"/>
  <c r="D8" i="62"/>
  <c r="B8" i="62"/>
  <c r="D7" i="62"/>
  <c r="C280" i="62"/>
  <c r="C216" i="62"/>
  <c r="C168" i="62"/>
  <c r="C152" i="62"/>
  <c r="C136" i="62"/>
  <c r="C120" i="62"/>
  <c r="C104" i="62"/>
  <c r="C76" i="62"/>
  <c r="B290" i="62"/>
  <c r="B266" i="62"/>
  <c r="B240" i="62"/>
  <c r="B222" i="62"/>
  <c r="B176" i="62"/>
  <c r="B162" i="62"/>
  <c r="B160" i="62"/>
  <c r="B142" i="62"/>
  <c r="B112" i="62"/>
  <c r="B48" i="62"/>
  <c r="B32" i="62"/>
  <c r="B26" i="62"/>
  <c r="B78" i="62"/>
  <c r="C12" i="62"/>
  <c r="C17" i="62"/>
  <c r="C81" i="62"/>
  <c r="C40" i="62"/>
  <c r="B57" i="62"/>
  <c r="B289" i="62"/>
  <c r="G9" i="62"/>
  <c r="I9" i="62" s="1"/>
  <c r="A13" i="62"/>
  <c r="A21" i="62"/>
  <c r="I25" i="62"/>
  <c r="C37" i="62"/>
  <c r="A37" i="62"/>
  <c r="B45" i="62"/>
  <c r="G53" i="62"/>
  <c r="I53" i="62" s="1"/>
  <c r="A53" i="62"/>
  <c r="A61" i="62"/>
  <c r="B69" i="62"/>
  <c r="A69" i="62"/>
  <c r="G73" i="62"/>
  <c r="I73" i="62"/>
  <c r="A73" i="62"/>
  <c r="C85" i="62"/>
  <c r="G89" i="62"/>
  <c r="A89" i="62"/>
  <c r="G105" i="62"/>
  <c r="I105" i="62" s="1"/>
  <c r="A105" i="62"/>
  <c r="G121" i="62"/>
  <c r="I121" i="62"/>
  <c r="A121" i="62"/>
  <c r="G137" i="62"/>
  <c r="I137" i="62" s="1"/>
  <c r="A137" i="62"/>
  <c r="G169" i="62"/>
  <c r="I169" i="62" s="1"/>
  <c r="A169" i="62"/>
  <c r="G185" i="62"/>
  <c r="I185" i="62"/>
  <c r="A185" i="62"/>
  <c r="G189" i="62"/>
  <c r="I189" i="62" s="1"/>
  <c r="A189" i="62"/>
  <c r="G201" i="62"/>
  <c r="A201" i="62"/>
  <c r="G213" i="62"/>
  <c r="I213" i="62" s="1"/>
  <c r="A213" i="62"/>
  <c r="G217" i="62"/>
  <c r="I217" i="62"/>
  <c r="A217" i="62"/>
  <c r="G221" i="62"/>
  <c r="A221" i="62"/>
  <c r="G229" i="62"/>
  <c r="I229" i="62" s="1"/>
  <c r="A229" i="62"/>
  <c r="G233" i="62"/>
  <c r="A233" i="62"/>
  <c r="G249" i="62"/>
  <c r="I249" i="62" s="1"/>
  <c r="A249" i="62"/>
  <c r="G253" i="62"/>
  <c r="I253" i="62"/>
  <c r="A253" i="62"/>
  <c r="G265" i="62"/>
  <c r="I265" i="62" s="1"/>
  <c r="A265" i="62"/>
  <c r="G281" i="62"/>
  <c r="I281" i="62"/>
  <c r="A281" i="62"/>
  <c r="C285" i="62"/>
  <c r="A285" i="62"/>
  <c r="G21" i="62"/>
  <c r="I21" i="62" s="1"/>
  <c r="B13" i="62"/>
  <c r="B41" i="62"/>
  <c r="B105" i="62"/>
  <c r="B169" i="62"/>
  <c r="B193" i="62"/>
  <c r="B241" i="62"/>
  <c r="C45" i="62"/>
  <c r="C69" i="62"/>
  <c r="C293" i="62"/>
  <c r="B14" i="62"/>
  <c r="A14" i="62"/>
  <c r="A18" i="62"/>
  <c r="B22" i="62"/>
  <c r="A22" i="62"/>
  <c r="B30" i="62"/>
  <c r="A30" i="62"/>
  <c r="A38" i="62"/>
  <c r="A42" i="62"/>
  <c r="B50" i="62"/>
  <c r="A50" i="62"/>
  <c r="A54" i="62"/>
  <c r="A58" i="62"/>
  <c r="B62" i="62"/>
  <c r="A62" i="62"/>
  <c r="A70" i="62"/>
  <c r="A74" i="62"/>
  <c r="B82" i="62"/>
  <c r="A82" i="62"/>
  <c r="B86" i="62"/>
  <c r="A86" i="62"/>
  <c r="A90" i="62"/>
  <c r="C94" i="62"/>
  <c r="A94" i="62"/>
  <c r="C98" i="62"/>
  <c r="A98" i="62"/>
  <c r="A102" i="62"/>
  <c r="B106" i="62"/>
  <c r="A106" i="62"/>
  <c r="A110" i="62"/>
  <c r="C114" i="62"/>
  <c r="A114" i="62"/>
  <c r="A118" i="62"/>
  <c r="B122" i="62"/>
  <c r="A122" i="62"/>
  <c r="C126" i="62"/>
  <c r="A126" i="62"/>
  <c r="C130" i="62"/>
  <c r="A130" i="62"/>
  <c r="A134" i="62"/>
  <c r="B138" i="62"/>
  <c r="A138" i="62"/>
  <c r="C142" i="62"/>
  <c r="A142" i="62"/>
  <c r="C146" i="62"/>
  <c r="A146" i="62"/>
  <c r="B150" i="62"/>
  <c r="A150" i="62"/>
  <c r="B154" i="62"/>
  <c r="A154" i="62"/>
  <c r="A158" i="62"/>
  <c r="C162" i="62"/>
  <c r="A162" i="62"/>
  <c r="A166" i="62"/>
  <c r="B170" i="62"/>
  <c r="A170" i="62"/>
  <c r="C174" i="62"/>
  <c r="A174" i="62"/>
  <c r="C178" i="62"/>
  <c r="A178" i="62"/>
  <c r="B182" i="62"/>
  <c r="A182" i="62"/>
  <c r="B186" i="62"/>
  <c r="A186" i="62"/>
  <c r="A190" i="62"/>
  <c r="C194" i="62"/>
  <c r="A194" i="62"/>
  <c r="A198" i="62"/>
  <c r="A202" i="62"/>
  <c r="B206" i="62"/>
  <c r="A206" i="62"/>
  <c r="B214" i="62"/>
  <c r="A214" i="62"/>
  <c r="B218" i="62"/>
  <c r="A218" i="62"/>
  <c r="B226" i="62"/>
  <c r="A226" i="62"/>
  <c r="B230" i="62"/>
  <c r="A230" i="62"/>
  <c r="B238" i="62"/>
  <c r="A238" i="62"/>
  <c r="B246" i="62"/>
  <c r="A246" i="62"/>
  <c r="B250" i="62"/>
  <c r="A250" i="62"/>
  <c r="B254" i="62"/>
  <c r="A254" i="62"/>
  <c r="B258" i="62"/>
  <c r="A258" i="62"/>
  <c r="B262" i="62"/>
  <c r="A262" i="62"/>
  <c r="C266" i="62"/>
  <c r="A266" i="62"/>
  <c r="B270" i="62"/>
  <c r="A270" i="62"/>
  <c r="B274" i="62"/>
  <c r="A274" i="62"/>
  <c r="C282" i="62"/>
  <c r="A282" i="62"/>
  <c r="A286" i="62"/>
  <c r="B294" i="62"/>
  <c r="A294" i="62"/>
  <c r="A298" i="62"/>
  <c r="B46" i="62"/>
  <c r="B89" i="62"/>
  <c r="B130" i="62"/>
  <c r="B174" i="62"/>
  <c r="B194" i="62"/>
  <c r="B229" i="62"/>
  <c r="B273" i="62"/>
  <c r="B297" i="62"/>
  <c r="C25" i="62"/>
  <c r="C53" i="62"/>
  <c r="C89" i="62"/>
  <c r="C121" i="62"/>
  <c r="C153" i="62"/>
  <c r="C185" i="62"/>
  <c r="C249" i="62"/>
  <c r="C7" i="62"/>
  <c r="A7" i="62"/>
  <c r="G11" i="62"/>
  <c r="A11" i="62"/>
  <c r="G19" i="62"/>
  <c r="I19" i="62" s="1"/>
  <c r="A19" i="62"/>
  <c r="G27" i="62"/>
  <c r="I27" i="62" s="1"/>
  <c r="A27" i="62"/>
  <c r="I31" i="62"/>
  <c r="G35" i="62"/>
  <c r="I35" i="62" s="1"/>
  <c r="A35" i="62"/>
  <c r="G39" i="62"/>
  <c r="I39" i="62"/>
  <c r="A39" i="62"/>
  <c r="G43" i="62"/>
  <c r="I43" i="62" s="1"/>
  <c r="A43" i="62"/>
  <c r="G47" i="62"/>
  <c r="I47" i="62"/>
  <c r="A47" i="62"/>
  <c r="G51" i="62"/>
  <c r="I51" i="62" s="1"/>
  <c r="A51" i="62"/>
  <c r="G55" i="62"/>
  <c r="I55" i="62"/>
  <c r="A55" i="62"/>
  <c r="G59" i="62"/>
  <c r="I59" i="62" s="1"/>
  <c r="A59" i="62"/>
  <c r="G63" i="62"/>
  <c r="I63" i="62"/>
  <c r="A63" i="62"/>
  <c r="G67" i="62"/>
  <c r="A67" i="62"/>
  <c r="G71" i="62"/>
  <c r="I71" i="62" s="1"/>
  <c r="A71" i="62"/>
  <c r="G75" i="62"/>
  <c r="A75" i="62"/>
  <c r="G79" i="62"/>
  <c r="I79" i="62"/>
  <c r="A79" i="62"/>
  <c r="G83" i="62"/>
  <c r="I83" i="62" s="1"/>
  <c r="A83" i="62"/>
  <c r="C99" i="62"/>
  <c r="A99" i="62"/>
  <c r="C103" i="62"/>
  <c r="A103" i="62"/>
  <c r="C115" i="62"/>
  <c r="A115" i="62"/>
  <c r="C119" i="62"/>
  <c r="A119" i="62"/>
  <c r="C131" i="62"/>
  <c r="C135" i="62"/>
  <c r="A135" i="62"/>
  <c r="C147" i="62"/>
  <c r="C151" i="62"/>
  <c r="A151" i="62"/>
  <c r="C163" i="62"/>
  <c r="A163" i="62"/>
  <c r="C167" i="62"/>
  <c r="A167" i="62"/>
  <c r="C179" i="62"/>
  <c r="C183" i="62"/>
  <c r="A183" i="62"/>
  <c r="C195" i="62"/>
  <c r="C199" i="62"/>
  <c r="A199" i="62"/>
  <c r="C207" i="62"/>
  <c r="A207" i="62"/>
  <c r="C215" i="62"/>
  <c r="A215" i="62"/>
  <c r="C223" i="62"/>
  <c r="A223" i="62"/>
  <c r="C231" i="62"/>
  <c r="C239" i="62"/>
  <c r="A239" i="62"/>
  <c r="C247" i="62"/>
  <c r="A247" i="62"/>
  <c r="C255" i="62"/>
  <c r="G69" i="62"/>
  <c r="B21" i="62"/>
  <c r="B73" i="62"/>
  <c r="B137" i="62"/>
  <c r="B234" i="62"/>
  <c r="B278" i="62"/>
  <c r="C39" i="62"/>
  <c r="C55" i="62"/>
  <c r="C8" i="62"/>
  <c r="A8" i="62"/>
  <c r="C16" i="62"/>
  <c r="A16" i="62"/>
  <c r="G20" i="62"/>
  <c r="I20" i="62"/>
  <c r="A20" i="62"/>
  <c r="B24" i="62"/>
  <c r="C32" i="62"/>
  <c r="B36" i="62"/>
  <c r="A36" i="62"/>
  <c r="G48" i="62"/>
  <c r="I48" i="62" s="1"/>
  <c r="A48" i="62"/>
  <c r="G68" i="62"/>
  <c r="I68" i="62"/>
  <c r="A68" i="62"/>
  <c r="G84" i="62"/>
  <c r="I84" i="62" s="1"/>
  <c r="A84" i="62"/>
  <c r="G96" i="62"/>
  <c r="I96" i="62"/>
  <c r="A96" i="62"/>
  <c r="B104" i="62"/>
  <c r="A104" i="62"/>
  <c r="G112" i="62"/>
  <c r="I112" i="62" s="1"/>
  <c r="A112" i="62"/>
  <c r="G128" i="62"/>
  <c r="I128" i="62"/>
  <c r="A128" i="62"/>
  <c r="B132" i="62"/>
  <c r="A132" i="62"/>
  <c r="G144" i="62"/>
  <c r="I144" i="62"/>
  <c r="A144" i="62"/>
  <c r="B152" i="62"/>
  <c r="A152" i="62"/>
  <c r="G160" i="62"/>
  <c r="I160" i="62" s="1"/>
  <c r="A160" i="62"/>
  <c r="G176" i="62"/>
  <c r="I176" i="62"/>
  <c r="A176" i="62"/>
  <c r="B188" i="62"/>
  <c r="A188" i="62"/>
  <c r="G196" i="62"/>
  <c r="I196" i="62" s="1"/>
  <c r="A196" i="62"/>
  <c r="G200" i="62"/>
  <c r="I200" i="62" s="1"/>
  <c r="A200" i="62"/>
  <c r="G204" i="62"/>
  <c r="I204" i="62"/>
  <c r="A204" i="62"/>
  <c r="G212" i="62"/>
  <c r="A212" i="62"/>
  <c r="B216" i="62"/>
  <c r="A216" i="62"/>
  <c r="G220" i="62"/>
  <c r="A220" i="62"/>
  <c r="B224" i="62"/>
  <c r="A224" i="62"/>
  <c r="G228" i="62"/>
  <c r="I228" i="62" s="1"/>
  <c r="A228" i="62"/>
  <c r="G232" i="62"/>
  <c r="I232" i="62"/>
  <c r="A232" i="62"/>
  <c r="G236" i="62"/>
  <c r="A236" i="62"/>
  <c r="G244" i="62"/>
  <c r="I244" i="62"/>
  <c r="A244" i="62"/>
  <c r="B248" i="62"/>
  <c r="A248" i="62"/>
  <c r="G252" i="62"/>
  <c r="I252" i="62" s="1"/>
  <c r="A252" i="62"/>
  <c r="G260" i="62"/>
  <c r="I260" i="62"/>
  <c r="A260" i="62"/>
  <c r="G264" i="62"/>
  <c r="I264" i="62"/>
  <c r="A264" i="62"/>
  <c r="G268" i="62"/>
  <c r="I268" i="62"/>
  <c r="A268" i="62"/>
  <c r="G276" i="62"/>
  <c r="I276" i="62" s="1"/>
  <c r="A276" i="62"/>
  <c r="G280" i="62"/>
  <c r="A280" i="62"/>
  <c r="G284" i="62"/>
  <c r="I284" i="62"/>
  <c r="A284" i="62"/>
  <c r="G292" i="62"/>
  <c r="A292" i="62"/>
  <c r="G296" i="62"/>
  <c r="I296" i="62"/>
  <c r="A296" i="62"/>
  <c r="G300" i="62"/>
  <c r="I300" i="62"/>
  <c r="A300" i="62"/>
  <c r="G104" i="62"/>
  <c r="I104" i="62" s="1"/>
  <c r="B94" i="62"/>
  <c r="B114" i="62"/>
  <c r="B126" i="62"/>
  <c r="B146" i="62"/>
  <c r="B158" i="62"/>
  <c r="B178" i="62"/>
  <c r="B190" i="62"/>
  <c r="C23" i="62"/>
  <c r="I212" i="62"/>
  <c r="I220" i="62"/>
  <c r="I236" i="62"/>
  <c r="I292" i="62"/>
  <c r="G37" i="62"/>
  <c r="I37" i="62" s="1"/>
  <c r="G178" i="62"/>
  <c r="B282" i="62"/>
  <c r="B298" i="62"/>
  <c r="C87" i="62"/>
  <c r="G16" i="62"/>
  <c r="I16" i="62"/>
  <c r="G61" i="62"/>
  <c r="I61" i="62" s="1"/>
  <c r="B40" i="62"/>
  <c r="G40" i="62"/>
  <c r="I40" i="62" s="1"/>
  <c r="G44" i="62"/>
  <c r="I44" i="62"/>
  <c r="C44" i="62"/>
  <c r="B44" i="62"/>
  <c r="G52" i="62"/>
  <c r="I52" i="62"/>
  <c r="C52" i="62"/>
  <c r="G60" i="62"/>
  <c r="I60" i="62" s="1"/>
  <c r="B60" i="62"/>
  <c r="C64" i="62"/>
  <c r="G64" i="62"/>
  <c r="I64" i="62" s="1"/>
  <c r="C72" i="62"/>
  <c r="B72" i="62"/>
  <c r="G72" i="62"/>
  <c r="I72" i="62" s="1"/>
  <c r="G100" i="62"/>
  <c r="I100" i="62"/>
  <c r="C100" i="62"/>
  <c r="G120" i="62"/>
  <c r="I120" i="62"/>
  <c r="B120" i="62"/>
  <c r="B136" i="62"/>
  <c r="G136" i="62"/>
  <c r="I136" i="62"/>
  <c r="G140" i="62"/>
  <c r="I140" i="62" s="1"/>
  <c r="C140" i="62"/>
  <c r="B140" i="62"/>
  <c r="C156" i="62"/>
  <c r="B156" i="62"/>
  <c r="G156" i="62"/>
  <c r="I156" i="62"/>
  <c r="G164" i="62"/>
  <c r="I164" i="62" s="1"/>
  <c r="C164" i="62"/>
  <c r="G172" i="62"/>
  <c r="I172" i="62"/>
  <c r="C172" i="62"/>
  <c r="B172" i="62"/>
  <c r="G180" i="62"/>
  <c r="I180" i="62"/>
  <c r="C180" i="62"/>
  <c r="B184" i="62"/>
  <c r="G184" i="62"/>
  <c r="G208" i="62"/>
  <c r="I208" i="62" s="1"/>
  <c r="C208" i="62"/>
  <c r="B208" i="62"/>
  <c r="G288" i="62"/>
  <c r="B288" i="62"/>
  <c r="C288" i="62"/>
  <c r="B68" i="62"/>
  <c r="B84" i="62"/>
  <c r="B164" i="62"/>
  <c r="C20" i="62"/>
  <c r="C60" i="62"/>
  <c r="C96" i="62"/>
  <c r="C128" i="62"/>
  <c r="C160" i="62"/>
  <c r="C200" i="62"/>
  <c r="C232" i="62"/>
  <c r="C264" i="62"/>
  <c r="G33" i="62"/>
  <c r="I33" i="62"/>
  <c r="B33" i="62"/>
  <c r="B77" i="62"/>
  <c r="C77" i="62"/>
  <c r="G93" i="62"/>
  <c r="I93" i="62"/>
  <c r="C93" i="62"/>
  <c r="B93" i="62"/>
  <c r="G113" i="62"/>
  <c r="I113" i="62"/>
  <c r="B113" i="62"/>
  <c r="G117" i="62"/>
  <c r="I117" i="62"/>
  <c r="C117" i="62"/>
  <c r="G125" i="62"/>
  <c r="I125" i="62" s="1"/>
  <c r="C125" i="62"/>
  <c r="B125" i="62"/>
  <c r="G145" i="62"/>
  <c r="I145" i="62" s="1"/>
  <c r="B145" i="62"/>
  <c r="G149" i="62"/>
  <c r="I149" i="62" s="1"/>
  <c r="C149" i="62"/>
  <c r="G157" i="62"/>
  <c r="I157" i="62"/>
  <c r="C157" i="62"/>
  <c r="B157" i="62"/>
  <c r="G165" i="62"/>
  <c r="I165" i="62"/>
  <c r="C165" i="62"/>
  <c r="G173" i="62"/>
  <c r="I173" i="62"/>
  <c r="C173" i="62"/>
  <c r="B173" i="62"/>
  <c r="G181" i="62"/>
  <c r="I181" i="62"/>
  <c r="C181" i="62"/>
  <c r="G193" i="62"/>
  <c r="I193" i="62" s="1"/>
  <c r="C193" i="62"/>
  <c r="G209" i="62"/>
  <c r="C209" i="62"/>
  <c r="B209" i="62"/>
  <c r="G225" i="62"/>
  <c r="I225" i="62"/>
  <c r="C225" i="62"/>
  <c r="B225" i="62"/>
  <c r="G241" i="62"/>
  <c r="C241" i="62"/>
  <c r="G257" i="62"/>
  <c r="C257" i="62"/>
  <c r="G277" i="62"/>
  <c r="I277" i="62"/>
  <c r="B277" i="62"/>
  <c r="G293" i="62"/>
  <c r="I293" i="62"/>
  <c r="B293" i="62"/>
  <c r="G8" i="62"/>
  <c r="I8" i="62" s="1"/>
  <c r="G24" i="62"/>
  <c r="I24" i="62"/>
  <c r="G45" i="62"/>
  <c r="I45" i="62" s="1"/>
  <c r="G77" i="62"/>
  <c r="I77" i="62"/>
  <c r="G152" i="62"/>
  <c r="I152" i="62" s="1"/>
  <c r="G12" i="62"/>
  <c r="I12" i="62"/>
  <c r="B12" i="62"/>
  <c r="G28" i="62"/>
  <c r="I28" i="62"/>
  <c r="C28" i="62"/>
  <c r="B28" i="62"/>
  <c r="G36" i="62"/>
  <c r="I36" i="62"/>
  <c r="C36" i="62"/>
  <c r="B56" i="62"/>
  <c r="C56" i="62"/>
  <c r="G56" i="62"/>
  <c r="I56" i="62"/>
  <c r="G76" i="62"/>
  <c r="I76" i="62" s="1"/>
  <c r="B76" i="62"/>
  <c r="C80" i="62"/>
  <c r="G80" i="62"/>
  <c r="I80" i="62" s="1"/>
  <c r="B88" i="62"/>
  <c r="G88" i="62"/>
  <c r="I88" i="62" s="1"/>
  <c r="G92" i="62"/>
  <c r="I92" i="62"/>
  <c r="C92" i="62"/>
  <c r="B92" i="62"/>
  <c r="C108" i="62"/>
  <c r="B108" i="62"/>
  <c r="G108" i="62"/>
  <c r="I108" i="62" s="1"/>
  <c r="G116" i="62"/>
  <c r="I116" i="62"/>
  <c r="C116" i="62"/>
  <c r="C124" i="62"/>
  <c r="B124" i="62"/>
  <c r="G132" i="62"/>
  <c r="I132" i="62"/>
  <c r="C132" i="62"/>
  <c r="G148" i="62"/>
  <c r="I148" i="62"/>
  <c r="C148" i="62"/>
  <c r="B168" i="62"/>
  <c r="G168" i="62"/>
  <c r="I168" i="62"/>
  <c r="G192" i="62"/>
  <c r="I192" i="62" s="1"/>
  <c r="B192" i="62"/>
  <c r="C192" i="62"/>
  <c r="G224" i="62"/>
  <c r="I224" i="62" s="1"/>
  <c r="C224" i="62"/>
  <c r="G240" i="62"/>
  <c r="I240" i="62"/>
  <c r="C240" i="62"/>
  <c r="G256" i="62"/>
  <c r="I256" i="62"/>
  <c r="B256" i="62"/>
  <c r="C256" i="62"/>
  <c r="G272" i="62"/>
  <c r="I272" i="62"/>
  <c r="B272" i="62"/>
  <c r="C272" i="62"/>
  <c r="G124" i="62"/>
  <c r="I124" i="62"/>
  <c r="B16" i="62"/>
  <c r="B52" i="62"/>
  <c r="B100" i="62"/>
  <c r="B116" i="62"/>
  <c r="B148" i="62"/>
  <c r="B180" i="62"/>
  <c r="C84" i="62"/>
  <c r="C112" i="62"/>
  <c r="C144" i="62"/>
  <c r="C176" i="62"/>
  <c r="G17" i="62"/>
  <c r="I17" i="62"/>
  <c r="B17" i="62"/>
  <c r="G41" i="62"/>
  <c r="I41" i="62" s="1"/>
  <c r="C41" i="62"/>
  <c r="G49" i="62"/>
  <c r="I49" i="62" s="1"/>
  <c r="C49" i="62"/>
  <c r="B49" i="62"/>
  <c r="C57" i="62"/>
  <c r="G57" i="62"/>
  <c r="C65" i="62"/>
  <c r="G65" i="62"/>
  <c r="I65" i="62"/>
  <c r="B65" i="62"/>
  <c r="G81" i="62"/>
  <c r="I81" i="62"/>
  <c r="B81" i="62"/>
  <c r="G97" i="62"/>
  <c r="I97" i="62" s="1"/>
  <c r="B97" i="62"/>
  <c r="G101" i="62"/>
  <c r="I101" i="62" s="1"/>
  <c r="C101" i="62"/>
  <c r="G109" i="62"/>
  <c r="I109" i="62"/>
  <c r="C109" i="62"/>
  <c r="B109" i="62"/>
  <c r="G129" i="62"/>
  <c r="I129" i="62"/>
  <c r="B129" i="62"/>
  <c r="G133" i="62"/>
  <c r="I133" i="62"/>
  <c r="C133" i="62"/>
  <c r="G141" i="62"/>
  <c r="I141" i="62" s="1"/>
  <c r="C141" i="62"/>
  <c r="B141" i="62"/>
  <c r="G161" i="62"/>
  <c r="B161" i="62"/>
  <c r="G177" i="62"/>
  <c r="I177" i="62"/>
  <c r="B177" i="62"/>
  <c r="G197" i="62"/>
  <c r="I197" i="62"/>
  <c r="B197" i="62"/>
  <c r="G245" i="62"/>
  <c r="I245" i="62" s="1"/>
  <c r="B245" i="62"/>
  <c r="G261" i="62"/>
  <c r="I261" i="62" s="1"/>
  <c r="B261" i="62"/>
  <c r="C269" i="62"/>
  <c r="G269" i="62"/>
  <c r="I269" i="62" s="1"/>
  <c r="G273" i="62"/>
  <c r="I273" i="62"/>
  <c r="C273" i="62"/>
  <c r="G289" i="62"/>
  <c r="I289" i="62" s="1"/>
  <c r="C289" i="62"/>
  <c r="G297" i="62"/>
  <c r="C297" i="62"/>
  <c r="B37" i="62"/>
  <c r="B53" i="62"/>
  <c r="B85" i="62"/>
  <c r="B101" i="62"/>
  <c r="B117" i="62"/>
  <c r="B133" i="62"/>
  <c r="B149" i="62"/>
  <c r="B165" i="62"/>
  <c r="B181" i="62"/>
  <c r="B281" i="62"/>
  <c r="C9" i="62"/>
  <c r="C33" i="62"/>
  <c r="C48" i="62"/>
  <c r="C61" i="62"/>
  <c r="C73" i="62"/>
  <c r="C97" i="62"/>
  <c r="C113" i="62"/>
  <c r="C129" i="62"/>
  <c r="C145" i="62"/>
  <c r="C161" i="62"/>
  <c r="C177" i="62"/>
  <c r="C201" i="62"/>
  <c r="C233" i="62"/>
  <c r="C265" i="62"/>
  <c r="C296" i="62"/>
  <c r="G13" i="62"/>
  <c r="I13" i="62"/>
  <c r="G29" i="62"/>
  <c r="I29" i="62" s="1"/>
  <c r="G85" i="62"/>
  <c r="I85" i="62"/>
  <c r="I178" i="62"/>
  <c r="G114" i="62"/>
  <c r="I114" i="62"/>
  <c r="G266" i="62"/>
  <c r="I266" i="62" s="1"/>
  <c r="G7" i="62"/>
  <c r="I7" i="62"/>
  <c r="I11" i="62"/>
  <c r="I67" i="62"/>
  <c r="I75" i="62"/>
  <c r="G146" i="62"/>
  <c r="I146" i="62"/>
  <c r="B220" i="62"/>
  <c r="B236" i="62"/>
  <c r="B268" i="62"/>
  <c r="B284" i="62"/>
  <c r="B300" i="62"/>
  <c r="G216" i="62"/>
  <c r="I216" i="62"/>
  <c r="G248" i="62"/>
  <c r="I248" i="62" s="1"/>
  <c r="G285" i="62"/>
  <c r="I285" i="62"/>
  <c r="B189" i="62"/>
  <c r="B200" i="62"/>
  <c r="B205" i="62"/>
  <c r="B221" i="62"/>
  <c r="B232" i="62"/>
  <c r="B237" i="62"/>
  <c r="B253" i="62"/>
  <c r="B264" i="62"/>
  <c r="B269" i="62"/>
  <c r="B280" i="62"/>
  <c r="B285" i="62"/>
  <c r="B296" i="62"/>
  <c r="C188" i="62"/>
  <c r="C196" i="62"/>
  <c r="C204" i="62"/>
  <c r="C212" i="62"/>
  <c r="C220" i="62"/>
  <c r="C228" i="62"/>
  <c r="C236" i="62"/>
  <c r="C244" i="62"/>
  <c r="C252" i="62"/>
  <c r="C260" i="62"/>
  <c r="C268" i="62"/>
  <c r="C276" i="62"/>
  <c r="C284" i="62"/>
  <c r="C292" i="62"/>
  <c r="C300" i="62"/>
  <c r="G188" i="62"/>
  <c r="I188" i="62"/>
  <c r="G298" i="62"/>
  <c r="I298" i="62" s="1"/>
  <c r="B204" i="62"/>
  <c r="B252" i="62"/>
  <c r="B196" i="62"/>
  <c r="B201" i="62"/>
  <c r="B212" i="62"/>
  <c r="B217" i="62"/>
  <c r="B228" i="62"/>
  <c r="B233" i="62"/>
  <c r="B244" i="62"/>
  <c r="B249" i="62"/>
  <c r="B260" i="62"/>
  <c r="B276" i="62"/>
  <c r="B292" i="62"/>
  <c r="C189" i="62"/>
  <c r="C197" i="62"/>
  <c r="C205" i="62"/>
  <c r="C213" i="62"/>
  <c r="C221" i="62"/>
  <c r="C229" i="62"/>
  <c r="C237" i="62"/>
  <c r="C245" i="62"/>
  <c r="C253" i="62"/>
  <c r="C261" i="62"/>
  <c r="C277" i="62"/>
  <c r="C95" i="62"/>
  <c r="G95" i="62"/>
  <c r="I95" i="62" s="1"/>
  <c r="G139" i="62"/>
  <c r="I139" i="62"/>
  <c r="C139" i="62"/>
  <c r="G155" i="62"/>
  <c r="I155" i="62" s="1"/>
  <c r="C155" i="62"/>
  <c r="G171" i="62"/>
  <c r="I171" i="62" s="1"/>
  <c r="C171" i="62"/>
  <c r="G187" i="62"/>
  <c r="I187" i="62"/>
  <c r="C187" i="62"/>
  <c r="C211" i="62"/>
  <c r="G211" i="62"/>
  <c r="I211" i="62"/>
  <c r="C227" i="62"/>
  <c r="G227" i="62"/>
  <c r="I227" i="62"/>
  <c r="C235" i="62"/>
  <c r="G235" i="62"/>
  <c r="I235" i="62" s="1"/>
  <c r="C251" i="62"/>
  <c r="G251" i="62"/>
  <c r="I251" i="62" s="1"/>
  <c r="G259" i="62"/>
  <c r="I259" i="62"/>
  <c r="C259" i="62"/>
  <c r="G267" i="62"/>
  <c r="I267" i="62" s="1"/>
  <c r="C267" i="62"/>
  <c r="G275" i="62"/>
  <c r="I275" i="62" s="1"/>
  <c r="C275" i="62"/>
  <c r="G279" i="62"/>
  <c r="I279" i="62"/>
  <c r="C279" i="62"/>
  <c r="G291" i="62"/>
  <c r="I291" i="62"/>
  <c r="C291" i="62"/>
  <c r="G295" i="62"/>
  <c r="I295" i="62" s="1"/>
  <c r="C295" i="62"/>
  <c r="C11" i="62"/>
  <c r="C27" i="62"/>
  <c r="C43" i="62"/>
  <c r="C59" i="62"/>
  <c r="C75" i="62"/>
  <c r="G10" i="62"/>
  <c r="I10" i="62" s="1"/>
  <c r="C10" i="62"/>
  <c r="G14" i="62"/>
  <c r="I14" i="62" s="1"/>
  <c r="C14" i="62"/>
  <c r="G18" i="62"/>
  <c r="I18" i="62"/>
  <c r="C18" i="62"/>
  <c r="G22" i="62"/>
  <c r="I22" i="62"/>
  <c r="C22" i="62"/>
  <c r="G26" i="62"/>
  <c r="I26" i="62" s="1"/>
  <c r="C26" i="62"/>
  <c r="G30" i="62"/>
  <c r="I30" i="62" s="1"/>
  <c r="C30" i="62"/>
  <c r="G34" i="62"/>
  <c r="I34" i="62"/>
  <c r="C34" i="62"/>
  <c r="G38" i="62"/>
  <c r="I38" i="62"/>
  <c r="C38" i="62"/>
  <c r="G42" i="62"/>
  <c r="I42" i="62" s="1"/>
  <c r="C42" i="62"/>
  <c r="G46" i="62"/>
  <c r="I46" i="62" s="1"/>
  <c r="C46" i="62"/>
  <c r="G50" i="62"/>
  <c r="I50" i="62"/>
  <c r="C50" i="62"/>
  <c r="G54" i="62"/>
  <c r="I54" i="62"/>
  <c r="C54" i="62"/>
  <c r="G58" i="62"/>
  <c r="I58" i="62" s="1"/>
  <c r="C58" i="62"/>
  <c r="G62" i="62"/>
  <c r="I62" i="62" s="1"/>
  <c r="C62" i="62"/>
  <c r="G66" i="62"/>
  <c r="I66" i="62"/>
  <c r="C66" i="62"/>
  <c r="G70" i="62"/>
  <c r="I70" i="62"/>
  <c r="C70" i="62"/>
  <c r="G74" i="62"/>
  <c r="I74" i="62" s="1"/>
  <c r="C74" i="62"/>
  <c r="G78" i="62"/>
  <c r="I78" i="62" s="1"/>
  <c r="C78" i="62"/>
  <c r="G82" i="62"/>
  <c r="I82" i="62"/>
  <c r="C82" i="62"/>
  <c r="G86" i="62"/>
  <c r="I86" i="62"/>
  <c r="C86" i="62"/>
  <c r="G90" i="62"/>
  <c r="I90" i="62" s="1"/>
  <c r="C90" i="62"/>
  <c r="G102" i="62"/>
  <c r="I102" i="62" s="1"/>
  <c r="C102" i="62"/>
  <c r="G106" i="62"/>
  <c r="I106" i="62"/>
  <c r="C106" i="62"/>
  <c r="G118" i="62"/>
  <c r="I118" i="62"/>
  <c r="C118" i="62"/>
  <c r="G122" i="62"/>
  <c r="I122" i="62" s="1"/>
  <c r="C122" i="62"/>
  <c r="G134" i="62"/>
  <c r="I134" i="62" s="1"/>
  <c r="C134" i="62"/>
  <c r="G138" i="62"/>
  <c r="I138" i="62"/>
  <c r="C138" i="62"/>
  <c r="G150" i="62"/>
  <c r="I150" i="62"/>
  <c r="C150" i="62"/>
  <c r="G154" i="62"/>
  <c r="I154" i="62" s="1"/>
  <c r="C154" i="62"/>
  <c r="G166" i="62"/>
  <c r="I166" i="62" s="1"/>
  <c r="C166" i="62"/>
  <c r="G170" i="62"/>
  <c r="I170" i="62"/>
  <c r="C170" i="62"/>
  <c r="G182" i="62"/>
  <c r="I182" i="62"/>
  <c r="C182" i="62"/>
  <c r="G186" i="62"/>
  <c r="I186" i="62" s="1"/>
  <c r="C186" i="62"/>
  <c r="G198" i="62"/>
  <c r="I198" i="62" s="1"/>
  <c r="C198" i="62"/>
  <c r="G202" i="62"/>
  <c r="I202" i="62"/>
  <c r="C202" i="62"/>
  <c r="G206" i="62"/>
  <c r="I206" i="62"/>
  <c r="C206" i="62"/>
  <c r="G210" i="62"/>
  <c r="I210" i="62" s="1"/>
  <c r="C210" i="62"/>
  <c r="G214" i="62"/>
  <c r="I214" i="62" s="1"/>
  <c r="C214" i="62"/>
  <c r="G218" i="62"/>
  <c r="I218" i="62"/>
  <c r="C218" i="62"/>
  <c r="G222" i="62"/>
  <c r="I222" i="62"/>
  <c r="C222" i="62"/>
  <c r="G226" i="62"/>
  <c r="I226" i="62" s="1"/>
  <c r="C226" i="62"/>
  <c r="G230" i="62"/>
  <c r="I230" i="62" s="1"/>
  <c r="C230" i="62"/>
  <c r="G234" i="62"/>
  <c r="I234" i="62"/>
  <c r="C234" i="62"/>
  <c r="G238" i="62"/>
  <c r="I238" i="62"/>
  <c r="C238" i="62"/>
  <c r="G242" i="62"/>
  <c r="I242" i="62" s="1"/>
  <c r="C242" i="62"/>
  <c r="G246" i="62"/>
  <c r="I246" i="62" s="1"/>
  <c r="C246" i="62"/>
  <c r="G250" i="62"/>
  <c r="I250" i="62"/>
  <c r="C250" i="62"/>
  <c r="G254" i="62"/>
  <c r="I254" i="62"/>
  <c r="C254" i="62"/>
  <c r="G258" i="62"/>
  <c r="I258" i="62" s="1"/>
  <c r="C258" i="62"/>
  <c r="G262" i="62"/>
  <c r="I262" i="62" s="1"/>
  <c r="C262" i="62"/>
  <c r="G270" i="62"/>
  <c r="I270" i="62"/>
  <c r="C270" i="62"/>
  <c r="G274" i="62"/>
  <c r="I274" i="62"/>
  <c r="C274" i="62"/>
  <c r="G278" i="62"/>
  <c r="I278" i="62" s="1"/>
  <c r="C278" i="62"/>
  <c r="G286" i="62"/>
  <c r="I286" i="62" s="1"/>
  <c r="C286" i="62"/>
  <c r="G290" i="62"/>
  <c r="I290" i="62"/>
  <c r="C290" i="62"/>
  <c r="G294" i="62"/>
  <c r="I294" i="62"/>
  <c r="C294" i="62"/>
  <c r="I57" i="62"/>
  <c r="I89" i="62"/>
  <c r="G99" i="62"/>
  <c r="I99" i="62"/>
  <c r="G110" i="62"/>
  <c r="I110" i="62" s="1"/>
  <c r="G131" i="62"/>
  <c r="I131" i="62"/>
  <c r="G142" i="62"/>
  <c r="I142" i="62" s="1"/>
  <c r="G163" i="62"/>
  <c r="I163" i="62"/>
  <c r="G174" i="62"/>
  <c r="I174" i="62" s="1"/>
  <c r="I184" i="62"/>
  <c r="G195" i="62"/>
  <c r="I195" i="62" s="1"/>
  <c r="G91" i="62"/>
  <c r="I91" i="62"/>
  <c r="C91" i="62"/>
  <c r="G107" i="62"/>
  <c r="I107" i="62" s="1"/>
  <c r="C107" i="62"/>
  <c r="C111" i="62"/>
  <c r="G111" i="62"/>
  <c r="I111" i="62" s="1"/>
  <c r="G123" i="62"/>
  <c r="I123" i="62"/>
  <c r="C123" i="62"/>
  <c r="C127" i="62"/>
  <c r="G127" i="62"/>
  <c r="I127" i="62"/>
  <c r="C143" i="62"/>
  <c r="G143" i="62"/>
  <c r="I143" i="62"/>
  <c r="C159" i="62"/>
  <c r="G159" i="62"/>
  <c r="I159" i="62" s="1"/>
  <c r="C175" i="62"/>
  <c r="G175" i="62"/>
  <c r="I175" i="62" s="1"/>
  <c r="C191" i="62"/>
  <c r="G191" i="62"/>
  <c r="I191" i="62"/>
  <c r="C203" i="62"/>
  <c r="G203" i="62"/>
  <c r="I203" i="62"/>
  <c r="C219" i="62"/>
  <c r="G219" i="62"/>
  <c r="I219" i="62" s="1"/>
  <c r="C243" i="62"/>
  <c r="G243" i="62"/>
  <c r="I243" i="62" s="1"/>
  <c r="G263" i="62"/>
  <c r="I263" i="62"/>
  <c r="C263" i="62"/>
  <c r="G271" i="62"/>
  <c r="I271" i="62" s="1"/>
  <c r="C271" i="62"/>
  <c r="G283" i="62"/>
  <c r="I283" i="62" s="1"/>
  <c r="C283" i="62"/>
  <c r="G287" i="62"/>
  <c r="I287" i="62"/>
  <c r="C287" i="62"/>
  <c r="G299" i="62"/>
  <c r="I299" i="62"/>
  <c r="C299" i="62"/>
  <c r="G103" i="62"/>
  <c r="I103" i="62" s="1"/>
  <c r="G135" i="62"/>
  <c r="I135" i="62"/>
  <c r="G167" i="62"/>
  <c r="I167" i="62" s="1"/>
  <c r="G199" i="62"/>
  <c r="I199" i="62"/>
  <c r="G215" i="62"/>
  <c r="I215" i="62" s="1"/>
  <c r="G231" i="62"/>
  <c r="I231" i="62"/>
  <c r="G247" i="62"/>
  <c r="I247" i="62" s="1"/>
  <c r="C19" i="62"/>
  <c r="C35" i="62"/>
  <c r="C51" i="62"/>
  <c r="C67" i="62"/>
  <c r="C83" i="62"/>
  <c r="I69" i="62"/>
  <c r="G94" i="62"/>
  <c r="I94" i="62" s="1"/>
  <c r="G115" i="62"/>
  <c r="I115" i="62"/>
  <c r="G126" i="62"/>
  <c r="I126" i="62" s="1"/>
  <c r="G147" i="62"/>
  <c r="I147" i="62"/>
  <c r="G158" i="62"/>
  <c r="I158" i="62" s="1"/>
  <c r="G179" i="62"/>
  <c r="I179" i="62"/>
  <c r="G190" i="62"/>
  <c r="I190" i="62" s="1"/>
  <c r="B7" i="62"/>
  <c r="B11" i="62"/>
  <c r="B15" i="62"/>
  <c r="B19" i="62"/>
  <c r="B23" i="62"/>
  <c r="B27" i="62"/>
  <c r="B31" i="62"/>
  <c r="B35" i="62"/>
  <c r="B39" i="62"/>
  <c r="B43" i="62"/>
  <c r="B47" i="62"/>
  <c r="B51" i="62"/>
  <c r="B55" i="62"/>
  <c r="B59" i="62"/>
  <c r="B63" i="62"/>
  <c r="B67" i="62"/>
  <c r="B71" i="62"/>
  <c r="B75" i="62"/>
  <c r="B79" i="62"/>
  <c r="B83" i="62"/>
  <c r="B87" i="62"/>
  <c r="B91" i="62"/>
  <c r="B95" i="62"/>
  <c r="B99" i="62"/>
  <c r="B103" i="62"/>
  <c r="B107" i="62"/>
  <c r="B111" i="62"/>
  <c r="B115" i="62"/>
  <c r="B119" i="62"/>
  <c r="B123" i="62"/>
  <c r="B127" i="62"/>
  <c r="B131" i="62"/>
  <c r="B135" i="62"/>
  <c r="B139" i="62"/>
  <c r="B143" i="62"/>
  <c r="B147" i="62"/>
  <c r="B151" i="62"/>
  <c r="B155" i="62"/>
  <c r="B159" i="62"/>
  <c r="B163" i="62"/>
  <c r="B167" i="62"/>
  <c r="B171" i="62"/>
  <c r="B175" i="62"/>
  <c r="B179" i="62"/>
  <c r="B183" i="62"/>
  <c r="B187" i="62"/>
  <c r="B191" i="62"/>
  <c r="B195" i="62"/>
  <c r="B199" i="62"/>
  <c r="B203" i="62"/>
  <c r="B207" i="62"/>
  <c r="B211" i="62"/>
  <c r="B215" i="62"/>
  <c r="B219" i="62"/>
  <c r="B223" i="62"/>
  <c r="B227" i="62"/>
  <c r="B231" i="62"/>
  <c r="B235" i="62"/>
  <c r="B239" i="62"/>
  <c r="B243" i="62"/>
  <c r="B247" i="62"/>
  <c r="B251" i="62"/>
  <c r="B255" i="62"/>
  <c r="B259" i="62"/>
  <c r="B263" i="62"/>
  <c r="B267" i="62"/>
  <c r="B271" i="62"/>
  <c r="B275" i="62"/>
  <c r="B279" i="62"/>
  <c r="B283" i="62"/>
  <c r="B287" i="62"/>
  <c r="B291" i="62"/>
  <c r="B295" i="62"/>
  <c r="B299" i="62"/>
  <c r="C15" i="62"/>
  <c r="C31" i="62"/>
  <c r="C47" i="62"/>
  <c r="C63" i="62"/>
  <c r="C79" i="62"/>
  <c r="G98" i="62"/>
  <c r="I98" i="62"/>
  <c r="G119" i="62"/>
  <c r="I119" i="62" s="1"/>
  <c r="G130" i="62"/>
  <c r="I130" i="62"/>
  <c r="G151" i="62"/>
  <c r="I151" i="62" s="1"/>
  <c r="G162" i="62"/>
  <c r="I162" i="62"/>
  <c r="G183" i="62"/>
  <c r="I183" i="62" s="1"/>
  <c r="G194" i="62"/>
  <c r="I194" i="62"/>
  <c r="G207" i="62"/>
  <c r="I207" i="62" s="1"/>
  <c r="G223" i="62"/>
  <c r="I223" i="62"/>
  <c r="G239" i="62"/>
  <c r="I239" i="62" s="1"/>
  <c r="G255" i="62"/>
  <c r="I255" i="62"/>
  <c r="G282" i="62"/>
  <c r="I282" i="62" s="1"/>
  <c r="I280" i="62"/>
  <c r="I288" i="62"/>
  <c r="I161" i="62"/>
  <c r="I201" i="62"/>
  <c r="I209" i="62"/>
  <c r="I221" i="62"/>
  <c r="I233" i="62"/>
  <c r="I241" i="62"/>
  <c r="I257" i="62"/>
  <c r="I297" i="62"/>
  <c r="N62" i="110"/>
  <c r="K62" i="110"/>
  <c r="N61" i="110"/>
  <c r="K61" i="110"/>
  <c r="N60" i="110"/>
  <c r="K60" i="110"/>
  <c r="N59" i="110"/>
  <c r="K59" i="110"/>
  <c r="N58" i="110"/>
  <c r="K58" i="110"/>
  <c r="N57" i="110"/>
  <c r="K57" i="110"/>
  <c r="N56" i="110"/>
  <c r="K56" i="110"/>
  <c r="N55" i="110"/>
  <c r="E55" i="110" s="1"/>
  <c r="K55" i="110"/>
  <c r="F55" i="110"/>
  <c r="N54" i="110"/>
  <c r="K54" i="110"/>
  <c r="N53" i="110"/>
  <c r="K53" i="110"/>
  <c r="N52" i="110"/>
  <c r="E52" i="110" s="1"/>
  <c r="K52" i="110"/>
  <c r="F52" i="110"/>
  <c r="N51" i="110"/>
  <c r="K51" i="110"/>
  <c r="N50" i="110"/>
  <c r="K50" i="110"/>
  <c r="N49" i="110"/>
  <c r="K49" i="110"/>
  <c r="N48" i="110"/>
  <c r="K48" i="110"/>
  <c r="N47" i="110"/>
  <c r="K47" i="110"/>
  <c r="F47" i="110"/>
  <c r="N46" i="110"/>
  <c r="K46" i="110"/>
  <c r="N45" i="110"/>
  <c r="K45" i="110"/>
  <c r="N44" i="110"/>
  <c r="K44" i="110"/>
  <c r="F44" i="110"/>
  <c r="N43" i="110"/>
  <c r="K43" i="110"/>
  <c r="N42" i="110"/>
  <c r="K42" i="110"/>
  <c r="N41" i="110"/>
  <c r="K41" i="110"/>
  <c r="N40" i="110"/>
  <c r="E40" i="110" s="1"/>
  <c r="G40" i="110" s="1"/>
  <c r="K40" i="110"/>
  <c r="F40" i="110"/>
  <c r="E44" i="110"/>
  <c r="A46" i="110" s="1"/>
  <c r="G44" i="110"/>
  <c r="A42" i="110"/>
  <c r="A54" i="110"/>
  <c r="A41" i="110"/>
  <c r="A43" i="110"/>
  <c r="A40" i="110"/>
  <c r="E47" i="110"/>
  <c r="A53" i="110"/>
  <c r="A56" i="110"/>
  <c r="A44" i="110"/>
  <c r="B33" i="3"/>
  <c r="H61" i="2"/>
  <c r="F61" i="2" s="1"/>
  <c r="G72" i="2"/>
  <c r="F72" i="2"/>
  <c r="G74" i="2"/>
  <c r="F74" i="2" s="1"/>
  <c r="G73" i="2"/>
  <c r="F73" i="2"/>
  <c r="C54" i="2"/>
  <c r="I23" i="7"/>
  <c r="D27" i="3"/>
  <c r="I19" i="7"/>
  <c r="C20" i="7"/>
  <c r="C21" i="7"/>
  <c r="C22" i="7"/>
  <c r="C23" i="7"/>
  <c r="C19" i="7"/>
  <c r="H18" i="7"/>
  <c r="F18" i="7" s="1"/>
  <c r="G18" i="7"/>
  <c r="C18" i="7"/>
  <c r="C17" i="7"/>
  <c r="B64" i="2"/>
  <c r="B27" i="3"/>
  <c r="D26" i="3"/>
  <c r="B26" i="3"/>
  <c r="F30" i="3"/>
  <c r="D30" i="3"/>
  <c r="B30" i="3"/>
  <c r="B29" i="3"/>
  <c r="B31" i="3"/>
  <c r="C301" i="62"/>
  <c r="C302" i="62"/>
  <c r="C303" i="62"/>
  <c r="C304" i="62"/>
  <c r="C305" i="62"/>
  <c r="C306" i="62"/>
  <c r="C307" i="62"/>
  <c r="C308" i="62"/>
  <c r="C309" i="62"/>
  <c r="G50" i="2"/>
  <c r="H82" i="2"/>
  <c r="G82" i="2"/>
  <c r="F82" i="2"/>
  <c r="G30" i="2"/>
  <c r="F19" i="7"/>
  <c r="F21" i="7"/>
  <c r="F22" i="7"/>
  <c r="G20" i="7"/>
  <c r="G21" i="7"/>
  <c r="G22" i="7"/>
  <c r="G23" i="7"/>
  <c r="H19" i="7"/>
  <c r="I22" i="7"/>
  <c r="H22" i="7"/>
  <c r="H23" i="7"/>
  <c r="F23" i="7"/>
  <c r="I21" i="7"/>
  <c r="H21" i="7"/>
  <c r="D11" i="191"/>
  <c r="B84" i="2"/>
  <c r="I10" i="2"/>
  <c r="H1" i="16"/>
  <c r="G2" i="16"/>
  <c r="H2" i="16"/>
  <c r="F7" i="191"/>
  <c r="B38" i="342"/>
  <c r="G2" i="342"/>
  <c r="B9" i="7"/>
  <c r="B38" i="110"/>
  <c r="J2" i="18"/>
  <c r="I2" i="18"/>
  <c r="H2" i="18"/>
  <c r="G2" i="18"/>
  <c r="F2" i="18"/>
  <c r="C2" i="18"/>
  <c r="E2" i="18"/>
  <c r="B2" i="18"/>
  <c r="B1" i="18"/>
  <c r="Q33" i="110"/>
  <c r="M39" i="110"/>
  <c r="L39" i="110"/>
  <c r="J39" i="110"/>
  <c r="I39" i="110"/>
  <c r="H39" i="110"/>
  <c r="G39" i="110"/>
  <c r="F39" i="110"/>
  <c r="E39" i="110"/>
  <c r="D39" i="110"/>
  <c r="C39" i="110"/>
  <c r="B39" i="110"/>
  <c r="A39" i="110"/>
  <c r="L38" i="110"/>
  <c r="H38" i="110"/>
  <c r="F15" i="191"/>
  <c r="F9" i="191"/>
  <c r="G57" i="2"/>
  <c r="G56" i="2"/>
  <c r="G55" i="2"/>
  <c r="F55" i="2" s="1"/>
  <c r="G46" i="2"/>
  <c r="F46" i="2" s="1"/>
  <c r="G45" i="2"/>
  <c r="G44" i="2"/>
  <c r="G39" i="2"/>
  <c r="F39" i="2" s="1"/>
  <c r="G38" i="2"/>
  <c r="F38" i="2" s="1"/>
  <c r="G37" i="2"/>
  <c r="G2" i="339"/>
  <c r="F168" i="10"/>
  <c r="F169" i="10"/>
  <c r="F170" i="10"/>
  <c r="F167" i="10"/>
  <c r="D168" i="10"/>
  <c r="F2" i="339"/>
  <c r="E2" i="339"/>
  <c r="D2" i="339"/>
  <c r="C2" i="339"/>
  <c r="B2" i="339"/>
  <c r="B2" i="16"/>
  <c r="A1" i="339"/>
  <c r="A1" i="16"/>
  <c r="S2" i="16"/>
  <c r="R2" i="16"/>
  <c r="Q2" i="16"/>
  <c r="P2" i="16"/>
  <c r="O2" i="16"/>
  <c r="N2" i="16"/>
  <c r="M2" i="16"/>
  <c r="L2" i="16"/>
  <c r="K2" i="16"/>
  <c r="J2" i="16"/>
  <c r="I2" i="16"/>
  <c r="F2" i="16"/>
  <c r="E2" i="16"/>
  <c r="D2" i="16"/>
  <c r="C2" i="16"/>
  <c r="M1" i="16"/>
  <c r="J1" i="16"/>
  <c r="C15" i="191"/>
  <c r="D167" i="10"/>
  <c r="C10" i="2"/>
  <c r="F11" i="191"/>
  <c r="C11" i="191"/>
  <c r="C9" i="191"/>
  <c r="C7" i="191"/>
  <c r="D17" i="191"/>
  <c r="D15" i="191"/>
  <c r="D13" i="191"/>
  <c r="D9" i="191"/>
  <c r="D7" i="191"/>
  <c r="B2" i="191"/>
  <c r="I63" i="2"/>
  <c r="I61" i="2"/>
  <c r="I60" i="2"/>
  <c r="I57" i="2"/>
  <c r="I56" i="2"/>
  <c r="I55" i="2"/>
  <c r="I54" i="2"/>
  <c r="I46" i="2"/>
  <c r="I45" i="2"/>
  <c r="I44" i="2"/>
  <c r="I43" i="2"/>
  <c r="I39" i="2"/>
  <c r="I38" i="2"/>
  <c r="I37" i="2"/>
  <c r="I36" i="2"/>
  <c r="I2" i="2"/>
  <c r="I4" i="2"/>
  <c r="G13" i="3"/>
  <c r="G10" i="3"/>
  <c r="I25" i="7"/>
  <c r="I24" i="7"/>
  <c r="I20" i="7"/>
  <c r="I12" i="7"/>
  <c r="I126" i="10"/>
  <c r="I128" i="10"/>
  <c r="I129" i="10"/>
  <c r="I130" i="10"/>
  <c r="I127" i="10"/>
  <c r="H128" i="10"/>
  <c r="H129" i="10"/>
  <c r="H130" i="10"/>
  <c r="H126" i="10"/>
  <c r="H127" i="10"/>
  <c r="C24" i="7"/>
  <c r="C25" i="7"/>
  <c r="H25" i="7"/>
  <c r="F25" i="7"/>
  <c r="G25" i="7"/>
  <c r="H24" i="7"/>
  <c r="F24" i="7"/>
  <c r="G24" i="7"/>
  <c r="H20" i="7"/>
  <c r="F20" i="7"/>
  <c r="B12" i="3"/>
  <c r="G5" i="3"/>
  <c r="G9" i="3"/>
  <c r="G39" i="3"/>
  <c r="G18" i="3"/>
  <c r="G16" i="3"/>
  <c r="G15" i="3"/>
  <c r="I14" i="7"/>
  <c r="I15" i="7"/>
  <c r="I13" i="7"/>
  <c r="C12" i="7"/>
  <c r="C28" i="2"/>
  <c r="C27" i="2"/>
  <c r="C26" i="2"/>
  <c r="C25" i="2"/>
  <c r="C24" i="2"/>
  <c r="C23" i="2"/>
  <c r="C22" i="2"/>
  <c r="C13" i="2"/>
  <c r="I9" i="7"/>
  <c r="D9" i="7"/>
  <c r="I9" i="2"/>
  <c r="D9" i="2"/>
  <c r="I53" i="2"/>
  <c r="I51" i="2"/>
  <c r="I13" i="2"/>
  <c r="F11" i="2"/>
  <c r="H12" i="2"/>
  <c r="F12" i="2" s="1"/>
  <c r="H16" i="7"/>
  <c r="F16" i="7"/>
  <c r="H17" i="7"/>
  <c r="F17" i="7"/>
  <c r="F10" i="7"/>
  <c r="H11" i="7"/>
  <c r="F11" i="7"/>
  <c r="H12" i="7"/>
  <c r="F12" i="7"/>
  <c r="H13" i="7"/>
  <c r="F13" i="7"/>
  <c r="H14" i="7"/>
  <c r="F14" i="7"/>
  <c r="H15" i="7"/>
  <c r="F15" i="7"/>
  <c r="H14" i="2"/>
  <c r="F14" i="2"/>
  <c r="H10" i="2"/>
  <c r="F10" i="2"/>
  <c r="F52" i="2"/>
  <c r="F23" i="2"/>
  <c r="H50" i="2"/>
  <c r="F50" i="2"/>
  <c r="H13" i="2"/>
  <c r="F13" i="2"/>
  <c r="F24" i="2"/>
  <c r="F25" i="2"/>
  <c r="F26" i="2"/>
  <c r="F27" i="2"/>
  <c r="H28" i="2"/>
  <c r="F28" i="2"/>
  <c r="F29" i="2"/>
  <c r="F30" i="2"/>
  <c r="H31" i="2"/>
  <c r="F31" i="2"/>
  <c r="H32" i="2"/>
  <c r="F32" i="2"/>
  <c r="H33" i="2"/>
  <c r="F33" i="2"/>
  <c r="H51" i="2"/>
  <c r="F51" i="2"/>
  <c r="H15" i="2"/>
  <c r="F15" i="2"/>
  <c r="H16" i="2"/>
  <c r="F16" i="2"/>
  <c r="H17" i="2"/>
  <c r="F17" i="2"/>
  <c r="H18" i="2"/>
  <c r="F18" i="2"/>
  <c r="H19" i="2"/>
  <c r="F19" i="2"/>
  <c r="H20" i="2"/>
  <c r="F20" i="2"/>
  <c r="G11" i="2"/>
  <c r="E131" i="10"/>
  <c r="D176" i="336"/>
  <c r="D175" i="336"/>
  <c r="D174" i="336"/>
  <c r="D173" i="336"/>
  <c r="D172" i="336"/>
  <c r="D171" i="336"/>
  <c r="D170" i="336"/>
  <c r="D169" i="336"/>
  <c r="D168" i="336"/>
  <c r="D167" i="336"/>
  <c r="D166" i="336"/>
  <c r="D165" i="336"/>
  <c r="D164" i="336"/>
  <c r="D163" i="336"/>
  <c r="D162" i="336"/>
  <c r="D161" i="336"/>
  <c r="D160" i="336"/>
  <c r="D159" i="336"/>
  <c r="D158" i="336"/>
  <c r="D157" i="336"/>
  <c r="D151" i="336"/>
  <c r="D150" i="336"/>
  <c r="D149" i="336"/>
  <c r="D148" i="336"/>
  <c r="D147" i="336"/>
  <c r="D146" i="336"/>
  <c r="D145" i="336"/>
  <c r="D144" i="336"/>
  <c r="D143" i="336"/>
  <c r="D142" i="336"/>
  <c r="D141" i="336"/>
  <c r="D140" i="336"/>
  <c r="D139" i="336"/>
  <c r="D138" i="336"/>
  <c r="D137" i="336"/>
  <c r="D136" i="336"/>
  <c r="A47" i="110" s="1"/>
  <c r="D135" i="336"/>
  <c r="G52" i="2"/>
  <c r="G31" i="2"/>
  <c r="C19" i="2"/>
  <c r="G17" i="7"/>
  <c r="G51" i="2"/>
  <c r="G14" i="2"/>
  <c r="G15" i="2"/>
  <c r="G16" i="2"/>
  <c r="G17" i="2"/>
  <c r="G18" i="2"/>
  <c r="G19" i="2"/>
  <c r="G20" i="2"/>
  <c r="G23" i="2"/>
  <c r="G24" i="2"/>
  <c r="G25" i="2"/>
  <c r="G26" i="2"/>
  <c r="G27" i="2"/>
  <c r="G28" i="2"/>
  <c r="G29" i="2"/>
  <c r="G32" i="2"/>
  <c r="G33" i="2"/>
  <c r="AB114" i="10"/>
  <c r="AB115" i="10"/>
  <c r="G61" i="2" s="1"/>
  <c r="AB116" i="10"/>
  <c r="AB117" i="10"/>
  <c r="C19" i="10"/>
  <c r="C18" i="10"/>
  <c r="C20" i="10"/>
  <c r="C21" i="10"/>
  <c r="C63" i="2"/>
  <c r="C53" i="2"/>
  <c r="B5" i="3"/>
  <c r="C15" i="2"/>
  <c r="C12" i="2"/>
  <c r="C47" i="2"/>
  <c r="B11" i="2"/>
  <c r="B12" i="2"/>
  <c r="B13" i="2"/>
  <c r="B18" i="2" s="1"/>
  <c r="B19" i="2" s="1"/>
  <c r="B20" i="2" s="1"/>
  <c r="B22" i="2" s="1"/>
  <c r="B29" i="2" s="1"/>
  <c r="B30" i="2" s="1"/>
  <c r="B31" i="2" s="1"/>
  <c r="B32" i="2" s="1"/>
  <c r="B33" i="2" s="1"/>
  <c r="B35" i="2" s="1"/>
  <c r="B42" i="2" s="1"/>
  <c r="B49" i="2" s="1"/>
  <c r="B53" i="2" s="1"/>
  <c r="B60" i="2" s="1"/>
  <c r="B61" i="2" s="1"/>
  <c r="B63" i="2" s="1"/>
  <c r="C52" i="2"/>
  <c r="C16" i="2"/>
  <c r="C17" i="2"/>
  <c r="C18" i="2"/>
  <c r="C61" i="2"/>
  <c r="C20" i="2"/>
  <c r="F21" i="3"/>
  <c r="C21" i="3"/>
  <c r="B21" i="3"/>
  <c r="H146" i="10"/>
  <c r="H147" i="10"/>
  <c r="H148" i="10"/>
  <c r="H145" i="10"/>
  <c r="B24" i="3"/>
  <c r="S11" i="10"/>
  <c r="S10" i="10"/>
  <c r="S9" i="10"/>
  <c r="S8" i="10"/>
  <c r="C50" i="2"/>
  <c r="F38" i="3"/>
  <c r="D38" i="3"/>
  <c r="B18" i="10"/>
  <c r="C135" i="10"/>
  <c r="C136" i="10"/>
  <c r="C137" i="10"/>
  <c r="C138" i="10"/>
  <c r="C134" i="10"/>
  <c r="M115" i="10"/>
  <c r="M116" i="10"/>
  <c r="M117" i="10"/>
  <c r="M118" i="10"/>
  <c r="M114" i="10"/>
  <c r="J115" i="10"/>
  <c r="J116" i="10"/>
  <c r="J117" i="10"/>
  <c r="J118" i="10"/>
  <c r="J114" i="10"/>
  <c r="G115" i="10"/>
  <c r="G116" i="10"/>
  <c r="G117" i="10"/>
  <c r="G118" i="10"/>
  <c r="G114" i="10"/>
  <c r="D114" i="10"/>
  <c r="B115" i="10"/>
  <c r="V8" i="10"/>
  <c r="B116" i="10"/>
  <c r="V9" i="10" s="1"/>
  <c r="B117" i="10"/>
  <c r="V10" i="10"/>
  <c r="B118" i="10"/>
  <c r="V11" i="10" s="1"/>
  <c r="B114" i="10"/>
  <c r="M56" i="10"/>
  <c r="M57" i="10"/>
  <c r="M58" i="10"/>
  <c r="M59" i="10"/>
  <c r="M55" i="10"/>
  <c r="J56" i="10"/>
  <c r="J57" i="10"/>
  <c r="J58" i="10"/>
  <c r="J59" i="10"/>
  <c r="J55" i="10"/>
  <c r="G56" i="10"/>
  <c r="G57" i="10"/>
  <c r="G58" i="10"/>
  <c r="G59" i="10"/>
  <c r="G55" i="10"/>
  <c r="D55" i="10"/>
  <c r="G71" i="2"/>
  <c r="G75" i="2"/>
  <c r="M43" i="10"/>
  <c r="M44" i="10"/>
  <c r="M45" i="10"/>
  <c r="M46" i="10"/>
  <c r="M42" i="10"/>
  <c r="J43" i="10"/>
  <c r="J44" i="10"/>
  <c r="J45" i="10"/>
  <c r="J46" i="10"/>
  <c r="J42" i="10"/>
  <c r="G43" i="10"/>
  <c r="G44" i="10"/>
  <c r="G45" i="10"/>
  <c r="G46" i="10"/>
  <c r="G42" i="10"/>
  <c r="D42" i="10"/>
  <c r="B43" i="10"/>
  <c r="P8" i="10"/>
  <c r="B44" i="10"/>
  <c r="P9" i="10"/>
  <c r="B45" i="10"/>
  <c r="P10" i="10"/>
  <c r="B46" i="10"/>
  <c r="P11" i="10"/>
  <c r="B42" i="10"/>
  <c r="M35" i="10"/>
  <c r="M32" i="10"/>
  <c r="M33" i="10"/>
  <c r="M34" i="10"/>
  <c r="M31" i="10"/>
  <c r="J32" i="10"/>
  <c r="J33" i="10"/>
  <c r="J34" i="10"/>
  <c r="J35" i="10"/>
  <c r="J31" i="10"/>
  <c r="G32" i="10"/>
  <c r="G33" i="10"/>
  <c r="G34" i="10"/>
  <c r="G35" i="10"/>
  <c r="G31" i="10"/>
  <c r="D31" i="10"/>
  <c r="B32" i="10"/>
  <c r="M8" i="10"/>
  <c r="B33" i="10"/>
  <c r="M9" i="10" s="1"/>
  <c r="B34" i="10"/>
  <c r="M10" i="10"/>
  <c r="B35" i="10"/>
  <c r="M11" i="10" s="1"/>
  <c r="B31" i="10"/>
  <c r="H18" i="10"/>
  <c r="H19" i="10"/>
  <c r="H20" i="10"/>
  <c r="H21" i="10"/>
  <c r="H22" i="10"/>
  <c r="H23" i="10"/>
  <c r="H24" i="10"/>
  <c r="H25" i="10"/>
  <c r="H17" i="10"/>
  <c r="F20" i="10"/>
  <c r="F21" i="10"/>
  <c r="F22" i="10"/>
  <c r="F19" i="10"/>
  <c r="F18" i="10"/>
  <c r="D18" i="10"/>
  <c r="B8" i="10"/>
  <c r="B9" i="10"/>
  <c r="B10" i="10"/>
  <c r="B7" i="10"/>
  <c r="B19" i="10"/>
  <c r="B20" i="10"/>
  <c r="B21" i="10"/>
  <c r="M66" i="10"/>
  <c r="L66" i="10"/>
  <c r="K66" i="10"/>
  <c r="J66" i="10"/>
  <c r="G131" i="10"/>
  <c r="G130" i="10"/>
  <c r="G129" i="10"/>
  <c r="G128" i="10"/>
  <c r="G127" i="10"/>
  <c r="G126" i="10"/>
  <c r="E130" i="10"/>
  <c r="E129" i="10"/>
  <c r="E128" i="10"/>
  <c r="E127" i="10"/>
  <c r="E126" i="10"/>
  <c r="C129" i="10"/>
  <c r="C128" i="10"/>
  <c r="C127" i="10"/>
  <c r="A129" i="10"/>
  <c r="A130" i="10"/>
  <c r="A128" i="10"/>
  <c r="A127" i="10"/>
  <c r="A126" i="10"/>
  <c r="C13" i="7"/>
  <c r="C14" i="7"/>
  <c r="C15" i="7"/>
  <c r="C16" i="7"/>
  <c r="C11" i="7"/>
  <c r="C10" i="7"/>
  <c r="B7" i="7"/>
  <c r="C60" i="2"/>
  <c r="B59" i="2"/>
  <c r="B62" i="2"/>
  <c r="H75" i="2"/>
  <c r="F75" i="2"/>
  <c r="F71" i="2"/>
  <c r="F45" i="2"/>
  <c r="F44" i="2"/>
  <c r="F37" i="2"/>
  <c r="C55" i="2"/>
  <c r="C56" i="2"/>
  <c r="C57" i="2"/>
  <c r="C44" i="2"/>
  <c r="C45" i="2"/>
  <c r="C46" i="2"/>
  <c r="C43" i="2"/>
  <c r="C51" i="2"/>
  <c r="C49" i="2"/>
  <c r="B48" i="2"/>
  <c r="C42" i="2"/>
  <c r="B41" i="2"/>
  <c r="C40" i="2"/>
  <c r="C37" i="2"/>
  <c r="C38" i="2"/>
  <c r="C39" i="2"/>
  <c r="C36" i="2"/>
  <c r="C35" i="2"/>
  <c r="B34" i="2"/>
  <c r="C29" i="2"/>
  <c r="C30" i="2"/>
  <c r="C31" i="2"/>
  <c r="C32" i="2"/>
  <c r="C33" i="2"/>
  <c r="B21" i="2"/>
  <c r="C11" i="2"/>
  <c r="B9" i="2"/>
  <c r="B7" i="2"/>
  <c r="C38" i="3"/>
  <c r="B38" i="3"/>
  <c r="B37" i="3"/>
  <c r="D21" i="3"/>
  <c r="B20" i="3"/>
  <c r="B18" i="3"/>
  <c r="B16" i="3"/>
  <c r="B15" i="3"/>
  <c r="B9" i="3"/>
  <c r="B10" i="3"/>
  <c r="B8" i="3"/>
  <c r="D79" i="2"/>
  <c r="G79" i="2" s="1"/>
  <c r="F79" i="2" s="1"/>
  <c r="D80" i="2"/>
  <c r="F34" i="3" s="1"/>
  <c r="C33" i="3"/>
  <c r="C35" i="3"/>
  <c r="B4" i="7"/>
  <c r="B4" i="3"/>
  <c r="B3" i="7"/>
  <c r="B3" i="2"/>
  <c r="B66" i="10"/>
  <c r="G70" i="10" s="1"/>
  <c r="G68" i="10"/>
  <c r="F56" i="2"/>
  <c r="F57" i="2"/>
  <c r="H58" i="2"/>
  <c r="D23" i="3"/>
  <c r="H60" i="2"/>
  <c r="F60" i="2"/>
  <c r="G60" i="2"/>
  <c r="P48" i="336" a="1"/>
  <c r="Q18" i="336" a="1"/>
  <c r="P15" i="336" a="1"/>
  <c r="Q16" i="336" a="1"/>
  <c r="R48" i="336" a="1"/>
  <c r="R46" i="336" a="1"/>
  <c r="R78" i="336" a="1"/>
  <c r="P47" i="336" a="1"/>
  <c r="S78" i="336" a="1"/>
  <c r="R16" i="336" a="1"/>
  <c r="R15" i="336" a="1"/>
  <c r="R18" i="336" a="1"/>
  <c r="R80" i="336" a="1"/>
  <c r="S110" i="336" a="1"/>
  <c r="Q77" i="336" a="1"/>
  <c r="S109" i="336" a="1"/>
  <c r="P111" i="336" a="1"/>
  <c r="R77" i="336" a="1"/>
  <c r="R47" i="336" a="1"/>
  <c r="P112" i="336" a="1"/>
  <c r="S112" i="336" a="1"/>
  <c r="P78" i="336" a="1"/>
  <c r="R49" i="336" a="1"/>
  <c r="S79" i="336" a="1"/>
  <c r="Q111" i="336" a="1"/>
  <c r="R110" i="336" a="1"/>
  <c r="R79" i="336" a="1"/>
  <c r="Q17" i="336" a="1"/>
  <c r="Q15" i="336" a="1"/>
  <c r="Q46" i="336" a="1"/>
  <c r="P46" i="336" a="1"/>
  <c r="Q47" i="336" a="1"/>
  <c r="Q80" i="336" a="1"/>
  <c r="P16" i="336" a="1"/>
  <c r="Q110" i="336" a="1"/>
  <c r="Q48" i="336" a="1"/>
  <c r="Q49" i="336" a="1"/>
  <c r="S16" i="336" a="1"/>
  <c r="P77" i="336" a="1"/>
  <c r="S77" i="336" a="1"/>
  <c r="S111" i="336" a="1"/>
  <c r="S80" i="336" a="1"/>
  <c r="Q79" i="336" a="1"/>
  <c r="P17" i="336" a="1"/>
  <c r="R111" i="336" a="1"/>
  <c r="P80" i="336" a="1"/>
  <c r="Q78" i="336" a="1"/>
  <c r="P79" i="336" a="1"/>
  <c r="Q112" i="336" a="1"/>
  <c r="R109" i="336" a="1"/>
  <c r="S18" i="336" a="1"/>
  <c r="Q109" i="336" a="1"/>
  <c r="S17" i="336" a="1"/>
  <c r="S47" i="336" a="1"/>
  <c r="P110" i="336" a="1"/>
  <c r="P109" i="336" a="1"/>
  <c r="S46" i="336" a="1"/>
  <c r="P49" i="336" a="1"/>
  <c r="S48" i="336" a="1"/>
  <c r="R112" i="336" a="1"/>
  <c r="S15" i="336" a="1"/>
  <c r="P18" i="336" a="1"/>
  <c r="R17" i="336" a="1"/>
  <c r="S49" i="336" a="1"/>
  <c r="A59" i="110" l="1"/>
  <c r="A61" i="110"/>
  <c r="A55" i="110"/>
  <c r="G55" i="110"/>
  <c r="A60" i="110"/>
  <c r="A62" i="110"/>
  <c r="D22" i="3"/>
  <c r="C5" i="18" s="1"/>
  <c r="D5" i="18"/>
  <c r="G67" i="10"/>
  <c r="A48" i="110"/>
  <c r="G52" i="110"/>
  <c r="A52" i="110"/>
  <c r="A50" i="110"/>
  <c r="G80" i="2"/>
  <c r="F80" i="2" s="1"/>
  <c r="B3" i="367"/>
  <c r="B4" i="2"/>
  <c r="G47" i="110"/>
  <c r="A57" i="110"/>
  <c r="F33" i="3"/>
  <c r="G69" i="10"/>
  <c r="G66" i="10"/>
  <c r="A51" i="110"/>
  <c r="A49" i="110"/>
  <c r="A58" i="110"/>
  <c r="A29" i="62"/>
  <c r="B29" i="62"/>
  <c r="C110" i="62"/>
  <c r="B110" i="62"/>
  <c r="A205" i="62"/>
  <c r="G205" i="62"/>
  <c r="I205" i="62" s="1"/>
  <c r="A237" i="62"/>
  <c r="G237" i="62"/>
  <c r="I237" i="62" s="1"/>
  <c r="A34" i="62"/>
  <c r="B34" i="62"/>
  <c r="A64" i="62"/>
  <c r="B64" i="62"/>
  <c r="G153" i="62"/>
  <c r="I153" i="62" s="1"/>
  <c r="A153" i="62"/>
  <c r="B153" i="62"/>
  <c r="A184" i="62"/>
  <c r="C184" i="62"/>
  <c r="A210" i="62"/>
  <c r="B210" i="62"/>
  <c r="A242" i="62"/>
  <c r="B242" i="62"/>
  <c r="A257" i="62"/>
  <c r="B257" i="62"/>
  <c r="C24" i="62"/>
  <c r="A24" i="62"/>
  <c r="A45" i="110"/>
  <c r="C29" i="62"/>
  <c r="A9" i="62"/>
  <c r="D6" i="368" s="1"/>
  <c r="B80" i="62"/>
  <c r="G15" i="62"/>
  <c r="I15" i="62" s="1"/>
  <c r="A15" i="62"/>
  <c r="G32" i="62"/>
  <c r="I32" i="62" s="1"/>
  <c r="A32" i="62"/>
  <c r="A66" i="62"/>
  <c r="B66" i="62"/>
  <c r="G87" i="62"/>
  <c r="I87" i="62" s="1"/>
  <c r="A87" i="62"/>
  <c r="A31" i="62"/>
  <c r="G23" i="62"/>
  <c r="I23" i="62" s="1"/>
  <c r="A25" i="62"/>
  <c r="A10" i="62"/>
  <c r="B25" i="62"/>
  <c r="A88" i="62"/>
  <c r="S49" i="336"/>
  <c r="Z43" i="336" s="1"/>
  <c r="P49" i="336"/>
  <c r="Z40" i="336" s="1"/>
  <c r="S109" i="336"/>
  <c r="Z118" i="336" s="1"/>
  <c r="Q78" i="336"/>
  <c r="Z80" i="336" s="1"/>
  <c r="Q46" i="336"/>
  <c r="Q48" i="336"/>
  <c r="Q77" i="336"/>
  <c r="S46" i="336"/>
  <c r="Z55" i="336" s="1"/>
  <c r="P80" i="336"/>
  <c r="Z71" i="336" s="1"/>
  <c r="Q15" i="336"/>
  <c r="S110" i="336"/>
  <c r="R17" i="336"/>
  <c r="Z15" i="336" s="1"/>
  <c r="P109" i="336"/>
  <c r="Z115" i="336" s="1"/>
  <c r="R111" i="336"/>
  <c r="Z109" i="336" s="1"/>
  <c r="R80" i="336"/>
  <c r="Z73" i="336" s="1"/>
  <c r="Q17" i="336"/>
  <c r="Q110" i="336"/>
  <c r="Z112" i="336" s="1"/>
  <c r="P110" i="336"/>
  <c r="Z111" i="336" s="1"/>
  <c r="R18" i="336"/>
  <c r="Z11" i="336" s="1"/>
  <c r="P17" i="336"/>
  <c r="Z13" i="336" s="1"/>
  <c r="R79" i="336"/>
  <c r="Z77" i="336" s="1"/>
  <c r="P18" i="336"/>
  <c r="Z9" i="336" s="1"/>
  <c r="R15" i="336"/>
  <c r="Z23" i="336" s="1"/>
  <c r="S47" i="336"/>
  <c r="Q79" i="336"/>
  <c r="R110" i="336"/>
  <c r="Z113" i="336" s="1"/>
  <c r="R16" i="336"/>
  <c r="Z19" i="336" s="1"/>
  <c r="P16" i="336"/>
  <c r="Z17" i="336" s="1"/>
  <c r="S17" i="336"/>
  <c r="Z16" i="336" s="1"/>
  <c r="S80" i="336"/>
  <c r="Z74" i="336" s="1"/>
  <c r="S78" i="336"/>
  <c r="Q111" i="336"/>
  <c r="S15" i="336"/>
  <c r="Z24" i="336" s="1"/>
  <c r="Q109" i="336"/>
  <c r="P47" i="336"/>
  <c r="Z48" i="336" s="1"/>
  <c r="S111" i="336"/>
  <c r="Z110" i="336" s="1"/>
  <c r="S79" i="336"/>
  <c r="Z78" i="336" s="1"/>
  <c r="Q80" i="336"/>
  <c r="R78" i="336"/>
  <c r="Z81" i="336" s="1"/>
  <c r="S18" i="336"/>
  <c r="Z12" i="336" s="1"/>
  <c r="S77" i="336"/>
  <c r="Z86" i="336" s="1"/>
  <c r="R49" i="336"/>
  <c r="Z42" i="336" s="1"/>
  <c r="R46" i="336"/>
  <c r="Z54" i="336" s="1"/>
  <c r="R112" i="336"/>
  <c r="Z105" i="336" s="1"/>
  <c r="R109" i="336"/>
  <c r="Z117" i="336" s="1"/>
  <c r="P77" i="336"/>
  <c r="Z83" i="336" s="1"/>
  <c r="R48" i="336"/>
  <c r="Z46" i="336" s="1"/>
  <c r="P78" i="336"/>
  <c r="Z79" i="336" s="1"/>
  <c r="Q47" i="336"/>
  <c r="Z49" i="336" s="1"/>
  <c r="Q112" i="336"/>
  <c r="Q16" i="336"/>
  <c r="Z18" i="336" s="1"/>
  <c r="S16" i="336"/>
  <c r="S112" i="336"/>
  <c r="Z106" i="336" s="1"/>
  <c r="R47" i="336"/>
  <c r="Z50" i="336" s="1"/>
  <c r="P15" i="336"/>
  <c r="Z21" i="336" s="1"/>
  <c r="S48" i="336"/>
  <c r="Z47" i="336" s="1"/>
  <c r="P79" i="336"/>
  <c r="Z75" i="336" s="1"/>
  <c r="R77" i="336"/>
  <c r="Z85" i="336" s="1"/>
  <c r="Q18" i="336"/>
  <c r="Q49" i="336"/>
  <c r="P112" i="336"/>
  <c r="Z103" i="336" s="1"/>
  <c r="P111" i="336"/>
  <c r="Z107" i="336" s="1"/>
  <c r="P48" i="336"/>
  <c r="Z44" i="336" s="1"/>
  <c r="P46" i="336"/>
  <c r="Z52" i="336" s="1"/>
  <c r="E12" i="368" l="1"/>
  <c r="E13" i="368"/>
  <c r="E8" i="368"/>
  <c r="E3" i="368"/>
  <c r="J4" i="18"/>
  <c r="J9" i="18"/>
  <c r="I9" i="18"/>
  <c r="I4" i="18"/>
  <c r="G4" i="18"/>
  <c r="H8" i="18"/>
  <c r="G6" i="18"/>
  <c r="H3" i="18"/>
  <c r="F6" i="18"/>
  <c r="F3" i="18"/>
  <c r="G8" i="18"/>
  <c r="H6" i="18"/>
  <c r="E5" i="368"/>
  <c r="J8" i="18"/>
  <c r="J3" i="18"/>
  <c r="I7" i="18"/>
  <c r="I3" i="18"/>
  <c r="G5" i="18"/>
  <c r="H9" i="18"/>
  <c r="F7" i="18"/>
  <c r="E14" i="368"/>
  <c r="E11" i="368"/>
  <c r="E4" i="368"/>
  <c r="I5" i="18"/>
  <c r="H4" i="18"/>
  <c r="H5" i="18"/>
  <c r="F8" i="18"/>
  <c r="F5" i="18"/>
  <c r="E10" i="368"/>
  <c r="E6" i="368"/>
  <c r="J6" i="18"/>
  <c r="I8" i="18"/>
  <c r="G9" i="18"/>
  <c r="G7" i="18"/>
  <c r="F9" i="18"/>
  <c r="I6" i="18"/>
  <c r="H7" i="18"/>
  <c r="E7" i="368"/>
  <c r="J7" i="18"/>
  <c r="E9" i="368"/>
  <c r="J5" i="18"/>
  <c r="F4" i="18"/>
  <c r="G3" i="18"/>
  <c r="G10" i="18" s="1"/>
  <c r="D10" i="368"/>
  <c r="D4" i="368"/>
  <c r="D11" i="368"/>
  <c r="D8" i="368"/>
  <c r="E5" i="18"/>
  <c r="D7" i="368"/>
  <c r="G54" i="2"/>
  <c r="G36" i="2"/>
  <c r="G43" i="2"/>
  <c r="D9" i="368"/>
  <c r="D3" i="368"/>
  <c r="H12" i="368"/>
  <c r="I10" i="368"/>
  <c r="H11" i="368"/>
  <c r="F10" i="368"/>
  <c r="H8" i="368"/>
  <c r="F3" i="368"/>
  <c r="I6" i="368"/>
  <c r="I4" i="368"/>
  <c r="G6" i="368"/>
  <c r="H6" i="368"/>
  <c r="G4" i="368"/>
  <c r="I12" i="368"/>
  <c r="F12" i="368"/>
  <c r="G13" i="368"/>
  <c r="I14" i="368"/>
  <c r="G10" i="368"/>
  <c r="I11" i="368"/>
  <c r="F11" i="368"/>
  <c r="G5" i="368"/>
  <c r="I9" i="368"/>
  <c r="H7" i="368"/>
  <c r="I8" i="368"/>
  <c r="G3" i="368"/>
  <c r="G7" i="368"/>
  <c r="F5" i="368"/>
  <c r="G14" i="368"/>
  <c r="H14" i="368"/>
  <c r="F14" i="368"/>
  <c r="H10" i="368"/>
  <c r="H4" i="368"/>
  <c r="F6" i="368"/>
  <c r="F4" i="368"/>
  <c r="F9" i="368"/>
  <c r="H9" i="368"/>
  <c r="I5" i="368"/>
  <c r="F13" i="368"/>
  <c r="G9" i="368"/>
  <c r="F7" i="368"/>
  <c r="H13" i="368"/>
  <c r="H3" i="368"/>
  <c r="H15" i="368" s="1"/>
  <c r="F8" i="368"/>
  <c r="G12" i="368"/>
  <c r="G11" i="368"/>
  <c r="G8" i="368"/>
  <c r="I3" i="368"/>
  <c r="H5" i="368"/>
  <c r="I13" i="368"/>
  <c r="I7" i="368"/>
  <c r="D5" i="368"/>
  <c r="D14" i="368"/>
  <c r="D13" i="368"/>
  <c r="D12" i="368"/>
  <c r="Z116" i="336"/>
  <c r="V111" i="336"/>
  <c r="V46" i="336"/>
  <c r="Z41" i="336"/>
  <c r="V18" i="336"/>
  <c r="Z20" i="336"/>
  <c r="Z108" i="336"/>
  <c r="V110" i="336"/>
  <c r="Z51" i="336"/>
  <c r="V49" i="336"/>
  <c r="V16" i="336"/>
  <c r="Z14" i="336"/>
  <c r="Z82" i="336"/>
  <c r="V80" i="336"/>
  <c r="Z114" i="336"/>
  <c r="V112" i="336"/>
  <c r="Z84" i="336"/>
  <c r="V79" i="336"/>
  <c r="V15" i="336"/>
  <c r="Z10" i="336"/>
  <c r="V109" i="336"/>
  <c r="Z104" i="336"/>
  <c r="Z72" i="336"/>
  <c r="V77" i="336"/>
  <c r="V17" i="336"/>
  <c r="Z22" i="336"/>
  <c r="Z45" i="336"/>
  <c r="V47" i="336"/>
  <c r="V78" i="336"/>
  <c r="Z76" i="336"/>
  <c r="V48" i="336"/>
  <c r="Z53" i="336"/>
  <c r="F15" i="368" l="1"/>
  <c r="G47" i="2"/>
  <c r="F43" i="2"/>
  <c r="H10" i="18"/>
  <c r="E15" i="368"/>
  <c r="I15" i="368"/>
  <c r="F36" i="2"/>
  <c r="G40" i="2"/>
  <c r="J10" i="18"/>
  <c r="D15" i="368"/>
  <c r="D17" i="368" s="1"/>
  <c r="F54" i="2"/>
  <c r="G58" i="2"/>
  <c r="F58" i="2" s="1"/>
  <c r="F10" i="18"/>
  <c r="G15" i="368"/>
  <c r="I10" i="18"/>
  <c r="D40" i="2" l="1"/>
  <c r="G63" i="2"/>
  <c r="D47" i="2"/>
  <c r="H47" i="2" l="1"/>
  <c r="F47" i="2" s="1"/>
  <c r="C23" i="3"/>
  <c r="D63" i="2"/>
  <c r="F63" i="2"/>
  <c r="H40" i="2"/>
  <c r="F40" i="2" s="1"/>
  <c r="B23" i="3"/>
  <c r="D3" i="18" l="1"/>
  <c r="B22" i="3"/>
  <c r="F23" i="3"/>
  <c r="H63" i="2"/>
  <c r="D4" i="18"/>
  <c r="C22" i="3"/>
  <c r="C4" i="18" s="1"/>
  <c r="E4" i="18" s="1"/>
  <c r="F22" i="3" l="1"/>
  <c r="C6" i="18" s="1"/>
  <c r="E6" i="18" s="1"/>
  <c r="D6" i="18"/>
  <c r="C3" i="18"/>
  <c r="D24" i="3"/>
  <c r="C8" i="18" l="1"/>
  <c r="C9" i="18"/>
  <c r="C7" i="18"/>
  <c r="E3" i="18"/>
  <c r="E7" i="18" l="1"/>
  <c r="E10" i="18" s="1"/>
  <c r="E12" i="18" s="1"/>
  <c r="D7" i="18"/>
  <c r="E9" i="18"/>
  <c r="D9" i="18"/>
  <c r="D8" i="18"/>
  <c r="E8" i="18"/>
</calcChain>
</file>

<file path=xl/comments1.xml><?xml version="1.0" encoding="utf-8"?>
<comments xmlns="http://schemas.openxmlformats.org/spreadsheetml/2006/main">
  <authors>
    <author>412066</author>
  </authors>
  <commentList>
    <comment ref="D18" authorId="0" shapeId="0">
      <text>
        <r>
          <rPr>
            <b/>
            <sz val="8"/>
            <color indexed="81"/>
            <rFont val="Tahoma"/>
            <family val="2"/>
          </rPr>
          <t>Nom du Chef de projet + Entité</t>
        </r>
      </text>
    </comment>
  </commentList>
</comments>
</file>

<file path=xl/sharedStrings.xml><?xml version="1.0" encoding="utf-8"?>
<sst xmlns="http://schemas.openxmlformats.org/spreadsheetml/2006/main" count="35586" uniqueCount="2261">
  <si>
    <t xml:space="preserve">Statut du document : </t>
  </si>
  <si>
    <t>Petit Projet</t>
  </si>
  <si>
    <t>Projet Standard</t>
  </si>
  <si>
    <t>Grand Projet</t>
  </si>
  <si>
    <t>Complété</t>
  </si>
  <si>
    <t xml:space="preserve">Description fonctionnelle de l'actif : </t>
  </si>
  <si>
    <t>Décrire les grandes fonctionnalités de l'actif et de son contexte d'utilisation.</t>
  </si>
  <si>
    <t>Draft</t>
  </si>
  <si>
    <t>C = Exigences en terme de Confidentialité</t>
  </si>
  <si>
    <t>Financier</t>
  </si>
  <si>
    <t>Autre</t>
  </si>
  <si>
    <t>I = Exigences en terme d'Intégrité</t>
  </si>
  <si>
    <t>CONCLUSION</t>
  </si>
  <si>
    <t>Commentaires</t>
  </si>
  <si>
    <t>T = Exigences en terme de Traçabilité</t>
  </si>
  <si>
    <t>Non applicable</t>
  </si>
  <si>
    <t>LOW</t>
  </si>
  <si>
    <t>MODERATE</t>
  </si>
  <si>
    <t>SERIOUS</t>
  </si>
  <si>
    <t>EXTREME</t>
  </si>
  <si>
    <t>Public</t>
  </si>
  <si>
    <r>
      <rPr>
        <b/>
        <sz val="12"/>
        <color indexed="9"/>
        <rFont val="Arial Narrow"/>
        <family val="2"/>
      </rPr>
      <t>Minimum Service</t>
    </r>
    <r>
      <rPr>
        <sz val="12"/>
        <color indexed="8"/>
        <rFont val="Arial Narrow"/>
        <family val="2"/>
      </rPr>
      <t xml:space="preserve"> (low availability)</t>
    </r>
  </si>
  <si>
    <t>Medium Availability</t>
  </si>
  <si>
    <t>High Availability</t>
  </si>
  <si>
    <t>No unavailability Tolerated</t>
  </si>
  <si>
    <t>Moderate</t>
  </si>
  <si>
    <t>No impact</t>
  </si>
  <si>
    <t>Limited local impact</t>
  </si>
  <si>
    <t>Regional impact or very limited national impact</t>
  </si>
  <si>
    <t>National / international impact</t>
  </si>
  <si>
    <t>Internal impact, 
no external visibility</t>
  </si>
  <si>
    <t>Low impact on clients 
Low external visibility</t>
  </si>
  <si>
    <t>High impact / external visibility 
Breach of contractual obligations</t>
  </si>
  <si>
    <t>Significant business disruption
with or without invocation of BCP</t>
  </si>
  <si>
    <t>No legal risk 
Other risks are limited</t>
  </si>
  <si>
    <t>Limited legal risk 
Risk of regulatory sanctions</t>
  </si>
  <si>
    <t>Major legal risk 
Risk of loss of licence</t>
  </si>
  <si>
    <t>Développement</t>
  </si>
  <si>
    <t>Canal d'accès</t>
  </si>
  <si>
    <t>Technologie choisie</t>
  </si>
  <si>
    <t>Hébergement</t>
  </si>
  <si>
    <t>Un progiciel avec ou sans développement spécifique</t>
  </si>
  <si>
    <t>Web</t>
  </si>
  <si>
    <t>Interne</t>
  </si>
  <si>
    <t>Un développement interne hors socle validé Sécurité</t>
  </si>
  <si>
    <t>Intranet</t>
  </si>
  <si>
    <t>Client - Serveur</t>
  </si>
  <si>
    <t>Externe</t>
  </si>
  <si>
    <t>Un développement interne basé sur un Socle standard validé Sécurité</t>
  </si>
  <si>
    <t>Extranet</t>
  </si>
  <si>
    <t>Oui</t>
  </si>
  <si>
    <t>Traitement Batch</t>
  </si>
  <si>
    <t>Non</t>
  </si>
  <si>
    <t>Cadre et contexte IT</t>
  </si>
  <si>
    <t>Est -il envisagé de s'appuyer sur des socles / ressources techniques non référencés au sein du Groupe ?</t>
  </si>
  <si>
    <t>Les serveurs de développement sont hébergés :</t>
  </si>
  <si>
    <t>Les serveurs de qualification et/ou de recette sont hébergés :</t>
  </si>
  <si>
    <t>Intégrité</t>
  </si>
  <si>
    <t>C1</t>
  </si>
  <si>
    <t>C2</t>
  </si>
  <si>
    <t>Exigences en termes de loi et réglementations locales</t>
  </si>
  <si>
    <t>Clientèle</t>
  </si>
  <si>
    <t>Partenaire financier</t>
  </si>
  <si>
    <t>Partenaire autre</t>
  </si>
  <si>
    <t>Non Applicable</t>
  </si>
  <si>
    <t>Centaines</t>
  </si>
  <si>
    <t>Milliers</t>
  </si>
  <si>
    <t>Dizaines</t>
  </si>
  <si>
    <t>Est-ce qu'une procédure de gestion des habilitations a été décrite ?</t>
  </si>
  <si>
    <t>Informations sur les utilisateurs</t>
  </si>
  <si>
    <t>Mesures de sécurité</t>
  </si>
  <si>
    <t>Réf.</t>
  </si>
  <si>
    <t>Intitulé</t>
  </si>
  <si>
    <t>Responsable de l'Actif (RA):</t>
  </si>
  <si>
    <t>Nom de la maîtrise d'ouvrage + Entité</t>
  </si>
  <si>
    <t>FICHE D'IDENTITE SECURITE APPLICATIVE</t>
  </si>
  <si>
    <t>Go</t>
  </si>
  <si>
    <t>Commit</t>
  </si>
  <si>
    <t>Infrastructure</t>
  </si>
  <si>
    <t>Confidentialité</t>
  </si>
  <si>
    <t>Domaine</t>
  </si>
  <si>
    <t>Launch</t>
  </si>
  <si>
    <t>Multiple</t>
  </si>
  <si>
    <t>D = Exigences en terme de Disponibilité</t>
  </si>
  <si>
    <t>&lt;= 5k€</t>
  </si>
  <si>
    <t>5k€ &lt; x &lt;= 25k€</t>
  </si>
  <si>
    <t>25k€ &lt; x &lt;= 100k€</t>
  </si>
  <si>
    <t>&gt; 100k€</t>
  </si>
  <si>
    <t>&lt;= 10k€</t>
  </si>
  <si>
    <t>10k€ &lt; x &lt;= 50k€</t>
  </si>
  <si>
    <t>50k€ &lt; x &lt;= 200k€</t>
  </si>
  <si>
    <t>&gt; 200k€</t>
  </si>
  <si>
    <t>&lt;= 25k€</t>
  </si>
  <si>
    <t>&gt; 500k€</t>
  </si>
  <si>
    <t>125k€ &lt; x &lt;= 500k€</t>
  </si>
  <si>
    <t>25k€ &lt; x &lt;= 125k€</t>
  </si>
  <si>
    <t>Pays</t>
  </si>
  <si>
    <t>Colonne</t>
  </si>
  <si>
    <t>Suivi des versions</t>
  </si>
  <si>
    <t>Version</t>
  </si>
  <si>
    <t>Date</t>
  </si>
  <si>
    <t>Auteur</t>
  </si>
  <si>
    <t>Propriétaire métier de l'actif :</t>
  </si>
  <si>
    <t>Financial Pays</t>
  </si>
  <si>
    <t>Pays propriétaire de l'actif :</t>
  </si>
  <si>
    <t>Liste binaire</t>
  </si>
  <si>
    <t>Profil Utilisateur</t>
  </si>
  <si>
    <t>NB utilisateurs</t>
  </si>
  <si>
    <t>INTEGRITE</t>
  </si>
  <si>
    <t>CONFIDENTIALITE</t>
  </si>
  <si>
    <t>DISPONIBILITE</t>
  </si>
  <si>
    <t>Image et réputation</t>
  </si>
  <si>
    <t>Commercial</t>
  </si>
  <si>
    <t>Juridique et réglementaire</t>
  </si>
  <si>
    <t>Image et reputation</t>
  </si>
  <si>
    <t>&gt; 1 M€</t>
  </si>
  <si>
    <t>Retentissement national / international</t>
  </si>
  <si>
    <t>Interruption d'activité significative 
avec ou pas déclenchement de PCA</t>
  </si>
  <si>
    <t xml:space="preserve"> 250 k€ &lt; x &lt;= 1 M€</t>
  </si>
  <si>
    <t>Impact régional ou impact national très limité</t>
  </si>
  <si>
    <t>Impact / Visibilité externe importante, 
Non respect d'obligations contractuelles</t>
  </si>
  <si>
    <t>Risque pénal limité 
Risque de sanctions réglementaires</t>
  </si>
  <si>
    <t xml:space="preserve"> 50 k€ &lt; x &lt;= 250 k€</t>
  </si>
  <si>
    <t>Impact local de faible amplitude</t>
  </si>
  <si>
    <t>Faible impact clientèle, 
Faible visibilité externe</t>
  </si>
  <si>
    <t>Pas de risque pénal 
Autres risques limités</t>
  </si>
  <si>
    <t>&lt;= 50 k€</t>
  </si>
  <si>
    <t>Pas d'impact</t>
  </si>
  <si>
    <t>Impact interne, 
sans visibilité externe</t>
  </si>
  <si>
    <t>Indice</t>
  </si>
  <si>
    <t>Dispo CL</t>
  </si>
  <si>
    <t>Informations générales sur l'application / Information sur l'utilisateur</t>
  </si>
  <si>
    <t>indice</t>
  </si>
  <si>
    <t>TRACABILITE</t>
  </si>
  <si>
    <t>Financial</t>
  </si>
  <si>
    <t>1</t>
  </si>
  <si>
    <t>2</t>
  </si>
  <si>
    <t>3</t>
  </si>
  <si>
    <t>Pays choisi :</t>
  </si>
  <si>
    <t>4 (Groupe)</t>
  </si>
  <si>
    <t>ONGLET CLASSIFICATION METIER</t>
  </si>
  <si>
    <t>ONGLET QUESTIONNAIRE INFRA</t>
  </si>
  <si>
    <t>Tracabilité</t>
  </si>
  <si>
    <t>SECRET</t>
  </si>
  <si>
    <t>CONFIDENTIEL</t>
  </si>
  <si>
    <t>RESTREINT</t>
  </si>
  <si>
    <t>PUBLIC</t>
  </si>
  <si>
    <t>INALTERABLE</t>
  </si>
  <si>
    <t>RENFORCE</t>
  </si>
  <si>
    <t>STANDARD</t>
  </si>
  <si>
    <t>AUCUN</t>
  </si>
  <si>
    <t>DETAILLE</t>
  </si>
  <si>
    <t>SIMPLE</t>
  </si>
  <si>
    <t>MINIMAL</t>
  </si>
  <si>
    <t>BRTO</t>
  </si>
  <si>
    <t>H+2</t>
  </si>
  <si>
    <t>H+4</t>
  </si>
  <si>
    <t>D+1</t>
  </si>
  <si>
    <t>D+2</t>
  </si>
  <si>
    <t>D+5</t>
  </si>
  <si>
    <t>D+10</t>
  </si>
  <si>
    <t>D+20</t>
  </si>
  <si>
    <t>&gt;D+20</t>
  </si>
  <si>
    <t>ONGLET IDENTITE ACTIF</t>
  </si>
  <si>
    <t>Statut doc</t>
  </si>
  <si>
    <t>Comité de validation</t>
  </si>
  <si>
    <t>RUN</t>
  </si>
  <si>
    <t>Close</t>
  </si>
  <si>
    <t>Jalons</t>
  </si>
  <si>
    <t>Internet</t>
  </si>
  <si>
    <t>FR</t>
  </si>
  <si>
    <t>EN</t>
  </si>
  <si>
    <t>MOA</t>
  </si>
  <si>
    <t>Onglet Identité actif</t>
  </si>
  <si>
    <t>Langue</t>
  </si>
  <si>
    <t>English</t>
  </si>
  <si>
    <t>Français</t>
  </si>
  <si>
    <t>Eléments paramètrables de la fiche</t>
  </si>
  <si>
    <t>Onglet Questionnaire métier</t>
  </si>
  <si>
    <t>IT Asset Custodian:</t>
  </si>
  <si>
    <t xml:space="preserve">Functional description of the asset: </t>
  </si>
  <si>
    <t>Describe the key asset functions and the context of project use.</t>
  </si>
  <si>
    <t xml:space="preserve">Document status: </t>
  </si>
  <si>
    <t xml:space="preserve">Business project manager: </t>
  </si>
  <si>
    <t>Version follow up</t>
  </si>
  <si>
    <t>Author</t>
  </si>
  <si>
    <t>Have the technical profiles been described?</t>
  </si>
  <si>
    <t>Has an access management procedure been written?</t>
  </si>
  <si>
    <t>C = Confidentiality requirements</t>
  </si>
  <si>
    <t>Image and reputation</t>
  </si>
  <si>
    <t>Legal and regulatory</t>
  </si>
  <si>
    <t>Other</t>
  </si>
  <si>
    <t xml:space="preserve"> I = Integrity requirements</t>
  </si>
  <si>
    <t>A = Availability requirements</t>
  </si>
  <si>
    <t>T = Traceability requirements</t>
  </si>
  <si>
    <t>Local legal and regulatory requirements</t>
  </si>
  <si>
    <t xml:space="preserve">Interlocuteur Sécurité        </t>
  </si>
  <si>
    <t>Comments</t>
  </si>
  <si>
    <t xml:space="preserve">Security Contact        </t>
  </si>
  <si>
    <t>Les externes à BNP Paribas Cardif utilisent-t-ils un accès distant pour l'exploitation des services SI ? Hors TMA</t>
  </si>
  <si>
    <t>IT framework and context</t>
  </si>
  <si>
    <t>Is it intended to use base systems/technical resources not approved by the Group?</t>
  </si>
  <si>
    <t>The development servers are hosted:</t>
  </si>
  <si>
    <t>The qualification and/or acceptance servers are hosted:</t>
  </si>
  <si>
    <t>Will parties external to BNP Paribas Cardif have remote access to IS services?
exc. Third-Party Maintenance</t>
  </si>
  <si>
    <t>Onglet Mesures sécurité</t>
  </si>
  <si>
    <t>Mesure de couverture
[Donner ici le détail des mesures de sécurité effectivement implémenté]</t>
  </si>
  <si>
    <t>Security measures</t>
  </si>
  <si>
    <t>Domain</t>
  </si>
  <si>
    <t>Ref.</t>
  </si>
  <si>
    <t>Name</t>
  </si>
  <si>
    <t>Covering measure
[Enter details of security measures actually implemented]</t>
  </si>
  <si>
    <t>Asset Country owner</t>
  </si>
  <si>
    <t>Validé</t>
  </si>
  <si>
    <t>A software package with or without specific developments</t>
  </si>
  <si>
    <t>Internal</t>
  </si>
  <si>
    <t>An internal development not based on a standard, validated by Security</t>
  </si>
  <si>
    <t>Client - Server</t>
  </si>
  <si>
    <t>External</t>
  </si>
  <si>
    <t>An internal development based on a standard, validated by Security</t>
  </si>
  <si>
    <t>Both</t>
  </si>
  <si>
    <t>Others</t>
  </si>
  <si>
    <t>Batch Treatment</t>
  </si>
  <si>
    <t>Les deux</t>
  </si>
  <si>
    <t>Completed</t>
  </si>
  <si>
    <t>Validated</t>
  </si>
  <si>
    <t>Yes</t>
  </si>
  <si>
    <t>No</t>
  </si>
  <si>
    <t>Tens</t>
  </si>
  <si>
    <t>Hundreds</t>
  </si>
  <si>
    <t>Thousands</t>
  </si>
  <si>
    <t>Clients</t>
  </si>
  <si>
    <t>Financial partner</t>
  </si>
  <si>
    <t>Other partner</t>
  </si>
  <si>
    <t>J+1</t>
  </si>
  <si>
    <t>J+2</t>
  </si>
  <si>
    <t>J+5</t>
  </si>
  <si>
    <t>J+10</t>
  </si>
  <si>
    <t>J+20</t>
  </si>
  <si>
    <t>&gt;J+20</t>
  </si>
  <si>
    <t>CONFIDENTIAL</t>
  </si>
  <si>
    <t>RESTRICTED</t>
  </si>
  <si>
    <t>UNALTERABLE</t>
  </si>
  <si>
    <t>HIGHER INTEGRITY</t>
  </si>
  <si>
    <t>STANDARD INTEGRITY</t>
  </si>
  <si>
    <t>NONE</t>
  </si>
  <si>
    <t>DETAILED</t>
  </si>
  <si>
    <t>Risque pénal de grande ampleur
Risque de retrait d'agrément</t>
  </si>
  <si>
    <t>-</t>
  </si>
  <si>
    <t>Oui, automatiquement</t>
  </si>
  <si>
    <t>Oui, manuellement</t>
  </si>
  <si>
    <t>Oui, via un référentiel</t>
  </si>
  <si>
    <t>TIGRE</t>
  </si>
  <si>
    <t>Yes, manually</t>
  </si>
  <si>
    <t>Yes, automatically</t>
  </si>
  <si>
    <t>Yes, via a repository</t>
  </si>
  <si>
    <t>2H</t>
  </si>
  <si>
    <t>4H</t>
  </si>
  <si>
    <t>24H</t>
  </si>
  <si>
    <t>&gt;24H</t>
  </si>
  <si>
    <t>Colonne1</t>
  </si>
  <si>
    <t>Colonne2</t>
  </si>
  <si>
    <t>ACTIF :</t>
  </si>
  <si>
    <t>ASSET :</t>
  </si>
  <si>
    <t>Date de dernière mise à jour:</t>
  </si>
  <si>
    <t>Date of last update:</t>
  </si>
  <si>
    <t>Commentaire</t>
  </si>
  <si>
    <t>Comment</t>
  </si>
  <si>
    <t>Onglet Questionnaire infra</t>
  </si>
  <si>
    <t>Indice conf</t>
  </si>
  <si>
    <t>Valeur indice</t>
  </si>
  <si>
    <t>Indice Intégrité</t>
  </si>
  <si>
    <t>Valeur Indice</t>
  </si>
  <si>
    <t>Indice integrité</t>
  </si>
  <si>
    <t>Indice Continuité</t>
  </si>
  <si>
    <t>Specify the frequency of extractions</t>
  </si>
  <si>
    <t>Préciser la fréquence des extractions</t>
  </si>
  <si>
    <t>Si modification du niveau de continuité calculé, la justification est obligatoire</t>
  </si>
  <si>
    <t>If changing the calculated the continuity level, justification is required.</t>
  </si>
  <si>
    <t>Saisir le nom et l'entité du propriétaire métier de l'actif</t>
  </si>
  <si>
    <t>Enter the name and the entity of the business owner of the asset</t>
  </si>
  <si>
    <t>Enter the name and the entity in charge of the asset</t>
  </si>
  <si>
    <t>Saisir le nom et l'entité du responsable de l'actif</t>
  </si>
  <si>
    <t>4</t>
  </si>
  <si>
    <t>Sensibilité</t>
  </si>
  <si>
    <t>Sensitivity</t>
  </si>
  <si>
    <t>If the answer is no, please gave the link to the document of risk acceptance.</t>
  </si>
  <si>
    <t>Si non, merci de fournir la référence au document d'acceptation du risque</t>
  </si>
  <si>
    <t>Est-ce que la solution proposée correspond aux exigences d'authentification répondant aux besoins exprimés par le métier?</t>
  </si>
  <si>
    <t>Est-ce que la solution proposée correspond aux exigences de juridiction et de droit d'accès répondant aux besoins exprimés par le métier?</t>
  </si>
  <si>
    <t>Est-ce que la solution proposée correspond aux exigences de tracabilité et d'audit répondant aux besoins exprimés par le métier?</t>
  </si>
  <si>
    <t>Est-ce que la solution proposée correspond aux exigences d'intégrité répondant aux besoins exprimés par le métier?</t>
  </si>
  <si>
    <t>Est-ce que la solution proposée correspond aux exigences de confidentialité répondant aux besoins exprimés par le métier?</t>
  </si>
  <si>
    <t>Est-ce que la solution proposée correspond aux exigences de sécurité d'infrastructure répondant aux besoins exprimés par le métier?</t>
  </si>
  <si>
    <t>Niveau de sécurité</t>
  </si>
  <si>
    <t>Security Grade</t>
  </si>
  <si>
    <t>D = Disponibilité</t>
  </si>
  <si>
    <t>A = Availibility</t>
  </si>
  <si>
    <t>C = Confidentialité</t>
  </si>
  <si>
    <t>C = Confidentiality</t>
  </si>
  <si>
    <t>I = Intégrité</t>
  </si>
  <si>
    <t>I  = Integrity</t>
  </si>
  <si>
    <t>T = Tracabilité</t>
  </si>
  <si>
    <t>T = Traceability</t>
  </si>
  <si>
    <t>RPO</t>
  </si>
  <si>
    <t>~0</t>
  </si>
  <si>
    <t>&gt; 24H</t>
  </si>
  <si>
    <t>Utilisateur Cardif</t>
  </si>
  <si>
    <t>Utilisateur externe</t>
  </si>
  <si>
    <t>Type de données</t>
  </si>
  <si>
    <t>Médicales</t>
  </si>
  <si>
    <t>Personelles</t>
  </si>
  <si>
    <t>Which technology are used ?</t>
  </si>
  <si>
    <t>References</t>
  </si>
  <si>
    <t>Theme</t>
  </si>
  <si>
    <t>Requirements</t>
  </si>
  <si>
    <t>Measures</t>
  </si>
  <si>
    <t>Confidentiality</t>
  </si>
  <si>
    <t>Integrity</t>
  </si>
  <si>
    <t>Availability</t>
  </si>
  <si>
    <t>Auth1</t>
  </si>
  <si>
    <t>Authentication</t>
  </si>
  <si>
    <t>X</t>
  </si>
  <si>
    <t>Auth2</t>
  </si>
  <si>
    <t>Auth3</t>
  </si>
  <si>
    <t>Auth4</t>
  </si>
  <si>
    <t>Auth5</t>
  </si>
  <si>
    <t>CONTROL POINT DOCUMENT/ ACM L4-01 Authentification mechanisms catalogue</t>
  </si>
  <si>
    <t>Auth6</t>
  </si>
  <si>
    <t>Auth7</t>
  </si>
  <si>
    <t>Auth8</t>
  </si>
  <si>
    <t>ACM L4-01 Authentification mechanisms catalogue</t>
  </si>
  <si>
    <t>Auth9</t>
  </si>
  <si>
    <t>Auth10</t>
  </si>
  <si>
    <t>ACM-L3-01-M03 Archiving</t>
  </si>
  <si>
    <t>Auth11</t>
  </si>
  <si>
    <t>ASIF</t>
  </si>
  <si>
    <t>Inf1</t>
  </si>
  <si>
    <t>ISS INFRASTRUCTURE</t>
  </si>
  <si>
    <t>Inf2</t>
  </si>
  <si>
    <t>Inf3</t>
  </si>
  <si>
    <t>Inf4</t>
  </si>
  <si>
    <t>Inf5</t>
  </si>
  <si>
    <t>Inf6</t>
  </si>
  <si>
    <t>CARDIF-GS-SPR-32-02 Global Security
Guidelines on the risks associated with data outsourcing</t>
  </si>
  <si>
    <t>Hosting must be internal</t>
  </si>
  <si>
    <t>Hosting should be Internal
Derogation for external hosting is subject to detailed risk analysis and implementation of the resulting risk reduction plan and technical security measures. It must include an internalisation plan (hosting must become internal before the end of the derogation).</t>
  </si>
  <si>
    <t>Hosting should be internal
External hosting is subject to implementation of the generic measures suggested by risk analysis</t>
  </si>
  <si>
    <t>SAM-L4-01 Integrity Protection</t>
  </si>
  <si>
    <t>Int2</t>
  </si>
  <si>
    <t>Int3</t>
  </si>
  <si>
    <t>Int4</t>
  </si>
  <si>
    <t>Env1</t>
  </si>
  <si>
    <t>ITRefcard ITG / IT continuity technical architechture pattern</t>
  </si>
  <si>
    <t>TRA1</t>
  </si>
  <si>
    <t>Traceability</t>
  </si>
  <si>
    <t>TRA2</t>
  </si>
  <si>
    <t>TRA4</t>
  </si>
  <si>
    <t>TRA6</t>
  </si>
  <si>
    <t>TRA8</t>
  </si>
  <si>
    <t>TRA10</t>
  </si>
  <si>
    <t>TRA11</t>
  </si>
  <si>
    <t>TRA12</t>
  </si>
  <si>
    <t>TRA13</t>
  </si>
  <si>
    <t>TRA14</t>
  </si>
  <si>
    <t>TRA15</t>
  </si>
  <si>
    <t>TRA16</t>
  </si>
  <si>
    <t>TRA17</t>
  </si>
  <si>
    <t>TRA18</t>
  </si>
  <si>
    <t>IAM1</t>
  </si>
  <si>
    <t>ACM-L3-02-M01  Permissions based on the activity</t>
  </si>
  <si>
    <t>Identity and Access management</t>
  </si>
  <si>
    <t>IAM2</t>
  </si>
  <si>
    <t>ACM-L3-02-M03 Permissions proportionate to the criticality of the asset</t>
  </si>
  <si>
    <t>IAM3</t>
  </si>
  <si>
    <t>ACM-L3-02-M05 Authorization from the owner of the asset</t>
  </si>
  <si>
    <t>IAM4</t>
  </si>
  <si>
    <t>ACM-L3-02-M06 Double authorization</t>
  </si>
  <si>
    <t>All access to an asset which is at least critical must be validated
by the line manager of the beneficiary, in addition to being validated by the owner of
the asset.</t>
  </si>
  <si>
    <t>IAM5</t>
  </si>
  <si>
    <t>IAM6</t>
  </si>
  <si>
    <t>User profiles and their sensitivity must be documented by the project owner and forwarded to the lead project manager for implementation of application jurisdiction.</t>
  </si>
  <si>
    <t>IAM7</t>
  </si>
  <si>
    <t>The application must include a jurisdiction administration function.</t>
  </si>
  <si>
    <t>IAM8</t>
  </si>
  <si>
    <t>IAM9</t>
  </si>
  <si>
    <t>The jurisdiction administrator authentication procedure must be at least equivalent to that implemented for users.</t>
  </si>
  <si>
    <t>IAM10</t>
  </si>
  <si>
    <t>The jurisdiction administrator authentication level must be at least 'strong'.</t>
  </si>
  <si>
    <t>IAM11</t>
  </si>
  <si>
    <t>The permissions should be extracted weekly and exported by a secure way to TIGRE. The permissions must respect the PIVOT format.</t>
  </si>
  <si>
    <t>ETP1</t>
  </si>
  <si>
    <t>CARDIF-GS-SAM-32-02 Sensitive Data Encryption Requirement for One-Time
Exchanges with Third Parties</t>
  </si>
  <si>
    <t>Contracts with third parties must include a clause providing for the use of secure
communication methods when transferring sensitive data.</t>
  </si>
  <si>
    <t>MD1</t>
  </si>
  <si>
    <t>CARDIF-GS-SAM-32-03-Medical data protection principles</t>
  </si>
  <si>
    <t>MD2</t>
  </si>
  <si>
    <t>MD3</t>
  </si>
  <si>
    <t>MD4</t>
  </si>
  <si>
    <t>Encryption systems must be implemented and used systematically to protect medical data
confidentiality, regardless of the media on which those data are held (fixed workstations, mobile
devices, file servers, databases, removable media, etc.). These encryption systems must use of
algorithms approved by BNP Paribas Cardif and/or the BNP Paribas Group in terms of their
robustness.
Furthermore, the medical data used for testing information systems must be fictive or anonymized.</t>
  </si>
  <si>
    <t>MD5</t>
  </si>
  <si>
    <t>MD6</t>
  </si>
  <si>
    <t>MD7</t>
  </si>
  <si>
    <t>MD8</t>
  </si>
  <si>
    <t>MD9</t>
  </si>
  <si>
    <t>MD10</t>
  </si>
  <si>
    <t>MD11</t>
  </si>
  <si>
    <t>MD12</t>
  </si>
  <si>
    <t>Provisions must be in place to respond to policyholders’ requests relating to:
- accessing personal medical data about themselves held by the BNP Paribas Cardif
medical service
- correcting or deleting any incorrect data
- contesting (for legitimate reasons) the computerized entry of medical data about
themselves (except where there is a legal and/or regulatory obligation to do so)</t>
  </si>
  <si>
    <t>Bancaires</t>
  </si>
  <si>
    <t>Contractuelles</t>
  </si>
  <si>
    <t>Le contrat de service (SLA) a-il été rédigé et signé avec le fournisseur du service ?</t>
  </si>
  <si>
    <t>Is the Service Level Agreement written and signed with the service provider ?</t>
  </si>
  <si>
    <t>Client</t>
  </si>
  <si>
    <t>Prospect</t>
  </si>
  <si>
    <t>Partenaire</t>
  </si>
  <si>
    <t>Compte tenu des impacts identifiés à la question précédente, le niveau d'intégrité est:</t>
  </si>
  <si>
    <t>Compte tenu des impacts identifiés à la question précédente, le niveau de confidentialité est:</t>
  </si>
  <si>
    <t>Given the impacts identified in the previous question, the level of confidentiality is:</t>
  </si>
  <si>
    <t>Type d'hébergement</t>
  </si>
  <si>
    <t>Oui, hébergé chez un prestataire</t>
  </si>
  <si>
    <t>Oui, hébergé dans les locaux</t>
  </si>
  <si>
    <t>Personnelles</t>
  </si>
  <si>
    <t>NOM DE L'ACTIF</t>
  </si>
  <si>
    <t>ASSET NAME</t>
  </si>
  <si>
    <t>Business + Entity</t>
  </si>
  <si>
    <t>Medical</t>
  </si>
  <si>
    <t>Personal</t>
  </si>
  <si>
    <t>Banking</t>
  </si>
  <si>
    <t>Contractual</t>
  </si>
  <si>
    <t>Net2</t>
  </si>
  <si>
    <t>Net3</t>
  </si>
  <si>
    <t>HAUTE</t>
  </si>
  <si>
    <t>MEDIUM</t>
  </si>
  <si>
    <t>FAIBLE</t>
  </si>
  <si>
    <t>MINIMUM</t>
  </si>
  <si>
    <t>HIGH</t>
  </si>
  <si>
    <t>NO UNAVAILABILITY TOLERATED</t>
  </si>
  <si>
    <t>AUCUNE INDISPONIBILITE TOLEREE</t>
  </si>
  <si>
    <t>Si modification du niveau de disponibilité calculé, la justification est obligatoire</t>
  </si>
  <si>
    <t>If changing the calculated the availability level, justification is required.</t>
  </si>
  <si>
    <t>AV1</t>
  </si>
  <si>
    <t>AV2</t>
  </si>
  <si>
    <t>AV3</t>
  </si>
  <si>
    <t>AV4</t>
  </si>
  <si>
    <t>AV5</t>
  </si>
  <si>
    <t>AV6</t>
  </si>
  <si>
    <t>Attribut</t>
  </si>
  <si>
    <t>Requirement</t>
  </si>
  <si>
    <t>Measure</t>
  </si>
  <si>
    <t>Residual risk acceptance document / Comments 
[In the event of a  non compliant measure / partial cover]</t>
  </si>
  <si>
    <t>Document acceptation risque résiduel / Commentaires
[En cas de mesure non conforme / mesure partielle]</t>
  </si>
  <si>
    <t>BF21-Does the application generate external flows or finished product visible to customers (statements, mailings, etc.) ?</t>
  </si>
  <si>
    <t xml:space="preserve">IT17-Is it a software package ? (progiciel)
-If so, does the software will be hosted by an external service provider to the group
</t>
  </si>
  <si>
    <t>BF25-Client end-user</t>
  </si>
  <si>
    <t>BF24-Public end-user</t>
  </si>
  <si>
    <t>BF26-Prospect end-user</t>
  </si>
  <si>
    <t>BF27-Partenaire end-user</t>
  </si>
  <si>
    <t>BF28-Interne end-user</t>
  </si>
  <si>
    <t>BF29-No end-user</t>
  </si>
  <si>
    <t>BF30-Will the application will be used by mobile staff ?</t>
  </si>
  <si>
    <t>BF32-Have the technical profiles been described</t>
  </si>
  <si>
    <t>Risk Evaluation</t>
  </si>
  <si>
    <t>Proposed Risk Traitement</t>
  </si>
  <si>
    <t>Action Plan</t>
  </si>
  <si>
    <t>ID</t>
  </si>
  <si>
    <t>Ref</t>
  </si>
  <si>
    <t>Answer</t>
  </si>
  <si>
    <t>Likelihood</t>
  </si>
  <si>
    <t>Priority</t>
  </si>
  <si>
    <t>Workload estimate (M/D)</t>
  </si>
  <si>
    <t>Budget estimate (k€)</t>
  </si>
  <si>
    <t>Deadline</t>
  </si>
  <si>
    <t>Action status</t>
  </si>
  <si>
    <t>Progress percentage</t>
  </si>
  <si>
    <t>Name of Business project manager + Entity</t>
  </si>
  <si>
    <t># 
N/R</t>
  </si>
  <si>
    <t># 
Measures</t>
  </si>
  <si>
    <t># 
Total implemented</t>
  </si>
  <si>
    <t># 
Partial implemented</t>
  </si>
  <si>
    <t># 
None implemented</t>
  </si>
  <si>
    <t>Code</t>
  </si>
  <si>
    <t>Complexity</t>
  </si>
  <si>
    <t>Complexity Number</t>
  </si>
  <si>
    <t>Frequence</t>
  </si>
  <si>
    <t>Frequence Number</t>
  </si>
  <si>
    <t>Likelihood Number</t>
  </si>
  <si>
    <t>Severity</t>
  </si>
  <si>
    <t>Severity Number</t>
  </si>
  <si>
    <t>Inherent Risk</t>
  </si>
  <si>
    <t>Risk Number</t>
  </si>
  <si>
    <t>Area</t>
  </si>
  <si>
    <t>Event</t>
  </si>
  <si>
    <t>Macro Process</t>
  </si>
  <si>
    <t>High</t>
  </si>
  <si>
    <t>Cover</t>
  </si>
  <si>
    <t>Residual Risk</t>
  </si>
  <si>
    <t>Score</t>
  </si>
  <si>
    <t>ScoreC</t>
  </si>
  <si>
    <t>Linked Ranges</t>
  </si>
  <si>
    <t>Risk Calculation</t>
  </si>
  <si>
    <t>TOTAL</t>
  </si>
  <si>
    <t>Calculation Matrix</t>
  </si>
  <si>
    <t>Index</t>
  </si>
  <si>
    <t>Risk</t>
  </si>
  <si>
    <t>Risks</t>
  </si>
  <si>
    <t>Residual Risk Aproximation</t>
  </si>
  <si>
    <t>Severity improvement</t>
  </si>
  <si>
    <t>Likelihood improvement</t>
  </si>
  <si>
    <t>Feared Events</t>
  </si>
  <si>
    <t>Auth12</t>
  </si>
  <si>
    <t>Auth13</t>
  </si>
  <si>
    <t>Auth14</t>
  </si>
  <si>
    <t>Auth15</t>
  </si>
  <si>
    <t>Auth16</t>
  </si>
  <si>
    <t>Auth17</t>
  </si>
  <si>
    <t>Auth18</t>
  </si>
  <si>
    <t>Auth19</t>
  </si>
  <si>
    <t>Containment measures must be implemented to ensure that the IS and telecoms resources used to manage medical data are isolated from all other resources outside this immediate scope of responsibility, especially in terms of network flow control and filtration (inputs and outputs restricted solely to authorized flows) and the use of dedicated systems resources (data and/or application servers, whether physical or virtual machines).
More specifically, medical data management systems must be distinctly separate from those used for the administrative management of the records to which these health data relate.
This principle is reflected in the implementation of accreditation procedures and access rights controls based on two distinct types of user profile:
- the ‘medical profile’ attributed only to those staff working inside the confidentiality bubble
- the ‘administrative profile’ attributed to other staff responsible for administrative processes</t>
  </si>
  <si>
    <t>Compte tenu des impacts identifiés lors des questions précédentes, le niveau de traçabilité est:</t>
  </si>
  <si>
    <t>Given the impacts identified in the previous questions, the level of traceability is:</t>
  </si>
  <si>
    <t>Liste reglementaire</t>
  </si>
  <si>
    <t>Réglementaire</t>
  </si>
  <si>
    <t>Légal</t>
  </si>
  <si>
    <t>Aucune</t>
  </si>
  <si>
    <t>Legal</t>
  </si>
  <si>
    <t>Reglementaire</t>
  </si>
  <si>
    <t>ORG1</t>
  </si>
  <si>
    <t>ORG2</t>
  </si>
  <si>
    <t>BF19 - Is the application data storage restricted by any local regulation / EEC?</t>
  </si>
  <si>
    <t>BF20-Does the activity linked to the application represent a significant risk of financial fraud for the Business?</t>
  </si>
  <si>
    <t>ORG4</t>
  </si>
  <si>
    <t>ORG5</t>
  </si>
  <si>
    <t>ORG6</t>
  </si>
  <si>
    <t>ORG7</t>
  </si>
  <si>
    <t>ORG8</t>
  </si>
  <si>
    <t>ORG9</t>
  </si>
  <si>
    <t>ORG10</t>
  </si>
  <si>
    <t>BF31-How many users have access to the application?</t>
  </si>
  <si>
    <t>ORG11</t>
  </si>
  <si>
    <t>ORG12</t>
  </si>
  <si>
    <t>ORG13</t>
  </si>
  <si>
    <t>ORG14</t>
  </si>
  <si>
    <t>ORG15</t>
  </si>
  <si>
    <t>ORG16</t>
  </si>
  <si>
    <t>ORG17</t>
  </si>
  <si>
    <t>ORG18</t>
  </si>
  <si>
    <t xml:space="preserve">BF52-Are there critical periods during which any application malfunction would be seriously damaging for the company </t>
  </si>
  <si>
    <t>BF34-Is the application used by different business lines?</t>
  </si>
  <si>
    <t>BF15 - What are the major data groups handled by the application?</t>
  </si>
  <si>
    <t>BF16 - What are the major data groups handled by the application?</t>
  </si>
  <si>
    <t>BF17 - What are the major data groups handled by the application?</t>
  </si>
  <si>
    <t>BF18 - What are the major data groups handled by the application?</t>
  </si>
  <si>
    <t>BF53 - Is the Service Level Agreement written and signed with the service provider ?</t>
  </si>
  <si>
    <t>BF51- What is the opening range of the service desired?</t>
  </si>
  <si>
    <t>C3</t>
  </si>
  <si>
    <t>TRA9</t>
  </si>
  <si>
    <t>TRA19</t>
  </si>
  <si>
    <t>ETP2</t>
  </si>
  <si>
    <t>Attribute</t>
  </si>
  <si>
    <t>The authentication method must respect the policies about the credential's transport for low level authentication method.
Password must:
- Not be channeled as plain text</t>
  </si>
  <si>
    <t>The authentication method must respect the policies about the credential's robustness for moderate level authentication method.
Password must:
- Not use data related to identifier/user (login, names, dates of birth, other personal data)
- Not be easy to discover (words from dictionary)
Additionnaly, password on Internet must:
- not be displayed
- be protected against keylogger (grid / virtual keyboard with click of the mouse for instance)
Enhanced static passwords must contain at least 8 characters, including:
- at least 2 alphabetic characters (upper and lower cases)
- at least 1 numeric character
- at least 1 special character [any non-alphabetic character that is either special ($&amp;@...), punctuation (;:,...) or a symbol of some other kind (&gt;&lt;+=...)]</t>
  </si>
  <si>
    <t>The authentication method must respect the policies about the credential's transport for very strong level authentication method.
In case of access code:
- Means of authentication must be encrypted when sent, delivered in person or to a
trusted third party (e.g. manager).</t>
  </si>
  <si>
    <t>Any account must follow specific rules.
Any account must be automatically blocked at least 10 minutes (minimum) after 5 erroneous attempts to log in. An alert must be sent to the administrator</t>
  </si>
  <si>
    <t>The authentication must always follow specific rules.
Authentication must not be handled in the 'Presentation' level of the application.</t>
  </si>
  <si>
    <t>The network filtering method must respect the policies about the security measures to implement for moderate confidentiality level assets.
Network filtering with a "black list" or use of IPS (Intrusion Prevention Systems)</t>
  </si>
  <si>
    <t>The integrity (stored data, manipulated data and transport of data) must be garanted by measures and procedures accordingly with the policies for moderate integrity needs.
Methods can be:
- Cyclic redundancy check (CRC):  implemented in bulk memory or during transmissions 
- Checksum: the sum of a group of data elements, the value of which is used to check that the expected data has been received but does not assist in correcting any errors
- Integrity verification program (IVP): The Integrity Verification Program (IVP) is not merely technical. It searches for any trace of data modifications, errors and omissions. It implements one or more of the following functions:
i. reconciliation (comparing two statuses: the current and the reference)
ii. contextual analyses
iii. input and output validation (cleaning of input data)
- Hash: provides a snapshot at a given time by means of a fixed-length value calculated by an algorithm; although its value represents the data, it cannot be used to retrieve the data itself through reverse engineering. The hash must be electronically signed in order to increase its evidential validity.
- Manual checking</t>
  </si>
  <si>
    <t>Environnments must follow specific rules.
- Qualification/acceptance environments are separate from production environments.
- The development, acceptance and qualification environments contain fictive data only.</t>
  </si>
  <si>
    <t>User access profiles and the associated accreditation management procedure must be described.</t>
  </si>
  <si>
    <t>The asset must at least have for close recovery:
- An application "cold recovery" mode
- A recovery server status "provisioned"
- A "manual" activation mechanism
- A data duplication "backup transfer"
- A network continuity "extended single network"
And should have at least for remote recovery:
- An application "cold recovery" mode
- A data duplication "backup transfer"</t>
  </si>
  <si>
    <t>The asset must at least have for close recovery:
- An application "cold recovery" mode
- A recovery server status "requisitioned"
- A "manual" activation mechanism
- A data duplication "backup transfer"
- A network continuity "extended single network"
And should have at least for remote recovery:
- An application "cold recovery" mode
- A data duplication "backup transfer"</t>
  </si>
  <si>
    <t>The asset must at least have for close recovery:
- An application "hot recovery" mode
- A recovery server status "passive"
- A "manual" activation mechanism
- A data duplication "synchronous replication"
- A network continuity "extended dual network"
And should have at least for remote recovery:
- An application "cold recovery" mode
- A recovery server status "provisioned"
- A "manual" activation mechanism
- A data duplication "asynchronous replication"
- A network continuity "remote single network"</t>
  </si>
  <si>
    <t>The asset must at least have for close recovery:
- An application "high availability hot recovery" mode
- A recovery server status "passive or active"
- An "automatic" activation mechanism
- A data duplication "synchronous replication"
- A network continuity "extended dual network"
And should have at least for remote recovery:
- An application "hot recovery" mode
- A recovery server status "passive"
- A "manual" activation mechanism
- A data duplication "asynchronous replication"
- A network continuity "remote single network"</t>
  </si>
  <si>
    <t>L'hébergement doit être en interne.</t>
  </si>
  <si>
    <t>Les Environnments doivent suivre des règles spécifiques.
- Les environnements de qualification/acceptation sont séparés des environnements de production.
- Les environnements de développement, d'acceptation et de qualification contiennent seulement des données fictives.</t>
  </si>
  <si>
    <t>Tous les accès à un actif qui est au moins critique doivent être validés par le gestionnaire de la ligne du bénéficiaire, en plus d'être validés par le propriétaire de l'actif.</t>
  </si>
  <si>
    <t>The network filtering method must respect the policies about the security measures to implement for extreme confidentiality level assets.
Network filtering with a "white list" or use of a Firewall and application filtering, or, maximum physical segmenting</t>
  </si>
  <si>
    <t>L'hébergement devrait être en interne
L'hébergement externe est soumis à la mise en oeuvre des mesures génériques suggérées par l'analyse de risque.</t>
  </si>
  <si>
    <t>The integrity (stored data, manipulated data and transport of data) must be garanted by measures and procedures accordingly with the policies for serious integrity needs.
Methods can be:
- Electronic postmark
- Message origin authenticity/authentication
- Access control
- Snapshot and commit
- Backups/restores 
- Concurrency control
- Prevention of concurrent transactions
- Mediation:  Access mediation by a third party system, which checks the authorisations controlling an entity’s use of a resource (data or a program) before granting access or accessing it in its place (access triple)</t>
  </si>
  <si>
    <t xml:space="preserve">N'importe quel compte doit suivre des règles spécifiques.
N'importe quel compte doit être automatiquement bloqué au moins 10 minutes (minimum) après 5 tentatives incorrectes d'ouvrir une session. Une alerte doit être envoyée à l'administrateur </t>
  </si>
  <si>
    <t>Chaque utilisation des systèmes de gestion des données médicaux doit être soumis à un logiciel de contrôle d'accès fait suivant des procédures mises en place selon les conditions définies par IS Sécurité Globale Fonction. Ces procédures doivent permettre :
- identification de chaque utilisateur en tant que personne distincte (établissement d'un lien unique, fiable et permanent avec chaque personne physique)
- l'authentification robuste de chaque utilisateur au moyen d'un processus qui emploie au moins deux des trois facteurs d'authentification d'accès client (basé sur 'qu'est ce qu'il/elle connait', 'qu'est ce qu'il/elle a', 'qu'est ce qu'il/elle est')
- l'activation d'un système de standby sécurisé (déclenché automatiquement en cas de l'inactivité prolongée d'utilisateur ou activé par ce dernier, mais dans les deux cas, le mettre hors tension seulement après l'achèvement correct d'une nouvelle séquence d'authentification)</t>
  </si>
  <si>
    <t>La méthode de filtrage de réseau doit respecter les politiques de mesures de sécurité à appliquer pour les actifs de niveau de confidentialité extreme.
Filtrage réseau avec une "liste blanche" (par exemple à l'aide d'un Pare-feu) et un filtrage applicatif ou, une segmentation physique maximale</t>
  </si>
  <si>
    <t>Every use of medical data management systems must be subject to a software access control check made using procedures implemented in accordance with the requirements defined by the IS Security
Function. These procedures must enable:
- identification of each user as a distinct individual (establishment of a unique, reliable and
permanent link with each physical person)
- robust authentication of each user by means of a process that uses a least two of the three
accredited user access authentication factors (based on ‘what he/she knows’, ‘what he/she
has’, ‘what he/she is’)
- activation of a secure standby system (triggered automatically in the event of extended
user inactivity or activated by the latter, but in either case deactivated only on correct
completion of a new authentication sequence)</t>
  </si>
  <si>
    <t>Les systèmes de chiffrement doivent être implémentés et utilisés systématiquement pour protéger la confidentialité des données médicales, quel que soit le support sur lequel ces données sont conservées ( postes de travail fixes, les appareils mobiles, les serveurs de fichiers, bases de données, supports amovibles, etc. ). Ces systèmes de chiffrement doivent utiliser des algorithmes approuvés par BNP Paribas Cardif et / ou du Groupe BNP Paribas en termes de leur robustesse .
En outre , les données médicales utilisées pour tester les systèmes d'information doivent être anonymisées.</t>
  </si>
  <si>
    <t>Medical data must be backed up and archived in such a way as to protect against any loss of the health-related data required by BNP Paribas Cardif to provide its services as an insurer.
The procedures implemented to achieve this must encrypt the backed up or archived medical data, and ensure that these data have not been modified in any way.
The backup and archiving media used must have a lifespan sufficient to cover the necessary
retention period applicable to these data, and regular tests must be conducted to verify the effective ability to restore backed up and/or archived data.</t>
  </si>
  <si>
    <t xml:space="preserve">Des données médicales doivent être soutenues et archivées de façon à se protéger contre n'importe quelle perte des données relatives à la santé exigées par BNP Paribas Cardif pour fournir ses services en tant qu'assureur.
Les procédures mises en place pour réaliser ceci doivent chiffrer les données médicales soutenues ou archivées, et s'assurent que ces données n'ont pas été modifiées de n'importe quelle façon.
Le backup et les médias d'archivage utilisés doivent avoir une durée de vie suffisante pour couvrir la période nécessaire de rétention applicable à ces données, et les tests réguliers doivent être effectués pour vérifier la capacité effective aux données soutenues et/ou archivées de restauration. 
</t>
  </si>
  <si>
    <t>Medical data cannot be retained for an unlimited period: they must be stored for a precise and quantified period of time, depending on the purpose of each file and in accordance with the principles specified by the bodies responsible for protecting this type of data (such as the CNIL in France).
Procedures must therefore be implemented to ensure the destruction of medical data on expiry of their specified storage period.</t>
  </si>
  <si>
    <t>Records containing health-related data must be archived using procedures that comply fully with the principle of containment which requires medical data to be completely separate from administrative data.
These records must be archived in sealed boxes. Requests to extract a sealed box of medical records from the archives must be made by a member of staff inside the confidentiality bubble, and archived boxes must be opened only in premises where access is restricted solely to medical service staff. The same archive box must be resealed before being shipped back to the archiving facility.</t>
  </si>
  <si>
    <t>Procedures must be implemented to detect, flag up and resolve security incidents involving the alteration, loss or disclosure of medical data at the earliest opportunity.
The process for handling this type of incident (escalation and procedures for analyzing, resolving and closing detected incidents) must be included in the BNP Paribas Cardif SIRT (see CARDIF-GS-SIM-32-01), must inform those concerned by the medical data impacted, and must limit all related impacts.</t>
  </si>
  <si>
    <t xml:space="preserve">Les procédures doivent être mises en œuvre pour détecter, mettre en évidence et résoudre les incidents de sécurité impliquant l'altération, la perte ou la divulgation de données médicales à la première occasion.
Le processus de manipulation de ce type d'incident (la croissance et les procédures d'analyse, la résolution et la fermeture des incidents détectés) doit être inclus dans le BNP Paribas Cardif SIRT (voir CARDIF-GS-SIM-32-01), doit informer les personnes concernées par les données médicales impactées, et doit limiter tous les impacts qui y sont liés. </t>
  </si>
  <si>
    <t>The infrastructure and applications must answer to specific rules.
- Non-production environments of a critical application (Extreme or Serious) have a continuity level and comply with the technical model for close recovery.</t>
  </si>
  <si>
    <t>Mesures (FR)</t>
  </si>
  <si>
    <t>The authentication method must respect the policies about the credential's transport for moderate level authentication method.
- The access code must not be channeled in a non-secure manner.
- The PIN code must not be sent through the same channel as the identifier.
- Password must not be channeled as plain text.</t>
  </si>
  <si>
    <t xml:space="preserve">La méthode d'authentication de niveau extrême doit respecter la politique concernant la gestion du transport des mots de passe. 
En cas de code d'accès :
- Les moyens d'authentification doivent être chiffrés en les envoyant, en les livrant en personne ou à une tierce-partie de confiance (par exemple manager). </t>
  </si>
  <si>
    <t>Any addition, modification or deletion of a credential in assets answers to specific rules.
It must be archived in a audit trail in central repositories and its accountability must be ensured.</t>
  </si>
  <si>
    <t>L'authentification doit toujours suivre des règles spécifiques.
L'authentification ne doit pas être traitée dans la partie « présentation » de l'application.</t>
  </si>
  <si>
    <t>La méthode de filtrage du réseau doit respecter les politiques de mesures de sécurité à appliquer pour le actifs de niveau de confidentialité  modéré.
Filtre réseau avec une "liste noire" ou utilisation d'IPS (systèmes de prévention d'intrusions)</t>
  </si>
  <si>
    <t xml:space="preserve">L'intégrité (données stockées, données manoeuvrées et transport des données) doit être garantie par les mesures et les procédures des politiques concernant les besoins modérés d'intégrité.
Les méthodes peuvent être :
- Contrôle par redondance cyclique (CRC):  implémentation en mémoire de masse ou au cours des transmissions
- Somme de contrôle:  la somme d'un groupe d'éléments de données, la valeur est employée pour vérifier que les données prévues ont été reçues mais n'aide à corriger aucune erreur.
- Programme de vérification d'intégrité (IVP) : Le programme de vérification d'intégrité (IVP) n'est pas simplement technique. Il recherche n'importe quelle trace de modification de données, des erreurs et des omissions de données. Il implémente une ou plusieures des fonctions suivantes :
i. réconciliation (comparant deux statuts : le courant et la référence)
ii. analyses contextuelles
iii. validation d'entrée et sortie (nettoyage des données d'entrée)
- Hach : fournit un snapshot à un moment donné au moyen d'une valeur de longueur constante calculée par un algorithme; bien que sa valeur représente les données, elle ne peut pas être employée pour rechercher les données elle-même par le désossage. Le Hach doit être électroniquement signé afin d'augmenter sa validité.
- Vérification de manuel </t>
  </si>
  <si>
    <t>Authorizations are granted according to profiles defined by the Business line and respect the principle of the least privileged (minimum set of rights and permissions required to exercise the role or function of an employed or selfemployed
person).</t>
  </si>
  <si>
    <t>La procédure d'authentification de l'administrateur doit être au moins équivalente à celle mise en place pour les utilisateurs.</t>
  </si>
  <si>
    <t>Le niveau d'authentification de l'administrateur doit être au moins «fort».</t>
  </si>
  <si>
    <t>Les contrats avec les tiers doivent inclure une clause de l'utilisation d'une méthode de communication sécurisée lors du transfert de données sensibles.</t>
  </si>
  <si>
    <t>Where medical data are transmitted using information systems and telecoms technologies, all necessary measures must be put in place to protect data confidentiality and integrity.
The use of fax services to transmit medical data must be subject to particular security measures to limit the risk of these data being disseminated to non-accredited persons:
- the fax machine must be located in a room to which access is controlled and restricted to medical service staff
- an access code must be entered to print messages
- when sending a fax, the fax machine must display the identity of the recipient (wherever
possible, the recommendation is to pre-enter the fax numbers of regular recipients into the
address book of the machine)
- it is preferable to follow up the fax transmission with a postal delivery of the original
documents to the recipient
- Electronic messaging services must never be used to exchange medical data, unless these data are protected by an encryption process (applied to both the communication channel and the data themselves).</t>
  </si>
  <si>
    <t>Là où des données médicales sont transmises utilisant des systèmes informatiques et des technologies de télécoms, toutes les mesures nécessaires doivent être mises en place pour protéger la confidentialité et l'intégrité de données.
L'utilisation des services de fax pour transmettre la nécessité médicale de données sont soumis à des mesures de sécurité particulières pour limiter le risque de ces données étant difusées à des personnes non-accréditées :
- le télécopieur doit être situé dans une chambre à laquelle l'accès est commandé et restreint au personnel du service medical.
- un code d'accès doit être entrer pour imprimer les messages
- En envoyant un fax, le télécopieur doit afficher l'identité du destinataire (la recommandation est de pré-saisir les numéros de fax des destinataires réguliers dans un carnet d'adresses)
- il est préférable de faire suivre la transmission de fax par un envoi postal des documents originaux au destinataire
- Des services de messagerie électroniques ne doivent jamais être employés pour échanger des données médicales, à moins que ces données soient protégées par un processus de chiffrement (appliqué au canal de transmission et aux données elles-mêmes).</t>
  </si>
  <si>
    <t>Systems to protect against malware must be implemented for the various resources used to process medical data in order to protect against the damage that can be caused by this type of software attack.
The technical configurations of IS components must be secured by means of systems hardening solutions and the regular application of security update patches.
Furthermore, the outsourced repair, recycling or disposal of hardware containing medical data (workstations, servers, storage media, etc.) must be governed by a procedure capable of ensuring that no health-related data whatsoever can be accessed (e.g. secure erasure of data, destruction of nonerasable media, etc.).</t>
  </si>
  <si>
    <t>Les systèmes pour protéger contre le malware doivent être mis en place pour les diverses ressources employées pour traiter les données médicales afin de se protéger contre les dommages qui peuvent être provoqués par ce type d'attaque logicielle.
Les configurations techniques des composantes IS doivent être sécurisées au moyen des systèmes de solutions de durcissement et l'application régulière de la mise à jour des correctifs de sécurité.
En outre, la réparation, la réutilisation ou l'externalisation du matériel contenant les données médicales (postes de travail, servers, supports de stockage, etc.) doivent être régies par une procédure capable de garantir qu'aucune donnée liée à la santé ne soit accessible (par exemple effacement sécurisé des données, destruction des supports non effaçable, etc.).</t>
  </si>
  <si>
    <t>Service agreements and contracts covering the use of information technology resources to manage health-related data must contain:
- confidentiality clauses expressly specifying the conditions and restrictions governing
access to, and dissemination of, these medical data
- audit clauses setting out the methods BNP Paribas Cardif may use to check the resources
implemented by its service provider for the purpose of protecting these sensitive data
- reversibility clauses imposing the requirement to return all health-related data on
cessation of the service provided, with no copies retained.</t>
  </si>
  <si>
    <t>Auth20</t>
  </si>
  <si>
    <t>Auth22</t>
  </si>
  <si>
    <t>Auth21</t>
  </si>
  <si>
    <t>NEEM Guidelines</t>
  </si>
  <si>
    <t>Les profils d'accès des utilisateurs et leurs procédure de gestion doivent être décrits.</t>
  </si>
  <si>
    <t>L'application doit inclure une fonction d'administration de la juridiction.</t>
  </si>
  <si>
    <t>All access to an asset must first be approved by the manager of the
requester or by his delegate. The segregation of tasks must be controlled.
The authorization process must be defined by the owner of the
asset and based on its level of classification.</t>
  </si>
  <si>
    <t>All access to an asset must first be approved by the owner of the
asset or by his delegate. The segregation of tasks must be controlled.</t>
  </si>
  <si>
    <t xml:space="preserve">L'architecture de l'infrastructure doit répondre aux éxigences décrites dans "La politique concernant des N-composants" </t>
  </si>
  <si>
    <t xml:space="preserve">The integrity (stored data, manipulated data and transport of data) must be garanted by measures and procedures accordingly with the policies for extreme integrity needs.
Methods can be:
- Electronic postmark
- Access control
- Snapshot and commit
- Backups/restores 
- Concurrency control
- Mediation
- Prevention of concurrent transactions 
- Message origin authenticity/authentication </t>
  </si>
  <si>
    <t>Tous les accès à un actif doivent d'abord être approuvés par le manager du demandeur ou par son délégué. La séparation des tâches doit être contrôlée.
Le processus d'autorisation doit être défini par le propriétaire de l'actif et basé sur son niveau de classification</t>
  </si>
  <si>
    <t>Tout accès à un actif doit d'abord être approuvé par le propriétaire de l'actif ou par son délégué. La séparation des tâches doit être commandée.</t>
  </si>
  <si>
    <t>Authentication of application to application, component to component connexions
- If such connexions are done over Internet mutual authentication by certificates is required (X.509 / client SSL certificates).
- Otherwise, password authentication may be accepted, but still subject to the effective risks. 
- Accounts used by applications must never be used by persons, and must be restricted to the minimum required access right for the application to work.</t>
  </si>
  <si>
    <t>Server authentication with SSL (eg. HTTPS)
- If the service/application is published on internet, an official certificate signed by a recognized CA is required.
- If the service/application is only accessed internally, a certificate signed by the iPKI internal CA is required.
- Any client connecting to a SSL-protected service/application must verify that the SSL certificate is valid. This also apply for application to application connections.
- Other type of certificate authentication (IPSEC, SSH…) must be carefully evaluated to be sure that similar security measures are in place.</t>
  </si>
  <si>
    <t>Identification (login)
- Les logins doivent uniquement identifier une personne. L'utilisation du refog UID comme login pour le collaborateur interne est fortement recommandée.
- Les logins ne doivent pas être basés sur des valeurs utilisées par d'autres objectifs. Il est fortement recommandé d'utiliser une valeur aléatoire, ou un ID client défini par Cardif. Gouvernement/Banque IDs ne peuvent pas être utilisés (aucun numéro de sécurité sociale, aucun numéro de passeport/carte d'identité, aucun numéro de carte de crédit, aucun compte bancaire…).
Si Refog UID n'est pas employé, il ne doit pas y avoir un lien entre le login spécifique et :
- les autres Refog UID, ou le prénom, le nom de famille, ou une information de désambiguisation d'homonyme (deuxième prénom, date de naissance…).
- Les comptes génériques sont interdits. S'il y a des restrictions techniques exigés pour installer de tels comptes génériques (comme l'administrateur), le propriétaire du compte doit être défini (il est entièrement responsable de l'utilisation de son compte), et les conditions spécifiques de traçabilité s'appliqueront. Le propriétaire est responsable de connaître quelle personne physique connait le mot de passe, qui l'emploient, et quand.</t>
  </si>
  <si>
    <t>Identification (login)
- Logins must uniquely identify a person. It’s highly recommended to use the refog UID as a login for internal staff.
- Logins must not be based on a value used for other purpose. It’s highly recommended to use a random value or a customer ID defined by Cardif. Government/bank-issued IDs cannot be used (no social security number, no passport/identify card number, no credit card number, no bank account…).
If the RefOG UID is not used, there must be a mapping between the specific login and:      - Either the RefOG UID, or the first name, last name, and homonym disambiguation information (middle name, birth date…).
- Generic accounts are forbidden. If there’re technical restrictions requiring to set-up such generic accounts (like super-administrator), a named owner of the account must be defined (he/she is fully responsible of the use of the account), and specific traceability requirements will apply. The owner is responsible to know which physical person know the password, who use it, and when.</t>
  </si>
  <si>
    <t xml:space="preserve">Measures for Integrity level 
- Antivirus scans of uploaded files (from clients/partners) 
- Automatize processes and controls, to limit the risk of manual/human errors, and the risk of fraud. It can use different sources of informations, correlation, coherence checks… 
- 4-eyes validation (one person make a change or create an operation, a second one approve the change/operation) 
- 2-clicks validation (fill and validate a form, then show summary to be revalidated by user). This is mandatory for online sales. 
- Additional controls outside of the applications, managed by business, to detect errors/frauds at a high level (like PMS-finance reconciliation, business controls on claim handling…). 
</t>
  </si>
  <si>
    <t>Authentification d'application à application, connexion de composant à composant
- Si de telles connexions sont faites via Internet, l'authentification mutuelle par des certificats est exigée (X.509/certificats SSL de client).
- Autrement, l'authentification par mot de passe peut être acceptée, mais elle reste toujours sujet aux risques effectifs. 
- Les comptes utilisés par les applications ne doivent jamais être employés par des personnes, et doivent être limités au droit d'accés minimal.</t>
  </si>
  <si>
    <t>Authentification de server avec le SSL (par exemple HTTPS)
- Si le service/application est publié sur Internet, un officiel certificat signé par CA reconnu est exigé.
- Si le service/application est accessible seulement en interne, un certificat signé par le iPKI CA interne est exigé.
- N'importe quel client se reliant à un service/application SSL-protégé doit vérifier que le certificat SSL est validé. Ceci s'applique également pour les connexions application à application.
- L'autre type d'authentification par certificat (IPSEC, SSH…) doit être soigneusement évalué pour être sûr que les mesures de sécurité semblables sont en place.</t>
  </si>
  <si>
    <t>Anonymisation / Data masking
Data exported from production environment to be reuse on test/development systems must be anonymized. One can also use fictional data sets fully generated for test purpose. 
Exemples: 
Data exported from application A to application B, with A having a higher confidentiality classification than B must be anonymized, or exports limited to data with a confidentiality level lower or equal to application B classification. 
Even in production system, and when the level of risk is high, it may be required that some type of data are not accessible at all from the user interface, or that only partial view of data is shown (e.g “XXXX XXXX XXXX 4567” for a card number).
It’s also a recommended measure to be set-up when loading PMS data in a marketing / actuarial / ODS databases, or any type of reporting database where large exports are available to users. In this case anonymisation can be just suppressing personal data, suppressing unneeded confidential data, or aggregating confidential data top lower the level of risk in case of data leak.</t>
  </si>
  <si>
    <t>Suppression of temporary files / periodic purge
When temporary files are used (temporary stored during file transfers, temporary files used by batches…), they must be suppressed either immediately, or after a predefined time (generally a few days). The suppression strategy must be formally defined in the project documentation.
This does not apply to encrypted files as soon as the decryption key is not stored on the same server.
To limit volume of sensitive data in a system, a periodic purge of all data/files older than X weeks/months can be implemented. This is generally useful on systems that are managing flows or caches and not long term storage.</t>
  </si>
  <si>
    <t>Suppression des fichiers temporaires / purge périodique
 Lorsque les fichiers temporaires sont utilisés (temporairement stockées lors des transferts de fichiers, fichiers temporaires utilisés par lots ...), ils doivent être supprimés soit immédiatement, soit après un temps prédéfini (généralement quelques jours). La stratégie de suppression doit être formellement défini dans la documentation du projet.
 Cela n'est pas applicable pour les fichiers chiffrés tant que la clé de déchiffrement n'est pas stockée sur le même serveur.
 Pour limiter le volume de données sensibles dans un système, une purge périodique de toutes les données / fichiers de plus de X semaines / mois peut être mis en œuvre. Ceci est généralement utile sur les systèmes qui gèrent des flux ou des caches mais pas un stockage à long terme.</t>
  </si>
  <si>
    <t xml:space="preserve">Data/file transfers between applications/components – protection against errors 
Detection of duplicate imports (may be twice the same file, or twice the records/lines from the same or different files) 
Detection of a missing file/import between two incremental imports 
Detection of partial or corrupted files (hash, checksum, line counts, totals). 
Use of orchestration tools, ESB, … that detect and report any batch failure, or errors in a end-to-end data processing/integration process.
</t>
  </si>
  <si>
    <t>Net4</t>
  </si>
  <si>
    <t>Net5</t>
  </si>
  <si>
    <t>Int5</t>
  </si>
  <si>
    <t>Int6</t>
  </si>
  <si>
    <t>C4</t>
  </si>
  <si>
    <t>C5</t>
  </si>
  <si>
    <t>C6</t>
  </si>
  <si>
    <t xml:space="preserve">Please provide details on data. What kind of data ?
-Personal data - Policy data - Claim data  - Product definition  - Partners/providers data  - Contracts  - Pricing algorithms or actuarial tables  - Other confidential data like strategic project documents, audit reports, financial results, incidents… </t>
  </si>
  <si>
    <t>Following the use, one-way hash functions must be: 
For hash-only applications (e.g. stored password hashes): 
- SHA-224, SHA-256, SHA-384, SHA-512 
For digital signatures: 
- SHA-224, SHA-256, SHA-384, SHA-512 
For HMAC: 
- SHA-1, SHA-224, SHA-256, SHA-384, SHA-512 
For key derivation functions: 
- SHA-1, SHA-224, SHA-256, SHA-384, SHA-512 
For random number generation: 
- SHA-1, SHA-224, SHA-256, SHA-384, SHA-512</t>
  </si>
  <si>
    <t>Int7</t>
  </si>
  <si>
    <t>Security standrads approved cryptographic algorithms</t>
  </si>
  <si>
    <t>Please provide accurate informations on this topic</t>
  </si>
  <si>
    <t>Mettez des informations aussi précises que possible</t>
  </si>
  <si>
    <t xml:space="preserve">Les fonctions de hachage à sens unique doivent être, selon l'utilisation : 
Pour les applications de hachage seul (ex. les mots de passes hachés stockés) :                                      - SHA-224, SHA-256, SHA-384, SHA-512 
Pour les signatures digitales : 
- SHA-224, SHA-256, SHA-384, SHA-512 
Pour HMAC : 
- SHA-1, SHA-224, SHA-256, SHA-384, SHA-512 
Pour les fonctions principales de dérivation : 
- SHA-1, SHA-224, SHA-256, SHA-384, SHA-512 
Pour la génération des nombres aléatoires : 
- SHA-1, SHA-224, SHA-256, SHA-384, SHA-512 </t>
  </si>
  <si>
    <t>L'actif doit au moins avoir pour la récupération à chaud :
 - Une application en mode "haute disponibilité de récupération à chaud"
 - Un état du serveur de récupération "passif ou actif"
 - Un mécanisme d'activation "automatique"
 - Une duplication de données "réplication synchrone"
 - Une continuité du réseau "double réseau étendu"
 Et devrait avoir au moins pour la récupération à distance:
 - une application en mode "de récupération à chaud"
 - Un état du serveur de récupération "passif"
 - Un "manuel" de mécanisme d'activation 
 - Une duplication de données "réplication asynchrone"
 - Une continuité du réseau "réseau unique à distance"</t>
  </si>
  <si>
    <t xml:space="preserve">
L'actif doit au moins avoir pour la récupération à chaud :
 - Une application en mode "récupération à chaud"
 - Un statut de serveur de récupération "passif"
 - Un "manuel" de mécanisme d'activation 
 - Une duplication de données "reproduction synchrone"
 - Une continuité du réseau "double réseau étendu"
 Et devrait avoir au moins pour la récupération à distance:
 - une application en mode "de récupération à froid"
 - Un état du serveur de récupération "provisionné"
 - Un "manuel" de mécanisme d'activation 
 - Une duplication de données "réplication asynchrone"
 - Une continuité du réseau "réseau unique à distance"
</t>
  </si>
  <si>
    <t>L'actif doit au moins avoir pour la récupération à chaud:
 - Une application en mode "Récupération à froid"
 - Un statut de serveur de récupération "réquisitionné"
 - Un "manuel" de mécanisme d'activation 
 - Une duplication de données "transfert de sauvegarde"
 - Une continuité du réseau "unique réseau étendu"
 Et devrait avoir au moins pour la récupération à distance :
 - Une application en mode "Récupération à froid"
 - Une duplication de données "transfert de sauvegarde "</t>
  </si>
  <si>
    <t>L'actif doit au moins avoir pour la récupération à chaud:
- Une application en mode "Récupération à froid"
- Un statut de serveur de récupération "provisionné"
- Un "manuel" de mécanisme d'activation 
- Une duplication de données "transfert de sauvegarde"
- Une continuité du réseau "réseau unique étendu"
Et devrait avoir au moins pour le récupération à distance :
- Une application en mode "Récupération à froid"
- Une duplication de données "transfert de sauvegarde "</t>
  </si>
  <si>
    <t>AI</t>
  </si>
  <si>
    <t>BF</t>
  </si>
  <si>
    <t>IF</t>
  </si>
  <si>
    <t>BF63-Does the application require implementation of legal archiving?</t>
  </si>
  <si>
    <t>BF64-Is the application subject to legal and regulatory constraints in  terms ofConfidentiality, Integrity , Availability, Traceability and Audit ?</t>
  </si>
  <si>
    <t>Implementation difficulty</t>
  </si>
  <si>
    <t>Extrême</t>
  </si>
  <si>
    <t>Modérée</t>
  </si>
  <si>
    <t>Faible</t>
  </si>
  <si>
    <t>Possible</t>
  </si>
  <si>
    <t>Sérieux</t>
  </si>
  <si>
    <t>Moyenne</t>
  </si>
  <si>
    <t>Probable</t>
  </si>
  <si>
    <t>Difficile</t>
  </si>
  <si>
    <t>Rare</t>
  </si>
  <si>
    <t>Forte</t>
  </si>
  <si>
    <t>InherentSeverity</t>
  </si>
  <si>
    <t>InherentLikelihood</t>
  </si>
  <si>
    <t>ResidualSeverity</t>
  </si>
  <si>
    <t>ResidualLikelihood</t>
  </si>
  <si>
    <t>InherentSeverityEvent</t>
  </si>
  <si>
    <t>InherentLikelihoodEvent</t>
  </si>
  <si>
    <t>ResidualSeverityEvent</t>
  </si>
  <si>
    <t>ResidualLikelihoodEvent</t>
  </si>
  <si>
    <t>Technologie mobile</t>
  </si>
  <si>
    <t>Mobile technology</t>
  </si>
  <si>
    <t>score</t>
  </si>
  <si>
    <t>comment</t>
  </si>
  <si>
    <t>Tips</t>
  </si>
  <si>
    <t>Si oui lesquelles ?
ATTENTION: Si de telles périodes existent, il faut que ce soit ces périodes qui soient retenues pour l'étude d'impacts qui va suivre.</t>
  </si>
  <si>
    <t>If yes, which one?
WARNING: If there is a critical period, please consider it as the one to evaluate during the next impact analysis.</t>
  </si>
  <si>
    <t>Réponses</t>
  </si>
  <si>
    <t>Answers</t>
  </si>
  <si>
    <t>Aide</t>
  </si>
  <si>
    <t>Partner</t>
  </si>
  <si>
    <t>Indiquer où sont les serveurs si hébergés de manière externe à BNP Paribas.</t>
  </si>
  <si>
    <t>Please indicate where the server are if externaly hosted from BNP Paribas.</t>
  </si>
  <si>
    <t>Autres</t>
  </si>
  <si>
    <t>Si "Autres", préciser.</t>
  </si>
  <si>
    <t>Si "Autre", préciser.</t>
  </si>
  <si>
    <t>If "Others", please precise.</t>
  </si>
  <si>
    <t>If "Other", please precise.</t>
  </si>
  <si>
    <t>Indiquer ici si la divulgation d'une partie des données ou de toutes les données entrainerait des pertes financières pour l'entreprise. Le pire scénario doit être considéré.</t>
  </si>
  <si>
    <t>Indiquer ici si la divulgation d'une partie des données ou de toutes les données impacterait l'image de marque de l'entreprise. Le pire scénario doit être considéré.</t>
  </si>
  <si>
    <t>Indiquer ici si la divulgation d'une partie des données ou de toutes les données impacterait le business ou la relations avec nos partenaires et clients. Le pire scénario doit être considéré.</t>
  </si>
  <si>
    <t>Indiquer ici si la divulgation d'une partie des données ou de toutes les données provoquerait des sanctions réglementaires et/ou légales voir une perte de licence. Le pire scénario doit être considéré.</t>
  </si>
  <si>
    <t>Indiquer ici si la modification d'une partie des données ou de toutes les données entrainerait des pertes financières pour l'entreprise. Le pire scénario doit être considéré.</t>
  </si>
  <si>
    <t>Indiquer ici si la non disponibilité d'une partie des données ou de toutes les données entrainerait des pertes financières pour l'entreprise. Le pire scénario doit être considéré.</t>
  </si>
  <si>
    <t>Indiquer ici si la non disponibilité d'une partie des données ou de toutes les données impacterait l'image de marque de l'entreprise. Le pire scénario doit être considéré.</t>
  </si>
  <si>
    <t>Indiquer ici si la non disponibilité d'une partie des données ou de toutes les données impacterait le business ou la relations avec nos partenaires et clients. Le pire scénario doit être considéré.</t>
  </si>
  <si>
    <t>Indiquer ici si la non disponibilité d'une partie des données ou de toutes les données provoquerait des sanctions réglementaires et/ou légales voir une perte de licence. Le pire scénario doit être considéré.</t>
  </si>
  <si>
    <t>Indiquer ici si la modification d'une partie des données ou de toutes les données impacterait l'image de marque de l'entreprise. Le pire scénario doit être considéré.</t>
  </si>
  <si>
    <t>Indiquer ici si la modification d'une partie des données ou de toutes les données impacterait le business ou la relations avec nos partenaires et clients. Le pire scénario doit être considéré.</t>
  </si>
  <si>
    <t>Indiquer ici si la modification d'une partie des données ou de toutes les données provoquerait des sanctions réglementaires et/ou légales voir une perte de licence. Le pire scénario doit être considéré.</t>
  </si>
  <si>
    <t>Indiquez ici si vous avez modifié manuellement le niveau de traces attendu en le justifiant.</t>
  </si>
  <si>
    <t>Image non dégradée ou de façon légère: l'évènement n'a pas marqué les esprits. Il est considéré sans importance.</t>
  </si>
  <si>
    <t>Image fortement dégradée auprès de tous: association de l'évènement négatif à l'image de l'entreprise réduisant son attractivité et sa compétitivité.</t>
  </si>
  <si>
    <t>Image moyennement dégradée auprès des collaborateurs, des partenaires, des concurrents et d'une partie des clients: réapparition de l'évènement négatif lors de négociations, de prospection.</t>
  </si>
  <si>
    <t>Image moyennement dégradée sur la sphére BNP Paribas.</t>
  </si>
  <si>
    <t>Risk ID</t>
  </si>
  <si>
    <t>Inherent likelihood</t>
  </si>
  <si>
    <t>Inherent severity</t>
  </si>
  <si>
    <t>Residual likelihood</t>
  </si>
  <si>
    <t>Residual severity</t>
  </si>
  <si>
    <t>Feared event</t>
  </si>
  <si>
    <t>Attack scenario</t>
  </si>
  <si>
    <t>Security Measure</t>
  </si>
  <si>
    <t>ImprovementValues</t>
  </si>
  <si>
    <t>Residual Risk Level</t>
  </si>
  <si>
    <t>Risk details</t>
  </si>
  <si>
    <t>Analysis</t>
  </si>
  <si>
    <t>Improvement</t>
  </si>
  <si>
    <t>InherentLH</t>
  </si>
  <si>
    <t>InherentSV</t>
  </si>
  <si>
    <t>ResidualLH</t>
  </si>
  <si>
    <t>ResidualSV</t>
  </si>
  <si>
    <t>MainFrame servers (MVS, ZOS…)</t>
  </si>
  <si>
    <t>Serveurs MainFrame (MVS, ZOS…)</t>
  </si>
  <si>
    <t>ASIF in simple mode</t>
  </si>
  <si>
    <t>ASIF in detailed mode</t>
  </si>
  <si>
    <t>ASIF / FISA mode</t>
  </si>
  <si>
    <t>Worst Feared Event per scenario (residual)</t>
  </si>
  <si>
    <t>Worst Feared Event per scenario (inherent)</t>
  </si>
  <si>
    <t>Filter by risk level</t>
  </si>
  <si>
    <t>Consequences</t>
  </si>
  <si>
    <t>C7</t>
  </si>
  <si>
    <t>Worst linked Risk level</t>
  </si>
  <si>
    <t>Risks ID</t>
  </si>
  <si>
    <t>P1</t>
  </si>
  <si>
    <t>P2</t>
  </si>
  <si>
    <t>P3</t>
  </si>
  <si>
    <t>P4</t>
  </si>
  <si>
    <t>P5</t>
  </si>
  <si>
    <t>Project Handling action</t>
  </si>
  <si>
    <t>Accept risks</t>
  </si>
  <si>
    <t>Forward risks</t>
  </si>
  <si>
    <t>Eliminate risks</t>
  </si>
  <si>
    <t>Reduce risks</t>
  </si>
  <si>
    <t>The measure is fully implemented</t>
  </si>
  <si>
    <t>The measure is partially implemented</t>
  </si>
  <si>
    <t>The measure has not been implemented</t>
  </si>
  <si>
    <t>UAT_measure_cover</t>
  </si>
  <si>
    <t>Risk_treatment</t>
  </si>
  <si>
    <t>1 - Public</t>
  </si>
  <si>
    <t>2 - Restricted</t>
  </si>
  <si>
    <t>3 - Confidential</t>
  </si>
  <si>
    <t>4 - Secret</t>
  </si>
  <si>
    <t>1 - None</t>
  </si>
  <si>
    <t>2 - Standard</t>
  </si>
  <si>
    <t>3 - Higher</t>
  </si>
  <si>
    <t>4 - Unalterable</t>
  </si>
  <si>
    <t>1-Low</t>
  </si>
  <si>
    <t>2-Moderate</t>
  </si>
  <si>
    <t>3-Serious</t>
  </si>
  <si>
    <t>4-Extreme</t>
  </si>
  <si>
    <t>2 - Minimal</t>
  </si>
  <si>
    <t>3 - Simple</t>
  </si>
  <si>
    <t>4 - Detailed</t>
  </si>
  <si>
    <t>La méthode d'authentification de niveau faible doit respecter la politique de sécurité du transport des identifiants. 
Le mot de passe doit :
- Ne pas être transporté en clair</t>
  </si>
  <si>
    <t>La méthode d'authentification de niveau modéré doit respecter la politique concernant la gestion de la robustesse des mots de passe. 
Le mot de passe doit :
- Ne pas employer les données liées à l'utilisateur (login, nom, date de naissance, d'autres données personnelles)
- Ne pas être facile à découvrir (mots de dictionnaire)
En addition, le mot de passe sur Internet doit:
 - Ne pas être affiché
 - Être protégé contre les keylogger (grille / clavier virtuel avec le clic de la souris par exemple)
 Les mots de passe statiques améliorés doivent contenir au moins 8 caractères, y compris:
 - Au moins 2 caractères alphabétiques (majuscules et minuscules)
 - Au moins 1 caractère numérique
 - Au moins 1 caractère spécial [tout caractère non-alphabétique qui est spécial ($&amp;@ ...), la ponctuation (;:, ...) ou un symbole d'une autre nature (&gt; &lt;+ = ...) ]</t>
  </si>
  <si>
    <t>Un fort processus de contrôle doit être mis en œuvre pour le chiffrement des données (stockage) en adéquation avec les politiques de sécurité pour les actifs de niveau de confidentialité sérieux. 
- Stockage conforme à la norme FIPS 140-2 niveau 1
- Une procédure de chiffrement autogérée
- Le chiffrement de fichiers ou de données doit être sur une autre borne que le chiffrement des fichiers systeme.</t>
  </si>
  <si>
    <t xml:space="preserve">Les profils des utilisateurs et leur sensibilité doivent être documentés par le propriétaire du projet et transmis au manager principal du projet pour l'implémentation de la demande de juridiction. </t>
  </si>
  <si>
    <t xml:space="preserve">Les collaborateurs doivent être formés et sensibilisés sur : 
- Les risques digitaux et la protection de l’image de l’organisation (notamment lors de la communication par email, le partage d’informations sur les réseaux sociaux, le social engineering, …).  
- Les risques et les menaces liés à la divulgation d’informations sensibles.  
- Le respect de la classification de l’information et du marquage des documents (Secret, Confidential, Restricted).
Les développeurs doivent être formés et sensibilisés sur les failles les plus importantes liées aux technologies du web et du développement (Injection SQl, Cross-Site-Scripting (XSS), ...).
</t>
  </si>
  <si>
    <t>IAM12</t>
  </si>
  <si>
    <t>The clearances must synchronous beings with staff missions: 
- Delete user accounts leaving the company and those no longer assigned to a particular mission. 
- Reassign new rights and clearances update the users's evolution (internal and external users).</t>
  </si>
  <si>
    <t>N/A</t>
  </si>
  <si>
    <t>Comment l'authentification est-elle gérée ?</t>
  </si>
  <si>
    <t>Ref Identity</t>
  </si>
  <si>
    <t>RefOg</t>
  </si>
  <si>
    <t>AD</t>
  </si>
  <si>
    <t>Interne à l'application</t>
  </si>
  <si>
    <t>Internal to the application</t>
  </si>
  <si>
    <t>SESAME</t>
  </si>
  <si>
    <t>SESAME/CINRJ</t>
  </si>
  <si>
    <t>La méthode d'authentification de niveau faible doit respecter la politique de sécurité de la robustesse suivantes:
Le mot de passe doit :
- Ne pas employer les données liées à l'utilisateur (login, nom, date de naissance, d'autres données personnelles)
- Ne pas être facile à découvrir (mots de dictionnaire)
Les mots de passe statiques simples doivent contenir au moins 6 caractères, incluant :
- Au moins 2 caractères alphabétiques (majuscule et minuscule)
- Au moins 1 caractère numérique</t>
  </si>
  <si>
    <t>La méthode d'authentification de niveau faible doit respecter la politique de sécurité du stockage des identifiants. 
Le mot de passe doit :
- Etre stocké de manière signé (Hash), et accessible seulement aux personnes avec une autorisation préalable.
- Ne pas apparaître dans des fichiers d'utilisateurs.</t>
  </si>
  <si>
    <t>La méthode d'authentification de niveau modéré doit respecter la politique concernant la gestion du transport des mots de passe. 
- Le code d'accès ne doit pas être envoyé de manière non sécurisée
- Le code PIN ne doit pas être envoyé dans le même canal que l'identifiant. 
- Le mot de pase ne doit pas être transporté en clair.</t>
  </si>
  <si>
    <t>Tout ajout, modification ou suppression d'un  credential dans un actif doit répondre à des règles spécifiques.
Ils doivent être archivés dans une piste d'audit dans des référentiels centraux et sa responsabilité doit être assurée.</t>
  </si>
  <si>
    <t>Un procédé très fort de controle doit être mis en place pour le chiffrement des données (stockage et transport) en adéquation avec les politiques pour les actifs de niveau de confidentialité extrême. 
- Stockage conforme avec le niveau 2 de FIPS 140-2
- Une procédure de chiffrement dont la gestion est déléguée à Sécurité Globale
- Un procédé très fort de controle doit être mis en place pour le transfert des données : c.-à-d un chiffrement utilisant un algorithme validé par Sécurité Globale.
- Le chiffrement de bases de donnée doit être fait par champs</t>
  </si>
  <si>
    <t>Les autorisations sont accordées selon les profils définis par la Business Line et le respect du principe du moindre privilège (le minimum de droits et d'autorisations nécessaires pour exercer le rôle ou la fonction d'un employé ou d'une personne indépendante).</t>
  </si>
  <si>
    <t>Des mesures de confinement doivent être mises en application pour s'assurer que IS et des ressources de télécom employées pour contrôler des données médicales sont isolées de toutes autres ressources en dehors de cette portée immédiate de la responsabilité, particulièrement en termes de contrôle de flux de réseau et filtration (entrées et sorties limitées seulement aux écoulements autorisés) et l'utilisation des ressources du système consacré (des données et/ou des serveurs d'applications, si examen médical ou virtual machine).
Plus spécifiquement, les systèmes de gestion des données médicaux doivent être distinctement séparé de ceux utilisés pour la direction administrative des disques auxquels ces données de santé se rapportent.
Ce principe est reflété dans l'exécution des contrôles de procédures d'accréditation et de droits d'accès basés sur deux types distincts de profil d'utilisateur :
- le profil médical est attribué seulement au personnel travaillant à l'intérieur de la bulle de confidentialité
- le "profil administratif" attribué à l'autre personnel responsable des processus administratifs</t>
  </si>
  <si>
    <t xml:space="preserve">Les données médicales ne peuvent pas être maintenues pendant une période illimitée : elles doivent être stockées pendant une période précise et mesurée, selon l'objectif de chaque fichier et selon les principes spécifiques par les corps responsables de protéger ce type de données (telles que le CNIL en France).
Des procédures doivent donc être mises en place pour assurer la destruction des données médicales sur l'échéance de leur période de stockage spécifique. </t>
  </si>
  <si>
    <t>Les dossiers contenant des données liées à la santé doivent être archivés suivant les procédures qui sont conformes pleinement au principe de confinement qui exige que les données médicales doivent être complètement séparés des données administratives.
 Ces registres doivent être archivés dans des boîtes fermées. Les demandes pour extraire une boîte fermée de dossiers médicaux à partir des archives doivent être faites par un membre du personnel en toute confidentialité, et les boîtes archivées doivent être ouvertes seulement dans les locaux où l'accès est restreint au personnel de service médical. La même boîte d'archives doit être refermée avant d'être embarquée de nouveau à l'installation de d'archivage.</t>
  </si>
  <si>
    <t>Les accords de service et les contrats couvrant l'utilisation des ressources IT pour gérer les données relatives à la santé doivent contenir:
 - des clauses de confidentialité précisant expressément les conditions et les restrictions régissant à l'accès et la diffusion de ces données médicales
 - des clauses d'audit énonçant les méthodes BNP Paribas Cardif peuvent être utilisées pour vérifier les ressources mise en œuvre par le fournisseur de service dans le but de protéger ces données sensibles
 - Des clauses de réversibilité imposant l'obligation de revenir de retourner toutes les données liées à la santé sur la cessation du service fourni, sans copies conservées.</t>
  </si>
  <si>
    <t xml:space="preserve">Des dispositions doivent être mises en place pour répondre aux demandes des assurés relatives à:
 - L'accès à leurs propres données médicales personnelles détenues par BNP Paribas Cardif service médical
 - La correction ou la suppression de toute donnée incorrecte
 - Contester (pour des raisons légitimes) l'entrée informatisée à leurs données medicales (sauf là où il y a une obligation légale et / ou réglementaire) </t>
  </si>
  <si>
    <t>Chiffrement dans le stockage
Principe générique : n'importe quelles données d'un niveau de confidentialité plus élevé que le niveau de confidentialité du support de stockage doivent être chiffrées, et la clé de cryptage ne doit pas être stockée sur le même dispositif. Toutes ces conditions reposent sur le principe générique considérant que les périphériques mobiles sont classifié "Public", servers "Confidentiel", et mots de passe "Secret".
- N'importe quelles données stockées dans un dispositif qui peut sortir des locaux de la société (clés USB, CD, bandes…) doit être chiffrée, excepté si les données sont publiques.
- Les données classifiées "Secret"  sur les serveurs doivent être chiffrées d'une manière que les administrateurs informatiques ne peuvent pas les déchiffrer. C'est le cas des données des cartes de crédit, ou des mots de passe.
- Les mots de passe ne doivent pas être stockés en clair.  Le hachage est obligatoire après le chiffrement.</t>
  </si>
  <si>
    <t>Masquage d'Anonymisation / Données
Les données exportées de l'environnement de production pour être ré-utilisées sur des systèmes de test/développement doivent être anonymisées. On peut également utiliser les ensembles des données fictives entièrement produites pour les tests. 
Exemples : 
Les données exportées de l'application A vers l'application B, avec A ayant une classification de confidentialité plus élevée  que B doivent être anonymisées, ou les exportations limitées aux données avec un niveau de confidentialité plus bas ou égal à la classification de l'application B. 
Même dans le système de production, et quand le niveau du risque est élevé, il peut être exigé qu'un certain type de données ne soit pas accessible du tout depuis l'interface de l'utilisateur, ou que seulement une vue des données partielle est montrée (ex “XXXX XXXX XXXX 4567” pour un numéro de carte).
C'est également une mesure recommandée à mettre en place lors du chargement des PMS dans les bases de données  marketing / actuariels / ODS, ou de n'importe quel type de base de reporting lorsque les exports de masse sont à la disposition des utilisateurs. Dans ce cas d'anonymisation il est possible de supprimer juste les données personnelles, supprimant les données confidentielles inutiles, ou l'agrégation des données confidentielles pour abaisser le niveau de risque en cas de fuite de données .</t>
  </si>
  <si>
    <t>Réinitialiser les formules du calcul des niveaux de sécurité</t>
  </si>
  <si>
    <t>Please comment if you have modified the trace level manually.</t>
  </si>
  <si>
    <t>Reinitialize all parts of the document</t>
  </si>
  <si>
    <t>ASIF steps</t>
  </si>
  <si>
    <t>Check forms are correct</t>
  </si>
  <si>
    <t>Print risk/measure</t>
  </si>
  <si>
    <t>Risk/measure review</t>
  </si>
  <si>
    <t>Update action plan</t>
  </si>
  <si>
    <t>Generate UAT report</t>
  </si>
  <si>
    <t>Business requirements</t>
  </si>
  <si>
    <t>Security requirements</t>
  </si>
  <si>
    <t>Study</t>
  </si>
  <si>
    <t>U A T</t>
  </si>
  <si>
    <t>STEP 2 - The business has validated it's needs.  Two options:
- ASIF in simple mode
 Security measures are coming from the catalogue. A standard risk study is used .
- ASIF in detailed mode
 Security measures are coming from the catalogue and from a custom risk study.</t>
  </si>
  <si>
    <t>STEP 3 - Business and security discuss the security measures proposed.
For projects:
The measures validated are reviewed in CASA for GO. Depending on GO CASA notifications and project, a second study can be used to prepare the CASA for COMMIT.
The project must take into account the security needs.</t>
  </si>
  <si>
    <t>STEP 4 - The project / run must implement the validated measures and check it using the action plan and the UAT report provided.</t>
  </si>
  <si>
    <t>Onglet ASIF Steps</t>
  </si>
  <si>
    <t>Réinitialiser toutes les parties du document</t>
  </si>
  <si>
    <t>Vérifier les formulaires</t>
  </si>
  <si>
    <t>Import et mise à jour des mesures</t>
  </si>
  <si>
    <t>Montrer les risques et mesures associées</t>
  </si>
  <si>
    <t>Faire une revue graphique des mesures</t>
  </si>
  <si>
    <t>Mettre à jour le plan d'action</t>
  </si>
  <si>
    <t>Générer le PV de recette</t>
  </si>
  <si>
    <t>Recette</t>
  </si>
  <si>
    <t>Etude</t>
  </si>
  <si>
    <t>Mesures</t>
  </si>
  <si>
    <t>Formulaires métier et IT</t>
  </si>
  <si>
    <t>Etape 4 - Le projet / run doit implémenter et vérifier les mesures validées à l'aide du plan d'action et du PV de recette.</t>
  </si>
  <si>
    <t>Etape 3 - La sécurité présente au métier les mesures de sécurité requises.
Pour les projets:
Les mesures validées sont revues lors des CASA de GO et de COMMIT. Selon la notification CASA, les mesures peuvent avoir besoin d'être revues.
Ces besoins de sécurités doivent ensuite être pris en compte par le projet.</t>
  </si>
  <si>
    <t>This measure must be treated in a derogation covering moderate risks. The measure can be implemented instead.</t>
  </si>
  <si>
    <t>This measure has to be evaluated.</t>
  </si>
  <si>
    <t>Risk level is OK.</t>
  </si>
  <si>
    <t>Onglet Risk View</t>
  </si>
  <si>
    <t>Onglet Action Plan</t>
  </si>
  <si>
    <t>Risk treatment must be done accordingly with security rules. A new review with CISSO must be done.</t>
  </si>
  <si>
    <t>Risk level become OK with the implementation of this measure.</t>
  </si>
  <si>
    <t>The measure is going to be implemented. Please review the other measures associated with the linked risks.</t>
  </si>
  <si>
    <t>The measure is going to be implemented. Please review the other measures associated with the linked risks. A new review with CISSO can be done.</t>
  </si>
  <si>
    <t>Date and signature</t>
  </si>
  <si>
    <t>Date et signature</t>
  </si>
  <si>
    <t>Nom et prénom</t>
  </si>
  <si>
    <t>Progression</t>
  </si>
  <si>
    <t>Statut des actions</t>
  </si>
  <si>
    <t>Estimation budget (k€)</t>
  </si>
  <si>
    <t>Estimation de la charge (k€)</t>
  </si>
  <si>
    <t>Priorité</t>
  </si>
  <si>
    <t>Projet en charge</t>
  </si>
  <si>
    <t>Effet de la mesure</t>
  </si>
  <si>
    <t>Measure's impact</t>
  </si>
  <si>
    <t>Risque ID</t>
  </si>
  <si>
    <t>Conséquences</t>
  </si>
  <si>
    <t>Pire risque lié</t>
  </si>
  <si>
    <t>Couverture</t>
  </si>
  <si>
    <t>Mesure</t>
  </si>
  <si>
    <t>Réf</t>
  </si>
  <si>
    <t>Besoin</t>
  </si>
  <si>
    <t>Plan d'action</t>
  </si>
  <si>
    <t>Traitement des risques</t>
  </si>
  <si>
    <t>Evaluation des risques</t>
  </si>
  <si>
    <t>Cette mesure contribut à rendre le niveau des risques liés acceptable.</t>
  </si>
  <si>
    <t>Le traitement des risques doit être réalisé en accord avec les besoins de sécurité. Une nouvelle revue doit être réalisée.</t>
  </si>
  <si>
    <t>Le niveau de risque est acceptable.</t>
  </si>
  <si>
    <t>Acceptation du risque</t>
  </si>
  <si>
    <t>Eliminer le risque</t>
  </si>
  <si>
    <t>Réduire le risque</t>
  </si>
  <si>
    <t>Transmettre le risque</t>
  </si>
  <si>
    <t>Facile</t>
  </si>
  <si>
    <t>Sce_01</t>
  </si>
  <si>
    <t>Sce_02</t>
  </si>
  <si>
    <t>Leakage of information or sensitive data (data theft, network listening ...)</t>
  </si>
  <si>
    <t>Sce_03</t>
  </si>
  <si>
    <t>Sce_04</t>
  </si>
  <si>
    <t>Sce_05</t>
  </si>
  <si>
    <t>Sce_06</t>
  </si>
  <si>
    <t>Unable to Provide traces to a regulator or authority</t>
  </si>
  <si>
    <t>Sce_07</t>
  </si>
  <si>
    <t>Sce_08</t>
  </si>
  <si>
    <t>TRA3</t>
  </si>
  <si>
    <t>TRA5</t>
  </si>
  <si>
    <t>TRA7</t>
  </si>
  <si>
    <t>No impact on brand or little impact: the negative event has not been noticed or is not considered noticeable.</t>
  </si>
  <si>
    <t>Interruption d'activité significative 
avec ou sans déclenchement de PCA</t>
  </si>
  <si>
    <t>Brand damaged for BNP Paribas employees, partners, competitors and part of our clients: the negative event comes back during negotiations or commercial prospection.</t>
  </si>
  <si>
    <t>Brand seriously damaged for everyone: the negative event is linked to the brand and reduce its attractivity and competitivity</t>
  </si>
  <si>
    <t>Brand damaged on insurance professional world.</t>
  </si>
  <si>
    <t>Changements majeurs dans nos pratiques commerciales rendus obligatoires: nos clients et / ou nos fournisseurs ne nous font plus confiance.</t>
  </si>
  <si>
    <t>Changing our business plan or strategy become compulsory: our clients and / or our partners are no more confident with us.</t>
  </si>
  <si>
    <t>La gestion de l'incident nécessite de faire une communication et / ou des actions particulières : l'incident a impacté nos relations avec nos client et / ou nos partenaires.</t>
  </si>
  <si>
    <t>Managing the incident require a communication and / or dedicated actions: the incident has impacted ou relations with our clients and / or our partners.</t>
  </si>
  <si>
    <t>La gestion de l'incident nécessite une communication et / ou des actions particulières en interne mais pas externes: l'incident n'a pas impacté nos relations avec nos client ni avec nos partenaires.</t>
  </si>
  <si>
    <t>Managing the incident could require an internal communication and / or internal dedicated actions: the incident has not impacted the relations with our clients nor with our partners</t>
  </si>
  <si>
    <t>La gestion de l'incident n'a pas d'impacts commerciaux.</t>
  </si>
  <si>
    <t>Managing the incident has no commercial impacts.</t>
  </si>
  <si>
    <t>HISTORY</t>
  </si>
  <si>
    <t>IMPACT CODE</t>
  </si>
  <si>
    <t>Description EN</t>
  </si>
  <si>
    <t>Description FR</t>
  </si>
  <si>
    <t>Event Description EN</t>
  </si>
  <si>
    <t>Event Description FR</t>
  </si>
  <si>
    <t>Détails</t>
  </si>
  <si>
    <t>Analyse</t>
  </si>
  <si>
    <t>Filtre</t>
  </si>
  <si>
    <t>Sévérity inhérente</t>
  </si>
  <si>
    <t>Sévérité résiduelle</t>
  </si>
  <si>
    <t>Niveau de risque résiduel</t>
  </si>
  <si>
    <t>Poids en probabilité</t>
  </si>
  <si>
    <t>Réduction en sévérité</t>
  </si>
  <si>
    <t>Evaluation risques / mesures</t>
  </si>
  <si>
    <t>Evaluate risk / measure</t>
  </si>
  <si>
    <t>Améliorations</t>
  </si>
  <si>
    <t>Proba résiduelle</t>
  </si>
  <si>
    <t>Proba inhérente</t>
  </si>
  <si>
    <t>Scénarios d'attaque</t>
  </si>
  <si>
    <t>Evènements redoutés</t>
  </si>
  <si>
    <t>Besoins</t>
  </si>
  <si>
    <t>Thèmes</t>
  </si>
  <si>
    <t>Themes</t>
  </si>
  <si>
    <t>Attributs</t>
  </si>
  <si>
    <t>Score d'amélioration (0-100)</t>
  </si>
  <si>
    <t>Global improvement (0-100)</t>
  </si>
  <si>
    <t>Implementation difficulty (0-100)</t>
  </si>
  <si>
    <t>Security grades</t>
  </si>
  <si>
    <t>Grades de sécurité</t>
  </si>
  <si>
    <t>Actual compliance level</t>
  </si>
  <si>
    <t>Actuel niveau de conformité</t>
  </si>
  <si>
    <t>Automatic compliance evaluation</t>
  </si>
  <si>
    <t>Evaluation automatique de conformité</t>
  </si>
  <si>
    <t># 
Mesures</t>
  </si>
  <si>
    <t># 
Total implementé</t>
  </si>
  <si>
    <t># 
Partiellement implementé</t>
  </si>
  <si>
    <t># 
Non implementé</t>
  </si>
  <si>
    <t>Onglet security measures view</t>
  </si>
  <si>
    <t>Onglet mesures de sécurité vue graphique</t>
  </si>
  <si>
    <t>Sheet security measures graphical view</t>
  </si>
  <si>
    <t>Security measures representation: global improvement score as a function of implementation difficulty score</t>
  </si>
  <si>
    <t>Représentation des mesures de sécurité: score global d'amélioration des mesures en fonction du score de difficultée d'implémentation</t>
  </si>
  <si>
    <t>Regulatory</t>
  </si>
  <si>
    <t>Import and update measures</t>
  </si>
  <si>
    <t>La mesure va être mise en place. Revoyez les autres mesures associées aux risques liés. Une nouvelle revue est peut-être nécessaire.</t>
  </si>
  <si>
    <t>La mesure va être mise en place. Revoyez les autres mesures associées aux risques liés.</t>
  </si>
  <si>
    <t>ER_29</t>
  </si>
  <si>
    <t>Inf7</t>
  </si>
  <si>
    <t>Inf8</t>
  </si>
  <si>
    <t>ER_90</t>
  </si>
  <si>
    <t>ER_89</t>
  </si>
  <si>
    <t>Unavailability of IT resources due to a security event (eg. DDOS, theft, ...) or a failing incident management process. (Availability / SLA)</t>
  </si>
  <si>
    <t>Unavailability of IT resources (data, servers, workstations, ...) due to an error, a failure, deletion / corruption of data, no earlier version of backup is recoverable, ... (Backup / PRA)</t>
  </si>
  <si>
    <t>leaking of exploitable and sensitive information due to the exploitation of IT vulnerabilities (eg. Partitioning, IT obsolescence ...) or related to processes (eg. Unencrypted data stream, access restriction, ...). (Confidentiality)</t>
  </si>
  <si>
    <t>Fraudulent modification of data by a user (eg. Business, administrator, developer, ...) due to an application flaw / failure process IT, to inappropriate access rights and / or insufficient control (ex. Business control, authorization management, OOPC, ...) (Fraud / Integrity  / authorizations management)</t>
  </si>
  <si>
    <t>Disclosure of sensitive information by a user who benefits from illegitimate or too extensive access rights (eg. Non-application or reduce the authorization management process, not tagging / classification of documents, ...). (Management enabling / Awareness / Privacy)</t>
  </si>
  <si>
    <t>Modification or deletion of data due to identity theft in the absence of adequate authentication means. (Authentication / generic accounts)</t>
  </si>
  <si>
    <t>Unable to find the author of a malicious action because of the non-compliance with the traces management procedure  (Content of the trace, the trace format, period archiving, access to traces ...). (Logs / Traces archival life and content)</t>
  </si>
  <si>
    <t>Les autorisations doivent être extraites hebdomadairement et exportées par un moyen sécurisé vers TIGRE. Les autorisations doivent respecter le format PIVOT. Ces extractions doivent être envoyées à GROUP ASSURANCE TIGRE.</t>
  </si>
  <si>
    <t>The permissions must be extracted weekly and exported by a secure way to TIGRE. The permissions must respect the PIVOT format. These extractions must be sent to GROUP ASSURANCE TIGRE.</t>
  </si>
  <si>
    <t>Save a NEW ASIF</t>
  </si>
  <si>
    <t>ASSET SECURITY IDENTITY FORM</t>
  </si>
  <si>
    <t>Cette étape a pour objectif d’identifier les contraintes qui pèsent sur l’actif cible .
Les informations obtenues serviront ensuite à l’analyse détaillée des risques SSI qui sera conduite par les experts sécurité.</t>
  </si>
  <si>
    <t>Asset Business Owner:</t>
  </si>
  <si>
    <t>Informations générales sur l'actif</t>
  </si>
  <si>
    <t>Quelles sont les principales activités (ou processus) Métiers supportées par l'actif ?</t>
  </si>
  <si>
    <t>What are the main Métier activities (or processes) supported by the asset?</t>
  </si>
  <si>
    <t>L'actif est-il lié à une activité vitale ou stratégique déclarée au Plan de Continuité d'Activité (PCA) métier ?</t>
  </si>
  <si>
    <t>Is the asset linked to a vital strategic activity detailed in the Métier Business Continuity Plan (BCP)?</t>
  </si>
  <si>
    <t>Quelle est la Perte de Données Maximale Admissible (PDMA) ou Recovery Point Objective (RPO) de l'actif identifiée ?</t>
  </si>
  <si>
    <t>Quels sont les grands groupes de données manipulés par l'actif ?</t>
  </si>
  <si>
    <t>What is the target Business Recovery Point Objective (RPO) for the asset identified ?</t>
  </si>
  <si>
    <t>What are the major data groups handled by the asset?</t>
  </si>
  <si>
    <t xml:space="preserve">L'activité liée à l'actif présente-t-elle un risque de fraude financière significative pour le Métier ? Exemple: lettre chèques </t>
  </si>
  <si>
    <t xml:space="preserve">Does the activity linked to the asset represent a significant risk of financial fraud for the Business? Example: letter </t>
  </si>
  <si>
    <t>L'actif génére t-il des flux de données ou un produit fini visible par la clientèle (relevés, mailing / courrier, etc.) ?</t>
  </si>
  <si>
    <t>Indiquez ci-contre les autres actifs qui échangent des données avec l'actif et les référentiels interrogés.</t>
  </si>
  <si>
    <t>Use the comments column to list those assets which exchange data with the asset,  and the databases queried .</t>
  </si>
  <si>
    <t>Does the asset generate any data flows or finished product visible to customers (statements, mailings / emailing, etc.)?</t>
  </si>
  <si>
    <t>Quelle est la nature des utilisateurs finaux de l'actif ?</t>
  </si>
  <si>
    <t>Who are the end-users of the asset?</t>
  </si>
  <si>
    <t>L'actif sera-t-il utilisé par des collaborateurs nomades métier (via Mobimax) ?</t>
  </si>
  <si>
    <t>Will the asset be used by business mobile staff (Ex Mobimax)?</t>
  </si>
  <si>
    <t>Combien d'utilisateurs ont accès à l'actif ?</t>
  </si>
  <si>
    <t>How many users have access to the asset?</t>
  </si>
  <si>
    <t>Est-ce que les profils ont été décrits pour l'actif?</t>
  </si>
  <si>
    <t>L'actif est-il accessible par des utilisateurs d'un autre Pôle/Métier (cross selling) ou bien déployée à l'international ?</t>
  </si>
  <si>
    <t>Does the asset is accessed by users of another Pole / Business (cross selling) or deployed internationally?</t>
  </si>
  <si>
    <t>L'actif présente-t-il plusieurs Maîtrises d'Ouvrage ? (Actif multipropriétaires)
Si "oui", lister les propriétaires.</t>
  </si>
  <si>
    <t>Is the asset used by different business lines? (Multi-owner asset)
If "Yes", list the owners.</t>
  </si>
  <si>
    <t>Niveau de disponibilité de l'actif et du fournisseur</t>
  </si>
  <si>
    <t>Existe-t-il des périodes critiques pendant lesquelles tout dysfonctionnement de l'actif serait fortement dommageable pour l'entreprise (respect d'échéance, saisonnalité, lancement d'offre, …)</t>
  </si>
  <si>
    <t>Are there critical periods during which any asset malfunction would be seriously damaging for the company (meeting deadlines,  seasonality, offer launch, etc.)?</t>
  </si>
  <si>
    <t>Si vous avez déjà subi une interruption de service de cet actif, appuyez vous sur cette expérience pour évaluer les impacts.</t>
  </si>
  <si>
    <t>If you have already experienced a service interruption for this asset, use the feedback to consolidate your evaluation of the impacts.</t>
  </si>
  <si>
    <t>Avez-vous déjà dans le passé subi une interruption de 24h de cet actif?
(si oui, renseignez les références, la Date / Version et le commentaire de l'IP)</t>
  </si>
  <si>
    <t>L'actif nécessite-t-il la mise en place d'un archivage légal ?</t>
  </si>
  <si>
    <t>L'externalisation de l'actif est-elle envisagée en dehors du Groupe ?</t>
  </si>
  <si>
    <t>La délocalisation géographique d'une partie de l'actif ou des utilisateurs est-elle envisagée ?</t>
  </si>
  <si>
    <t>Does the asset require implementation of legal archiving?</t>
  </si>
  <si>
    <t>Is the asset subject to legal and regulatory constraints in terms of Confidentiality, Integrity, Availability, Traceability And Audit?</t>
  </si>
  <si>
    <t>Indiquer ici si les données stockées et archivées par l'actif nécessitent la mise en place d'un archivage légal.</t>
  </si>
  <si>
    <t>Indiquer si l'actif présente un risque réglementaire et/ou légal (prendre légal si les deux sont vrais) quelqu'il soit.</t>
  </si>
  <si>
    <t>Please indicate if legal archiving is needed for data stored in the asset.</t>
  </si>
  <si>
    <t>Please indicate if the asset represent a regulatory or legal (legal is legal and regulatory) risk whatever it is.</t>
  </si>
  <si>
    <t>Cette étape a pour objectif d’identifier les contraintes qui pèsent sur l'actif cible .
Les informations obtenues serviront ensuite à l’analyse détaillée des risques SSI qui sera conduite par les experts sécurité.</t>
  </si>
  <si>
    <t>The purpose of this stage is to identify those constraints relevant to the target asset.
The information gathered will then be used in the detailed analysis of ISS risks conducted by security experts.</t>
  </si>
  <si>
    <t>L'actif est basé sur :</t>
  </si>
  <si>
    <t>The asset is based on:</t>
  </si>
  <si>
    <t>Quel est le canal d'accès à l'actif?</t>
  </si>
  <si>
    <t>Which access channel is used for the asset?</t>
  </si>
  <si>
    <t>Quel est le référentiel d'identité utilisé par l'actif?</t>
  </si>
  <si>
    <t>What is the identity referential used for this asset?</t>
  </si>
  <si>
    <t>STEP 1 - Start a new ASIF.  The ASIF Asset Identity, Business_Form and IT_Form sheets must be correctly filled.</t>
  </si>
  <si>
    <t>Cette mesure doit être évaluée à travers des risques liés à cet actif.</t>
  </si>
  <si>
    <t>ASIF en mode simple</t>
  </si>
  <si>
    <t>ASIF en mode détaillé</t>
  </si>
  <si>
    <t>ER_88</t>
  </si>
  <si>
    <t>Fraud (bypass rules , calculation error, insider trading ...)</t>
  </si>
  <si>
    <t>Modification or leak of data by a user due to a lack of environments logical segregation or non-compliance with the security policies for application architecture. (Fraud / Integrity / Network / Infra)</t>
  </si>
  <si>
    <t>L'infrastructure et les applications doivent répondre à des règles spécifiques.
 - Les environnements de non-production d'une application critique (extrêmes ou serious)  se conforment avec le modèle technique de la récupération proche.</t>
  </si>
  <si>
    <t>Les autorisations devraient être extraites hebdomadairement et exportés par un moyen sécurisé de TIGRE. Les autorisations doivent respecter le format PIVOT.</t>
  </si>
  <si>
    <t xml:space="preserve">L'hébergement doit être en interne
La dérogation pour l'hébergement externe est soumise à une analyse de risque et une mise en oeuvre détaillée du plan de réduction de risque en résultant et des mesures de sécurité techniques. Elle doit inclure un plan d'internalisation (L'hébergement doit devenir interne avant la fin de la dérogation). </t>
  </si>
  <si>
    <t>- Scans d'anti-virus des fichiers téléchargés (clients/partenaires) 
- Automatiser les processus et les controls pour limiter le risque des erreurs manuelles/humaines et le risque de fraude. Il est possible d'utiliser différentes sources d'informations, corrélation, vérification de cohérence… 
- Validation par 4-yeux (une personne apporte une modification ou crée une opération, la seconde approuve le changement/l'opération) 
- Validation par 2-clics (compléter et valider un formulaire, puis montrer le résumé pour être revalider par l'utilisateur). C'est obligatoire pour la vente en ligne. 
- Des contrôles supplémentaires en dehors des applications, managé par le business, pour détecter des erreurs/fraudes à un haut niveau (comme la réconciliation Finance-PMS, les contrôles d'affaires sur la manipulation de la réclamation…).</t>
  </si>
  <si>
    <t>Un risque résiduel existe et doit être traité dans une dérogation. Il peut-être être choisi de revoir les mesures à la place.</t>
  </si>
  <si>
    <t>Si vous ne savez pas répondre à cette question, rapprochez vous de votre correspondant PCA ou de l'équipe PCA.</t>
  </si>
  <si>
    <t>For questions 1-3, you can get help from your BCP correspondent. Please indicate the linked Business process supported by the asset.</t>
  </si>
  <si>
    <t>Image moyennement dégradée sur la sphére Assurance.</t>
  </si>
  <si>
    <t>OutSourcing</t>
  </si>
  <si>
    <t>M1.1</t>
  </si>
  <si>
    <t xml:space="preserve">external-hosting
CARDIF-GS-SPR-32-02
</t>
  </si>
  <si>
    <t>Les responsabilités respectives du prestataire et du client, en matière de protection des données, sont clairement identifiées et formalisées selon les réglementations en vigueur  (dans le cadre de la loi française, le Client peut par exemple être seul « responsable du Traitement » (le Prestataire étant alors considéré comme sous-traitant), ou les Parties (Prestataire et Client) peuvent être « conjointement responsables du Traitement », dans ce dernier cas, leurs rôles respectifs concernant les formalités déclaratives, l’information des personnes, l’obligation de sécurité et l’exercice des droits des personnes doivent être formellement établis).</t>
  </si>
  <si>
    <t>M1.2</t>
  </si>
  <si>
    <t>Le Prestataire a l'obligation d’informer le Client en cas de recours à la sous-traitance, et une clause maintient l’engagement de responsabilité du Prestataire vis-à-vis du Client concernant la protection des données à caractère personnel (absence de report de responsabilité sur les sous-contractants)</t>
  </si>
  <si>
    <t>M2.1</t>
  </si>
  <si>
    <t>Lorsque le Prestataire est sous-traitant, il a l’obligation de fournir au Client responsable du Traitement toute information utile pour procéder à la déclaration du Traitement auprès de l’autorité compétente.</t>
  </si>
  <si>
    <t>M2.2</t>
  </si>
  <si>
    <t>Lorsque le Prestataire est responsable conjoint du Traitement : la Partie en charge des formalités à remplir est clairement désignée (la partie ne déclarant pas devant fournir à celle en charge des formalités toute information utile pour ce faire, et cette dernière devant apporter la preuve que les formalités ont été remplies).</t>
  </si>
  <si>
    <t>M3.1</t>
  </si>
  <si>
    <t>Lister de façon claire et exhaustive les pays hébergeant les datacenters (et serveurs) du Prestataire dans (et sur) lesquels seront traitées et-ou stockées les données du Client, et le Prestataire se doit d’informer le Client de toute modification de ces localisations.</t>
  </si>
  <si>
    <t>M3.2</t>
  </si>
  <si>
    <t>le Prestataire s'engage sur l’assurance d’une protection adéquate des données à caractère personnel à l’étranger (au moyen de « Clauses contractuelles types » ou de règles contraignantes d’entreprise « BCR »).</t>
  </si>
  <si>
    <t>M3.3</t>
  </si>
  <si>
    <t>le Client peut limiter les transferts de données à caractère personnel uniquement vers une liste de pays déterminés (par exemple, en Europe, vers des pays membres de l’Espace Economique Européen ou vers des pays tiers reconnus comme assurant un niveau de protection adéquat par décision de la Commission Européenne).</t>
  </si>
  <si>
    <t>M4.1</t>
  </si>
  <si>
    <t>le Prestataire s'engage à ne pas conserver les données au-delà des durées fixées par le Client désigné comme responsable du Traitement, ou fixées en concertation avec le Client en cas de responsabilité conjointe du Traitement.</t>
  </si>
  <si>
    <t>M5.1</t>
  </si>
  <si>
    <t>le Prestataire se doit de coopérer avec le Client pour la mise en place et l'application des procédures permettant aux personnes concernées d’exercer leurs droits d’accès relatifs au traitement de leurs données personnelles.</t>
  </si>
  <si>
    <t>M6.1</t>
  </si>
  <si>
    <t>le Prestataire se doit de coopérer avec les autorités compétentes en matière de protection des données à caractère personnel (notamment en cas de demande d’information ou de contrôle).</t>
  </si>
  <si>
    <t>M7.1</t>
  </si>
  <si>
    <t>En France : le prestataire est agréé par le Ministère de la Santé, pour une validité de 3 ans.
A l’international : agrément équivalent ou certification liée à l’hébergement des données médicales personelles.</t>
  </si>
  <si>
    <t>M8.1</t>
  </si>
  <si>
    <t>le prestataire doit coopérer avec le Client et les autorités compétentes mandatées ou autorisées par le Client dans le cadre d’enquêtes, et s'engage à tenir à leur disposition les traces de connexion aux données traitées, pendant une durée de 6 mois.</t>
  </si>
  <si>
    <t>M8.2</t>
  </si>
  <si>
    <t>M9.1</t>
  </si>
  <si>
    <t>le Prestataire doit montrer sa propre conformité au domaine concerné (ex : publication de rapports d’audit, obtention-renouvellement de certifications, …).</t>
  </si>
  <si>
    <t>M9.2</t>
  </si>
  <si>
    <t>le Client peut auditer le Prestataire en regard du référentiel des exigences de conformité concernées</t>
  </si>
  <si>
    <t>M10.1</t>
  </si>
  <si>
    <t>le Prestataire doit fournir (et actualiser régulièrement) la liste (désignation et la localisation) des hébergeurs (dépositaires des données) et des opérateurs (exploitants) du service Cloud.</t>
  </si>
  <si>
    <t>M10.2</t>
  </si>
  <si>
    <t>le Prestataire doit informer immédiatement le Client en cas de requête d’une autorité administrative ou judiciaire étrangère (y compris au cas où elle ne concerne pas directement le Client, mais induit un accès potentiel à ses données).</t>
  </si>
  <si>
    <t>M10.3</t>
  </si>
  <si>
    <t>M11.1</t>
  </si>
  <si>
    <t>il ne doit pas y avoir de conflit d’intérêts potentiels du fait des activités du Prestataire.</t>
  </si>
  <si>
    <t>M11.2</t>
  </si>
  <si>
    <t>Des dispositifs rendant les données sensibles inintelligibles pour les intervenants du Prestataire dépositaire sont mis en place.
Ces moyens peuvent consister en l’anonymisation (ou banalisation) des données personnelles ou confidentielles, le lien entre les données fictives et les données réelles devant alors être établi en dehors de la solution de Cloud Computing.
L’autre moyen de protection réside dans le chiffrement des données sensibles, les opérations de chiffrement et de déchiffrement devant être exécutées en dehors de la solution de Cloud Computing.
Dans le cas où la réversibilité (déchiffrement) des données ne peut être opérée en dehors du Cloud, le dispositif n’assure pas totalement la protection contre d’éventuels accès abusifs par le Prestataire, mais il y contribue compte tenu de l’effort et de la compétence nécessaires à son contournement.</t>
  </si>
  <si>
    <t>M11.3</t>
  </si>
  <si>
    <t>des moyens sont mis en œuvre, sous la responsabilité du prestataire, pour maîtriser les accès privilégiés des exploitants de sa solution : procédures d’octroi-soustraction des droits d’accès aux intervenants, revalidation-actualisation périodiques des exploitants actifs et de leurs privilèges, traçabilité des accès et tentatives d’accès des exploitants.</t>
  </si>
  <si>
    <t>M12.1</t>
  </si>
  <si>
    <t>Des moyens sont mis en œuvre, sous la responsabilité du prestataire, pour assurer le cloisonnement des données et des traitements du Client (revues de sécurité applicatives avec une éventuelle communication des résultats au Client, durcissement des socles systèmes dont les hyperviseurs, …) ; ces principes d’isolation devant également être appliqués aux environnements de sauvegarde-archivage des données du Client.</t>
  </si>
  <si>
    <t>M12.2</t>
  </si>
  <si>
    <t>Des moyens sont mis en œuvre par le prestataire pour assurer la traçabilité des accès aux données sensibles du Client (dispositifs de journalisation de l’origine, de l’horodatage et de la nature de ces accès).</t>
  </si>
  <si>
    <t>M13.1</t>
  </si>
  <si>
    <t>Des moyens sont mis en œuvre, sous la responsabilité du prestataire, pour assurer le cloisonnement des flux réseaux internes (contrôle et filtrage des flux entrants et sortants) en fonction de leur nature : flux de production du Client et des autres Clients du Cloud, flux d’exploitation-administration, flux de sauvegarde, …).</t>
  </si>
  <si>
    <t>M13.2</t>
  </si>
  <si>
    <t>Mise en place de « tunnels » visant à isoler les flux transitant par Internet et à limiter les risques d’interception de données, entre les ressources depuis lesquelles sont effectués les accès par les usagers du Client (tunnels initialisés au niveau des postes de travail, smartphones, tablettes, … ou du réseau interne du Client) et la solution Cloud du Prestataire.</t>
  </si>
  <si>
    <t>M14.1</t>
  </si>
  <si>
    <t>Des moyens sont mis en œuvre, sous la responsabilité du prestataire, pour assurer la sécurité des opérations d’administration de la solution de Cloud Computing : cloisonnement des chaines de liaisons utilisées pour les opérations de supervision, d’administration technique, de sauvegarde, utilisation de protocoles sécurisés, authentification forte des intervenants techniques (au moyen d’un processus mettant en œuvre au moins 2 des 3 facteurs d’authentification d’un accédant, reposant sur « ce qu’il connait », « ce qu’il possède », « ce qu’il est ») et traçabilité des opérations d’exploitation.</t>
  </si>
  <si>
    <t>M15.1</t>
  </si>
  <si>
    <t>Les dispositifs de chiffrement sont maîtrisés par le Client et impliquent que la gestion des secrets soit opérée en dehors du périmètre du Prestataire fournissant la solution de Cloud Computing à sécuriser, et que les ressources techniques assurant les fonctions de génération des secrets soient hébergées en dehors de cette solution (au sein du SI du Client ou éventuellement dans un SI externe voire un Cloud fourni par un autre Prestataire).</t>
  </si>
  <si>
    <t>M15.2</t>
  </si>
  <si>
    <t>Des dispositifs permettent de restreindre, contrôler et surveiller l’accès aux secrets cryptographiques (authentification renforcée et traçabilité des accès).</t>
  </si>
  <si>
    <t>M16.1</t>
  </si>
  <si>
    <t>Des mécanismes d’authentification renforcée ou forte des utilisateurs accédant à des données ou traitements sensibles sont mis en place (ex : utilisation d’un mot de passe non-rejouable, utilisation d’un certificat d’authentification éventuellement stocké sur une carte à puce, …).</t>
  </si>
  <si>
    <t>M16.2</t>
  </si>
  <si>
    <t>Les opérations de gestion des usagers de la solution de Cloud Computing sont maîtrisés par le client : octroi-soustraction des droits d’accès aux utilisateurs, revalidation-actualisation périodiques des utilisateurs actifs et de leurs droits d’accès.</t>
  </si>
  <si>
    <t>M16.3</t>
  </si>
  <si>
    <t>M17.1</t>
  </si>
  <si>
    <t>Des moyens sont mis en œuvre, sous la responsabilité du prestataire, pour assurer la protection des accès physiques aux locaux hébergeant d’éventuels supports de données sensibles (du fait de la confidentialité des données et traitements qu’ils contiennent) : dispositifs de protection périphérique et périmétrique, de contrôle des accès des personnels et visiteurs, dispositifs de surveillance des zones sensibles, ...</t>
  </si>
  <si>
    <t>M17.2</t>
  </si>
  <si>
    <t>le chiffrement des données enregistrées sur des supports susceptibles d’être volés (médias externes ou amovibles) et des dispositifs de sauvegarde en réseau, de préférence aux supports de sauvegarde physique, sont mis en place.</t>
  </si>
  <si>
    <t>M17.3</t>
  </si>
  <si>
    <t>Les données sensibles sont effacées pysiquement avant recyclage ou mise au rebut des ressources sur lesquelles elles ont été enregistrées.</t>
  </si>
  <si>
    <t>M18.1</t>
  </si>
  <si>
    <t>Tous les exemplaires des données afférentes au contrat établi avec le Client doivent être restitués puis détruits par le prestataire (quelles qu’en soient la répartition et la localisation, y compris sur les sites et supports de sauvegarde, d’archivage et de secours). Le prestataire s'engage à fournir au client la garantie (ex : récépissé) de leur destruction effective.</t>
  </si>
  <si>
    <t>M19.1</t>
  </si>
  <si>
    <t>Le Prestataire doit informer le Client en cas de recours à la sous-traitance, et une clause maintient l’engagement du prestataire de ses responsabilités vis-à-vis du Client concernant la protection des données dont la confidentialité doit être préservée.</t>
  </si>
  <si>
    <t>M19.2</t>
  </si>
  <si>
    <t>Le Prestataire s'engage sur sa capacité à contrôler les niveaux de sécurité délivrés par ses sous-traitants et à fournir au Client des preuves de l’exécution effective de ces contrôles.</t>
  </si>
  <si>
    <t>M20.1</t>
  </si>
  <si>
    <t>Le Prestataire doit renseigner et fournir au Client un ensemble d’indicateurs définis conjointement par les deux parties et permettant de mesurer et suivre l’évolution du niveau de complétude et d’efficacité des dispositifs de sécurité préalablement convenus.</t>
  </si>
  <si>
    <t>M20.2</t>
  </si>
  <si>
    <t>Le Prestataire doit faire contrôler régulièrement par un tiers la sécurité de sa solution et fournir au Client des preuves de l’exécution effective de ces contrôles.</t>
  </si>
  <si>
    <t>OCC1</t>
  </si>
  <si>
    <t>OCC2</t>
  </si>
  <si>
    <t>OCC3</t>
  </si>
  <si>
    <t>OCC4</t>
  </si>
  <si>
    <t>OCC5</t>
  </si>
  <si>
    <t>OCC6</t>
  </si>
  <si>
    <t>OCC7</t>
  </si>
  <si>
    <t>OCC8</t>
  </si>
  <si>
    <t>OCC9</t>
  </si>
  <si>
    <t>OCC10</t>
  </si>
  <si>
    <t>OCC11</t>
  </si>
  <si>
    <t>OCC12</t>
  </si>
  <si>
    <t>OCC13</t>
  </si>
  <si>
    <t>OCC14</t>
  </si>
  <si>
    <t>OCC15</t>
  </si>
  <si>
    <t>OCC16</t>
  </si>
  <si>
    <t>OCC17</t>
  </si>
  <si>
    <t>OCC18</t>
  </si>
  <si>
    <t>OCC19</t>
  </si>
  <si>
    <t>OCC20</t>
  </si>
  <si>
    <t>OCC21</t>
  </si>
  <si>
    <t>OCC22</t>
  </si>
  <si>
    <t>OCC23</t>
  </si>
  <si>
    <t>OCC24</t>
  </si>
  <si>
    <t>OCC25</t>
  </si>
  <si>
    <t>OCC26</t>
  </si>
  <si>
    <t>OCC27</t>
  </si>
  <si>
    <t>OCC28</t>
  </si>
  <si>
    <t>OCC29</t>
  </si>
  <si>
    <t>OCC30</t>
  </si>
  <si>
    <t>OCC31</t>
  </si>
  <si>
    <t>OCC32</t>
  </si>
  <si>
    <t>OCC33</t>
  </si>
  <si>
    <t>OCC34</t>
  </si>
  <si>
    <t>OCC35</t>
  </si>
  <si>
    <t>OCC36</t>
  </si>
  <si>
    <t>OCC37</t>
  </si>
  <si>
    <t>OCC38</t>
  </si>
  <si>
    <t>OCC39</t>
  </si>
  <si>
    <t>OCC40</t>
  </si>
  <si>
    <t>OCC41</t>
  </si>
  <si>
    <t>OCC42</t>
  </si>
  <si>
    <t>OCC43</t>
  </si>
  <si>
    <t>OCC44</t>
  </si>
  <si>
    <t>OCC45</t>
  </si>
  <si>
    <t>OCC46</t>
  </si>
  <si>
    <t>OCC47</t>
  </si>
  <si>
    <t>OCC48</t>
  </si>
  <si>
    <t>OCC49</t>
  </si>
  <si>
    <t>OCC50</t>
  </si>
  <si>
    <t>OCC51</t>
  </si>
  <si>
    <t>OCC52</t>
  </si>
  <si>
    <t>OCC53</t>
  </si>
  <si>
    <t>OCC54</t>
  </si>
  <si>
    <t>OCC55</t>
  </si>
  <si>
    <t>OCC56</t>
  </si>
  <si>
    <t>OCC57</t>
  </si>
  <si>
    <t>OCC58</t>
  </si>
  <si>
    <t>OCC59</t>
  </si>
  <si>
    <t>OCC60</t>
  </si>
  <si>
    <t>OCC61</t>
  </si>
  <si>
    <t>OCC62</t>
  </si>
  <si>
    <t>OCC63</t>
  </si>
  <si>
    <t>OCC64</t>
  </si>
  <si>
    <t>OCC65</t>
  </si>
  <si>
    <t>OCC66</t>
  </si>
  <si>
    <t>OCC67</t>
  </si>
  <si>
    <t>OCC68</t>
  </si>
  <si>
    <t>OCC69</t>
  </si>
  <si>
    <t>OCC70</t>
  </si>
  <si>
    <t>OCC71</t>
  </si>
  <si>
    <t>OCC72</t>
  </si>
  <si>
    <t>OCC73</t>
  </si>
  <si>
    <t>OCC74</t>
  </si>
  <si>
    <t>OCC75</t>
  </si>
  <si>
    <t>OCC76</t>
  </si>
  <si>
    <t>OCC77</t>
  </si>
  <si>
    <t>OCC78</t>
  </si>
  <si>
    <t>OCC79</t>
  </si>
  <si>
    <t>OCC80</t>
  </si>
  <si>
    <t>OCC81</t>
  </si>
  <si>
    <t>OCC82</t>
  </si>
  <si>
    <t>OCC83</t>
  </si>
  <si>
    <t>OCC84</t>
  </si>
  <si>
    <t>OCC85</t>
  </si>
  <si>
    <t>OCC86</t>
  </si>
  <si>
    <t>OCC87</t>
  </si>
  <si>
    <t>OCC88</t>
  </si>
  <si>
    <t>OCC89</t>
  </si>
  <si>
    <t>OCC90</t>
  </si>
  <si>
    <t>OCC91</t>
  </si>
  <si>
    <t>OCC92</t>
  </si>
  <si>
    <t>OCC93</t>
  </si>
  <si>
    <t>OCC94</t>
  </si>
  <si>
    <t>OCC95</t>
  </si>
  <si>
    <t>OCC96</t>
  </si>
  <si>
    <t>OCC97</t>
  </si>
  <si>
    <t>OCC98</t>
  </si>
  <si>
    <t>OCC99</t>
  </si>
  <si>
    <t>OCC100</t>
  </si>
  <si>
    <t>OCC101</t>
  </si>
  <si>
    <t>OCC102</t>
  </si>
  <si>
    <t>OCC103</t>
  </si>
  <si>
    <t>OCC104</t>
  </si>
  <si>
    <t>OCC105</t>
  </si>
  <si>
    <t>OCC106</t>
  </si>
  <si>
    <t>OCC107</t>
  </si>
  <si>
    <t>OCC108</t>
  </si>
  <si>
    <t>OCC109</t>
  </si>
  <si>
    <t>OCC110</t>
  </si>
  <si>
    <t>BF68 - Is the activity (or process) Outsourced ?</t>
  </si>
  <si>
    <t>IT18-IaaS</t>
  </si>
  <si>
    <t>IT18-SaaS</t>
  </si>
  <si>
    <t>IT18-PaaS</t>
  </si>
  <si>
    <t>IT18-Housing</t>
  </si>
  <si>
    <t xml:space="preserve">Business intreruption </t>
  </si>
  <si>
    <t>Sce_09</t>
  </si>
  <si>
    <t>Failure to fulfill personal data protection responsibilities.</t>
  </si>
  <si>
    <t>Très faible</t>
  </si>
  <si>
    <t>Significant</t>
  </si>
  <si>
    <t>O_01</t>
  </si>
  <si>
    <t>Sce_10</t>
  </si>
  <si>
    <t>Failure to complete the required formalities with the personal data protection authorities (e.g. the CNIL declaration in France).</t>
  </si>
  <si>
    <t>O_02</t>
  </si>
  <si>
    <t>Sce_11</t>
  </si>
  <si>
    <t>Offshoring of data in contravention of legislation applicable to the international transfer of personal data.</t>
  </si>
  <si>
    <t>O_03</t>
  </si>
  <si>
    <t>Sce_12</t>
  </si>
  <si>
    <t>Exceeding the legally permitted periods for retention of personal data.</t>
  </si>
  <si>
    <t>O_04</t>
  </si>
  <si>
    <t>Sce_13</t>
  </si>
  <si>
    <t>Inability to fulfill requests for access to, correction and/or deletion of personal data made by individuals regarding their own data.</t>
  </si>
  <si>
    <t>O_05</t>
  </si>
  <si>
    <t>Sce_14</t>
  </si>
  <si>
    <t>Failure to respond to requests from personal data protection agencies (information requests, inspections, etc.).</t>
  </si>
  <si>
    <t xml:space="preserve">  Confidentiality</t>
  </si>
  <si>
    <t>O_06</t>
  </si>
  <si>
    <t>Sce_15</t>
  </si>
  <si>
    <t>Failure to comply with the legal requirements applying to the hosting of personal medical data.</t>
  </si>
  <si>
    <t>O_07</t>
  </si>
  <si>
    <t>Sce_16</t>
  </si>
  <si>
    <t>Inability to provide information in response to enquiries where the cause of such inability is the absence of IS traceability or where the reason given is that the logs concerned contain data referring to other customers.</t>
  </si>
  <si>
    <t>O_08</t>
  </si>
  <si>
    <t>Sce_17</t>
  </si>
  <si>
    <t>Inability to meet certain regulatory compliance and/or certification requirements 
(e.g.: PCI-DSS, SOX, ISO27001, etc.).</t>
  </si>
  <si>
    <t>O_09</t>
  </si>
  <si>
    <t>Sce_18</t>
  </si>
  <si>
    <t>Judicial demands imposed on Service Providers by national regulators in those countries where the data are hosted or those in which the service providers are subject to national jurisdiction where compliance requires access to confidential data (e.g. under the Patriot Act in the USA).</t>
  </si>
  <si>
    <t>O_10</t>
  </si>
  <si>
    <t>Sce_19</t>
  </si>
  <si>
    <t>Abusive access to Client data by the operators of resources and services supplied by the Service Provider (e.g. corruption or blackmail resulting in the use of privileged access by an administrator to the Client's data).</t>
  </si>
  <si>
    <t>O_11</t>
  </si>
  <si>
    <t>Sce_20</t>
  </si>
  <si>
    <t>Illegal access to data following a failure to isolate the Client environment from the technical environment of the Service Provider.</t>
  </si>
  <si>
    <t>O_12</t>
  </si>
  <si>
    <t>Sce_21</t>
  </si>
  <si>
    <t>Interception of network data flows and disclosure of sensitive information (within the distributed infrastructure of the Service Provider or in the context of service usage by the Client).</t>
  </si>
  <si>
    <t>Improbable</t>
  </si>
  <si>
    <t>O_13</t>
  </si>
  <si>
    <t>Sce_22</t>
  </si>
  <si>
    <t>Illegal access to data as a result of service supervision/administration interfaces becoming compromised.</t>
  </si>
  <si>
    <t>O_14</t>
  </si>
  <si>
    <t>Sce_23</t>
  </si>
  <si>
    <t>Illegal access to data as a result of encryption keys becoming compromised (e.g. generation and use of fake certificates).</t>
  </si>
  <si>
    <t>O_15</t>
  </si>
  <si>
    <t>Sce_24</t>
  </si>
  <si>
    <t>Illegal access to Client data as a result of identity theft from a service user (e.g. social engineering, password theft, etc.).</t>
  </si>
  <si>
    <t>O_16</t>
  </si>
  <si>
    <t>Sce_25</t>
  </si>
  <si>
    <t>Theft of physical media containing sensitive data and the subsequent disclosure of confidential information.</t>
  </si>
  <si>
    <t>O_17</t>
  </si>
  <si>
    <t>Sce_26</t>
  </si>
  <si>
    <t>Failure to destroy confidential data (or non-secure/non-comprehensive destruction) at the end of the contract (whether at the end of the contract period or in the event of early termination).</t>
  </si>
  <si>
    <t>O_18</t>
  </si>
  <si>
    <t>Sce_27</t>
  </si>
  <si>
    <t>Disclosure of information following a security failure on the part of a Service Provider subcontractor.</t>
  </si>
  <si>
    <t>O_19</t>
  </si>
  <si>
    <t>Sce_28</t>
  </si>
  <si>
    <t>Downgrading of the effectiveness delivered by agreed data confidentiality protection systems.</t>
  </si>
  <si>
    <t>O_20</t>
  </si>
  <si>
    <t>Risk 0</t>
  </si>
  <si>
    <t xml:space="preserve">ER_29 - Business intreruption </t>
  </si>
  <si>
    <t>Sce_01 - Unavailability of IT resources due to a security event (eg. DDOS, theft, ...) or a failing incident management process. (Availability / SLA)</t>
  </si>
  <si>
    <t>Risk 1</t>
  </si>
  <si>
    <t>Sce_02 - Unavailability of IT resources (data, servers, workstations, ...) due to an error, a failure, deletion / corruption of data, no earlier version of backup is recoverable, ... (Backup / PRA)</t>
  </si>
  <si>
    <t>Risk 2</t>
  </si>
  <si>
    <t>ER_89 - Leakage of information or sensitive data (data theft, network listening ...)</t>
  </si>
  <si>
    <t>Risk 3</t>
  </si>
  <si>
    <t>ER_88 - Fraud (bypass rules , calculation error, insider trading ...)</t>
  </si>
  <si>
    <t>Sce_04 - Fraudulent modification of data by a user (eg. Business, administrator, developer, ...) due to an application flaw / failure process IT, to inappropriate access rights and / or insufficient control (ex. Business control, authorization management, OOPC, ...) (Fraud / Integrity  / authorizations management)</t>
  </si>
  <si>
    <t xml:space="preserve">Download / Upload </t>
  </si>
  <si>
    <t>Please comment how/where the activity is outsourced</t>
  </si>
  <si>
    <t>Weighted score</t>
  </si>
  <si>
    <t>Implementation dificulty</t>
  </si>
  <si>
    <t xml:space="preserve">Global improvement </t>
  </si>
  <si>
    <t>Express designation of the respective data protection responsibilities of the Service Provider and the Client to ensure compliance with the requirements imposed by applicable local legislation (in the context of French law, the Client may, for example, be solely responsible as the 'party responsible for processing' (in which case, the Service Provider is deemed a subcontractor) or the Parties (Service Provider and Client) may be jointly responsible as 'parties jointly responsible for processing', in which case their respective roles regarding formal declaration, the provision of information to individuals, and the obligation to maintain security and enable individuals to exercise their must be formally established).</t>
  </si>
  <si>
    <t>Existence of systems to ensure that sensitive data are unintelligible to employees of the custodian Service Provider.
These resources may consist of anonymization of personal or confidential data, the link between the fictive data and actual data then being made outside the outsourced solution.
The other protection method consists of encrypting sensitive data; where this method is used, the encryption and decryption operations must be actioned outside the outsourced solution (N.B.: this system also covers risks R12, R13 and R14 referred to below).
Where reversibility (decryption) of data cannot be achieved outside the outsourced solution, the system does not provide total protection against the possibility of abusive access by the Service Provider, but it does contribute to protection, given the amount of effort and expertise required to break the decryption code.</t>
  </si>
  <si>
    <t>Express commitment of the Service Provider regarding the resources implemented to fulfill its responsibility to ensure secure containment of internal data flows (checking and filtering of incoming and outgoing data by type: Client production flows and those of other Cloud Clients, operational/administration flows, backup flows, etc.).</t>
  </si>
  <si>
    <t>Service Provider commitments regarding the resources implemented to fulfill its responsibility to ensure the security of operations required to administer the outsourced solution: containment of the sequences of links used for supervisory, technical administration and backup operations, the use of secure protocols, strong authentication of technical maintenance staff (using a process implementing at least 2 of the 3 factors of authentication - something the user knows, something the user has or something the user is) and traceability of operational actions.</t>
  </si>
  <si>
    <t>Client control of encryption systems where key management is provided outside the operating perimeter of the Service Provider supplying the solution to be secured, and where the technical resources providing the key generating functions are hosted outside this solution (in the Client IS or optionally in an external IS or even a Cloud solution provided by a different Service Provider).</t>
  </si>
  <si>
    <t>Existence of systems enabling the restriction, checking and surveillance of access to cryptographic keys (strengthened authentication and access traceability).</t>
  </si>
  <si>
    <t>Use of strengthened or strong authentication mechanisms for users accessing sensitive data and/or processes (e.g. use of a one-time password, use of an authentication certificate optionally stored on a smart card, etc.).</t>
  </si>
  <si>
    <t>Client control of management operations involving users of the outsourced solution: granting and withdrawal of user access rights and periodic revalidation/updating of active users and their access rights.</t>
  </si>
  <si>
    <t>Additionally, the express commitment of the Service Provider regarding the resources implemented to ensure traceability of the Client's sensitive data (systems to log the origin, timestamp and nature of every instance of access to these data).</t>
  </si>
  <si>
    <t>Encryption of data saved on media offering the potential for theft (external or removable media) and the use of networked backup systems in preference to physical backup media.</t>
  </si>
  <si>
    <t>Express commitment of the Service Provider to restore and subsequently destroy all copies of data relating to the contract signed with the Client (regardless of how the data have been distributed and located, including on backup, archiving and emergency backup sites and media), and to provide the Client with a guarantee (e.g. receipt) confirming their effective destruction.</t>
  </si>
  <si>
    <t>Express commitment of the Service Provider to inform the Client and provide the latter with a set of jointly agreed indicators designed to measure and monitor changes in the comprehensiveness and effectiveness of the previously agreed security systems.</t>
  </si>
  <si>
    <t xml:space="preserve">La méthode d'authentification de niveau faible doit respecter la politique de gestion du cycle de vie des identifiants.
- Un mot de passe faible doit être changé au plus tard tous les 90 jours
- Un intervalle minimum de deux jours entre les changements de mots de passe
- Changement de mot de passe : non identique aux deux précédents
- Les mots de passe de première connexion doivent être changés la première fois qu'ils sont employés
- Des éléments d'authentification sont fournis avec un document de  de sécurité à signer et à renvoyer (dans un délai maximum d'une semaine) et à archiver </t>
  </si>
  <si>
    <t xml:space="preserve">La méthode d'authentification de niveau modéré doit respecter la politique de gestion du cycle de vie des identifiants. 
Le code d'accès doit seulement être émis sous la condition que l'identité de la personne (utilisateur) soit vérifiée.
- Un mot de passe de niveau moyen doit être changé au plus tard tous les 180 jours.
- Il doit y avoir un intervalle minimum de deux jours entre les changements de mots de passe.
- Changement de mot de passe : non identique aux deux précédents
- Les mots de passe de première connexion doivent être changés la première fois qu'ils sont utilisés
- Les éléments d'authentification sont fournis avec un document de sensibilisation à la sécurité à signer et à renvoyer (dans un délai de 1 semaine à un maximum) et  à archiver
</t>
  </si>
  <si>
    <t xml:space="preserve">
L'intégrité (données stockées, données manoeuvrées et transport des données) doit être garantie par les mesures et les procédures des politiques concernant les besoins sérieux d'intégrité.
Les méthodes peuvent être :
- Signature électronique
- Authenticité de l'origine du message 
- Contrôle d'accès
- Snapshot et engagement 
- Des supports/restaurations 
- Gestion des conflits d'accès
- Prévention des transactions concurrentes 
- Encapsulation des transaction
- Médiation :  Vérification (droits et accès) par un système tiers, qui vérifie les autorisations commandant l'utilisation d'une entité d'une ressource (des données ou d'un programme) avant d'accorder l'accès ou lui accéder dans son endroit (le triple accès)</t>
  </si>
  <si>
    <t>Encryption in storage
Generic principle: any data of a confidentiality level higher than the confidentiality level of the storage support must be encrypted, and the encryption key not stored on the same device. All requirements bellow are based on this generic principle considering that mobile devices are classified Public, servers Confidential, and passwords Secret.
- Any data stored in a device that can leave the company premises (USB drive, CD, tapes…) must be encrypted, except if data is public.
- On servers, data classified Secret must be encrypted in a way that IT administrators are not able to decrypt them. It’s the case for instance for credit card data, or passwords.
- Passwords must not be stored in clear.  Hashing is compulsory over encryption.</t>
  </si>
  <si>
    <t>Protection contre les erreurs de transfert des données/fichiers entre applications/composants 
La détection des importations en double (peut être deux fois le même fichier, ou deux fois les dossiers / lignes depuis les mêmes ou différents fichiers)
La détection d'un fichier/ importation manquant entre deux importations incrémentielles.
La détection de fichiers partiels ou corrompus (hach, checksum, nombre de lignes, totaux).
 L'utilisation d'outils d'orchestration, ESB, ... qui détectent et signalent toute défaillance de lot, ou des erreurs dans un processus : traitement de données de bout en bout / Intégration.</t>
  </si>
  <si>
    <t xml:space="preserve">Les habilitations doivent en ligne avec les missions du personnel : 
- Supprimer les comptes des utilisateurs quittant l'entreprise et de ceux ayant changé de mission.
-      Réaffecter de nouveaux droits et actualiser les habilitations selon l’évolution des missions des utilisateurs (internes ou prestataires).
</t>
  </si>
  <si>
    <t>leaking of exploitable information due to the exploitation of IT vulnerabilities (eg. Partitioning, IT obsolescence ...) or related to processes (eg. Unencrypted data stream, access restriction, ...). (Confidentiality)</t>
  </si>
  <si>
    <t>Sce_29</t>
  </si>
  <si>
    <t>Modification or deletion of sensitive data due to identity theft in the absence of adequate authentication means. (Strong Authentication)</t>
  </si>
  <si>
    <t>Sce_30</t>
  </si>
  <si>
    <t>NET2</t>
  </si>
  <si>
    <t>Continuité Informatique</t>
  </si>
  <si>
    <t>Si oui, laquelle :</t>
  </si>
  <si>
    <t>RTO / RPO</t>
  </si>
  <si>
    <t>RTO</t>
  </si>
  <si>
    <t>Valeur proposée en fonction du niveau de continuité
La valeur saisie doit respecter la grille ci-dessus</t>
  </si>
  <si>
    <t>IT Continuity</t>
  </si>
  <si>
    <t>Niveau de Continuité</t>
  </si>
  <si>
    <t xml:space="preserve">Continuity Level </t>
  </si>
  <si>
    <t>Plan Continuité d'Activité</t>
  </si>
  <si>
    <t>Business Continuity Plan</t>
  </si>
  <si>
    <t>Business Recovery Time Objective (BRTO)</t>
  </si>
  <si>
    <t>Outsourced activity</t>
  </si>
  <si>
    <t xml:space="preserve">Hebergement </t>
  </si>
  <si>
    <t>Hosting</t>
  </si>
  <si>
    <t>Activité sous-traitée</t>
  </si>
  <si>
    <t>Is it  a Housing  infrastructure (external hosting but internal management) ?</t>
  </si>
  <si>
    <t>Is it a Group infrastructure (internal hosting and administration) ?</t>
  </si>
  <si>
    <t>PARTIE GROUPE / ICP</t>
  </si>
  <si>
    <t>PARTIE PAYS / Availability</t>
  </si>
  <si>
    <t>~ 0</t>
  </si>
  <si>
    <t>AIA</t>
  </si>
  <si>
    <t>RTO :</t>
  </si>
  <si>
    <t>RPO :</t>
  </si>
  <si>
    <t>Sce_03 - leaking of exploitable information due to the exploitation of IT vulnerabilities (eg. Partitioning, IT obsolescence ...) or related to processes (eg. Unencrypted data stream, access restriction, ...). (Confidentiality)</t>
  </si>
  <si>
    <t>Risk 4</t>
  </si>
  <si>
    <t>Sce_05 - Modification or leak of data by a user due to a lack of environments logical segregation or non-compliance with the security policies for application architecture. (Fraud / Integrity / Network / Infra)</t>
  </si>
  <si>
    <t>EBC</t>
  </si>
  <si>
    <t>L'infrastructure et les applications doivent répondre aux règles spécifiques.
- (ITREFCARD -R6) Tous les services et applications d'infrastructure doivent avoir une solution de récupération adaptée aux objectifs de récupération (RTO et RPO) dans le Datacenter proche.
- (ITREFCARD -R8) L'environnement de qualification d'une application utilisée comme solution de continuité pour cette même application doit être accueilli dans un Datacenter séparé de leur environnement de production.
- (ITREFCARD -R10) À la portée d'un projet, la solution informatique de continuité pour le Datacenter proche des applications et des services d'infrastructure doit être examiné seulement en pleine production.
-(ITREFCARD -R11) Pour intégrer une application ou un service d'infrastructure dans un exercice groupant plusieurs actifs, leur solution informatique de continuité doit avoir été déjà démontrée pendant un exercice unique.
- (ITREFCARD -R12) La sauvegarde des données (support de récupération) pour la continuité IT doit être séparée et indépendante de l'archive des données pour les objectifs de conservation.
- (ITREFCARD -R13)Toutes les applications et services d'infrastructure doivent avoir un ensemble de secours de données de production dans un Datacenter de récupération proche et un ensemble dans le Datacenter de récupération distant (la récupération à distance requise)</t>
  </si>
  <si>
    <t>Express mention of the obligation incumbent on the Service Provider to inform the Client of any recourse to subcontracting, and a clause engaging the commitment of the Service Provider to the Client in respect of personal data protection (no transfer of responsibility to subcontractors).</t>
  </si>
  <si>
    <t>Express mention of the obligation incumbent on the Service Provider to supply (and regularly update) the list (name and location) of hosting providers (data custodians) and operators involved in provision of the outsourced service.</t>
  </si>
  <si>
    <t>Express mention of the obligation incumbent on the Service Provider to inform the Client immediately of any request received from a foreign governmental or judicial authority (including where the request does not directly concern the Client, but may potentially result in access to the Client's data).</t>
  </si>
  <si>
    <t>Absence of potential conflicts of interest arising as a result of the Service Provider's business activities.</t>
  </si>
  <si>
    <t>Additionally, the express commitment of the Service Provider regarding the resources implemented to fulfill its responsibility to control the privileged access granted to users of its solution: procedures for granting and withdrawing user access rights, periodic revalidation/updating of asset users and their privileges, and traceability of user access and attempted access</t>
  </si>
  <si>
    <t>Express commitment of the Service Provider regarding the resources implemented to fulfill its responsibility to ensure secure containment of Client data and processes (reviews of application security, with results being potentially communicated to the Client, the strengthening of base systems, including hypervisors, etc.); these principles of data containment also being applied to Client data backup/archiving environments.</t>
  </si>
  <si>
    <t>Implementation of “tunnels” (flow encryption) designed to isolate flows transiting by Internet and to limit the risks of data interception. These tunnels are to be implemented between the resources from which Client users access the data concerned (workstations, smartphones, tablets, etc. or the Client's internal network) and the Service Provider's solution.</t>
  </si>
  <si>
    <t>Express commitment of the Service Provider regarding the resources implemented to fulfill its responsibility to protect physical access to premises hosting any sensitive data media (i.e. media containing confidential data and/or processes): peripheral and perimeter protection systems, personnel and visitor access control systems, sensitive area surveillance systems, etc.</t>
  </si>
  <si>
    <t>Physical deletion of sensitive data prior to recycling or disposal of the media on which they have been saved.</t>
  </si>
  <si>
    <t>Express mention of the obligation incumbent on the Service Provider to inform the Client of any recourse to subcontracting, and a clause engaging the commitment of the Service Provider to the Client in respect of protecting data whose confidentiality must be maintained.</t>
  </si>
  <si>
    <t>Express commitment of the Service Provider regarding its ability to check and control the levels of security delivered by its subcontractors, and provide the Client with evidence that these checks and controls have been effectively imposed.</t>
  </si>
  <si>
    <t>Where the Service Provider is a subcontractor: express reference to the obligation to provide the Client - as the party responsible for processing - with any information that may be useful in the declaration of data processing to be made to the competent authority.</t>
  </si>
  <si>
    <t>Where the Service Provider has joint responsibility for processing: express designation of the Party responsible for completing the required formalities (the non-declaring party must provide the party responsible for completing the formalities with any information that may be useful in preparing the declaration, and the latter must provide evidence that the formalities have been completed).</t>
  </si>
  <si>
    <t>Express commitment of the Service Provider to ensure regular checking of its solution security by a third party, and to provide the Client with evidence that these checks have been effectively carried out.</t>
  </si>
  <si>
    <t>Clear and comprehensive indication of the list of countries hosting datacenters (and servers) used by the Service Provider in (and on) which Client data will be processed and/or stored, and express mention of the obligation incumbent on the Service Provider to inform the Client of any change in these locations.</t>
  </si>
  <si>
    <t>Commitment of the Service Provider to ensure adequate protection of personal data in another country (using 'Standard Contractual Clauses' or Binding Corporate Rules (BCRs)).</t>
  </si>
  <si>
    <t>Option for the Client to limit transfers of personal data solely to a list of identified countries (e.g. in Europe, this would mean to member states of the European Economic Area or to third-party countries recognized officially by the European Commission as providing an adequate level of protection).</t>
  </si>
  <si>
    <t>Express commitment by the Service Provider to ensure that data is not retained beyond the periods set by the Client - as the party responsible for Processing - or those set in agreement with the Client, where responsibility for Processing is shared.</t>
  </si>
  <si>
    <t>Express mention of the duty incumbent on the Service Provider to cooperate with the Client in order to implement and apply procedures that enable individuals to exercise their right to access their personal data.</t>
  </si>
  <si>
    <t>Express mention of the duty incumbent on the Service Provider to cooperate with the competent personal data protection agencies (especially in response to information requests or inspections).</t>
  </si>
  <si>
    <t>In France: the Service Provider must be approved by the Ministry of Health (approvals are valid for three years).
Internationally: equivalent approval or certification regarding the hosting of personal medical data.</t>
  </si>
  <si>
    <t>Express mention of the duty incumbent on the Service Provider to cooperate with the Client and those competent authorities appointed or authorized by the Client in order to respond to enquiries, and the commitment of the Service Provider to retain and make available process data access traceability information for a period of 6 months.</t>
  </si>
  <si>
    <t>Detailed demonstration by the Service Provider of full compliance in the area concerned (e.g. publication of audit reports, obtaining and renewing certifications, etc.).</t>
  </si>
  <si>
    <t>Expressly established authority for the Client to audit the Service Provider in order to confirm compliance with the requirements set by the benchmarking standard concerned.</t>
  </si>
  <si>
    <t xml:space="preserve">Employees should be trained and sensitized on:
 - The digital risks and protecting the image of the organization (eg when communicating by email, information sharing on social networks, social engineering ...).
 - The risks and threats related to the disclosure of sensitive information.
 - Respect for the classification of information and marking of documents (Secret, Confidential, Restricted).
 Developers should be trained and sensitized on the most important vulnerabilities related to web technologies and development (SQl Injection, Cross-Site Scripting-(XSS), ...).
</t>
  </si>
  <si>
    <t>The infrastructure architecture must match the requirements described in the "N-Tiers policy" AZV2.</t>
  </si>
  <si>
    <t>Integrity mechanisms (transport and storage)</t>
  </si>
  <si>
    <t>Logging systems must be implemented to generate, save and recover traceability and tracking records of processes involving the use of medical data.
The content of this tracking data must enable each logged event (access/action or attempted
access/action involving medical data or associated technical resources) to be tracked to its origin (physical person, hardware, computer program, etc.), together with the date of the event and its nature.
Measures must also be put in place to ensure that this traceability data cannot be falsified and remains attributable.
Lastly, the content of IS traceability data must be regularly analyzed to detect any anomaly and/or incident affecting the security of medical data.
Partial : 6 Medical data backup, storage and archiving</t>
  </si>
  <si>
    <t xml:space="preserve">
Les systèmes de journalisation doivent être mis en œuvre pour générer, enregistrer et récupérer la traçabilité et le suivi des processus impliquant l'utilisation de données médicales.
Le contenu de ces données de suivi doit permettre à chaque événement enregistré (accès / action ou tentative d'accès / action impliquant des données médicales ou des ressources techniques associées) pour être suivis à son origine ( personne physique, matériel, programme informatique, etc.), ainsi que la date de l'événement et sa nature .
Des mesures doivent également être mises en place pour veiller à ce que ces données de traçabilité ne peuvent pas être falsifiés et demeurent imputable .
Enfin , le contenu des données de traçabilité doit être analysé régulièrement pour détecter toute anomalie et / ou incident affectant la sécurité des données médicales .
Partial : 6 Sauvegarde des données médicales , le stockage et l'archivage </t>
  </si>
  <si>
    <t>Q001 GSD IS Security</t>
  </si>
  <si>
    <t>Total : IT services have an exhaustive Network  and IT diagrams(connection diagrams, internal &amp; external network abacus, kind of network equipment, linked location, kind of links, IP diagram…) AND last revision is &lt;= 6 months old
Partial : IT services have an INCOMPLET Network  and IT diagrams(connection diagrams, internal &amp; external network abacus, kind of network equipment, linked location, kind of links, IP diagram…)
None : IT services have NO  Network  and IT diagrams (connection diagrams, internal &amp; external network abacus, kind of network equipment, linked location, kind of links, IP diagram…)</t>
  </si>
  <si>
    <t>Q002 GSD IS Security</t>
  </si>
  <si>
    <t>Total : Each communication between external network and internal IT resources has been validated by entity's CISSO/CISO, AND filter rules last validation is &lt;= 6 months old
Partial : Each communication between external network and internal IT resources has been validated by entity's CISSO/CISO, AND filter rules  last validation is over 12 months.
None : Some communication between external network and internal IT resources has NOT been validated by entity's CISSO/CISO.</t>
  </si>
  <si>
    <t>Total : Each communication between external network and internal IT resources has been validated by entity's CISO, AND filter rules last validation is &lt;= 6 months old
Partial : Each communication between external network and internal IT resources has been validated by entity's CISO, AND filter rules  last validation is over 12 months.
None : Some communication between external network and internal IT resources has NOT been validated by entity's CISO.</t>
  </si>
  <si>
    <t>Q003 GSD IS Security</t>
  </si>
  <si>
    <t>Total : Installation/configuration management rules (allowing to disable/uninstall default account and useless and/or dangerous services and to limit technical information into homepage banners) are applied on &gt;95% of network component
Partial : Installation/configuration management rules (allowing to disable/uninstall default account and useless and/or dangerous services and to limit technical information into homepage banners) are applied on between 80% and 90% of network component
None : Installation/configuration management rules (allowing to disable/uninstall default account and useless and/or dangerous services and to limit technical information into homepage banners) are applied on less than 80% of network component</t>
  </si>
  <si>
    <t>Q004 GSD IS Security</t>
  </si>
  <si>
    <t>Total : The security patches update ( &gt;95% of network components are protected  with the last one ) is checked on monthly basis.
Partial : The security patches update ( &gt;95% of network components are protected  with the last one ) is checked half a year.
None : The security patches update ( &gt;95% of network components are protected  with the last one ) is  not checked regulary.</t>
  </si>
  <si>
    <t>Q005 GSD IS Security</t>
  </si>
  <si>
    <t>Total : Internet users can be individualy identified by process allowing to link physical identity and internet access, for an unlimited amount of time
Partial : Internet users can be individualy identified by process allowing to link physical identity and internet access, for an amount of time comprised between 6 month and 1 year
None : Internet users cannot be identified, there is no process allowing to link physical identity and internet access for at least 6 months.</t>
  </si>
  <si>
    <t>Q006 GSD IS Security</t>
  </si>
  <si>
    <t>Total : Illegal or dangerous website filtering system is available on &gt;95% of Internet access gateways, and list of forbidden websites is updated regarding the entity's CISSO/CISO needs
Partial : Illegal or dangerous website filtering system is available for between 80 and 90% of Internet access gateways, OR list of forbidden websites is updated regardless the entity's CISSO/CISO needs
None : Illegal or dangerous website filtering system is available for &lt;80% of Internet access gateways, OR list of forbidden websites is updated system is unacceptable redgarding entity's CISSO/CISO needs</t>
  </si>
  <si>
    <t>Total : Illegal or dangerous website filtering system is available on &gt;95% of Internet access gateways, and list of forbidden websites is updated regarding the entity's CISO needs
Partial : Illegal or dangerous website filtering system is available for between 80 and 90% of Internet access gateways, OR list of forbidden websites is updated regardless the entity's CISO needs
None : Illegal or dangerous website filtering system is available for &lt;80% of Internet access gateways, OR list of forbidden websites is updated system is unacceptable redgarding entity's CISO needs</t>
  </si>
  <si>
    <t>Q007 GSD IS Security</t>
  </si>
  <si>
    <t>Total :  Internal physical network is partitioned and safeguards exist regarding external network connections point (Physical separation, two different point of access with two different kind of security equipment), AND input and output flows pass through a DMZ enabling to filter authorized flows and protocols.
None :  At least one internal/external connection point is not compliant with internal network partitioning OR some input and/or output flows do not pass through a DMZ.</t>
  </si>
  <si>
    <t>Q008 GSD IS Security</t>
  </si>
  <si>
    <t>Total : &gt;99% of Internet facing applications are 3-tier architecture only, (partitioning:  presentation, treatment, data), OR other architecture formally validated by entity's CISSO/CISO.
Partial : 85 to 95% of  Internet facing applications are 3-tier architecture only, (partitioning: presentation, treatment, data), OR other architecture formally validated by entity's CISSO/CISO.
None : &lt;85% of  Internet facing applications are 3-tier architecture only, (partitioning presentation, treatment, data), OR other architecture formally validated by entity's CISSO/CISO.</t>
  </si>
  <si>
    <t>Total : &gt;99% of Internet facing applications are 3-tier architecture only, (partitioning:  presentation, treatment, data), OR other architecture formally validated by entity's CISO.
Partial : 85 to 95% of  Internet facing applications are 3-tier architecture only, (partitioning: presentation, treatment, data), OR other architecture formally validated by entity's CISO.
None : &lt;85% of  Internet facing applications are 3-tier architecture only, (partitioning presentation, treatment, data), OR other architecture formally validated by entity's CISO.</t>
  </si>
  <si>
    <t>Q009 GSD IS Security</t>
  </si>
  <si>
    <t>Total : Over 99% critical internal applications are hosted in safe network zone, with security mechanisms validated by entity's CISSO/CISO.
Partial : Between 80% and 95% of critical internal applications are hosted in safe network zone, with security mechanisms validated by entity's CISSO/CISO.
None : Less than 80% of critical internal applications are hosted in safe network zone, with security mechanisms validated by entity's CISSO/CISO.</t>
  </si>
  <si>
    <t>Total : Over 99% critical internal applications are hosted in safe network zone, with security mechanisms validated by entity's CISO.
Partial : Between 80% and 95% of critical internal applications are hosted in safe network zone, with security mechanisms validated by entity's CISO.
None : Less than 80% of critical internal applications are hosted in safe network zone, with security mechanisms validated by entity's CISO.</t>
  </si>
  <si>
    <t>Q010 GSD IS Security</t>
  </si>
  <si>
    <t xml:space="preserve"> Total :  Access point security review is  &lt; 6 months.
Partial :  Access point security review is &gt; 12 months.
None :  Otherwise</t>
  </si>
  <si>
    <t>Q011 GSD IS Security</t>
  </si>
  <si>
    <t>Total : In and out emails is processed through a system installed in a DMZ (eg. Separated from network and Internet)
None : In and out emails is NOT processed through a system installed in a separated DMZ (eg. Separated from network and Internet)</t>
  </si>
  <si>
    <t>Q012 GSD IS Security</t>
  </si>
  <si>
    <t>Total :  The anti-spam update ( &gt;95% of mail components are protected by anti-spam AND the signature is &lt; = 5  DAT) is checked on monthly basis.
Partial :  The anti-spam update ( &gt;95% of mail components are protected by anti-spam AND the signature is &lt; = 5  DAT) is checked half a year.
None : The anti-spam update ( &gt;95% of mail components are protected by anti-spam AND the signature is &lt; = 5  DAT) is not checked regulary.</t>
  </si>
  <si>
    <t>Q013 GSD IS Security</t>
  </si>
  <si>
    <t>Total : The security patches update ( &gt;95% of mail components are protected  with the last one ) is checked on monthly basis.
Partial : The security patches update ( &gt;95% of mail components are protected  with the last one ) is checked half a year.
None : The security patches update ( &gt;95% of mail components are protected  with the last one ) is  not checked regulary.</t>
  </si>
  <si>
    <t>Q014 GSD IS Security</t>
  </si>
  <si>
    <t>Total :  The  VoIP  network is separated from the data network.
None :  The VoIP  network is not separated from the data  network.</t>
  </si>
  <si>
    <t>Q015 GSD IS Security</t>
  </si>
  <si>
    <t>Total : Network maintenance operators can be individually identified, with a link between physical person and access, AND all actions are traced
Partial : Network maintenance operators can be individually identified, with a link between physical person and access, BUT actions are not traced
None : Network maintenance operators can NOT be individually identified, with a link between physical person and access.</t>
  </si>
  <si>
    <t>Q016 GSD IS Security</t>
  </si>
  <si>
    <t>Total : Over 99% of network equipment are under supervision, administration, and exploitation with secured protocols (exchange and authentication sequences are encrypted), AND network dedicated to administration (e. g. VLAN)
Partial : Between 80 and 90% of network equipment are under supervision, administration, and exploitation with secured protocols (exchange and authentication sequences are encrypted), AND network dedicated to administration (e. g. VLAN)
None : Less than 80% of network equipment are under supervision, administration, and exploitation with secured protocols (exchange and authentication sequences are encrypted)</t>
  </si>
  <si>
    <t>Q017 GSD IS Security</t>
  </si>
  <si>
    <t>Total :  Strong authentication is used for administration (administration, exploitation, support).
Partial : Average authentication is used for administration (administration, exploitation, support).
None : Less than Average authentication is used for administration (administration, exploitation, support).</t>
  </si>
  <si>
    <t>Q018 GSD IS Security</t>
  </si>
  <si>
    <t>Total : Last update of maintenance operating person list for network equipment(administration, exploitation, support),  and last review of these user's profile and habilitation is &lt;=6 months.
Partial : Last update of maintenance operating person list for network equipment(administration, exploitation, support),  and last review of these user's profile and habilitation is comprised between 12 and 18 months.
None : Last update of maintenance operating person list for network equipment(administration, exploitation, support),  and last review of these user's profile and habilitation is &gt;18months.</t>
  </si>
  <si>
    <t>Q019 GSD IS Security</t>
  </si>
  <si>
    <t>Total : Log (WHO, WHAT &amp; WHEN) is available and monitored for maintenance operations (administration, exploitation) for &gt;99% of network equipment
Partial : Log (WHO, WHAT &amp; WHEN)  is available and monitored for maintenance operations (administration, exploitation) for a range comprised between 80 and 85% of network equipment
None : Log (WHO, WHAT &amp; WHEN) is available and monitored for maintenance operations (administration, exploitation) for &lt;80% of network equipment</t>
  </si>
  <si>
    <t>Q020 GSD IS Security</t>
  </si>
  <si>
    <t>Total : Remote access to the internal network use strong authentication (token, certificate…).
None : Remote access to the internal network  DON'T use strong authentication (token, certificate…).</t>
  </si>
  <si>
    <t>Q021 GSD IS Security</t>
  </si>
  <si>
    <t>Total : Remote access to the internal network is encrypted (leased line links out of scope)
None : Remote access to the internal network is NOT encrypted  (leased line links out of scope)</t>
  </si>
  <si>
    <t>Q023 GSD IS Security</t>
  </si>
  <si>
    <t>Total : Last browsing services "extended right" users review (Open Audited or Anonymous Browsing) is &lt;= 6 months
Partial : Last browsing services "extended right" users review (Open Audited or Anonymous Browsing) is comprised between 12 and 18 months
None : Last browsing services "extended right" users review (Open Audited or Anonymous Browsing) is  &gt;18 months</t>
  </si>
  <si>
    <t>Q024 GSD IS Security</t>
  </si>
  <si>
    <t>Total : EACH single internet access is authenticated with relevant browsing profile.
None : AT LEAST 1 single internet access is NOT authenticated with relevant browsing profile.</t>
  </si>
  <si>
    <t>Q025 GSD IS Security</t>
  </si>
  <si>
    <t>Total : The security patches update ( &gt;95% of Internet access are protected  with the last one ) is checked on monthly basis.
Partial : The security patches update ( &gt;95% of Internet access are protected  with the last one ) is checked half a year.
None : The security patches update ( &gt;95% of Internet access are protected  with the last one ) is  not checked regulary.</t>
  </si>
  <si>
    <t>Q026 GSD IS Security</t>
  </si>
  <si>
    <t>Total :  The anti-malware update ( &gt;95% of Internet access are protected by anti-malware AND the signature is &lt; = 5  DAT) is checked on monthly basis.
Partial :  The anti-malware update ( &gt;95% of Internet access are protected by anti-malware AND the signature is &lt; = 5  DAT) is checked half a year.
None : The anti-malware update ( &gt;95% of Internet access are protected by anti-malware AND the signature is &lt; = 5  DAT) is not checked regulary.</t>
  </si>
  <si>
    <t>Q027 GSD IS Security</t>
  </si>
  <si>
    <t>Total : Cryptographic and electronic signature for sensible messages are at disposal for user needing it, AND users are sensitized to the usage of such systems
Partial : Cryptographic and electronic signature for sensible messages are at disposal for user needing it, BUT users are NOT aware
None : Cryptographic and electronic signature for sensible messages are not available for user needing it.</t>
  </si>
  <si>
    <t>Q028 GSD IS Security</t>
  </si>
  <si>
    <t>Total : &gt;99% electronic mails servers &amp; gateways are fitted with anti-malware, and frequently updated according CISSO/CISO-defined schedule.
Partial : Between 80 and 95% electronic mails servers &amp; gateways are fitted with anti-malware, OR frequency of update doesn't match the frequency scheduled by CISSO/CISO.
None : &lt;80% electronic mails servers &amp; gateways are fitted with anti-malware, OR frequency of update doesn't match AT ALL the frequency scheduled by CISSO/CISO.</t>
  </si>
  <si>
    <t>Total : &gt;99% electronic mails servers &amp; gateways are fitted with anti-malware, and frequently updated according CISO-defined schedule.
Partial : Between 80 and 95% electronic mails servers &amp; gateways are fitted with anti-malware, OR frequency of update doesn't match the frequency scheduled by CISO.
None : &lt;80% electronic mails servers &amp; gateways are fitted with anti-malware, OR frequency of update doesn't match AT ALL the frequency scheduled by CISO.</t>
  </si>
  <si>
    <t>Q029 GSD IS Security</t>
  </si>
  <si>
    <t>Total :Users mailbox can be individually identified by process allowing to link physical identity and mailbox for 10 years
Partial : Users mailbox can be individually identified by process allowing to link physical identity and mailbox for less than 10 years
None : Users mailbox cannot be identified, there is no process allowing to link physical identity and mailbox.</t>
  </si>
  <si>
    <t>Q030 GSD IS Security</t>
  </si>
  <si>
    <t>Total : Shared mailboxes (in-use for multi user) system is based on delegation model (1 owner, delegate to multiple users which are physically recognizable)
4 Shared mailboxes system is NOT based on delegation model.</t>
  </si>
  <si>
    <t>Q031 GSD IS Security</t>
  </si>
  <si>
    <t>Total : Mailbox rights review frequency is 6 months average.
None :  Mailbox rights review frequency is &gt;20 months, OR obsolete mailbox attribution since last review have not been deleted</t>
  </si>
  <si>
    <t>Q032 GSD IS Security</t>
  </si>
  <si>
    <t>Total : Update frequency of maintenance operating person list for mail services equipment (administration, exploitation, support),  and last review of these user's profile and habilitation is &lt;=6 months average.
Partial : Update frequency of maintenance operating person list for mail services equipment (administration, exploitation, support),  and last review of these user's profile and habilitation is comprised between 12 and 18 months average.
None : Update frequency of maintenance operating person list for mail services equipment (administration, exploitation, support),  and last review of these user's profile and habilitation is &gt;18 months average.</t>
  </si>
  <si>
    <t>Q033 GSD IS Security</t>
  </si>
  <si>
    <t>Total :  The CISSO/CISO is an internal employee of the entity and his/her role &amp; responsibilities are formalized by a description of the position
Partial : The CISSO/CISO is not an internal employee of the entity
None :   No</t>
  </si>
  <si>
    <t>Total :  Yes, and he/she is an internal employee of the entity and his/her role &amp; responsibilities are formalized by a description of the position
Partial : Yes, but he/she is not an internal employee of the entity
None :   No</t>
  </si>
  <si>
    <t>Q034 GSD IS Security</t>
  </si>
  <si>
    <t>Total : All  ISS Requirements  are published within the set deadlines.
None : ISS Requirements  are NOT published OR within the set deadlines.</t>
  </si>
  <si>
    <t>Total : All  ISS Requirements coming from Cardif or Group are published locally within the set deadlines.
None : ISS Requirements coming from Cardif or Group are NOT published locally OR within the set deadlines.</t>
  </si>
  <si>
    <t>Q035 GSD IS Security</t>
  </si>
  <si>
    <t>Total : All security stackholders are informed and have access to the ISS Requirements.
None :    Security stackholders are NOT informed OR have NOT access to the ISS Requirements.</t>
  </si>
  <si>
    <t>Q037 GSD IS Security</t>
  </si>
  <si>
    <t>Total : A ‘Charter’ (or other official publication) sets out the IS security rules for users, the controls available to the company and the disciplinary action taken in the event of non-compliance AND is enforceable (validated by the HR and Legal functions, approved by senior management and brought systematically to the attention of all IS users) AND has been reviewed within the last 24 months.
Partial : A ‘Charter’ (or other official publication) sets out the IS security rules for users, the controls available to the company and the disciplinary action taken in the event of non-compliance BUT is not enforceable OR has not been reviewed for more than 48 months.
None : No ‘Charter’ (or other official publication) is place to set out the IS security rules for users, the controls available to the company and the disciplinary action taken in the event of non-compliance.</t>
  </si>
  <si>
    <t>Q038 GSD IS Security</t>
  </si>
  <si>
    <t>Total : A program of ISS awareness initiatives is scheduled for the year: it addresses all target groups (IS users, managers and any ‘special’ groups) AND covers the key topics AND has been validated by senior management.
Partial : A program of ISS awareness initiatives is scheduled for the year, BUT it does not address all target groups (IS users, managers and any ‘special’ groups) OR does not cover the key topics.
None :  No ISS awareness initiative is scheduled for the year.</t>
  </si>
  <si>
    <t>Q040 GSD IS Security</t>
  </si>
  <si>
    <t>Total : More than 80% of scheduled ISS awareness initiatives for Managers have been implemented.
Partial : Between 30% and 60% of scheduled ISS awareness initiatives for Managers have been implemented.
None : Less than 30% of scheduled ISS awareness initiatives for management have been implemented.</t>
  </si>
  <si>
    <t>Q041 GSD IS Security</t>
  </si>
  <si>
    <t>Total : The committee is held  3 times per year, with the minimum presence of the Head of the Business (or a representative), the CIO, the CISSO/LISSO of the entity, RGSO and Compliance-Control representatives. It is subject to broadcasted minutes which record the decisions (major incidents, exceptions, compliance failures) and the action plans defined (responsible, deadline) 
Partial : The committee with a less frequency, with the minimum presence the Head of the Business (or a representative), the CIO, the CISSO/LISSO of the entity, RGSO and Compliance-Control representatives. It is subject to broadcasted minutes which record the decisions (major incidents, exceptions, compliance failures) and the action plans defined (responsible, deadline) 
None : Otherwise</t>
  </si>
  <si>
    <t>Q044 GSD IS Security</t>
  </si>
  <si>
    <t>Total : * A local SIRT is in place and communicated within the entity and to the concerned entities. 
* It reacts to the security incidents following a formalized procedure in connection with the Group CSIRT.
* The reaction plans have been defined in the context of the entity based on the scenarios selected on impact and/or
likeliness criteria
None : There are NOT a local SIRT compliant with the requirements ( distribution list, members, procedures).</t>
  </si>
  <si>
    <t>Total : * A local CSIRT is in place and communicated within the entity and to the concerned entities. 
* It reacts to the security incidents following a formalized procedure in connection with the Group CSIRT.
* The reaction plans have been defined in the context of the entity based on the scenarios selected on impact and/or
likeliness criteria
None : There are NOT a local SIRT compliant with the requirements ( distribution list, members, procedures).</t>
  </si>
  <si>
    <t>Q045 GSD IS Security</t>
  </si>
  <si>
    <t>Total : The CISSO/CISO presents to the committee:
- the status on the IT security risks (including incidents, the threats and vulnerabilities) to which the entity is exposed with regard to potential impacts
- the pending risk decisions (non compliance management, risk acceptance, action plans)
- the status of the action plans regarding the security measures
- the compliance status to regulatory requirements related to IT Security
None : Otherwise</t>
  </si>
  <si>
    <t>Total : The CISSO/LISSO presents to the committee:
- the status on the IT security risks (including incidents, the threats and vulnerabilities) to which the entity is exposed with regard to potential impacts
- the pending risk decisions (non compliance management, risk acceptance, action plans)
- the status of the action plans regarding the security measures
- the compliance status to regulatory requirements related to IT Security
None : Otherwise</t>
  </si>
  <si>
    <t>Q049 GSD IS Security</t>
  </si>
  <si>
    <t>Total : A procedure expresly describes the methods governing the issue and notification of ISS  exception requests AND this procedure is known to potential users.
Partial : A procedure  expressly describes the methods governing the issue and notification of ISS exception requests BUT this procedure is not known to potential users.
None : No procedure expressly describes the methods governing the issue and notification of ISS exception requests.</t>
  </si>
  <si>
    <t>Total : A procedure validated by the Corporate ISS Function expressly describes the methods governing the issue and notification of ISSP exception requests AND this procedure is known to potential users.
Partial : A procedure validated by the Corporate ISS Function expressly describes the methods governing the issue and notification of ISSP exception requests BUT this procedure is not known to potential users.
None : No procedure expressly describes the methods governing the issue and notification of ISSP exception requests.</t>
  </si>
  <si>
    <t>Q050 GSD IS Security</t>
  </si>
  <si>
    <t>Total : All exception requests granted in the previous 6 months are documented, setting out the reasons for non-compliance in the context, compensatory measures and remediation plan.
Partial : Less than 90% but more than 50% of exception requests granted in the previous 6 months are documented, setting out the reasons for non-compliance in the context, compensatory measures and remediation plan.
None : Less than 50% of exception requests granted in the previous 6 months are documented, setting out the reasons for non-compliance in the context, compensatory measures and remediation plan.</t>
  </si>
  <si>
    <t>Q051 GSD IS Security</t>
  </si>
  <si>
    <t>Total : All exceptions requests are granted for a defined (and recorded) period by CISSO/CISO according to delegation rules.
Partial : Some exception requests have been granted by an CISSO/CISO WITHOUT a sufficient level of delegation to do so.
None : Some exception requests have been granted for an unlimited period (or for longer than 12 months) OR have been not been granted.</t>
  </si>
  <si>
    <t>Total : All exceptions requests are granted for a defined (and recorded) period by ISSO according to delegation rules.
Partial : Some exception requests have been granted by an ISSO WITHOUT a sufficient level of delegation to do so.
None : Some exception requests have been granted for an unlimited period (or for longer than 12 months) OR have been not been granted.</t>
  </si>
  <si>
    <t>Q052 GSD IS Security</t>
  </si>
  <si>
    <t>Total : For more than 90% of current exceptions, implementation of the planned compensatory measures (introduced to limit the risks resulting from the exception granted) and agreed remediation plans (introduced to enable the exception to be withdrawn before its expiry date) is effectively monitored according to the delegation rules.
Partial : For less than 80%, but at least 50% of current exceptions, implementation of the planned compensatory measures (introduced to limit the risks resulting from the exception granted) and agreed remediation plans (introduced to enable the exception to be withdrawn before its expiry date) is effectively monitored according to the delegation rules.
None : For less than 50% of current exceptions, implementation of the planned compensatory measures (introduced to limit the risks resulting from the exception granted) and agreed remediation plans (introduced to enable the exception to be withdrawn before its expiry date) is effectively monitored according to the delegation rules.</t>
  </si>
  <si>
    <t>Q053 GSD IS Security</t>
  </si>
  <si>
    <t>Total : At least 90% of exceptions expiring in the last 6 months (where there is no renewal request under consideration) have been closed within a month of their expiry (according to the delegation rules.) AND the measures required to cancel the authorizations granted under these exceptions have been taken.
Partial : Less than 90% and at least 50% of exceptions expiring in the last 6 months (where there is no renewal request under consideration) have been closed within 3 months of their expiry (according to the delegation rules.).
None : Less than 50% of exceptions expiring in the last 6 months (where there is no renewal request under consideration) have been closed within 3 months of their expiry (according to the delegation rules.).</t>
  </si>
  <si>
    <t>Q054 GSD IS Security</t>
  </si>
  <si>
    <t>Total : The last review of exceptions is ≤ 3 months.
Partial : The last review of exceptions is between 4 and 6 months.
None : The last review of exceptions is &gt; 6 months.</t>
  </si>
  <si>
    <t>Q055 GSD IS Security</t>
  </si>
  <si>
    <t>Total : A list of generic ISS Level 1 control points has been prepared by the CISSO/CISO AND these control points cover ALL processes relating to the ISS activities  AND expressly defined evaluation/scoring criteria are associated with these generic control points.
Partial : A list of generic ISS Level 1 control points has been prepared by the CISSO/CISO BUT these points DO NOT cover at least 75% of processes relating to the ISS activities  OR the evaluation/scoring criteria are not expressly defined.
None : No list of generic ISS Level 1 control points has been prepared.</t>
  </si>
  <si>
    <t>Total : A list of generic ISS Level 1 control points has been prepared by the CISSO-M and OPC-GS AND these control points cover ALL processes relating to the ISS activities described in the Métier Security Management Guidelines AND expressly defined evaluation/scoring criteria are associated with these generic control points.
Partial : A list of generic ISS Level 1 control points has been prepared by the CISSO-M and OPC-GS BUT these points DO NOT cover at least 75% of processes relating to the ISS activities described in the Métier Security Management Guidelines OR the evaluation/scoring criteria are not expressly defined.
None : No list of generic ISS Level 1 control points has been prepared by the CISSO-M and OPC-GS.</t>
  </si>
  <si>
    <t>Q057 GSD IS Security</t>
  </si>
  <si>
    <t>Total : All the controls applied during the previous 12 months that returned ‘Unsatisfactory’ or "Marginally Satisfactory" results have been addressed by the preparation of ISS action plans or risk acceptance.
Partial : Less than 60% of the controls applied during the previous 12 months that returned ‘Unsatisfactory’ or "Marginally Satisfactory" results have been addressed by the preparation of ISS action plans or risk acceptance.
None : Less than 40% of the controls applied during the previous 12 months that returned ‘Unsatisfactory’ or "Marginally Satisfactory" results have been addressed by the preparation of ISS action plans or risk acceptance.</t>
  </si>
  <si>
    <t>Q058 GSD IS Security</t>
  </si>
  <si>
    <t>Total : ISS Level 1 Control plan (GSD questionnaire) are yearly reviewed AND   are  updated when actions or changes are done.
Partial : ISS Level 1 Control plan (GSD questionnaire) are yearly reviewed BUT not updated when actions or changes are done.
None :ISS Level 1 Control plan (GSD questionnaire) are NOT yearly reviewed NOR updated when actions or changes are done.</t>
  </si>
  <si>
    <t>Q059 GSD IS Security</t>
  </si>
  <si>
    <t>Q060 GSD IS Security</t>
  </si>
  <si>
    <t>Q061 GSD IS Security</t>
  </si>
  <si>
    <t>Total : Install/config processes disabling defaults account, useless or dangerous hardware, ports, protocols, local data network sharing exist and are applied for &gt;90% of workstations.
Partial : Install/config processes disabling defaults account, useless or dangerous hardware, ports, protocols, local data network sharing exist and are applied from 70 to 80%  of workstations.
None : Install/config processes disabling defaults account, useless or dangerous hardware, ports, protocols, local data network sharing exist and are applied for &lt;70%  of workstations.</t>
  </si>
  <si>
    <t>Q062 GSD IS Security</t>
  </si>
  <si>
    <t>Total : Password-protected Session lock after a time lap of inactivity is enabled on &gt;90% of workstations
Partial : Password-protected Session lock after a time lap of inactivity is enabled for 70 to 80% of workstations
None : Password-protected Session lock after a time lap of inactivity is enabled for &lt;70% of workstations</t>
  </si>
  <si>
    <t>Q063 GSD IS Security</t>
  </si>
  <si>
    <t>Total : &gt; 95% of workstation remote administration actions are performed by requiring  user validation
Partial : between 75% and 85% of workstation remote administration actions are performed by requiring  user validation
None :  less than 75%  of workstation remote administration actions are performed by requiring  user validation</t>
  </si>
  <si>
    <t>Q064 GSD IS Security</t>
  </si>
  <si>
    <t>Total :  The anti-virus AND anti-malware update ( &gt;95% of workstation are protected by antivirus AND the signature is &lt; = 5  DAT) is checked on monthly basis.
Partial :  The anti-virus AND anti-malware update ( &gt;95% of workstation are protected by antivirus AND the signature is &lt; = 5  DAT) is checked half a year.
None : The anti-virus AND anti-malware update ( &gt;95% of workstation are protected by antivirus AND the signature is &lt; = 5  DAT) is not checked regulary.</t>
  </si>
  <si>
    <t>Q066 GSD IS Security</t>
  </si>
  <si>
    <t>Total : The security patches update ( &gt;95% of workstation are protected  with the last one ) is checked on monthly basis.
Partial : The security patches update ( &gt;95% of workstation are protected  with the last one ) is checked half a year.
None : The security patches update ( &gt;95% of workstation are protected  with the last one ) is  not checked regulary.</t>
  </si>
  <si>
    <t>Q067 GSD IS Security</t>
  </si>
  <si>
    <t>Total : Workstation disposal procedures are formalized and compliant with locally stored data confidentiality (data wipe processes).
None : Workstation disposal procedures are NOT formalized OR NOT copliant with data confidentiality.</t>
  </si>
  <si>
    <t>Q068 GSD IS Security</t>
  </si>
  <si>
    <t>Total : ALL  nomadic workstation have built-in enabled local firewall
None : Nomadic workstation have NOT built-in enabled local firewall.</t>
  </si>
  <si>
    <t>Q069 GSD IS Security</t>
  </si>
  <si>
    <t>Total : ALL nomadic workstation flows are encrypted.
None : Nomadic workstation flows are NOT encrypted.</t>
  </si>
  <si>
    <t>Q070 GSD IS Security</t>
  </si>
  <si>
    <t>Total : Workstations users can be individually identified by process allowing to link physical identity and workstations' access
None : Workstations users can NOT be individually identified by process allowing to link physical identity and workstations' access.</t>
  </si>
  <si>
    <t>Q071 GSD IS Security</t>
  </si>
  <si>
    <t>Total : List(s) of workstation's local admin users are reviewed &lt;= 6 months
Partial : List(s) of workstation's local admin users are reviewed between 12 and 18
None : List(s) of workstation's local admin users are reviewed &gt;18 months</t>
  </si>
  <si>
    <t>Q072 GSD IS Security</t>
  </si>
  <si>
    <t>Total : ALL Workstation access authentication is STRONG authentication
None : SOME Workstation access are under NO control of authentication.</t>
  </si>
  <si>
    <t>Q073 GSD IS Security</t>
  </si>
  <si>
    <t>Total : Workstation Generic Accounts list exists, specifying identified users, AND last review of this list is &lt;6 months for the whole accounts.
Partial : Workstation Generic Accounts list exists, not particularly specifying identified users, OR last review of this list is comprised between 12 &amp; 18 months for the whole accounts.
None : Workstation Generic Accounts list exists, not particularly specifying identified users, OR last review of this list is &gt;18 months for the whole accounts.</t>
  </si>
  <si>
    <t>Q074 GSD IS Security</t>
  </si>
  <si>
    <t>Total : Last workstation maintenance user access right review is &lt; 6 months
Partial : Last workstation maintenance user access right review is comprised between 12 &amp; 18 months
None : Last workstation maintenance user access right review is &gt;18 months</t>
  </si>
  <si>
    <t>Q076 GSD IS Security</t>
  </si>
  <si>
    <t>Q077 GSD IS Security</t>
  </si>
  <si>
    <t>Total : Existence of a process enabling to identify uncorrected vulnerabilities on sensitive servers, in conformity with entity's CISSO/CISO schedule.
None : NO process enabling to identify uncorrected vulnerabilities on sensitive servers, in conformity with entity's CISSO/CISO schedule.</t>
  </si>
  <si>
    <t>Total : Existence of a process enabling to identify uncorrected vulnerabilities on sensitive servers, in conformity with entity's CISO schedule.
None : NO process enabling to identify uncorrected vulnerabilities on sensitive servers, in conformity with entity's CISO schedule.</t>
  </si>
  <si>
    <t>Q078 GSD IS Security</t>
  </si>
  <si>
    <t>Q080 GSD IS Security</t>
  </si>
  <si>
    <t>Total : Log (WHO, WHAT &amp; WHEN) is available and monitored for maintenance operations (administration, exploitation) for &gt;99% of servers AND Log retention period complies  with policies
Partial : Log (WHO, WHAT &amp; WHEN)  is available and monitored for maintenance operations (administration, exploitation) for a range comprised between 80 and 85% of servers AND Log retention period complies  with policies
None : Log (WHO, WHAT &amp; WHEN) is available and monitored for maintenance operations (administration, exploitation) for &lt;80% of servers AND Log retention period doesn't  comply  with policies</t>
  </si>
  <si>
    <t>Q081 GSD IS Security</t>
  </si>
  <si>
    <t>Q082 GSD IS Security</t>
  </si>
  <si>
    <t>Q084 GSD IS Security</t>
  </si>
  <si>
    <t>Total : Last operation &amp; maintenance (administration, production, support) user accesses' list review is &lt;=6 months old
Partial : Last operation &amp; maintenance (administration, production, support) user accesses' list review is comprised between 12 &amp; 18 months
None : Last operation &amp; maintenance (administration, production, support) user accesses' list review is &gt;18 months old</t>
  </si>
  <si>
    <t>Q086 GSD IS Security</t>
  </si>
  <si>
    <t>Total :All servers are under supervision, administration, and exploitation with secured protocols (exchange and authentication sequences are encrypted), AND/OR network dedicated to administration (e. g. VLAN)
Partial : Between 80 and 90% of servers are under supervision, administration, and exploitation with secured protocols (exchange and authentication sequences are encrypted), AND/OR network dedicated to administration (e. g. VLAN)
None : Less than 80% of servers are under supervision, administration, and exploitation with secured protocols (exchange and authentication sequences are encrypted)</t>
  </si>
  <si>
    <t>Q087 GSD IS Security</t>
  </si>
  <si>
    <t>Total : The report exists , is up-to date, and covers all the IT assets managed by the entity or by its providers. It mentions the non-covered scope for each protection measure
Partial : The report exists, is up-to date but it does not cover all
the type of IT assets managed by the entity or by its providers. It does not mention the non-covered scope for each protection measure
None : Otherwise</t>
  </si>
  <si>
    <t>Q088 GSD IS Security</t>
  </si>
  <si>
    <t>Total : For the whole scope under its responsibility, the CISSO/CISO has the list of the sensitive applications in terms of IT security linked with the related business processes. The sensitiveness is formalized for all of those applications (IT security form or equivalent).Such a list is validated by the Business
Partial : The CISSO/CISO has the list of the sensitive applications in terms of security. Such a list is not validated by the Business
None :  Otherwise</t>
  </si>
  <si>
    <t>Total : For the whole scope under its responsibility, the CISSO/LISSO has the list of the sensitive applications in terms of IT security linked with the related business processes. The sensitiveness is formalized for all of those applications (IT security form or equivalent).Such a list is validated by the Business
Partial : The CISSO/LISSO has the list of the sensitive applications in terms of security. Such a list is not validated by the Business
None :  Otherwise</t>
  </si>
  <si>
    <t>Q089 GSD IS Security</t>
  </si>
  <si>
    <t>Total : The CISSO/CISO has a list of the sensitive processes/activities for a security standpoint at least on continuity of IT resources (data and processing) integrity and data confidentiality criteria for the operational scope under its responsibility. Such a list is approved by the Business
Partial :  The CISSO/CISO has a list of the sensitive processes/activities for an continuity of the IT resources standpoint and for these processes the analysis has been
completed on integrity and data confidentiality criteria. Such a list is approved by the Business
None :  Otherwise</t>
  </si>
  <si>
    <t>Total : The CISSO/LISSO has a list of the sensitive processes/activities for a security standpoint at least on continuity of IT resources (data and processing) integrity and data confidentiality criteria for the operational scope under its responsibility. Such a list is approved by the Business
Partial :  The CISSO/LISSO has a list of the sensitive
processes/activities for an continuity of the IT resources standpoint and for these processes the analysis has been
completed on integrity and data confidentiality criteria. Such a list is approved by the Business
None :  Otherwise</t>
  </si>
  <si>
    <t>Q090 GSD IS Security</t>
  </si>
  <si>
    <t xml:space="preserve">Total : A classification profile has been prepared for more than 90% of the IT hardware and services listed AND the 4 CIAT criteria have been entered in the list AND sensitivity levels greater than 2 have been explained. 
Partial : A classification profile has been prepared for less than 90% of the IT hardware and services listed OR the 4 CIAT criteria have not all been entered. 
None :  A classification profile has been prepared for less than 50% of the IT hardware and services listed, regardless of whether the CIAT criteria have been entered or not.  </t>
  </si>
  <si>
    <t>Q092 GSD IS Security</t>
  </si>
  <si>
    <t>Q093 GSD IS Security</t>
  </si>
  <si>
    <t>Total : ISS-related risk maps are in place for ALL sensitive activities or ISs (those with a classification profile of Level &gt; 2) AND ALL have been updated within the last 18 months.
Partial : ISS-related risk maps are in place for only SOME sensitive activities or ISs (those with a classification profile of Level &gt; 2) OR have not been updated within the last 24 months (on average).
None : ISS-related risk maps are NOT in place for sensitive activities or ISs (those with a classification profile of Level &gt; 2) OR have not been updated within the last 36 months (on average).</t>
  </si>
  <si>
    <t>Q094 GSD IS Security</t>
  </si>
  <si>
    <t>Total : A procedure expressly describes the methods for accepting ISS-related risks in terms of the information required for arbitration decisions, stakeholder roles and responsibilities and the format used for decision feedback.
None : No procedure expressly describes the methods for accepting ISS-related risks in terms of the information required for arbitration decisions, stakeholder roles and responsibilities and the format used for decision feedback.</t>
  </si>
  <si>
    <t>Q095 GSD IS Security</t>
  </si>
  <si>
    <t>Total : ALL ISS-related risk maps are covered by a validated risk mitigation plan (specifying the selected mitigation option (avoidance, transfer, reduction or acceptance), the reduction measures adopted and the nature and level of residual risks) AND residual risks have been formally accepted.
None : ONLY SOME ISS-related risk maps are covered by a validated risk mitigation plan (specifying the selected mitigation option (avoidance, transfer, reduction or acceptance), the reduction measures adopted and the nature and level of residual risks) OR some major residual risks have NOT been expressly accepted.</t>
  </si>
  <si>
    <t>Q097 GSD IS Security</t>
  </si>
  <si>
    <t>Total : SPR is defined (connected with project management policy: roles, milestones, key results, KPI)
None : SPR policy is NOT defined.</t>
  </si>
  <si>
    <t>Q098 GSD IS Security</t>
  </si>
  <si>
    <t>Total : The IT Security risks of the projects are studied and their treatment is performed before the Architecture Committee and reviewed by the CISSO/CISO: Application Security Identity Form (ASIF) is fully used for all projects AND formally validated by CISSO/CISO according delegation rules.
None : Otherwise</t>
  </si>
  <si>
    <t>Total : The IT Security risks of the projects are studied and their treatment is performed before the Architecture Committee and reviewed by the CISSO/LISSO: Application Security Identity Form (ASIF) is fully used for all projects AND formally validated by ISSO according delegation rules.
None : Otherwise</t>
  </si>
  <si>
    <t>Q099 GSD IS Security</t>
  </si>
  <si>
    <t>Total : For all projects, implementation of defined ISS measures has been verified AND residual risks have been formally accepted.
None :  Implementation of defined ISS measures has NOT been verified for ALL project.</t>
  </si>
  <si>
    <t>Q100 GSD IS Security</t>
  </si>
  <si>
    <t>Total : Duty segregation between production and development is in force.
Partial : Duty segregation between production and development is not in place, BUT personal accounts are used AND actions are traced 
None : Duty segregation between production and development is NOT in force.</t>
  </si>
  <si>
    <t>Q101 GSD IS Security</t>
  </si>
  <si>
    <t>Total : Production environment is physically or logically separated from non production environment.
None : Production environment is NOT separated ( physically or logically)  from non production environment  AND separation of duty between production and development is in force.</t>
  </si>
  <si>
    <t>Q102 GSD IS Security</t>
  </si>
  <si>
    <t xml:space="preserve">Total :  Production responsible &amp; business owner formally accept the go-live of any sensitive applications (those with a classification profile of Level &gt; 2).
Partial :  Production responsible &amp; business owner informally accept the go-live of any sensitive applications (those with a classification profile of Level &gt; 2).
None :  Formal  go-live acceptance process doesn't apply for all sensitive applications (those with a classification profile of Level &gt; 2).
</t>
  </si>
  <si>
    <t>Q103 GSD IS Security</t>
  </si>
  <si>
    <t>Total : All sensitive data are anonymized before transfer in non production environments AND these transfers have been validated by business owners.
Partial : All sensitive data are anonymized BUT inside on  non production environments.
None : Sensitive data are NOT anonymized before transfer in non production environments.</t>
  </si>
  <si>
    <t>Q104 GSD IS Security</t>
  </si>
  <si>
    <t>Total : EACH maintenance operation during production time on sensitive application, is formally validated by both Production responsible&amp; Business owner, AND there is a  Rollback procedure , AND there are logs (WHO, WHEN, WHAT).
Partial : EACH maintenance operation during production time on sensitive application, is formally validated by both Production responsible&amp; Business owner, BUT there is a no  Rollback procedure  AND there are no logs (WHO, WHEN, WHAT).
None :  Maintenance operation during production time on sensitive application, are NOT formally validated by both Production responsible&amp; Business owner.</t>
  </si>
  <si>
    <t>Q105 GSD IS Security</t>
  </si>
  <si>
    <t>Total : Application security technical review (code audit, pain tests, vulnerability scans ) have been performed quarterly on sensitive application.
Partial : Vulnerability scans have been performed quarterly on sensitive application BUT no code audit and pain test is performed.
None : Otherwise</t>
  </si>
  <si>
    <t>Q106 GSD IS Security</t>
  </si>
  <si>
    <t>Total : ALL applications have an authentication systems compliant with their sensitivity  (according to the CIAT criteria that define the required level of authentication).
Partial : between  70% and 80% of applications have un authentication systems compliant with their sensitivity  (according to the CIAT criteria that define the required level of authentication).
None : Otherwise</t>
  </si>
  <si>
    <t>Q107 GSD IS Security</t>
  </si>
  <si>
    <t>Total : Business and Technical profiles, validated by business  owner and IT custodian, are systematically used in the access rights management process (creation, modification, deletion) for EACH application
Partial : Business and Technical profiles, validated by business  owner and IT custodian, are NOT systematically used in the access rights management process (creation, modification, deletion) for EACH sensitive application.
None : Otherwise.</t>
  </si>
  <si>
    <t>Q108 GSD IS Security</t>
  </si>
  <si>
    <t>Total : ALL business and technical  profiles are yearly reviewed.
Partial : ALL business and technical  profiles are reviewed with a frequency between 12 month and 18 month.
None : Otherwise.</t>
  </si>
  <si>
    <t>Q109 GSD IS Security</t>
  </si>
  <si>
    <t>Total : In the last 12 months, the rights validators have formally
confirmed the user granted rights are still valid, and have
requested the deletion of the obsolete permissions.
None : Otherwise.</t>
  </si>
  <si>
    <t>Q110 GSD IS Security</t>
  </si>
  <si>
    <t>Total : Access rights are yearly reviewed for EACH applications AND inappropriate (obsolete, undue, orphan ...)  rights are deleted.
None : Otherwise.</t>
  </si>
  <si>
    <t>Q111 GSD IS Security</t>
  </si>
  <si>
    <t>Total : There is no enabled  "Default Account" provided for installation/configuration of EACH application.
None : Otherwise.</t>
  </si>
  <si>
    <t>Q112 GSD IS Security</t>
  </si>
  <si>
    <t>Total : Generic Accounts list exists for SENSITIVE application, specifying identified users, AND password for these shared accounts is modified for any departure of theses users, AND each generic account management is dealt by a specific internal procedure regarding exception of use.
None : Otherwise</t>
  </si>
  <si>
    <t xml:space="preserve">Q134 GSD IT Continuity </t>
  </si>
  <si>
    <t>Total : An IT Continuity Officer are appointed, and he/she is an internal employee of the entity and their role &amp; responsibility is formalized by a description of the position
Partial :  Yes, but he/she is not an internal employee of the entity
None :   No</t>
  </si>
  <si>
    <t>Total :  Yes, and he/she is an internal employee of the entity and their role &amp; responsibility is formalized by a description of the position
Partial :  Yes, but he/she is not an internal employee of the entity
None :   No</t>
  </si>
  <si>
    <t xml:space="preserve">Q135 GSD IT Continuity </t>
  </si>
  <si>
    <t>Total :  The IT Continuity committee is held at least twice a year, with a minima the presence of the CIO and the ICO of the entity, and the Head of the Business (or a representative, member of the Executive Committee). It is subject to minutes which detail the decisions and include the monitoring of the action plan.
Partial :  The committee is held at least once a year, with the  Business Continuity Manager. It is subject to minutes.
None :  Otherwise</t>
  </si>
  <si>
    <t>Total :  The committee is held at least twice a year, with a minima the presence of the CIO and the ICO of the entity, and the Head of the Business (or a representative, member of the
Executive Committee). It is subject to minutes which detail the decisions and include the monitoring of the action plan.
Partial :  The committee is held at least once a year, with the
Business Continuity Manager. It is subject to minutes.
None :  Otherwise</t>
  </si>
  <si>
    <t xml:space="preserve">Q133 GSD IT Continuity </t>
  </si>
  <si>
    <t>Total :  The ICO presents to the committee, the status of the actions, the results, the identified risks, the proposed actions plans and the expected decisions, especially regarding:
- the identified scenarios which are not validated by the
exercises
- the compliance to the regulatory requirements
Partial :  The ICO presents to the committee, the status of the
actions, the results, and the proposed actions plans
None :  Otherwise</t>
  </si>
  <si>
    <t xml:space="preserve">Q138 GSD IT Continuity </t>
  </si>
  <si>
    <t xml:space="preserve">Q139 GSD IT Continuity </t>
  </si>
  <si>
    <t>Total :  The project methodology of the entity requires the formalization of a BIA is performed by IT Business Representative with the Process Responsible of the
business process (or the Sponsor), of the IT continuity needs (RTO, RPO). The proposed continuity solutions for the project are validated by the Architecture Committee and the Investment Committee
Partial :   The project methodology of the entity formalizes a BIA, for IT continuity needs (RTO, RPO).
None :   Otherwise</t>
  </si>
  <si>
    <t>Total :  The project methodology of the entity requires the
formalization of a BIA is performed by IT Business
Representative with the Process Responsible of the
business process (or the Sponsor), of the IT continuity
needs (RTO, RPO). The proposed continuity solutions for the project are validated by the Architecture Committee and the
Investment Committee
Partial :   The project methodology of the entity formalizes a BIA,
for IT continuity needs (RTO, RPO).
None :   Otherwise</t>
  </si>
  <si>
    <t xml:space="preserve">Q140 GSD IT Continuity </t>
  </si>
  <si>
    <t>Total : The IT continuity plan has been updated in the last 12
months and contains at least:
-a description of the recovery solution related to the considered scenarios
- information regarding operational teams in the event of an incident (responsibility, telephone n°)
Partial :  The IT continuity plan contains the requested elements but has not been updated in the last 12 months
Nonel :  Otherwise</t>
  </si>
  <si>
    <t xml:space="preserve">Q141 GSD IT Continuity </t>
  </si>
  <si>
    <t>Total : DR Plan  has been reviewed within last 12 months and is fully aligned with BC requirements 
Partial :  DR Plan has been reviewed  in a period more than 12 months
Nonel :  Otherwise</t>
  </si>
  <si>
    <t>OCC111</t>
  </si>
  <si>
    <t xml:space="preserve">Q144 GSD IT Continuity </t>
  </si>
  <si>
    <t>Total :   The DR scenario has been tested in the last 12 months, during an exercise in production
Partial :   The DR scenario has been tested in the last 30 months during an exercise not in production
None :  Otherwise</t>
  </si>
  <si>
    <t>Total : The documentation of the exercises has been updated
in the last 12 months, validated by the Business Continuity Manager of the entity, and contains:
- a description of scenarios to be tested
- an assessment of the exercise risk
- the assessment criteria for the exercise result
- the limits and scope of the exercise
Partial : The exercise plan has been updated in the last year, but
has not been validated by the Business Continuity Manager of the entity
Nonel : Otherwise</t>
  </si>
  <si>
    <t>OCC112</t>
  </si>
  <si>
    <t xml:space="preserve">Q132 GSD IT Continuity </t>
  </si>
  <si>
    <t>Total :  The exercice,report is validated by the business and mentions the actual measured recovery times (RTA and RPA), as well as the exercise satisfaction level regarding the business stakes.
Partial :  The report is validated by the business, but does not mention the actual measured recovery times (RTA and RPA)
None :  Otherwise</t>
  </si>
  <si>
    <t>Total : The IT Network continuity plan has been updated in the last 12
months and contains at least:
-a description of the recovery solution related to the considered scenarios
- information regarding operational teams in the event of an incident (responsibility, telephone n°)
Partial :  The IT Network continuity plan contains the requested elements but has not been updated in the last 12 months
Nonel :  Otherwise</t>
  </si>
  <si>
    <t>OCC113</t>
  </si>
  <si>
    <t xml:space="preserve">Q145 GSD IT Continuity </t>
  </si>
  <si>
    <t>Total :  Successful DR or clustered exercise was performed within the last 18 months covering more than 60% of the assets hosted in the production Data Center and the DR exercise results were shared with BCM.
Partial :  Only theoretical DR exercise (paper based, walkthrough) was performed within last 12 months.
None :  No specific DR or grouped exercise performed or is mainly obsolete (more than 24 months).</t>
  </si>
  <si>
    <t>OCC114</t>
  </si>
  <si>
    <t xml:space="preserve">Q146 GSD IT Continuity </t>
  </si>
  <si>
    <t>Total :  Unannounced IT Continuity crisis scenario exercises involving the Crisis Team and/or alternatives have been carried out within the last 12 months or the activation of the IT Crisis Team took place in the last 12 months
Partial :   Paper based, walkthrough IT Continuity Crisis Management exercise performed
None :   No IT Continuity Crisis Management exercise performed</t>
  </si>
  <si>
    <t>OCC115</t>
  </si>
  <si>
    <t xml:space="preserve">Q148 GSD IT Continuity </t>
  </si>
  <si>
    <t>Total :  Data backup/restore solution is fully developed, is documented, and has been yearly  tested in conformity within the RPO
Partial :  Data Backup/restore solution are available but are not in conformity with the RPO
None :  No data backup restoration plan (ie. documentation) is available.</t>
  </si>
  <si>
    <t>OCC116</t>
  </si>
  <si>
    <t xml:space="preserve">Q149 GSD IT Continuity </t>
  </si>
  <si>
    <t>Total :  The back-up system is covering all IT assets.
Partial :  The back-up system is covering all Critical IT assets.
None :  Otherwise</t>
  </si>
  <si>
    <t>OCC117</t>
  </si>
  <si>
    <t xml:space="preserve">Q150 GSD IT Continuity </t>
  </si>
  <si>
    <t>Total :  There is an off-site backup solution.
None :  Otherwise</t>
  </si>
  <si>
    <t>OCC118</t>
  </si>
  <si>
    <t xml:space="preserve">Q151 GSD IT Continuity </t>
  </si>
  <si>
    <t>Total :  Tapes are secured (locked safe box, encryption)
None :  Otherwise</t>
  </si>
  <si>
    <t>OCC119</t>
  </si>
  <si>
    <t xml:space="preserve">Q142 GSD IT Continuity </t>
  </si>
  <si>
    <t>OCC120</t>
  </si>
  <si>
    <t xml:space="preserve">Q143 GSD IT Continuity </t>
  </si>
  <si>
    <t>Total : The IT Network continuity plan has been updated in the last 12 months and contains at least:
-a description of the recovery solution related to the considered scenarios
- information regarding operational teams in the event of an incident (responsibility, telephone n°)
Partial :  The IT Network continuity plan contains the requested elements but has not been updated in the last 12 months
Nonel :  Otherwise</t>
  </si>
  <si>
    <t>OCC121</t>
  </si>
  <si>
    <t xml:space="preserve">Q147 GSD IT Continuity </t>
  </si>
  <si>
    <t>Total :  Successful Network resilience exercise was performed within the last 12 months and the  exercise results were shared with BCM.
Partial :  Only theoretical Network resilience exercise (paper based, walkthrough) was performed within last 12 months.
None :  Otherwise</t>
  </si>
  <si>
    <t>OCC122</t>
  </si>
  <si>
    <t xml:space="preserve">Q153 GSD IT Continuity </t>
  </si>
  <si>
    <t>Total :  IT Continuity  Incident Management Process deployed, full compliance with continuity requirements.
Partial :  IT Continuity  Incident Management Process deployed  BUT not compliant with continuity requirements OR not tested.
None :  Otherwise</t>
  </si>
  <si>
    <t>OCC123</t>
  </si>
  <si>
    <t>Q154 GSD People and Premises Security</t>
  </si>
  <si>
    <t>Total : A People and Premises responsible is appointed.
None : No People and Premises responsible is appointed.</t>
  </si>
  <si>
    <t>Total : yes
None : No</t>
  </si>
  <si>
    <t>OCC124</t>
  </si>
  <si>
    <t>Q155 GSD People and Premises Security</t>
  </si>
  <si>
    <t>Total :  The risks assessment has be done within the last 12 month AND an risks mitigation plan has been raised. 
None :  Otherwise</t>
  </si>
  <si>
    <t>OCC126</t>
  </si>
  <si>
    <t>Q157 GSD People and Premises Security</t>
  </si>
  <si>
    <t>Total :  The list of fire detection and prevention means exists and has been updated within the last 12 months                                                                     
Partial :  The list of fire detection and prevention means exists and has been updated more than 18 months ago                                                                      
None :  Otherwise</t>
  </si>
  <si>
    <t>OCC127</t>
  </si>
  <si>
    <t>Q158 GSD People and Premises Security</t>
  </si>
  <si>
    <t>Total :  The fire means have been maitained within the last 6 months.
Partial :   The fire means have been maitained within the last 18 months.
None :  Otherwise</t>
  </si>
  <si>
    <t>OCC128</t>
  </si>
  <si>
    <t>Q170 GSD People and Premises Security</t>
  </si>
  <si>
    <t>Total : Yes
None :  No</t>
  </si>
  <si>
    <t>OCC129</t>
  </si>
  <si>
    <t>Q171 GSD People and Premises Security</t>
  </si>
  <si>
    <t>OCC130</t>
  </si>
  <si>
    <t>Q172 GSD People and Premises Security</t>
  </si>
  <si>
    <t>OCC131</t>
  </si>
  <si>
    <t>Q173 GSD People and Premises Security</t>
  </si>
  <si>
    <t>Total :  the test has been carried out within the last 12 months
Partial :  the test has been carried out within the last 36 months
None :  Otherwise</t>
  </si>
  <si>
    <t>OCC132</t>
  </si>
  <si>
    <t>Q174 GSD People and Premises Security</t>
  </si>
  <si>
    <t>OCC133</t>
  </si>
  <si>
    <t>Q175 GSD People and Premises Security</t>
  </si>
  <si>
    <t>Total :  Yes and complete.
Partial :  Yes but incomplete.
None :  Otherwise</t>
  </si>
  <si>
    <t>OCC134</t>
  </si>
  <si>
    <t>Q176 GSD People and Premises Security</t>
  </si>
  <si>
    <t>Total :  Yes.
None :  Otherwise</t>
  </si>
  <si>
    <t>OCC135</t>
  </si>
  <si>
    <t>Q185 GSD People and Premises Security</t>
  </si>
  <si>
    <t>Total :  The list of sensitive areas exists. It distinguishes the various types of areas and has been revised within the last 12 months
None :  Otherwise</t>
  </si>
  <si>
    <t>OCC136</t>
  </si>
  <si>
    <t>Q188 GSD People and Premises Security</t>
  </si>
  <si>
    <t>Total :  The procedure exists. It distinguishes the various types of accesses and has been revised within the last 12 months
Partial :  The procedure exists but does not differentiate between permanent personnel, suppliers and visitors.
None :  Otherwise</t>
  </si>
  <si>
    <t>OCC137</t>
  </si>
  <si>
    <t>Q189 GSD People and Premises Security</t>
  </si>
  <si>
    <t>Total :  The access rights of permanent personnel are reviewed at least once every 3 months.
Partial :  The access rights of permanent personnel are reviewed at least once every 12 months
None :  Otherwise</t>
  </si>
  <si>
    <t>OCC138</t>
  </si>
  <si>
    <t>Q190 GSD People and Premises Security</t>
  </si>
  <si>
    <t>Total :  The  system exists and has been controlled within the last 12 months                                                                     
Partial : The  system exists and has been controlled more than 18 months ago                                                                      
None :  The system doesn't exist</t>
  </si>
  <si>
    <t>OCC139</t>
  </si>
  <si>
    <t>Q191 GSD People and Premises Security</t>
  </si>
  <si>
    <t>Total :  Yes
None :  No</t>
  </si>
  <si>
    <t>OCC140</t>
  </si>
  <si>
    <t>Q192 GSD People and Premises Security</t>
  </si>
  <si>
    <t>OCC141</t>
  </si>
  <si>
    <t>Q193 GSD People and Premises Security</t>
  </si>
  <si>
    <t>OCC142</t>
  </si>
  <si>
    <t>Q194 GSD People and Premises Security</t>
  </si>
  <si>
    <t>OCC143</t>
  </si>
  <si>
    <t>Q195 GSD People and Premises Security</t>
  </si>
  <si>
    <t>Total :  An automatic  system exists and has been controlled within the last 12 months                                                                     
Partial :  The  system exists.                                                                      
None :  The system doesn't exist</t>
  </si>
  <si>
    <t>OCC144</t>
  </si>
  <si>
    <t>Q196 GSD People and Premises Security</t>
  </si>
  <si>
    <t>Total :  A resilient  system exists and has been controlled within the last 12 months                                                                     
Partial :  The  system exists.                                                                      
None :  The system doesn't exist</t>
  </si>
  <si>
    <t>OCC145</t>
  </si>
  <si>
    <t>Q197 GSD People and Premises Security</t>
  </si>
  <si>
    <t>Total :  The liste of Assets and Cables exist and  is up-to-date (i.e. reflects reality) (sample-based control)  AND the cable organisation is clean.
None : Otherwise</t>
  </si>
  <si>
    <t>OCC146</t>
  </si>
  <si>
    <t>Q200 GSD People and Premises Security</t>
  </si>
  <si>
    <t>Total :  Evacuation exercices have been performed within the  last 6 months and the results are compliant
Partial :  Evacuation exercices have been performed within the  last 18 months and the results are compliant
None :  Otherwise</t>
  </si>
  <si>
    <t>OCC147</t>
  </si>
  <si>
    <t>Q201 GSD People and Premises Security</t>
  </si>
  <si>
    <t>Total :  At least 10% of employees have been trained  as ERT in the last 12 month.
Partial :  Less than 10% employees have been trained  as ERT in the last 12 month.
None :  Otherwise</t>
  </si>
  <si>
    <t>OCC148</t>
  </si>
  <si>
    <t>Q177 GSD People and Premises Security</t>
  </si>
  <si>
    <t>Total :  Inspections are properly made as part of security and safety patrols AND are made inside Cardif premises AND are the subject of formal reporting
None :  Otherwise</t>
  </si>
  <si>
    <t>OCC149</t>
  </si>
  <si>
    <t>Q209 GSD People and Premises Security</t>
  </si>
  <si>
    <t>OCC150</t>
  </si>
  <si>
    <t>Q210 GSD People and Premises Security</t>
  </si>
  <si>
    <t>Total :  There are opened door detection systems, motion sensors, video surveillance with 24/7 alarm monitoring system.                                                                   
None :  Otherwise</t>
  </si>
  <si>
    <t>OCC151</t>
  </si>
  <si>
    <t>Q211 GSD People and Premises Security</t>
  </si>
  <si>
    <t>Total :  Fire &amp; Safety  training / awareness is provided to
permanent staff within the last 12 months
Partial :  Fire &amp; Safety  training / awareness is provided to
permanent staff within the last 24 months
None :  Otherwise</t>
  </si>
  <si>
    <t>OCC152</t>
  </si>
  <si>
    <t>Q168 GSD People and Premises Security</t>
  </si>
  <si>
    <t>Total :  The intrusion means have been maitained within the last 6 months.
Partial :   The intrusion means have been maitained within the last 18 months.
None :  Otherwise</t>
  </si>
  <si>
    <t>OCC153</t>
  </si>
  <si>
    <t>Q203 GSD People and Premises Security</t>
  </si>
  <si>
    <t>Total :  Fire &amp; Safety  training / awareness is provided to ALL
newcomers within 3 months of arrival
None :  Otherwise</t>
  </si>
  <si>
    <t>OCC154</t>
  </si>
  <si>
    <t>Q205 GSD People and Premises Security</t>
  </si>
  <si>
    <t>Total :  Fire &amp; Safety  awareness is provided to non permanent staff OR they are accompanied all the time
None :  Otherwise</t>
  </si>
  <si>
    <t>OCC155</t>
  </si>
  <si>
    <t>Q214 GSD People and Premises Security</t>
  </si>
  <si>
    <t>Total :  yes for ALL
None :  Otherwise</t>
  </si>
  <si>
    <t>OCC156</t>
  </si>
  <si>
    <t>Q215 GSD People and Premises Security</t>
  </si>
  <si>
    <t>Total :  Cleaning staff has no access to sensitive areas without being accompanied
None :  Otherwise</t>
  </si>
  <si>
    <t>OCC157</t>
  </si>
  <si>
    <t>Q216 GSD People and Premises Security</t>
  </si>
  <si>
    <t>Total :  Yes, and it is complete over the entire year
Partial :  The schedule is incomplete over the next 3 months
None :  Otherwise</t>
  </si>
  <si>
    <t>OCC158</t>
  </si>
  <si>
    <t>Q217 GSD Business Continuity</t>
  </si>
  <si>
    <t>Total :  The Business Continuity Manager is appointed and is internal,
AND his/her job description and assigned responsibilities are fully compliant with Group Requirement for Business Continuity R0Total : 
Partial :  The Business Continuity Manager is appointed but the person is not aware of what is expected from him/her
OR the Business Continuity Manager is not a BNPP Group employee
None :  Person is not appointed</t>
  </si>
  <si>
    <t>OCC159</t>
  </si>
  <si>
    <t>Q218 GSD Business Continuity</t>
  </si>
  <si>
    <t>Total :  The Committee or Governing Body exists
AND its meeting frequency is fully compliant with Group Requirement for Business Continuity R02
AND the composition of the Committee is fully compliant with Group Requirement for Business Continuity R02
Partial :  The Committee or Governing Body exists
BUT meets less than twice a year
None :  The Committee or Governing Body does not exist</t>
  </si>
  <si>
    <t>OCC160</t>
  </si>
  <si>
    <t>Q219 GSD Business Continuity</t>
  </si>
  <si>
    <t>Total :  All mandatory points which have to be addressed by the committee (see Group Requirement for Business Continuity R02) were treated at least once during last 12 months
AND resulted in management validation / decision
Partial :  All mandatory points which have to be addressed by the committee (Group Requirement for Business Continuity R02) were treated at least once during last 12 months
BUT did not result in management validation / decision
None :  Some mandatory points which have to be addressed by the committee (Group Requirement for Business Continuity R02) were NOT treated during last 12 months</t>
  </si>
  <si>
    <t>OCC161</t>
  </si>
  <si>
    <t>Q220 GSD Business Continuity</t>
  </si>
  <si>
    <t>Total :  All BC related indicators as described in Group Requirement for Business Continuity R03 are defined and monitored
Partial :  At least 40% but less than 60% BC related indicators as described in Group Requirement for Business Continuity R03 are defined and monitored
None :  BC related indicators are not defined
OR less than 40% BC related indicators as described in Group Requirement for Business Continuity R03 are defined and monitored</t>
  </si>
  <si>
    <t>OCC162</t>
  </si>
  <si>
    <t>Q221 GSD Business Continuity</t>
  </si>
  <si>
    <t>Total :  BIA exists
AND is fully compliant with Group Requirement for Business Continuity R04 in terms of frequency
AND is fully compliant with Group Requirement for Business Continuity R04 in terms of content
AND results of the BIA are shared with ICO / Head of IT
Partial :  BIA exists
BUT is not fully compliant with Group Requirement for Business Continuity R04 in terms of frequency
OR is not fully compliant with Group Requirement for Business Continuity R04 in terms of content
None :  BIA does not exist</t>
  </si>
  <si>
    <t>OCC163</t>
  </si>
  <si>
    <t>Q222 GSD Business Continuity</t>
  </si>
  <si>
    <t>Total :  BC operational documentation exists
AND the content of the documentation is fully compliant with Group Requirement for Business Continuity R07
AND documentation is up to date following Group Requirement for Business Continuity R07
AND is easily accessible
Partial :  BC operational documentation exists
BUT the content of the documentation is not fully compliant with Group Requirement for Business Continuity R07
OR documentation is not up to date following Group Requirement for Business Continuity R07
None :  BC operational documentation does not exist</t>
  </si>
  <si>
    <t>OCC164</t>
  </si>
  <si>
    <t>Q223 GSD Business Continuity</t>
  </si>
  <si>
    <t>Total :  An annual exercise plan exists
AND for each exercises terms of reference describing type, scenario, scope and objectives of the exercise are defined following Group Requirement for Business Continuity R08
AND for each performed exercise post-exercise report is available compliant with Group Requirement for Business Continuity R08
Partial : Annual exercice plan exists
BUT is not fully compliant with Group Requirement for Business Continuity R08 in terms of type of documentation or its content
None :  Annual exercise plan does not exist</t>
  </si>
  <si>
    <t>OCC165</t>
  </si>
  <si>
    <t>Q224 GSD Business Continuity</t>
  </si>
  <si>
    <t>Total :  Risk analysis as defined in Group Requirement for Business Continuity R06 has been performed
AND the results of the analysis were used to design or review the BC solution.
Partial :  Risk analysis as defined in Group Requirement for Business Continuity R06 has been performed
BUT the results of the analysis were not used to design or review the BC solution
None :  Risk analysis has not been performed</t>
  </si>
  <si>
    <t>OCC166</t>
  </si>
  <si>
    <t>Q225 GSD Business Continuity</t>
  </si>
  <si>
    <t>Total :  Business Continuity solution is designed and implemented
AND is fully compliant with Group Requirement for Business Continuity R06
Partial :  Business Continuity solution is designed and implemented at least for activities which have to be resumed in the first week
AND covers at least two scenarios
None :  Business Continuity solution does not exists
OR it is developed but not implemented</t>
  </si>
  <si>
    <t>OCC167</t>
  </si>
  <si>
    <t>Q226 GSD Business Continuity</t>
  </si>
  <si>
    <t>Total :  At least one awareness action performed within last 3 years as described in Group Requirement for Business Continuity R13
Partial :  One awareness campaign performed within last 3 years
BUT only for newcomers
None :  No awareness campaign performed within last 3 years</t>
  </si>
  <si>
    <t>OCC168</t>
  </si>
  <si>
    <t>Q227 GSD Business Continuity</t>
  </si>
  <si>
    <t>Total :  At least 80% of population involved in BCP participated in the BC training as described in Group Requirement for Business Continuity R14
Partial :  At least 40% but less than 60% of population involved in BCP participated in the BC training as described in Group Requirement for Business Continuity R14
None :  Training not available
OR less than 40% of population involved in BCP participated in the BC training as described in Group Requirement for Business Continuity R14</t>
  </si>
  <si>
    <t>OCC169</t>
  </si>
  <si>
    <t>Q228 GSD Business Continuity</t>
  </si>
  <si>
    <t>Total :  Two notification exercises were performed during last 12 months
AND both were successful following Requirement for Business Continuity R09 criteria
Partial :  Only one notification exercise was performed during last 12 months which was successful following Requirement for Business Continuity R09 criteria
None :  No successful notification exercise performed during last 12 months</t>
  </si>
  <si>
    <t>OCC170</t>
  </si>
  <si>
    <t>Q229 GSD Business Continuity</t>
  </si>
  <si>
    <t>Total :  Crisis Management Team exercise was performed during last 12 months
AND the exercise was successful following Requirement for Business Continuity R10 criteria
Partial :  Crisis Management Team exercise was performed during last 12 months
BUT the exercise was not successful following Requirement for Business Continuity R10 criteria
OR successful exercise was performed slightly exceeding 12 months period.
None :  No successful Crisis Management Team exercise performed for more than 12 months</t>
  </si>
  <si>
    <t>OCC171</t>
  </si>
  <si>
    <t>Q230 GSD Business Continuity</t>
  </si>
  <si>
    <t>Total :  Two technical exercises were performed during last 12 months
AND both were successful following Requirement for Business Continuity R11 criteria
Partial :  Only one technical exercise was performed during last 12 months which was successful following Requirement for Business Continuity R11 criteria
None :  No successful technical exercise performed during last 12 months</t>
  </si>
  <si>
    <t>OCC172</t>
  </si>
  <si>
    <t>Q231 GSD Business Continuity</t>
  </si>
  <si>
    <t>Total :  User exercise was performed during last 12 months
AND the exercise was successful following Requirement for Business Continuity R11 criteria
Partial :  User exercise was performed during last 12 months
BUT the exercise was not successful following Requirement for Business Continuity R11 criteria
OR successful exercise was performed slightly exceeding 12 months period.
None :  No successful user exercise performed for more than 12 months</t>
  </si>
  <si>
    <t>Outsourcing compliance assessment</t>
  </si>
  <si>
    <t>Mesures (Other)</t>
  </si>
  <si>
    <t>EBC - Continuity Requirements</t>
  </si>
  <si>
    <t>Compte tenu des impacts identifiés à la question précédente, le Niveau de Disponibilité est:</t>
  </si>
  <si>
    <t>Compte tenu des impacts identifiés à la question précédente, le Niveau de Continuité est :</t>
  </si>
  <si>
    <t>Given the impacts identified in the previous questions, the level of integrity is:</t>
  </si>
  <si>
    <t>Given the impacts identified in the previous questions, the level of Availability is:</t>
  </si>
  <si>
    <t>Given the impacts identified in the previous questions, the Continuity Level is:</t>
  </si>
  <si>
    <t xml:space="preserve">What is the target Business Recovery Time Objective (BRTO) for the asset (identified during the Business Impact Analysis - BIA)?
If the assets is used by several business, the shorter BRTO has to be calculated.       </t>
  </si>
  <si>
    <t>IT Continuity - ICP - AIA</t>
  </si>
  <si>
    <t>Continuité IT - ICP - AIA</t>
  </si>
  <si>
    <t>Is it an Transversal Infrastructure (The IT asset provides a service for other applications )?</t>
  </si>
  <si>
    <t>S'agit-il d'une Application ( L'actif IT offre un service à l'utilisateur final) ?</t>
  </si>
  <si>
    <t>Is it an Application (The IT asset provides a service directly to the end users )?</t>
  </si>
  <si>
    <t>Exigences de client ou régulateur sur la couverture du sinistre régional :
(Les applications supportant un processus soumis à une exigence particulière de régulateurs ou de clients imposant un secours éloigné, doivent respecter la stratégie d'hébergement relative au Datacenter éloigné en complément du Datacenter proche).</t>
  </si>
  <si>
    <t>Local client, legal and regulatory requirements regarding the regional disaster :
(Assets used by business which have to comply with requirements demanding a remote recovery, have to be in line with IT remote recovery strategy)</t>
  </si>
  <si>
    <t>Source : GC / 2OPC / OR et ITP /SG / SSIG)</t>
  </si>
  <si>
    <t>The infrastructure and applications must answer to specific rules.
- (ITREFCARD -R6) All infrastructure services and applications must have a recovery solution suited to recovery objectives (RTO and RPO) in the close Datacenter
- (ITREFCARD -R8) The qualification environment of an application used as a continuity solution for this same application must be hosted in a Datacenter separate from their production environment.
- (ITREFCARD -R10) Within the scope of a project, the IT continuity solution for the close Datacenter of applications and infrastructure services must only be tested during go live.
- (ITREFCARD -R11) To integrate an application or an infrastructure service into an exercise grouping several assets, their IT continuity solution must have already been demonstrated during a single exercise.
- (ITREFCARD -R12) Data backup (recovery backup) for IT continuity must be separated and independent from data archiving for conservation purposes.
- (ITREFCARD -R13) All applications and infrastructure services must have a backup set of production data in a close recovery Datacenter and a set in the remote recovery Datacenter (remote recovery needed)</t>
  </si>
  <si>
    <t>SLA not signed yet</t>
  </si>
  <si>
    <t>The service provider must sign a production hosting security SLA with the project owner or Métier. For a new application: Draft a Service Level Agreement (SLA) between the Métier, Design IT and Production IT.
For an existing application: Check that an SLA is in place, its update level, and whether it has been validated by the Métier, Design IT and Production IT. Check that it is still consistent with Métier requirements.</t>
  </si>
  <si>
    <t>Le fournisseur de services doit signer un "Accord de niveau de service" SLA avec le propriétaire du projet ou Métier. Pour une nouvelle application: Rédiger un Service Legal Agrremement (SLA) entre le Métier, le Design IT et la Production IT. 
Pour une application existante: Vérifiez qu'un SLA est en place, son niveau de mise à jour, et si il a été validé par le Métier, par le Design IT et par la Production IT. Vérifiez qu'il est toujours compatible avec les exigences du Métier.</t>
  </si>
  <si>
    <t>Métiers data must not be stored in the Presentation or Application areas.</t>
  </si>
  <si>
    <t>Les données du Métier ne doivent pas être enregistrées dans les zones de Présentation ou d'Application.</t>
  </si>
  <si>
    <t>ACM-L3-03-M09      Project
documentation
for security
traces</t>
  </si>
  <si>
    <t>For any trace, regarding the contained value.
The trace management procedure must specify the folllowing informations:
- list of locations where security traces are produced and collected;
- list of events traced for each location;
- format of security traces;
- archiving and storage period;
- security trace access rules and conditions;
- specific procedures for security trace file management (archiving, purge);
- operational procedures for security traces (control of integrity, search for intrusion
or misappropriation, etc.);
- identification of impacts of traceability procedures and their acceptance;
- identification of urbanism rules ensuring the robustness of the trace management
procedure.
Confidential data must not be included in audit traces.</t>
  </si>
  <si>
    <t>La procédure de gestion de trace doit spécifier les informations suivantes :
- liste d'emplacements où les traces de sécurité sont produites et rassemblées ;
- liste d'événements tracés pour chaque emplacement ;
- format des traces de sécurité ;
- période d'archivage et de stockage ;
- règles et états d'accès de trace de sécurité ;
- procédures spécifiques pour la gestion de fichiers de trace de sécurité (archivage, purge) ;
- procédures opérationnelles pour les traces de sécurité (contrôle d'intégrité, recherche d'intrusion ou de détournement, etc.) ;
- identification des impacts des procédures de traçabilité et de leur acceptation ;
- identification des règles d'urbanism assurant la robustesse de la procédure de gestion de trace.
Des données confidentielles ne doivent pas être incluses dans les traces d'audit.</t>
  </si>
  <si>
    <t>ACM-L3-03-M08         Trace format</t>
  </si>
  <si>
    <t>For any trace, regarding the format.
The format of system and application logs must:
- privilege a standard market format, i.e. Common Event Format which specifies
related encoding and possible fields, or the text format for direct readability and
durability reasons.
- use an international character set (e.g. Unicode).
- facilitate automatic trace analysis
- dissociate the review of the trace files of the application which generated it, for
which support may be uncertain.</t>
  </si>
  <si>
    <t>Pour toute trace, concernant le format.
Le format des logs de système et d'application doit :
- favoriser un format standard du marché, c.-à-d. le format commun d'événement qui spécifie le codage relatif et les champs possibles, ou la mise en forme de texte pour des raisons de lisibilité directes et de durabilité.
- employer un ensemble de caractères international (par exemple Unicode).
- faciliter l'analyse de trace automatique
- dissocier l'examen des fichiers de suivi de l'application qui les ont produit, pour lequel le support peut être incertain.</t>
  </si>
  <si>
    <t>The traces must contain information level accordingly with the policies for basic traces.
General traces must contain the following information as a minimum:
- Date and time of the action
- Identification of the action
- Outcome of the action (success or failure)
- Person carrying out the action
- Resources accessed (Databases, Servers, etc.)</t>
  </si>
  <si>
    <t>Les traces doivent contenir le niveau d'infomation demandé par la politique "des traces basiques".
Les traces générales doivent contenir au moins les informations suivantes :
- Date et heure de l'action
- Identification de l'action
- Résultats de l'action (succès ou échec)
- Personne effectuant l'action
- Ressources accédées (bases de données, serveurs, etc.)</t>
  </si>
  <si>
    <t>The traces must contain information level accordingly with the policies for simple traces.
General traces must contain the following information as a minimum:
- Date and time of the action
- Identification of the action
- Outcome of the action (success or failure)
- Person carrying out the action
- Resources accessed (Databases, Servers, etc.)</t>
  </si>
  <si>
    <t>Les traces doivent contenir l'information de niveau en conséquence avec les politiques pour les traces simples.
Les traces générales doivent contenir l'information suivante comme minimum :
- Date et heure de l'action
- Identification de l'action
- Résultats de l'action (succès ou échec)
- Personne effectuant l'action
- Ressources accédées (bases de données, serveurs, etc.)</t>
  </si>
  <si>
    <t>The traces must contain information level accordingly with the policies for detailed traces.
Detailed traces must contain the following information as a minimum:
- Date and time of the action
- Detailed identification of the action enabling full reconstruction of it
- Outcome of the action (success or failure)
- Person carrying out the action
- Resources accessed (Databases, Servers, etc.)
- Full traces must contain a detailed description of the action so that it can be replayed, if necessary.</t>
  </si>
  <si>
    <t>Les traces doivent contenir l'information de niveau en conséquence avec les politiques pour les traces détaillées.
Les traces détaillées doivent contenir au moins les informations suivantes:
- Date et heure de l'action
- Identification détaillée de l'action permettant sa pleine reconstruction
- Résultats de l'action (succès ou échec)
- Personne effectuant l'action
- Ressources accédées (bases de données, serveurs, etc.)
- Les pleines traces doivent contenir une description détaillée de l'action de sorte qu'elle puisse être rejouée, s'il y a besoin.</t>
  </si>
  <si>
    <t>ACM-L3-03-M01 Accountability of
actions (non-repudiation)
ACM-L3-03-M06          Proof (non-repudiation)</t>
  </si>
  <si>
    <t>Traces with auditability needs require specific management.
The Integrity of the traces must be garanted with electronic signature:
Group electronic signature (Simple)
OR
Individual electronic signature without trusted third party (Detailed)</t>
  </si>
  <si>
    <t>Les traces avec des besoins d'auditabilité exigent une gestion spécifique.
L'intégrité des traces doit être garantie par la signature électronique :
Signature électronique de groupe (simple)
OU
Signature électronique individuelle sans une tierce-partie de confiance (détaillée)</t>
  </si>
  <si>
    <t>Traces with audatibility needs require specific management.
- Individual electronic signature with trusted third party
- A very strong (eq C4) authentication method</t>
  </si>
  <si>
    <t>Les traces avec des besoins d'auditabilité exigent une gestion spécifique.
- Signature électronique individuelle avec le tiers de confiance
- Une méthode d'authentifiacation très forte  (eq C4).</t>
  </si>
  <si>
    <t>ACM-L3-03-M10 Synchronization
protocol (non-repudiation)</t>
  </si>
  <si>
    <t>Low confidence level tool linking a trace to a time T.</t>
  </si>
  <si>
    <t>Outil de niveau faible de confiance associant une trace à un temps T.</t>
  </si>
  <si>
    <t>Central server (NTP) at UTC time</t>
  </si>
  <si>
    <t>Serveur central (NTP) à l'heure UTC</t>
  </si>
  <si>
    <t>Time stamp certified by an internal authority</t>
  </si>
  <si>
    <t xml:space="preserve"> Horodatage certifié par une autorité interne</t>
  </si>
  <si>
    <t>For a time stamp with probative value, refer to a central trusted source from third party authority to synchronize system clocks</t>
  </si>
  <si>
    <t>Pour un horodatage à valeur probatoire, se référer à une source centrale fiable de l'autorité de tierce-partie pour synchroniser les horloges du système</t>
  </si>
  <si>
    <t>ACM-L3-03-M11       Storage Period</t>
  </si>
  <si>
    <t>Implement a secure purge procedure in line with data sensitivity and based on storage support. By default, French regulatory constraints apply to the Group.</t>
  </si>
  <si>
    <t>Mettre en œuvre une procédure d'effacement sécurisée en ligne avec la sensibilité des données et basée sur le support de stockage. Par défaut, les contraintes réglementaires françaises s'appliquent au Groupe.</t>
  </si>
  <si>
    <t xml:space="preserve">Trace storage periods must be compliant with locally applicable legal and regulatory
constraints which are generally based on the type, content and objective of security
traces. Traces may not be stored beyond a set period </t>
  </si>
  <si>
    <t>Les périodes de stockage de traces doivent être conforme aux contraintes juridiques applicables localement et à celles réglementaires qui sont généralement basées sur le type, le contenu et l'objectif de la sécurité des traces. Les traces ne peuvent être conservées au-delà d'une période déterminée.</t>
  </si>
  <si>
    <t>Jurisdiction modification events must be tracked at a general level.</t>
  </si>
  <si>
    <t>Les événements de modification de la compétence doivent être suivis à un niveau général.</t>
  </si>
  <si>
    <t>Jurisdiction modification events must be tracked in detail.</t>
  </si>
  <si>
    <t>Les événements de modification de la compétence doivent être suivis en détail.</t>
  </si>
  <si>
    <t>ACM-L3-03-M14           Trace access -
general example</t>
  </si>
  <si>
    <t>Access conditions must be controlled (access to traces must be limited to the only need to know users)</t>
  </si>
  <si>
    <t>Les conditions d'accès doivent être contrôlées (L'accès à des traces doit être limité à la seule nécessité de connaître les utilisateurs)</t>
  </si>
  <si>
    <t>Security Expertise Team</t>
  </si>
  <si>
    <t>Contact Conformity team to ensure that data handling and security measures are in sync with Conformity rules.</t>
  </si>
  <si>
    <t>Contacter l'équipe de conformité pour s'assurer que les mesures de sécurité sont en phase avec les règles de conformité.</t>
  </si>
  <si>
    <t>Implement a fraud control process</t>
  </si>
  <si>
    <t>Mettre en place un processus de contrôle de fraude.</t>
  </si>
  <si>
    <t>Contact Communication, Conformity and Commercial teams to ensure you respect all the rules.</t>
  </si>
  <si>
    <t>Contacter l'équipe de communication, de conformité et les équipes commerciales afin de s'assurer que vous respectez toutes les règles.</t>
  </si>
  <si>
    <t>Check the coherence of the contract for data access and contractual litigation with partners</t>
  </si>
  <si>
    <t>Vérifier la cohérence du contrat d'accès aux données et les litiges contractuels avec les partenaires</t>
  </si>
  <si>
    <t>Contact Commercial teams to ensure you respect all the rules.</t>
  </si>
  <si>
    <t>Contacter les équipes commerciales afin de s'assurer que vous respectez toutes les règles.</t>
  </si>
  <si>
    <t>Ensure there are no Secret data handled by Prospects, Clients or Public</t>
  </si>
  <si>
    <t>Assurez-vous qu'il n'y a pas de données secrètes manipulées par des perspectives, des Clients ou le Public</t>
  </si>
  <si>
    <t>Contact Communication and Conformity team to ensure you respect all the rules related to an application openned to public.</t>
  </si>
  <si>
    <t>Contacter l'équipe de communication et l'équipe de conformité afin de s'assurer que vous respectez toutes les règles liées à une application ouverte au public.</t>
  </si>
  <si>
    <t>Ensure Business team has no remote access, only IT teams and business owners</t>
  </si>
  <si>
    <t>Assurer-vous que l'équipe Métier n'a pas d'accès distant, seules les équipes IT et les propriétaires Métier ont ce droit</t>
  </si>
  <si>
    <t>Implement a segregation of habilitations for all the profiles</t>
  </si>
  <si>
    <t>Mettre en œuvre une gestion des habilitations pour tous les profils</t>
  </si>
  <si>
    <t>Define and write a procedure describing the profiles associated to the application</t>
  </si>
  <si>
    <t>Definir et formuler une procédure décrivant les profils associés à l'application</t>
  </si>
  <si>
    <t>Check the local contraints related to each countries for data handling and data hosting</t>
  </si>
  <si>
    <t>Vérifier les contraintes locales liées à chaque pays pour la manipulation et l'hébergement des données</t>
  </si>
  <si>
    <t>Get the validation of all Business associated for the FISA and for SLA signature</t>
  </si>
  <si>
    <t>Obtener la validation de tous les Métiers pour la FISA et la signature de le SLA</t>
  </si>
  <si>
    <t>Check the coherence between the range and the SLA contractualized</t>
  </si>
  <si>
    <t>Vérifier la cohérence entre la gamme et le SLA contractualisé</t>
  </si>
  <si>
    <t>Take in account the critical period in the availibility evaluation.</t>
  </si>
  <si>
    <t>Prendre en compte la période critique dans l'évaluation de la disponibilité.</t>
  </si>
  <si>
    <t xml:space="preserve">Firewall filtering
- Opening Netbios-related flows (ports 135-139 and 445) on a firewall is allowed only between viral DMZ or workstations VLAN.
- Granting access to IT administration interfaces or services from Internet is not allowed. This must be done through a compliant remote access gateway (like Mobimax).
</t>
  </si>
  <si>
    <t>Filetrage par pare-feu 
- L'ouverture des flux liés à Netbios (ports 135-139 et 445) sur un pare-feu est autorisée seulement entre des DMZ virales ou les VLANs des postes de travail.
-Garantir l'accès aux interfaces d'administration IT ou aux services depuis Internet n'est pas permi. Ceci doit être fait depuis une passerelle (comme Mobimax).</t>
  </si>
  <si>
    <t>Commentaires concernant le niveau de conformité aux exigences métier ( avis CASA, IC, Outsourcing)</t>
  </si>
  <si>
    <t>Comments regarding the compliance level expected by business (CASA, IC or Outsourcing committee)</t>
  </si>
  <si>
    <t>Protect/Enable the extended entreprise/Identity &amp; access Management</t>
  </si>
  <si>
    <t>ID and Access Management</t>
  </si>
  <si>
    <t xml:space="preserve"> Authentication Mechanisms/Credential's robustness</t>
  </si>
  <si>
    <t xml:space="preserve"> Authentication Mechanisms/Credential's storage</t>
  </si>
  <si>
    <t xml:space="preserve"> Authentication Mechanisms/Credential's transport</t>
  </si>
  <si>
    <t>Authentication Mechanisms/Robustness</t>
  </si>
  <si>
    <t>Authentication Mechanisms/Authentication robustness</t>
  </si>
  <si>
    <t>Authentication Mechanisms/Credential's transport</t>
  </si>
  <si>
    <t>Protect/Protect critical Assets/Continuity</t>
  </si>
  <si>
    <t>IT Continuity/Rules</t>
  </si>
  <si>
    <t>IT Continuity/Close recovery</t>
  </si>
  <si>
    <t>IT Continuity/Cold recovery</t>
  </si>
  <si>
    <t>Protect/Protect critical Assets/Data</t>
  </si>
  <si>
    <t>Data leakage prevention</t>
  </si>
  <si>
    <t>Cybersecurity compliance &amp; regulatory watch</t>
  </si>
  <si>
    <t>Assets management</t>
  </si>
  <si>
    <t>Protect/Protect critical Assets/Infrastructure</t>
  </si>
  <si>
    <t>Network security</t>
  </si>
  <si>
    <t>A very strong control process must be implemented for data protection (storage and transport) accordingly with policies for extreme confidentiality level assets.
- Storage compliant with FIPS 140-2 Level 2
- An encryption procedure whose management is delegated to Security
- A very strong control process must be implemented for data transfer: i.e. encryption using an algorithm validated by Security.
- The database encyption must be done by fields.</t>
  </si>
  <si>
    <t>Data leakage prevention/Data Purge</t>
  </si>
  <si>
    <t>Data leakage prevention/Data Masking</t>
  </si>
  <si>
    <t>Data leakage prevention/Storage</t>
  </si>
  <si>
    <t>Identify/Manage People/People</t>
  </si>
  <si>
    <t>Cyberculture</t>
  </si>
  <si>
    <t>Protect/Protect critical Assets/Applications</t>
  </si>
  <si>
    <t xml:space="preserve">Application secure development </t>
  </si>
  <si>
    <t xml:space="preserve">Data leakage prevention/Data Transport </t>
  </si>
  <si>
    <t>Data leakage prevention/Medical data</t>
  </si>
  <si>
    <t>Third Party Security</t>
  </si>
  <si>
    <t>Respond/Counter Cybercrime/Re-active resilience</t>
  </si>
  <si>
    <t>Cyber incidents management/Medical Data</t>
  </si>
  <si>
    <t>Cybersecurity compliance &amp; regulatory watch/Medical data</t>
  </si>
  <si>
    <t>Data security</t>
  </si>
  <si>
    <t>Detect/Counter Cybercrime/Pro-active supervision</t>
  </si>
  <si>
    <t>Logging &amp; detection</t>
  </si>
  <si>
    <t>Data leakage prevention/Transport</t>
  </si>
  <si>
    <t>Authentication mechanisms</t>
  </si>
  <si>
    <t>Privileged account management</t>
  </si>
  <si>
    <t>ID and Access management</t>
  </si>
  <si>
    <t>Cybersecurity Risks Management\External hosting</t>
  </si>
  <si>
    <t>Data security/Integrity mechanisms (transport and storage)</t>
  </si>
  <si>
    <t>Logging &amp; detection/Contained value</t>
  </si>
  <si>
    <t>Logging &amp; detection/Format</t>
  </si>
  <si>
    <t>Logging &amp; detection/Integrity</t>
  </si>
  <si>
    <t>Logging &amp; detection/Time stamp</t>
  </si>
  <si>
    <t>Logging &amp; detection/Purge</t>
  </si>
  <si>
    <t>Logging &amp; detection/Storage</t>
  </si>
  <si>
    <t>Logging &amp; detection/Access</t>
  </si>
  <si>
    <t>Data Security/Fraud</t>
  </si>
  <si>
    <t>Data Security/Containment</t>
  </si>
  <si>
    <t>Data Security/Transport</t>
  </si>
  <si>
    <t>Data Security/Encryption</t>
  </si>
  <si>
    <t>Data Security/Sanitisation</t>
  </si>
  <si>
    <t>Cybersecurity compliance &amp; regulatory watch/Subcontracting</t>
  </si>
  <si>
    <t>Cybersecurity Risks Management/Audit &amp; control</t>
  </si>
  <si>
    <t>Cybersecurity compliance &amp; regulatory watch/Personal Data</t>
  </si>
  <si>
    <t>Cybersecurity compliance &amp; regulatory watch/Retention</t>
  </si>
  <si>
    <t>Detect/Enable the extended entreprise/End point</t>
  </si>
  <si>
    <t>Network security/Diagrams</t>
  </si>
  <si>
    <t>Network security/Communication</t>
  </si>
  <si>
    <t>Network security/Hardening</t>
  </si>
  <si>
    <t>Patching/Network components</t>
  </si>
  <si>
    <t>Messaging, browsing and collaboration/Website filtering</t>
  </si>
  <si>
    <t>Network security/Segregation</t>
  </si>
  <si>
    <t>Network security/3-tier architecture</t>
  </si>
  <si>
    <t>Network security/Internet access points</t>
  </si>
  <si>
    <t>Network security/Mail</t>
  </si>
  <si>
    <t>Malware protection/Mail</t>
  </si>
  <si>
    <t>Patching/Mail</t>
  </si>
  <si>
    <t>Privileged account management/Operators</t>
  </si>
  <si>
    <t>Authentication mechanism/Protocols</t>
  </si>
  <si>
    <t>ID and Access management/Network</t>
  </si>
  <si>
    <t>ID and Access management/Internet</t>
  </si>
  <si>
    <t>Logging &amp; detection/Network</t>
  </si>
  <si>
    <t>Authentication mechanisms/Administration</t>
  </si>
  <si>
    <t>Authentication mechanisms/Remote access</t>
  </si>
  <si>
    <t>Privileged account management/Internet</t>
  </si>
  <si>
    <t>Malware protection/Internet access</t>
  </si>
  <si>
    <t>Patching/Internet access</t>
  </si>
  <si>
    <t>Network security/Messages encryption</t>
  </si>
  <si>
    <t>Malware protection/Mails servers</t>
  </si>
  <si>
    <t>ID and Access management/Mailboxes</t>
  </si>
  <si>
    <t>Privileged account management/Mailboxes</t>
  </si>
  <si>
    <t>Cybersecurity Gouvernance</t>
  </si>
  <si>
    <t>Total : The ISS committee is held  3 times per year, with the minimum presence of the Head of the Business (or a representative), the CIO, the CISSO/CISO of the entity and Compliance-Control representatives. It is subject to broadcasted minutes which record the decisions (major incidents, exceptions, compliance failures) and the action plans defined (responsible, deadline) 
Partial : The ISS committee is held with a less frequency, with the minimum presence the Head of the Business (or a representative), the CIO, the CISSO/CISO of the entity and Compliance-Control representatives. It is subject to broadcasted minutes which record the decisions (major incidents, exceptions, compliance failures) and the action plans defined (responsible, deadline) 
None : Otherwise</t>
  </si>
  <si>
    <t>Cyber incidents management/SIRT</t>
  </si>
  <si>
    <t>Cybersecurity Gouvernance/Committee</t>
  </si>
  <si>
    <t>Cybersecurity Risks Management/Exceptions</t>
  </si>
  <si>
    <t>Cybersecurity Risks Management/Controls</t>
  </si>
  <si>
    <t>Total : The entities score the results of their ISS Level 1 controls in accordance with the predefined evaluation criteria AND report the actual findings of the checks made AND refer to the resulting potential risks, as well as making recommendations for improving the situations identified.
None : The entities NOT score the results of their ISS Level 1 controls in accordance with the predefined evaluation criteria OR NOT report the actual findings of the checks made OR NOT refer to the resulting potential risks, as well as making recommendations for improving the situations identified.</t>
  </si>
  <si>
    <t>Total : The actions plan (identified during control process) is monthly update
None: The actions plan (identified during control process) is NOT monthly update</t>
  </si>
  <si>
    <t>Total : The actions plan (identified during control process) is monthly update.
None : The actions plan (identified during control process) is NOT monthly update.</t>
  </si>
  <si>
    <t>Authentication mechanisms/Workstations</t>
  </si>
  <si>
    <t>Networking security/Workstations</t>
  </si>
  <si>
    <t>Malware protection/Workstations</t>
  </si>
  <si>
    <t>Patching/Workstations</t>
  </si>
  <si>
    <t>ID and Access management/Wokstations</t>
  </si>
  <si>
    <t>Privileged account management/Workstations</t>
  </si>
  <si>
    <t>Total : The security patches update ( &gt;95% of servers are protected  with the last one ) is checked on monthly basis.
Partial : The security patches update ( &gt;95% of servers are protected  with the last one ) is checked half a year.
None : The security patches update ( &gt;95% of servers are protected  with the last one ) is  not checked regularly.</t>
  </si>
  <si>
    <t>Total :  The anti-virus AND anti-malware update ( &gt;95% of servers are protected by antivirus AND the signature is &lt; = 5  DAT) is checked on monthly basis.
Partial :  The anti-virus AND anti-malware update ( &gt;95% of servers are protected by antivirus AND the signature is &lt; = 5  DAT) is checked half a year.
None : The anti-virus AND anti-malware update ( &gt;95% of servers are protected by antivirus AND the signature is &lt; = 5  DAT) is not checked regularly.</t>
  </si>
  <si>
    <t>Total : Server disposal procedures are formalized and compliant with locally stored data confidentiality (data wipe processes).
None : Server disposal procedures are NOT formalized OR NOT compliant with data confidentiality.</t>
  </si>
  <si>
    <t>Identify/Manage Cyber risks/Governance Risk &amp; Compliance</t>
  </si>
  <si>
    <t>Total : The references (types of risk to be analysed, impact evaluation scale, etc.) to be used when assessing ISS-related risks are formalized AND a detailed methodology specifies the risk assessment procedure (description of the activities involved and the methods involved, the content of the results to be generated, appointment and roles of contributors, etc.).
Partial : Only those references (types of risk to be analysed, impact evaluation scale, etc.) to be used when assessing ISS-related risks are formalized.
None : The references (types of risk to be analysed, impact evaluation scale, etc.) to be used when assessing ISS-related risks are NOT formalized and NO methodological description is available for risk assessment.</t>
  </si>
  <si>
    <t>Total : SPR (security into projects) policy is defined (connected with project management policy: roles, milestones, key results, KPI)
None : SPR policy is NOT defined.</t>
  </si>
  <si>
    <t>Total :  The IT Continuity dashboard is based on a complete IT assets mapping. It includes all the required elements (RTO, RPO, exercises results). The
dashboard is updated at least every 3 months
Partial :  The IT Continuity dashboard includes all the required
elements (RTO, RPO, exercises results) but is not based on a complete IT assets mapping.
The dashboard is updated at least every 6 months
None :  Otherwise</t>
  </si>
  <si>
    <t>Total : The IT continuity plan has been updated in the last 12 months and contains at least:
-a description of the recovery solution related to the considered scenarios
- information regarding operational teams in the event of an incident (responsibility, telephone n°)
Partial :  The IT continuity plan contains the requested elements but has not been updated in the last 12 months
None :  Otherwise</t>
  </si>
  <si>
    <t>Total : The IT continuity plan has been updated in the last 12
months and contains at least:
-a description of the recovery solution related to the considered scenarios
- information regarding operational teams in the event of an incident (responsibility, telephone n°)
Partial :  The IT continuity plan contains the requested elements but has not been updated in the last 12 months
None :  Otherwise</t>
  </si>
  <si>
    <t>Total : DR Plan  has been reviewed within last 12 months and is fully aligned with BC requirements 
Partial :  DR Plan has been reviewed  in a period more than 12 months
None :  Otherwise</t>
  </si>
  <si>
    <t>Total : The documentation of the exercises has been updated
in the last 12 months, validated by the Business Continuity Manager of the entity, and contains:
- a description of scenarios to be tested
- an assessment of the exercise risk
- the assessment criteria for the exercise result
- the limits and scope of the exercise
Partial : The exercise plan has been updated in the last year, but
has not been validated by the Business Continuity Manager of the entity
None : Otherwise</t>
  </si>
  <si>
    <t>Patching/Servers</t>
  </si>
  <si>
    <t>Malware protection/Servers</t>
  </si>
  <si>
    <t>Logging &amp; detection/Servers</t>
  </si>
  <si>
    <t>Network security/Servers</t>
  </si>
  <si>
    <t>Privileged account management/Servers</t>
  </si>
  <si>
    <t>ID and Access management/Servers</t>
  </si>
  <si>
    <t>Authentication mechanisms/Servers</t>
  </si>
  <si>
    <t>Assets management/Assets</t>
  </si>
  <si>
    <t xml:space="preserve">Cybersecurity Risks Management </t>
  </si>
  <si>
    <t>Cybersecurity integration into projects</t>
  </si>
  <si>
    <t xml:space="preserve">Application secure development/Personal accounts </t>
  </si>
  <si>
    <t>Application secure development/Environment separation</t>
  </si>
  <si>
    <t>Application secure development/Go live</t>
  </si>
  <si>
    <t>Application secure development/Data masking</t>
  </si>
  <si>
    <t>Application secure development/Maintenance</t>
  </si>
  <si>
    <t>Application secure development/Technical review</t>
  </si>
  <si>
    <t>Authentication mechanisms/Applications</t>
  </si>
  <si>
    <t>ID and Access management/Business and Technical profiles</t>
  </si>
  <si>
    <t>Privileged account management/Applications</t>
  </si>
  <si>
    <t>ID and Access management/Applications Rights recertification</t>
  </si>
  <si>
    <t>Cybersecurity Governance/IT Continuity</t>
  </si>
  <si>
    <t>Cyber incidents management/IT Continuity</t>
  </si>
  <si>
    <t>Cybersecurity integration into projects/IT Continuity</t>
  </si>
  <si>
    <t>IT Continuity Plans</t>
  </si>
  <si>
    <t>IT Continuity Exercises</t>
  </si>
  <si>
    <t xml:space="preserve">Backup / Restore </t>
  </si>
  <si>
    <t xml:space="preserve">Cybersecurity Governance/People and Premises </t>
  </si>
  <si>
    <t>Cybersecurity risks management/Environmental Risk</t>
  </si>
  <si>
    <t>Total : There is a backup power supply systems (2  power lines, electrical generator, UPS) for the IT room
None :  No backup power supply systems (2  power lines, electrical generator, UPS) for the IT room</t>
  </si>
  <si>
    <t>Total : There is a backup power supply systems (2  power lines, electrical generator) for the whole building.
None :  No backup power supply systems (2  power lines, electrical generator) for the whole building.</t>
  </si>
  <si>
    <t>Total : The electrical wiring systems of the whole building is insulated  from telecoms one's and are the both not visible nor easily accessible
None :  Otherwise.</t>
  </si>
  <si>
    <t>Total :  There  is an up-to-date list of evacuation means (evacuation alarms, emergency lighting, escape plan, grouping area) exists and has been updated within the last 12 months                                                                     
Partial :  The list exists and has been updated more than 18 months ago.                                                                      
None :  Otherwise</t>
  </si>
  <si>
    <t>Total :  The power system of building is maintained and the test has been carried out within the last 12 months
Partial :  the test has been carried out within the last 36 months
None :  Otherwise</t>
  </si>
  <si>
    <t>Total :  There is a complete Physical Access Rights Management  procedure  for employees, suppliers and occasional visitors.
Partial :  Yes but incomplete.
None :  Otherwise</t>
  </si>
  <si>
    <t>Total :  There is a 24/7 on-site presence of security personnel working in shifts.
None :  Otherwise</t>
  </si>
  <si>
    <t>Total : The power system of building is maintained the test has been carried out within the last 12 months
Partial :  the test has been carried out within the last 36 months
None :  Otherwise</t>
  </si>
  <si>
    <t>Total :  A management procedure for access rights specifically deals with IT room access rules for the permanent personnel, suppliers and occasional visitors existe. It distinguishes the various types of accesses and has been revised within the last 12 months
Partial :  The procedure exists but does not differentiate between permanent personnel, suppliers and visitors.
None :  Otherwise</t>
  </si>
  <si>
    <t>Total :  A  maintained  AND controlled video  system exists and has been controlled within the last 12 months                                                                     
Partial : The  system exists and has been controlled more than 18 months ago                                                                      
None :  The system doesn't exist</t>
  </si>
  <si>
    <t>Total :  The floor load proper acceptance existe (in coherence with equipment weight) 
None :  Otherwise</t>
  </si>
  <si>
    <t>Total :  A protection against intrusion existe :
- with detection system (and procedure of alert / reaction)
- no opening (such as windows) or openings with reinforced protection system
- no bulkhead but walls
None :  Otherwise.</t>
  </si>
  <si>
    <t>Total :   A maintained  AND controlled  flood detector and alerting  system exists and has been controlled within the last 12 months                                                                     
Partial : The  system exists and has been controlled more than 18 months ago                                                                      
None :  The system doesn't exist</t>
  </si>
  <si>
    <t>Total :  A maintained  AND controlled fire  detector and alerting (including safety light / alarm used to indicate emergency exit when gas -based)  system exists and has been controlled within the last 12 months                                                                     
Partial : The  system exists and has been controlled more than 18 months ago                                                                      
None :  The system doesn't exist</t>
  </si>
  <si>
    <t>ID and Access Management/Physical Access</t>
  </si>
  <si>
    <t>Logging &amp; detection/Physical Access</t>
  </si>
  <si>
    <t>Total : There is an automatic  maintained AND controlled fire extinguishing system and has been controlled within the last 12 months                                                                     
Partial :  The  system exists.                                                                      
None :  The system doesn't exist</t>
  </si>
  <si>
    <t>Total :  A maintained AND resilient cooling system exists and has been controlled within the last 12 months                                                                     
Partial :  The  system exists.                                                                      
None :  The system doesn't exist</t>
  </si>
  <si>
    <t>Total :  All Cables and Assets are labeled, a liste of Assets and Cables exist and  is up-to-date (i.e. reflects reality) (sample-based control)  AND the cable organisation is clean.
None : Otherwise</t>
  </si>
  <si>
    <t>Protect/Protect critical Assets/IT Rooms</t>
  </si>
  <si>
    <t>IT Rooms/Floor load</t>
  </si>
  <si>
    <t>IT Rooms/Intrusion</t>
  </si>
  <si>
    <t>IT Rooms/Extinguishing</t>
  </si>
  <si>
    <t>IT Rooms/Cooling system</t>
  </si>
  <si>
    <t>IT Rooms/Labelling</t>
  </si>
  <si>
    <t>Protect/Protect critical Assets/Building</t>
  </si>
  <si>
    <t>Building/Fire Detection and Prevention</t>
  </si>
  <si>
    <t>Building/Power Supply</t>
  </si>
  <si>
    <t>Building/Exercises</t>
  </si>
  <si>
    <t>Cyberculture/Building</t>
  </si>
  <si>
    <t>Total :  Fire &amp; Safety  training / awareness is provided to permanent staff within the last 12 months
Partial :  Fire &amp; Safety  training / awareness is provided to permanent staff within the last 24 months
None :  Otherwise</t>
  </si>
  <si>
    <t>Total :  Fire &amp; Safety  training / awareness is provided to ALL newcomers within 3 months of arrival
None :  Otherwise</t>
  </si>
  <si>
    <t>Total :  The building's critical elements (ex : lifts) are covered by a valid maintenance contract.
None :  Otherwise</t>
  </si>
  <si>
    <t>Building/Maintenance</t>
  </si>
  <si>
    <t>Total :  There is an annual schedule for the preventive maintenance  and it is complete over the entire year
Partial :  The schedule is incomplete over the next 3 months
None :  Otherwise</t>
  </si>
  <si>
    <t>Cybersecurity Governance/Business Continuity</t>
  </si>
  <si>
    <t>Continuity/Exercise</t>
  </si>
  <si>
    <t>Continuity/Documentation (BIA, BC Operational , Exercise Plan, Risk analysis, BC Solutions)</t>
  </si>
  <si>
    <t>Continuity/Outsourcing, Documentation (BIA, BC Operational , Exercise Plan, Risk analysis, BC Solutions)</t>
  </si>
  <si>
    <t>Total :  An annual exercise plan exists AND for each exercises terms of reference describing type, scenario, scope and objectives of the exercise are defined following Group Requirement for Business Continuity R08
AND for each performed exercise post-exercise report is available compliant with Group Requirement for Business Continuity R08
Partial : Annual exercice plan exists BUT is not fully compliant with Group Requirement for Business Continuity R08 in terms of type of documentation or its content
None :  Annual exercise plan does not exist</t>
  </si>
  <si>
    <t>Cyberculture/Continuity</t>
  </si>
  <si>
    <t>Total :  User exercise was performed during last 12 months AND the exercise was successful
Partial :  User exercise was performed during last 12 months BUT the exercise was not successful OR successful exercise was performed slightly exceeding 12 months period.
None :  No successful user exercise performed for more than 12 months</t>
  </si>
  <si>
    <t>Total :  Two technical exercises were performed during last 12 months AND both were successful
Partial :  Only one technical exercise was performed during last 12 months which was successful
None :  No successful technical exercise performed during last 12 months</t>
  </si>
  <si>
    <t>Total :  Crisis Management Team exercise was performed during last 12 months AND the exercise was successful
Partial :  Crisis Management Team exercise was performed during last 12 months BUT the exercise was not successful OR successful exercise was performed slightly exceeding 12 months period.
None :  No successful Crisis Management Team exercise performed for more than 12 months</t>
  </si>
  <si>
    <t>Total :  Two notification exercises were performed during last 12 months AND both were successful 
Partial :  Only one notification exercise was performed during last 12 months which was successful
None :  No successful notification exercise performed during last 12 months</t>
  </si>
  <si>
    <t xml:space="preserve">Total :  At least 80% of population involved in BCP participated in the BC training
Partial :  At least 40% but less than 60% of population involved in BCP participated in the BC training
None :  Training not available OR less than 40% of population involved in BCP participated in the BC training </t>
  </si>
  <si>
    <t>Total :  At least one awareness action performed within last 3 years
Partial :  One awareness campaign performed within last 3 years BUT only for newcomers
None :  No awareness campaign performed within last 3 years</t>
  </si>
  <si>
    <t>Total :  Business Continuity solution is designed and implemented
Partial :  Business Continuity solution is designed and implemented at least for activities which have to be resumed in the first week AND covers at least two scenarios
None :  Business Continuity solution does not exists OR it is developed but not implemented</t>
  </si>
  <si>
    <t>Total :  Risk analysis has been performed AND the results of the analysis were used to design or review the BC solution.
Partial :  Risk analysis has been performed BUT the results of the analysis were not used to design or review the BC solution
None :  Risk analysis has not been performed</t>
  </si>
  <si>
    <t>Total :  BC operational documentation exists AND documentation is up to date  AND is easily accessible
Partial :  BC operational documentation exists BUT documentation is not up to date
None :  BC operational documentation does not exist</t>
  </si>
  <si>
    <t>Total :  BIA exists AND results of the BIA are shared with all stakeholders
Partial :  BIA exists BUT incomplete
None :  BIA does not exist</t>
  </si>
  <si>
    <t>Total :  All BC related indicators are defined and monitored
Partial :  At least 40% but less than 60% BC related indicators are defined and monitored
None :  BC related indicators are not defined OR less than 40% BC related indicators are defined and monitored</t>
  </si>
  <si>
    <t>Total :  All mandatory points which have to be addressed by the continuity committee  were treated at least once during last 12 months AND resulted in management validation / decision
Partial :  All mandatory points which have to be addressed by the continuity committee  were treated at least once during last 12 months BUT did not result in management validation / decision
None :  Some mandatory points which have to be addressed by the committee  were NOT treated during last 12 months</t>
  </si>
  <si>
    <t>Total :  The Continuity Committee or Governing Body exists AND meets at least three a year.
Partial :  The Committee or Governing Body exists BUT meets less than twice a year
None :  The Committee or Governing Body does not exist</t>
  </si>
  <si>
    <t>Total :  The Business Continuity Manager is appointed and is internal, AND his/her job description and assigned responsibilities are described.
Partial :  The Business Continuity Manager is appointed but the person is not aware of what is expected from him/her OR the Business Continuity Manager is not a BNPP Group employee
None :  Person is not appointed</t>
  </si>
  <si>
    <t>Si oui quels sont les SLA ?</t>
  </si>
  <si>
    <t>Indiquer quelles sont les exigences.</t>
  </si>
  <si>
    <t>Indicate which are the requirements.</t>
  </si>
  <si>
    <t>Value depending on continuity level. It has to be in line with values presented in the before table.</t>
  </si>
  <si>
    <t>A strong control process must be implemented for data encryption (storage) accordingly with policies for serious confidentiality level assets.
- Storage compliant with FIPS 140-2 Level 1
- A self-managed encryption procedure
- Folder or data encryption must be on a different bound than file system encryption.</t>
  </si>
  <si>
    <t>Quels seraient les impacts de l'utilisation, l'exploitation d'informations erronées (sans que l'on puisse s'en apercevoir) ?
Pour l'actif utilisé par plusieurs métiers, il faut collecter l'ensemble des impacts et prendre en compte les plus significatifs.</t>
  </si>
  <si>
    <t>Quels seraient les impacts d'une divulgation des données contenues dans l'actif ?
Pour l'actif utilisé par plusieurs métiers, il faut collecter l'ensemble des impacts et prendre en compte les plus significatifs.</t>
  </si>
  <si>
    <t>In case of a single incident, what would the impacts of the unavailability of the asset services (failure, lockup, …) for all or part of the users during 24 hours?
If the asset is used by several business, the worst impact has to be calculated.</t>
  </si>
  <si>
    <t>What would be the impacts of a data leak?
If the asset is used by several business, the worst impact has to be calculated.</t>
  </si>
  <si>
    <t xml:space="preserve">In order to identify impacts, the threat scenario is  : unavailability of the asset during 24 hours in a worst case of business activity.
If the asset is used by several business, the worst impact has to be calculated.     </t>
  </si>
  <si>
    <t>The authentication method must respect the policies about the credential's robustness for very strong level authentication method.
Authentication method must be:
- Single-use dynamic password (SecurID used during an encoded session)
OR
- Symmetrical/asymmetrical cryptographic mechanism in PKI (internal PKI on physical supports)
OR
- Use of 3 authentication factors combined.</t>
  </si>
  <si>
    <t>The authentication method must respect the policies about the credential's robustness for low level authentication method.
Simple static passwords must contain at least 6 characters, including:
- At least 2 alphabetic characters (upper and lower case)
- At least 1 numeric character</t>
  </si>
  <si>
    <t>The authentication method must respect the policies about the credential's storage for authentication method.
Password must:
- Be stored in hash format, and only accessible to those persons with prior authorization.
- Not appear in user files.</t>
  </si>
  <si>
    <t>The authentication method must respect the policies about the credential's transport.
For access codes:
- The code must not be sent through the same channel as the identifier.
- Means of authentication must be encrypted when sent, delivered in person or to a
trusted third party (e.g. manager).
- The access code must not be channeled in a non-secure manner.</t>
  </si>
  <si>
    <t>La méthode d'authentification doit respecter la politique concernant la gestion du transport des mots de passe. 
Pour les codes d'accès :
- Le code ne doit pas être envoyé dans le même canal que l'identifiant.
- Les moyens d'authentification doivent être chiffrés une fois envoyés, livré en personne ou à une tierce-partie de confiance (par exemple un manager).
- Le code d'accès ne doit pas être transporté d'une manière non-sûre.</t>
  </si>
  <si>
    <t xml:space="preserve"> Authentication Mechanisms/Credential's robustness </t>
  </si>
  <si>
    <t>The authentication method must respect the policies about the credential's robustness for low level authentication method.
- A weak password must be changed at the latest every 90 days
- There must be a gap of at least two days between password changes
- Password change: not identical to the 2 preceding ones
- First  time passwords must be changed the first time they are used
-  Authentication elements are delivered with a security awareness document to be signed and returned (within 1 week at a maximum) and archived</t>
  </si>
  <si>
    <t xml:space="preserve">The authentication method must respect the policies about the credential's robustness for moderate level authentication method.
The access code must only be issued under the condition that the person's identity (user) has been verified.
- A medium strength password must be changed no later than every 180 days.
- There must be a gap of at least two days between password changes.
- Password change: not identical to the 2 preceding ones
- First  time passwords must be changed the first time they are used
- Authentication elements are delivered with a security awareness document to be signed and returned (within 1 week at a maximum) and archived
</t>
  </si>
  <si>
    <t>Mettre autant de détails que possible:
- Données personnelles, données réglementaires, plaintes, définitions de nos produits, données partenaires / fournisseurs, contrats, formules de tarification ou actuarielles ou autres données confidentielles telles que données sur un projet stratégique, rapports d'audit, résultats financiers, rapports d'incidents...</t>
  </si>
  <si>
    <t>En cas d'incident unitaire, quels seraient les impacts d'un arrêt total des services offerts par l'actif pendant 24h, au pire moment et quelle qu'en soit la cause ? 
Pour l'actif utilisé par plusieurs métiers, il faut collecter l'ensemble des impacts et prendre en compte les plus significatifs.</t>
  </si>
  <si>
    <t>Pour déterminer les impacts dans le cadre de l'AIA, le scénario retenu par ICP correspond à un arrêt de l'application, au pire moment (worst case) de l'activité Métier, pendant 24 heures et quelle qu'en soit la cause. En fonction des impacts identifiés, les besoins en continuité sont exprimés ci-dessous dans l'Expression de Besoin en Continuité informatique (EBC).
Pour l'actif utilisé par plusieurs métiers, il faut collecter l'ensemble des impacts et prendre en compte les plus significatifs.</t>
  </si>
  <si>
    <t>Quels seraient les impacts si l'on ne pouvait disposer des "traces SI" des opérations effectuées par les utilisateurs pour connaître / démontrer les actions effectuées par ces derniers ?</t>
  </si>
  <si>
    <t>L'actif est-il soumis à des contraintes légales et réglementaires, ayant pour objet la Confidentialité, l'Intégrité, la Disponibilité, les Traces et l'Audit ?</t>
  </si>
  <si>
    <t>Le stockage des données de l'actif est t-il soumis à la réglementation locale / UE ?
Si oui, le prendre en compte lors de l'évaluation des impacts.</t>
  </si>
  <si>
    <t>Is the asset data storage restricted by any local regulation / EU?
If yes, take it into account during the impacts analysis phase.</t>
  </si>
  <si>
    <t>S'agit-il d'une Infrastructure Transversale (L'actif IT offre un service aux autres applications) ?</t>
  </si>
  <si>
    <t>User informations</t>
  </si>
  <si>
    <r>
      <t xml:space="preserve">
• Business Recovery Time Objective (</t>
    </r>
    <r>
      <rPr>
        <sz val="10"/>
        <color rgb="FF0070C0"/>
        <rFont val="Calibri"/>
        <family val="2"/>
        <scheme val="minor"/>
      </rPr>
      <t>BRTO</t>
    </r>
    <r>
      <rPr>
        <sz val="10"/>
        <color theme="3"/>
        <rFont val="Calibri"/>
        <family val="2"/>
        <scheme val="minor"/>
      </rPr>
      <t>)
Délai cible de redémarrage de l'activité, déterminé par le métier, entre l'interruption et le redémarrage de l'activité.
• Recovery Time Objective (</t>
    </r>
    <r>
      <rPr>
        <sz val="10"/>
        <color theme="6"/>
        <rFont val="Calibri"/>
        <family val="2"/>
        <scheme val="minor"/>
      </rPr>
      <t>RTO</t>
    </r>
    <r>
      <rPr>
        <sz val="10"/>
        <color theme="3"/>
        <rFont val="Calibri"/>
        <family val="2"/>
        <scheme val="minor"/>
      </rPr>
      <t>)
Délai cible pour recouvrer un service ou une activité après un incident
• Recovery Point Objective (</t>
    </r>
    <r>
      <rPr>
        <sz val="10"/>
        <color theme="9"/>
        <rFont val="Calibri"/>
        <family val="2"/>
        <scheme val="minor"/>
      </rPr>
      <t>RPO</t>
    </r>
    <r>
      <rPr>
        <sz val="10"/>
        <color theme="3"/>
        <rFont val="Calibri"/>
        <family val="2"/>
        <scheme val="minor"/>
      </rPr>
      <t xml:space="preserve">)
Point dans le temps à partir duquel les données les plus récentes doivent être disponibles.
</t>
    </r>
  </si>
  <si>
    <t>Quel est l'objectif de délai reprise du métier, Business Recovery Time Objective (BRTO), de l'actif (identifiée lors du Business Impact Analysis - BIA) ?
Pour les actifs utilisés par plusieurs métiers, il faut prendre en compte le BRTO le plus restrictif.</t>
  </si>
  <si>
    <t>General information about the asset</t>
  </si>
  <si>
    <t>Reinitialize security levels calculation formulas</t>
  </si>
  <si>
    <t xml:space="preserve">Est-ce une infrastructure Groupe (hébergement et administration interne) ? </t>
  </si>
  <si>
    <t>Est-ce que tout ou partie des activités IT utilisent une solution cloud de type Software as a Service - SaaS (accès à une application spécifique, installée à l’extérieur) ?</t>
  </si>
  <si>
    <t>Est-ce que tout ou partie des activités IT utilisent une solution cloud de type Platform as a Service - PaaS (accès à une solution IT packagée, installée à l'extérieur) ?</t>
  </si>
  <si>
    <t>Est-ce une infrastructure Housing (hébergement externe, mais, administration interne) ?</t>
  </si>
  <si>
    <t>Quelles sont les technologie utilisées ?</t>
  </si>
  <si>
    <t>Est-ce que l'infrastructure mise en place correspond à la qualité de secours nécessaire pour répondre aux besoins de reprise du métier?</t>
  </si>
  <si>
    <t>Les comptes et permissions de l'actif sont-ils fournis à TIGRE ?</t>
  </si>
  <si>
    <t>Les serveurs de productions sont-ils hébergés par le Groupe ?</t>
  </si>
  <si>
    <t>Est-ce que tout ou partie des activités IT utilisent une solution cloud de type Infrastructure as a Service-IaaS (accès à une solution IT complète, installée à l’extérieur) ?</t>
  </si>
  <si>
    <t>Difficulté d'implémentation (0-100)</t>
  </si>
  <si>
    <t>Non conformités - Dérogations &amp; Acceptations de Risque : A COMPLETER</t>
  </si>
  <si>
    <t>Délai maximal d'indisponibilité de l'application (DMIA)</t>
  </si>
  <si>
    <t>Are production servers hosted by the Group ?</t>
  </si>
  <si>
    <t>What is the desired opening range of the service?</t>
  </si>
  <si>
    <t>Quelle est la plage d'ouverture du service souhaitée ?</t>
  </si>
  <si>
    <t>Has the geographical relocation of part of the asset or users been considered?</t>
  </si>
  <si>
    <t>Does the proposed solution comply with the infrastructure security requirements necessary to meet Business needs?</t>
  </si>
  <si>
    <t>Does the proposed solution comply with the confidentiality requirements necessary to meet Business needs?</t>
  </si>
  <si>
    <t>Does the proposed solution comply with  the integrity requirements necessary to meet Business needs?</t>
  </si>
  <si>
    <t>Does the proposed solution comply with the traceability and audit requirements necessary to meet Business needs?</t>
  </si>
  <si>
    <t>Does the proposed solution comply with the jurisdiction and acces right management requirements necessary to meet Business needs?</t>
  </si>
  <si>
    <t>Does the proposed solution comply with  the authentication requirements neccessary to meet Business needs?</t>
  </si>
  <si>
    <t>Does the infrastructure in place comply with the quality of the recovery solution necessary to meet Business need?</t>
  </si>
  <si>
    <t>Are the accounts and permissions of the asset submited to TIGRE?</t>
  </si>
  <si>
    <t>How is authentication managed?</t>
  </si>
  <si>
    <t>Are all or parts of IT activities using an Infrastructure as a Service - IaaS cloud computing solution (access to an fully externalised IT solution)</t>
  </si>
  <si>
    <t>Are all or parts of IT activities using a Software as a Service - SaaS cloud computing solution (access to a specific external application) ?</t>
  </si>
  <si>
    <t>Are all or parts of IT activities using a Platform as a Service - PaaS cloud computing solution (access to an external packaged IT solution) ?</t>
  </si>
  <si>
    <t>Ce document doit être rempli sans tenir compte des éventuelles mesures et contrôles déjà en place. Ceux-ci doivent être déclarés et seront pris en comptes lors de l'étude des risques.</t>
  </si>
  <si>
    <t>Don't take into account the controls and measures already implemented while filling this document. These controls and measures must be declared and will be taken into account during the risk study.</t>
  </si>
  <si>
    <t>Pour les questions 1 à 3 , vous pouvez vous rapprocher de votre correspondant PCA. Merci de préciser les processus métiers supportés par l'actif.</t>
  </si>
  <si>
    <t>If you don't have the answer to this question, please ask your BCP correspondant or the BCP team.</t>
  </si>
  <si>
    <t>If yes, please specify SLAs</t>
  </si>
  <si>
    <t>If the asset is used by more than one business line, please list them.
In that case, this ASIF must be signed by these business lines.</t>
  </si>
  <si>
    <t>Si plusieurs maitrises d'ouvrages sont impliquées, merci de les lister.
Dans ce cas, cette ASIF doit être validée par chacune de ces maitrises d'ouvrages.</t>
  </si>
  <si>
    <t>Please indicate if the modification of data could imply financial loss for the company. Worst scenario must be taken into account.</t>
  </si>
  <si>
    <t>Please indicate if the disclosure of data could imply financial loss for the company. Worst scenario must be taken into account.</t>
  </si>
  <si>
    <t>Please indicate if the unavailability of data could imply financial loss for the company. Worst scenario must be taken into account.</t>
  </si>
  <si>
    <t>Please indicate if the unavailability of data could change the brand image of BNP Paribas Cardif. Worst scenario must be taken into account.</t>
  </si>
  <si>
    <t>Please indicate if data divulgation could change the brand image of BNP Paribas Cardif. Worst scenario must be taken into account.</t>
  </si>
  <si>
    <t>Please indicate if data divulgation could modify our business or the relation with our partners / customers. Worst scenario must be taken into account.</t>
  </si>
  <si>
    <t>Please indicate if the modification of data could change the brand image of BNP Paribas Cardif. Worst scenario must be taken into account.</t>
  </si>
  <si>
    <t>Please indicate if the modification of data could modify our business or the relation with our partners / customers. Worst scenario must be taken into account.</t>
  </si>
  <si>
    <t>Please indicate if the unavailability of data could modify our business or the relation with our partners / customers. Worst scenario must be taken into account.</t>
  </si>
  <si>
    <t>Please indicate if data disclosure could imply regulatory or legal sanctions for BNP Paribas Cardif. Worst scenario must be taken into account.</t>
  </si>
  <si>
    <t>Please indicate if the modification of data could imply regulatory or legal sanctions for BNP Paribas Cardif. Worst scenario must be taken into account.</t>
  </si>
  <si>
    <t>Please indicate if the unavailability of data could imply regulatory or legal sanctions for BNP Paribas Cardif. Worst scenario must be taken into account.</t>
  </si>
  <si>
    <t>What would be the impacts of an (unnoticed) incorrect use or exploitation of information?
If the asset is used by several business lines, the worst impact has to be calculated.</t>
  </si>
  <si>
    <t>Asset and service provider availability</t>
  </si>
  <si>
    <t>If Yes, please specify:</t>
  </si>
  <si>
    <t>What would be the impacts if there were no IT records of user transactions available in order to identify/demonstrate actions taken by individual users?</t>
  </si>
  <si>
    <t>Have you already experienced a 24-hour service outage for this asset?</t>
  </si>
  <si>
    <t>Has the outsourcing the asset outside the group been considered?</t>
  </si>
  <si>
    <t>Download Security Measures</t>
  </si>
  <si>
    <t>Upload Security Measures</t>
  </si>
  <si>
    <t>Step 5 - Download / Upload 
- Click on the button "Download Security Measures" for download the security measures sheet in an new sheet.           
 -To Upload the security measures you should click on the button "Upload Security Measures"</t>
  </si>
  <si>
    <t>Import des mesures de Sécurité</t>
  </si>
  <si>
    <t>Export des mesures de Sécurité</t>
  </si>
  <si>
    <t>Etape 5 - Import / Export
- Sélectionner le bouton "Export des mesures de Sécurité" pour exporter les mesures dans un nouveau fichier Excel
- Sélectionner le bouton "Import des mesures de Sécurité" pour importer les mesures dans le présent fichier</t>
  </si>
  <si>
    <t>The moderate level authentication method must respect the policies about the credential's robustness of password.
A strong strength password must be changed no later than every 90 days.
There must be a gap of at least two days between password changes.
Password change: not identical to the 2 preceding ones
- First  time passwords must be changed the first time they are used
- Authentication elements are delivered with a security awareness document to be signed and returned (within 1 week at a maximum) and archived
 Must contain at least 8 characters, including
- at least 2 alphabetic characters (upper and lower cases)
- at least 1 numeric character
- at least 1 special character [any non-alphabetic character that is either special ($&amp;@...), punctuation (;:,...) or a symbol of some other kind (&gt;&lt;+=...)]
Must:
- Not use data related to identifier/user (login, names, dates of birth, other personal data)
- Not be easy to discover (words from dictionary)
Additionnaly, password on Internet must:
- not be displayed
- be protected against keylogger (grid / virtual keyboard with click of the mouse for instance)
For access codes:
- The access code must only be issued under the condition that the person's identity (user) has been verified.
- Terms of use for means of authentication must follow the rules detailed in the
"catalog of means of authentication".</t>
  </si>
  <si>
    <t>La méthode d'authentification de niveau fort doit respecter la politique concernant la gestion de la robustesse des mots de passe. 
La méthode d'authentification doit être :
- Logiciel générant un mot de passe d'une seule fois (OTP), ajouté à un authentificateur
OU
- Certificat protégé par une ressource matérielle (carte à puce, usb, module de confiance de plate-forme, etc.)
OU
- Certificat protégé par une ressource logicielle
OU
- Mot de passe statique utilisable une seule fois ou mot de passe dynamique utilisable une seule fois (SecurID)
OU
- Mécanisme cryptographique asymétrique dans PKI (PKI internes ou notes PKI)
OU
- Double facteurs d'authentification</t>
  </si>
  <si>
    <t>The strong level authentication method must respect the policies about the credential's robustness.
Authentication method must be:
- Software generator of a one time password(OTP), coupled with an authenticator
OR
- Certificate protected by a hardware ressource (chip card, usb, trusted platform module,etc.)
OR
- Certificate protected by a sofware ressource
OR
- Static password usable only once or dynamic single-use password (SecurID)
OR
- Asymmetrical cryptographic mechanism in PKI (internal PKI or PKI Notes)
OR
- Dual factor authentication</t>
  </si>
  <si>
    <t>The strong level authentication method must respect the policies about the credential's storage.
For access codes:
- The access code must not be stored in the employee's work environment
- Access codes must be stored in encrypted or condensate format, and only accessible to those persons with prior authorization.
- The access codes must not appear in user files.</t>
  </si>
  <si>
    <t>La méthode d'authentification de niveau Extrême doit respecter la politique concernant la gestion de la robustesse des mots de passe. 
La méthode d'authentification doit être :
- mot de passe dynamique à utiliser une seule fois (SecurID utilisé pendant une session codée)
OU
- Mécanisme cryptographique symétrique/asymétrique dans PKI (PKI interne sur les supports physiques)
OU
- Utilisation de 3 facteurs d'authentification combinés.</t>
  </si>
  <si>
    <t xml:space="preserve">La méthode d'authentification de niveau modéré doit respecter la politique concernant la gestion de la robustesse des mots de passe. 
Un mot de passe de niveau sérieux doit être changé au plus tard tous les 90 jours.
Il doit y avoir un intervalle minimum de deux jours entre les changements de mots de passe.
- Changement de mot de passe : non identique aux deux précédents
- Les mots de passe de première connexion doivent être changés la première fois qu'ils sont employés
- Les éléments d'authentification sont fournis avec un document de sensibilisation à la sécurité à signer et à renvoyer (dans un délai de 1 semaine à un maximum) et  à archiver
Les mots de passe statiques renforcés doivent contenir au moins 8 caractères, incluant :
- au moins 2 lettres (cas supérieurs et inférieurs)
- au moins 1 caractère numérique
- au moins 1 caractère particulier [tout caractère non alphabétique qui est l'un ou l'autre spécial ($&amp;@…), ponctuation (; : ,…) ou un symbole d'une autre sorte (&gt;&lt;+=…)] 
Le mot de passe doit :
- Ne pas employer les données liées à l'utilisateur (login, nom, date de naissance, d'autres données personnelles)
- Ne pas être facile à découvrir (mots de dictionnaire)
En addition, le mot de passe sur Internet doit:
 - Ne pas être affiché
 - Être protégé contre les keylogger (grille / clavier virtuel avec le clic de la souris par exemple)
Pour des codes d'accès :
- Le code d'accès doit seulement être émis sous la condition que l'identité de la personne (utilisateur) soit vérifiée.
- Les conditions d'utilisation des moyens d'authentification doivent suivre les règles détaillées dans le "catalogue des moyens d'authentification".
</t>
  </si>
  <si>
    <t xml:space="preserve">La méthode d'authentification de niveau fort doit respecter la politique concernant la gestion du stockage des mots de passe. 
Pour les codes d'accès :
- Le code d'accès ne doit pas être stocké dans l'environnement professionnel des employés
- Les codes d'accès doivent être stockés dans le format chiffré ou condensé, et seulement accessible aux personnes avec une autorisation préalable.
- Les codes d'accès ne doivent pas apparaître dans les fichiers des utilisateurs. </t>
  </si>
  <si>
    <t>Etapes de l'ASIF</t>
  </si>
  <si>
    <t>Etape 1 - Démarrer une nouvelle ASIF. Les onglets Asset Identity, Business_Form et IT_Form doivent être correctement remplis et validés par le métier.</t>
  </si>
  <si>
    <t>Etape 2 - Suite à la validation par le métier de ses besoins, deux options:
- Utiliser l'ASIF en mode simple et profiter d'une analyse de risque pré programmée et standard.
- Utiliser l'ASIF en mode détaillée et intégrer votre propre analyse de risque.</t>
  </si>
  <si>
    <t>ASIF V7.R1.5</t>
  </si>
  <si>
    <t>L'implémentation d'une solution ESB est un chantier technique identifié dans le cadre du Schéma Directeur de CARDIF FRANCE. 
Le but d’un ESB (Enterprise Service Bus) est de structurer la communication entre applications hétérogènes.
Il apporte l’urbanisation des échanges ("Moteur TIBCO BWE") ainsi que la maitrise de l’administration et de l’exploitation 
(IHMs: console d'administration "TIBCO Admin", surveillance  et remontée d'alertes "Hawk WebConsole").
Solution :
Les travaux du corporate ont abouti à la solution PEARL (qui s’appuie sur TIBCO)
Le projet « PEARL.France : mise en place de l’ESB » doit aboutir à la mise en place des infrastructures, normes et méthodes nécessaires au déploiement des futurs services (webservices).</t>
  </si>
  <si>
    <t>Lamine NDIAYE (TF)</t>
  </si>
  <si>
    <t>1.1</t>
  </si>
  <si>
    <t>Aurélie TROTTEREAU</t>
  </si>
  <si>
    <t>2.1</t>
  </si>
  <si>
    <t>Lamine NDIAYE</t>
  </si>
  <si>
    <t>MAJ Suite découpage dans MEGA</t>
  </si>
  <si>
    <t>Création</t>
  </si>
  <si>
    <t xml:space="preserve">MOTEUR : RTO (Recovery Time Objective) : Très court (2h)
L'application ESB PEARL.FRANCE est en Continuity Level "EXTREME". </t>
  </si>
  <si>
    <t>Les groupes de données manipulées par ESB PEARL.FRANCE sont :
- les données Métier véhiculées par la plateforme : souscription, client,etc,
- les données de transcodification,
- les données du référentiel d'échanges (dictionnaires d'applications, de formats normalisés, d'états de transition ,,,),
- les données de log.</t>
  </si>
  <si>
    <t>Pas d'usage pour l'instant mais à l'avenir oui.</t>
  </si>
  <si>
    <t>Nom, prénom, adresse, téléphone, daté de naissance des clients Cardif</t>
  </si>
  <si>
    <t>Type de contrat, en-cours</t>
  </si>
  <si>
    <t>CNIL</t>
  </si>
  <si>
    <t>Toutes les applications du SI BNP Paribas sont potentiellement éligibles à l'utilisation des Services de l'ESB. 
L'ESB se résume à un bus interne + bus externe,
La plateforme permet de mettre en œuvre des flux avec les applications du SI Cardif et les tiers (Groupe BNPP et Tiers)</t>
  </si>
  <si>
    <t>La partie Moteur n'est accédée que par des applications.
Les IHMs d'admin, de monitoring et de reporting  ne seront accèdées que par des utilisateurs internes à BNP Paribas Cardif.</t>
  </si>
  <si>
    <t>A confirmer</t>
  </si>
  <si>
    <t>Les profils prévus sont : 
Admin
Super Usage
Usage</t>
  </si>
  <si>
    <t xml:space="preserve">Un concurrent pourrait utiliser ces informations afin de proposer des offres plus avantageuses aux clients de Cardif: perte de parts de marchés
Des données à caractère personnel peuvent transiter, la confidentialité de ces informations doit être garantie comme imposé par la CNIL, en cas d'incident Cardif peut faire l'objet de poursuites judiciaires et d'amendes
</t>
  </si>
  <si>
    <t xml:space="preserve">En cas de corruption des informations, des contrats désavantageux ou ne correspondant pas aux attentes des clients peuvent être signés. 
 - Possibilités de payer des pénalités et de subir des poursuites judicaires 
 - Impacts sur la relation avec les partenaires et les clients
</t>
  </si>
  <si>
    <t xml:space="preserve">24H/24; 7j/7;   </t>
  </si>
  <si>
    <t>haute disponibilité requise en permanence</t>
  </si>
  <si>
    <t>Un SLA est prévu</t>
  </si>
  <si>
    <t>Les courtiers n'ont plus accès aux applications et à nos produits, impacts sur le business</t>
  </si>
  <si>
    <t>Au niveau du socle : durée d'exécution, requête, réponses, informations réseaux, appelant, données métier etc.
Au niveau des IHM : date,heure,  identifiant de l'utilisateur, action réalisée
L'accès aux logs doit être restreint aux administrateurs de la solution</t>
  </si>
  <si>
    <t>Progiciel TIBCO</t>
  </si>
  <si>
    <t>Webservices 
EMS
MQSeries.</t>
  </si>
  <si>
    <t>Bus d'entreprise pour les échanges de données entre applications.</t>
  </si>
  <si>
    <t>Authentification SESAME</t>
  </si>
  <si>
    <t>None</t>
  </si>
  <si>
    <t>To be implemented</t>
  </si>
  <si>
    <t>SLA  à contractualiser</t>
  </si>
  <si>
    <t>Not concerned</t>
  </si>
  <si>
    <t>LESB est une application d'échange de données. C'est à l'application source de vérfier que l'application destinatrice est habilitée contractuellemeent à accéder à ces données.</t>
  </si>
  <si>
    <t>Total</t>
  </si>
  <si>
    <t xml:space="preserve">Les données de l'application ne sont accessibles qu'en interne </t>
  </si>
  <si>
    <t>Partial</t>
  </si>
  <si>
    <t>Dans l'ESB les traces contiennent l'appelant, ce qui a été appelé( le jeu de données), le résultat du traitement, l'heure du traitement
Le header technique permettra de tracer les transactions de bout en bout
Dans les ihm d'amin, les actions de sadmin sont tracées :qui , quoi, date, état (succès ou échec), pas de valeur avant et après mais on sait ce que l'admin a fait.
Les traces sont stockées sur les engine (moteur ESB ) + accessible à partir de l'IHM process monitor , l'IT a accès aux traces.
Les traces sont gardées 6 mois</t>
  </si>
  <si>
    <t xml:space="preserve">Les traces sont archivées tous les 6 mois et stockées dans un SAN (à confirmer le besoin d'archivage) </t>
  </si>
  <si>
    <t xml:space="preserve">conservées 6 mois en ligne, chaque semaine sauvegarde sur une base de données (onfirmer la durée de rétention) seul IPS a accès, confirmer si on archive ou supprime les données tous les 6 mois </t>
  </si>
  <si>
    <t>Contacter la conformité pour voir si il est nécessaire de faire une déclaration</t>
  </si>
  <si>
    <t>sesame + token (appli à appli) pour les usages authentification par certificats
Pas exposé sur internet</t>
  </si>
  <si>
    <t>l'architecture de secours se trouve sur le même site (lot1.2)
Le lot 2 permettra d'être en full HD et conforme AZV2 car deux sites différents</t>
  </si>
  <si>
    <t>Récupération à chaud : réplication asynchrone</t>
  </si>
  <si>
    <t>lot 2 partie 2</t>
  </si>
  <si>
    <t>Dans le cadre du projet "usage", utilisent des cas de test de production dans les environnements hors prod.</t>
  </si>
  <si>
    <t>pas de fichiers temporaires mais des traces sont stockées et sont purgées tous les 6 mois</t>
  </si>
  <si>
    <t>les développeurs sont sensibilisés sur les aspects sécurité et la gestion des erreurs (certificats, authentification d'appli à appli) les projets migrés vers l'esb sont informés sur ce qui doit être mis en place</t>
  </si>
  <si>
    <t xml:space="preserve">Données de production en environnement de recette, utiliser ADRET </t>
  </si>
  <si>
    <t>l'IHM pour admin ESB : équipe admin ESB
IHM pour visualiser les flux : équipe ESB + usage (habilité par l'équipe admin via un template de spécifications avec une zone spécifique à la création de compte, à termes toutes personnes voulant avoir accès à l'IHM devra passer par son manager + évaluation du besoin, sera mis en place d'ici l'été)</t>
  </si>
  <si>
    <t xml:space="preserve">Une procédure de création et de suivi est en cours de rédaction </t>
  </si>
  <si>
    <t>Sera mis en place d'ici l'été</t>
  </si>
  <si>
    <t>ok</t>
  </si>
  <si>
    <t>A confirmer, géré par tibco</t>
  </si>
  <si>
    <t>vérification du format des messages attendus. À confirmer</t>
  </si>
  <si>
    <t>Voir avec les architectes</t>
  </si>
  <si>
    <t>T2.2</t>
  </si>
  <si>
    <t>Migration ASIF V7</t>
  </si>
  <si>
    <t>Stéphane SELLIER</t>
  </si>
  <si>
    <t>courtiers à travers les web services</t>
  </si>
  <si>
    <t>La partie Moteur n'est accédée que par des applications.
Les IHMs d'admin, de monitoring et de reporting  ne seront accèdées que par des utilisateurs internes à BNP Paribas Cardif France ayant le rôle d'adinistrateurs de la plateforme. Cette application est la seule propriété du patrimoione FLUX.</t>
  </si>
  <si>
    <t>Technologie spécifique TIBCO avec hébergement des couches présentation, traitement et données sur des machines distinctes chez ITG IPS.</t>
  </si>
  <si>
    <t>AEP</t>
  </si>
  <si>
    <t>CARDIF ASIA RETO</t>
  </si>
  <si>
    <t>CARDIF Algeria</t>
  </si>
  <si>
    <t>CARDIF Argentina</t>
  </si>
  <si>
    <t>CARDIF Austria</t>
  </si>
  <si>
    <t>CARDIF Belgium</t>
  </si>
  <si>
    <t>CARDIF Brazil</t>
  </si>
  <si>
    <t>CARDIF Bulgaria</t>
  </si>
  <si>
    <t>CARDIF Chile</t>
  </si>
  <si>
    <t>CARDIF CE Shared Service Center</t>
  </si>
  <si>
    <t>CARDIF Central Europe</t>
  </si>
  <si>
    <t>CARDIF Colombia</t>
  </si>
  <si>
    <t>CARDIF Corporate</t>
  </si>
  <si>
    <t>CARDIF Croatia</t>
  </si>
  <si>
    <t>CARDIF Czech Republic</t>
  </si>
  <si>
    <t>CARDIF France</t>
  </si>
  <si>
    <t>CARDIF Germany</t>
  </si>
  <si>
    <t>CARDIF Hungary</t>
  </si>
  <si>
    <t>CARDIF Iberia</t>
  </si>
  <si>
    <t>CARDIF India</t>
  </si>
  <si>
    <t>CARDIF Italy</t>
  </si>
  <si>
    <t>CARDIF Japan</t>
  </si>
  <si>
    <t>CARDIF LATAM</t>
  </si>
  <si>
    <t>CARDIF Luxembourg</t>
  </si>
  <si>
    <t>CARDIF Mexico</t>
  </si>
  <si>
    <t>CARDIF Netherlands</t>
  </si>
  <si>
    <t>CARDIF Nordics</t>
  </si>
  <si>
    <t>CARDIF Peru</t>
  </si>
  <si>
    <t>CARDIF Poland</t>
  </si>
  <si>
    <t>CARDIF Portugal</t>
  </si>
  <si>
    <t>CARDIF Romania</t>
  </si>
  <si>
    <t>CARDIF Russia</t>
  </si>
  <si>
    <t>CARDIF Slovakia</t>
  </si>
  <si>
    <t>CARDIF South Korea GI</t>
  </si>
  <si>
    <t>CARDIF South Korea Life</t>
  </si>
  <si>
    <t>CARDIF Spain</t>
  </si>
  <si>
    <t>CARDIF Taiwan</t>
  </si>
  <si>
    <t>CARDIF Taiwan TCB Life</t>
  </si>
  <si>
    <t>CARDIF Turkey</t>
  </si>
  <si>
    <t>CARDIF Ukraine</t>
  </si>
  <si>
    <t>CARDIF United Kingdom</t>
  </si>
  <si>
    <t>CARDIF Vietnam VCLI</t>
  </si>
  <si>
    <r>
      <t>AP5295 - CAyyyy - ESB</t>
    </r>
    <r>
      <rPr>
        <b/>
        <sz val="12"/>
        <rFont val="Arial"/>
        <family val="2"/>
      </rPr>
      <t xml:space="preserve">
ESB - CA 3668 - bus interne + bus externe  
ESB - TIBCO Admin - interne + externe
ESB - CA 4952 - bus internet 
ESB - TIBCO Admin - internet</t>
    </r>
  </si>
  <si>
    <t>V3</t>
  </si>
  <si>
    <t>ASIF validée</t>
  </si>
  <si>
    <t>Seng-Houth HENG</t>
  </si>
  <si>
    <t>Philippe MAROT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</si>
</sst>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1" x14ac:knownFonts="1">
    <font>
      <sz val="11"/>
      <color theme="1"/>
      <name val="Calibri"/>
      <family val="2"/>
      <scheme val="minor"/>
    </font>
    <font>
      <sz val="10"/>
      <color theme="1"/>
      <name val="Calibri"/>
      <family val="2"/>
      <scheme val="minor"/>
    </font>
    <font>
      <sz val="11"/>
      <color rgb="FFFF0000"/>
      <name val="Calibri"/>
      <family val="2"/>
      <scheme val="minor"/>
    </font>
    <font>
      <sz val="14"/>
      <color theme="0"/>
      <name val="Calibri"/>
      <family val="2"/>
      <scheme val="minor"/>
    </font>
    <font>
      <sz val="10"/>
      <name val="Arial"/>
      <family val="2"/>
    </font>
    <font>
      <b/>
      <sz val="12"/>
      <name val="Arial"/>
      <family val="2"/>
    </font>
    <font>
      <b/>
      <sz val="18"/>
      <color indexed="9"/>
      <name val="Arial"/>
      <family val="2"/>
    </font>
    <font>
      <b/>
      <sz val="18"/>
      <name val="Arial"/>
      <family val="2"/>
    </font>
    <font>
      <b/>
      <sz val="8"/>
      <color indexed="81"/>
      <name val="Tahoma"/>
      <family val="2"/>
    </font>
    <font>
      <b/>
      <sz val="10"/>
      <name val="Arial"/>
      <family val="2"/>
    </font>
    <font>
      <b/>
      <sz val="18"/>
      <color theme="0"/>
      <name val="Calibri"/>
      <family val="2"/>
      <scheme val="minor"/>
    </font>
    <font>
      <b/>
      <sz val="10"/>
      <color theme="1"/>
      <name val="Calibri"/>
      <family val="2"/>
      <scheme val="minor"/>
    </font>
    <font>
      <b/>
      <sz val="14"/>
      <color theme="0"/>
      <name val="Calibri"/>
      <family val="2"/>
      <scheme val="minor"/>
    </font>
    <font>
      <b/>
      <sz val="11"/>
      <color theme="0"/>
      <name val="Calibri"/>
      <family val="2"/>
      <scheme val="minor"/>
    </font>
    <font>
      <b/>
      <sz val="11"/>
      <color theme="1"/>
      <name val="Calibri"/>
      <family val="2"/>
      <scheme val="minor"/>
    </font>
    <font>
      <b/>
      <sz val="12"/>
      <color indexed="9"/>
      <name val="Arial Narrow"/>
      <family val="2"/>
    </font>
    <font>
      <b/>
      <sz val="12"/>
      <color indexed="8"/>
      <name val="Arial Narrow"/>
      <family val="2"/>
    </font>
    <font>
      <sz val="12"/>
      <color indexed="8"/>
      <name val="Arial Narrow"/>
      <family val="2"/>
    </font>
    <font>
      <sz val="11"/>
      <color theme="0"/>
      <name val="Calibri"/>
      <family val="2"/>
      <scheme val="minor"/>
    </font>
    <font>
      <sz val="11"/>
      <name val="Calibri"/>
      <family val="2"/>
      <scheme val="minor"/>
    </font>
    <font>
      <i/>
      <sz val="9"/>
      <color theme="3"/>
      <name val="Calibri"/>
      <family val="2"/>
      <scheme val="minor"/>
    </font>
    <font>
      <b/>
      <sz val="14"/>
      <name val="Calibri"/>
      <family val="2"/>
      <scheme val="minor"/>
    </font>
    <font>
      <i/>
      <sz val="11"/>
      <color theme="1"/>
      <name val="Calibri"/>
      <family val="2"/>
      <scheme val="minor"/>
    </font>
    <font>
      <b/>
      <sz val="14"/>
      <color indexed="9"/>
      <name val="Arial"/>
      <family val="2"/>
    </font>
    <font>
      <sz val="18"/>
      <color theme="0"/>
      <name val="Calibri"/>
      <family val="2"/>
      <scheme val="minor"/>
    </font>
    <font>
      <b/>
      <sz val="20"/>
      <color theme="0"/>
      <name val="Calibri"/>
      <family val="2"/>
      <scheme val="minor"/>
    </font>
    <font>
      <u/>
      <sz val="11"/>
      <color theme="1"/>
      <name val="Calibri"/>
      <family val="2"/>
      <scheme val="minor"/>
    </font>
    <font>
      <b/>
      <sz val="11"/>
      <name val="Calibri"/>
      <family val="2"/>
      <scheme val="minor"/>
    </font>
    <font>
      <sz val="11"/>
      <color theme="1"/>
      <name val="Calibri"/>
      <family val="2"/>
      <scheme val="minor"/>
    </font>
    <font>
      <b/>
      <sz val="11"/>
      <color theme="0"/>
      <name val="Calibri"/>
      <family val="2"/>
      <scheme val="minor"/>
    </font>
    <font>
      <b/>
      <u/>
      <sz val="12"/>
      <name val="Calibri"/>
      <family val="2"/>
      <scheme val="minor"/>
    </font>
    <font>
      <b/>
      <u/>
      <sz val="14"/>
      <name val="Calibri"/>
      <family val="2"/>
      <scheme val="minor"/>
    </font>
    <font>
      <b/>
      <u/>
      <sz val="14"/>
      <color theme="1"/>
      <name val="Calibri"/>
      <family val="2"/>
      <scheme val="minor"/>
    </font>
    <font>
      <b/>
      <sz val="12"/>
      <name val="Calibri"/>
      <family val="2"/>
      <scheme val="minor"/>
    </font>
    <font>
      <b/>
      <sz val="12"/>
      <color theme="1"/>
      <name val="Calibri"/>
      <family val="2"/>
      <scheme val="minor"/>
    </font>
    <font>
      <sz val="12"/>
      <name val="Calibri"/>
      <family val="2"/>
      <scheme val="minor"/>
    </font>
    <font>
      <u/>
      <sz val="11"/>
      <color theme="10"/>
      <name val="Calibri"/>
      <family val="2"/>
      <scheme val="minor"/>
    </font>
    <font>
      <sz val="12"/>
      <name val="Calibri"/>
      <family val="2"/>
    </font>
    <font>
      <sz val="10"/>
      <color theme="1"/>
      <name val="Arial"/>
      <family val="2"/>
    </font>
    <font>
      <b/>
      <sz val="16"/>
      <color theme="1"/>
      <name val="Calibri"/>
      <family val="2"/>
      <scheme val="minor"/>
    </font>
    <font>
      <b/>
      <sz val="10"/>
      <color theme="0"/>
      <name val="Calibri"/>
      <family val="2"/>
      <scheme val="minor"/>
    </font>
    <font>
      <sz val="14"/>
      <color theme="1"/>
      <name val="Calibri"/>
      <family val="2"/>
      <scheme val="minor"/>
    </font>
    <font>
      <b/>
      <sz val="16"/>
      <color indexed="9"/>
      <name val="Arial"/>
      <family val="2"/>
    </font>
    <font>
      <b/>
      <sz val="14"/>
      <color theme="1"/>
      <name val="Calibri"/>
      <family val="2"/>
      <scheme val="minor"/>
    </font>
    <font>
      <sz val="18"/>
      <color theme="1"/>
      <name val="Calibri"/>
      <family val="2"/>
      <scheme val="minor"/>
    </font>
    <font>
      <sz val="14"/>
      <color indexed="9"/>
      <name val="Arial"/>
      <family val="2"/>
    </font>
    <font>
      <i/>
      <sz val="11"/>
      <color theme="3"/>
      <name val="Calibri"/>
      <family val="2"/>
      <scheme val="minor"/>
    </font>
    <font>
      <sz val="10"/>
      <name val="Calibri"/>
      <family val="2"/>
      <scheme val="minor"/>
    </font>
    <font>
      <b/>
      <sz val="10"/>
      <name val="Calibri"/>
      <family val="2"/>
      <scheme val="minor"/>
    </font>
    <font>
      <b/>
      <sz val="16"/>
      <name val="Arial"/>
      <family val="2"/>
    </font>
    <font>
      <b/>
      <sz val="14"/>
      <name val="Arial"/>
      <family val="2"/>
    </font>
    <font>
      <b/>
      <sz val="12"/>
      <color theme="1"/>
      <name val="Arial"/>
      <family val="2"/>
    </font>
    <font>
      <sz val="12"/>
      <color theme="1"/>
      <name val="Calibri"/>
      <family val="2"/>
      <scheme val="minor"/>
    </font>
    <font>
      <sz val="22"/>
      <color theme="1"/>
      <name val="Calibri"/>
      <family val="2"/>
      <scheme val="minor"/>
    </font>
    <font>
      <b/>
      <sz val="12"/>
      <color theme="3"/>
      <name val="Calibri"/>
      <family val="2"/>
      <scheme val="minor"/>
    </font>
    <font>
      <sz val="11"/>
      <color theme="1"/>
      <name val="Calibri"/>
      <family val="2"/>
      <scheme val="minor"/>
    </font>
    <font>
      <b/>
      <sz val="11"/>
      <color theme="0"/>
      <name val="Calibri"/>
      <family val="2"/>
      <scheme val="minor"/>
    </font>
    <font>
      <b/>
      <sz val="18"/>
      <color indexed="9"/>
      <name val="Calibri"/>
      <family val="2"/>
      <scheme val="minor"/>
    </font>
    <font>
      <b/>
      <sz val="18"/>
      <name val="Calibri"/>
      <family val="2"/>
      <scheme val="minor"/>
    </font>
    <font>
      <b/>
      <sz val="10"/>
      <color indexed="8"/>
      <name val="Calibri"/>
      <family val="2"/>
      <scheme val="minor"/>
    </font>
    <font>
      <sz val="10"/>
      <color indexed="8"/>
      <name val="Calibri"/>
      <family val="2"/>
      <scheme val="minor"/>
    </font>
    <font>
      <b/>
      <sz val="12"/>
      <color indexed="8"/>
      <name val="Calibri"/>
      <family val="2"/>
      <scheme val="minor"/>
    </font>
    <font>
      <sz val="9"/>
      <color theme="1"/>
      <name val="Calibri"/>
      <family val="2"/>
      <scheme val="minor"/>
    </font>
    <font>
      <sz val="10"/>
      <color theme="3"/>
      <name val="Calibri"/>
      <family val="2"/>
      <scheme val="minor"/>
    </font>
    <font>
      <sz val="10"/>
      <color rgb="FF0070C0"/>
      <name val="Calibri"/>
      <family val="2"/>
      <scheme val="minor"/>
    </font>
    <font>
      <sz val="10"/>
      <color theme="6"/>
      <name val="Calibri"/>
      <family val="2"/>
      <scheme val="minor"/>
    </font>
    <font>
      <sz val="10"/>
      <color theme="9"/>
      <name val="Calibri"/>
      <family val="2"/>
      <scheme val="minor"/>
    </font>
    <font>
      <i/>
      <sz val="14"/>
      <color theme="0"/>
      <name val="Calibri"/>
      <family val="2"/>
      <scheme val="minor"/>
    </font>
    <font>
      <b/>
      <i/>
      <sz val="10"/>
      <color theme="0"/>
      <name val="Calibri"/>
      <family val="2"/>
      <scheme val="minor"/>
    </font>
    <font>
      <b/>
      <i/>
      <sz val="14"/>
      <name val="Calibri"/>
      <family val="2"/>
      <scheme val="minor"/>
    </font>
    <font>
      <b/>
      <i/>
      <sz val="12"/>
      <color theme="3"/>
      <name val="Calibri"/>
      <family val="2"/>
      <scheme val="minor"/>
    </font>
    <font>
      <i/>
      <sz val="10"/>
      <name val="Calibri"/>
      <family val="2"/>
      <scheme val="minor"/>
    </font>
    <font>
      <b/>
      <sz val="14"/>
      <color indexed="9"/>
      <name val="Calibri"/>
      <family val="2"/>
      <scheme val="minor"/>
    </font>
    <font>
      <sz val="14"/>
      <name val="Calibri"/>
      <family val="2"/>
      <scheme val="minor"/>
    </font>
    <font>
      <b/>
      <sz val="10"/>
      <color indexed="9"/>
      <name val="Calibri"/>
      <family val="2"/>
      <scheme val="minor"/>
    </font>
    <font>
      <b/>
      <sz val="13"/>
      <color indexed="9"/>
      <name val="Calibri"/>
      <family val="2"/>
      <scheme val="minor"/>
    </font>
    <font>
      <b/>
      <sz val="11"/>
      <color indexed="9"/>
      <name val="Calibri"/>
      <family val="2"/>
      <scheme val="minor"/>
    </font>
    <font>
      <b/>
      <sz val="12"/>
      <color indexed="9"/>
      <name val="Calibri"/>
      <family val="2"/>
      <scheme val="minor"/>
    </font>
    <font>
      <b/>
      <sz val="11"/>
      <color rgb="FFFF0000"/>
      <name val="Calibri"/>
      <family val="2"/>
      <scheme val="minor"/>
    </font>
    <font>
      <b/>
      <sz val="14"/>
      <color theme="1"/>
      <name val="Arial"/>
      <family val="2"/>
    </font>
    <font>
      <b/>
      <sz val="10"/>
      <color rgb="FFFF000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indexed="9"/>
        <bgColor indexed="64"/>
      </patternFill>
    </fill>
    <fill>
      <patternFill patternType="solid">
        <fgColor indexed="8"/>
        <bgColor indexed="64"/>
      </patternFill>
    </fill>
    <fill>
      <patternFill patternType="solid">
        <fgColor indexed="46"/>
        <bgColor indexed="64"/>
      </patternFill>
    </fill>
    <fill>
      <patternFill patternType="solid">
        <fgColor rgb="FF92D050"/>
        <bgColor indexed="64"/>
      </patternFill>
    </fill>
    <fill>
      <patternFill patternType="solid">
        <fgColor rgb="FFFFFF00"/>
        <bgColor indexed="64"/>
      </patternFill>
    </fill>
    <fill>
      <patternFill patternType="solid">
        <fgColor theme="7"/>
        <bgColor theme="7"/>
      </patternFill>
    </fill>
    <fill>
      <patternFill patternType="solid">
        <fgColor theme="6" tint="0.59999389629810485"/>
        <bgColor indexed="64"/>
      </patternFill>
    </fill>
    <fill>
      <patternFill patternType="solid">
        <fgColor rgb="FF006600"/>
        <bgColor indexed="64"/>
      </patternFill>
    </fill>
    <fill>
      <patternFill patternType="solid">
        <fgColor rgb="FFFFC000"/>
        <bgColor indexed="64"/>
      </patternFill>
    </fill>
    <fill>
      <patternFill patternType="solid">
        <fgColor rgb="FF99FF99"/>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4"/>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CCFFCC"/>
        <bgColor indexed="64"/>
      </patternFill>
    </fill>
    <fill>
      <patternFill patternType="solid">
        <fgColor theme="9"/>
        <bgColor indexed="64"/>
      </patternFill>
    </fill>
    <fill>
      <patternFill patternType="solid">
        <fgColor theme="9" tint="-0.24994659260841701"/>
        <bgColor indexed="64"/>
      </patternFill>
    </fill>
    <fill>
      <patternFill patternType="solid">
        <fgColor rgb="FF0070C0"/>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0000"/>
        <bgColor indexed="64"/>
      </patternFill>
    </fill>
  </fills>
  <borders count="113">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style="thin">
        <color indexed="64"/>
      </right>
      <top style="thin">
        <color indexed="64"/>
      </top>
      <bottom style="thin">
        <color indexed="64"/>
      </bottom>
      <diagonal/>
    </border>
    <border>
      <left style="thin">
        <color indexed="64"/>
      </left>
      <right style="double">
        <color auto="1"/>
      </right>
      <top style="thin">
        <color indexed="64"/>
      </top>
      <bottom style="thin">
        <color indexed="64"/>
      </bottom>
      <diagonal/>
    </border>
    <border>
      <left style="double">
        <color auto="1"/>
      </left>
      <right/>
      <top/>
      <bottom/>
      <diagonal/>
    </border>
    <border>
      <left/>
      <right style="double">
        <color auto="1"/>
      </right>
      <top/>
      <bottom/>
      <diagonal/>
    </border>
    <border>
      <left/>
      <right style="double">
        <color auto="1"/>
      </right>
      <top style="medium">
        <color indexed="64"/>
      </top>
      <bottom style="medium">
        <color indexed="64"/>
      </bottom>
      <diagonal/>
    </border>
    <border>
      <left/>
      <right style="double">
        <color auto="1"/>
      </right>
      <top/>
      <bottom style="thin">
        <color indexed="64"/>
      </bottom>
      <diagonal/>
    </border>
    <border>
      <left style="double">
        <color auto="1"/>
      </left>
      <right/>
      <top style="medium">
        <color indexed="64"/>
      </top>
      <bottom style="thin">
        <color indexed="64"/>
      </bottom>
      <diagonal/>
    </border>
    <border>
      <left/>
      <right style="double">
        <color auto="1"/>
      </right>
      <top style="medium">
        <color indexed="64"/>
      </top>
      <bottom style="thin">
        <color indexed="64"/>
      </bottom>
      <diagonal/>
    </border>
    <border>
      <left/>
      <right style="double">
        <color auto="1"/>
      </right>
      <top style="thin">
        <color indexed="64"/>
      </top>
      <bottom style="medium">
        <color indexed="64"/>
      </bottom>
      <diagonal/>
    </border>
    <border>
      <left style="double">
        <color auto="1"/>
      </left>
      <right style="thin">
        <color indexed="64"/>
      </right>
      <top style="medium">
        <color indexed="64"/>
      </top>
      <bottom style="thin">
        <color indexed="64"/>
      </bottom>
      <diagonal/>
    </border>
    <border>
      <left style="double">
        <color auto="1"/>
      </left>
      <right style="thin">
        <color indexed="64"/>
      </right>
      <top style="thin">
        <color indexed="64"/>
      </top>
      <bottom style="medium">
        <color indexed="64"/>
      </bottom>
      <diagonal/>
    </border>
    <border>
      <left style="double">
        <color indexed="64"/>
      </left>
      <right/>
      <top style="medium">
        <color indexed="64"/>
      </top>
      <bottom style="medium">
        <color indexed="64"/>
      </bottom>
      <diagonal/>
    </border>
    <border>
      <left/>
      <right style="double">
        <color auto="1"/>
      </right>
      <top style="thin">
        <color auto="1"/>
      </top>
      <bottom style="thin">
        <color auto="1"/>
      </bottom>
      <diagonal/>
    </border>
    <border>
      <left style="medium">
        <color indexed="64"/>
      </left>
      <right/>
      <top style="medium">
        <color indexed="64"/>
      </top>
      <bottom/>
      <diagonal/>
    </border>
    <border>
      <left style="double">
        <color auto="1"/>
      </left>
      <right/>
      <top style="thin">
        <color indexed="64"/>
      </top>
      <bottom/>
      <diagonal/>
    </border>
    <border>
      <left/>
      <right/>
      <top style="medium">
        <color indexed="64"/>
      </top>
      <bottom/>
      <diagonal/>
    </border>
    <border>
      <left style="double">
        <color auto="1"/>
      </left>
      <right/>
      <top/>
      <bottom style="medium">
        <color indexed="64"/>
      </bottom>
      <diagonal/>
    </border>
    <border>
      <left/>
      <right style="double">
        <color auto="1"/>
      </right>
      <top/>
      <bottom style="medium">
        <color indexed="64"/>
      </bottom>
      <diagonal/>
    </border>
    <border>
      <left style="double">
        <color auto="1"/>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auto="1"/>
      </left>
      <right style="thin">
        <color indexed="64"/>
      </right>
      <top/>
      <bottom/>
      <diagonal/>
    </border>
    <border>
      <left style="thin">
        <color indexed="64"/>
      </left>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top style="thin">
        <color indexed="64"/>
      </top>
      <bottom/>
      <diagonal/>
    </border>
    <border>
      <left/>
      <right/>
      <top style="thin">
        <color indexed="64"/>
      </top>
      <bottom style="thin">
        <color indexed="64"/>
      </bottom>
      <diagonal/>
    </border>
    <border>
      <left/>
      <right style="double">
        <color auto="1"/>
      </right>
      <top style="thin">
        <color auto="1"/>
      </top>
      <bottom/>
      <diagonal/>
    </border>
    <border>
      <left style="thin">
        <color indexed="64"/>
      </left>
      <right style="double">
        <color auto="1"/>
      </right>
      <top/>
      <bottom style="thin">
        <color indexed="64"/>
      </bottom>
      <diagonal/>
    </border>
    <border>
      <left style="thin">
        <color indexed="64"/>
      </left>
      <right style="double">
        <color auto="1"/>
      </right>
      <top style="thin">
        <color indexed="64"/>
      </top>
      <bottom/>
      <diagonal/>
    </border>
    <border>
      <left style="double">
        <color auto="1"/>
      </left>
      <right style="thin">
        <color indexed="64"/>
      </right>
      <top style="thin">
        <color indexed="64"/>
      </top>
      <bottom style="double">
        <color auto="1"/>
      </bottom>
      <diagonal/>
    </border>
    <border>
      <left style="thin">
        <color indexed="64"/>
      </left>
      <right style="thin">
        <color indexed="64"/>
      </right>
      <top style="medium">
        <color indexed="64"/>
      </top>
      <bottom style="medium">
        <color indexed="64"/>
      </bottom>
      <diagonal/>
    </border>
    <border>
      <left style="double">
        <color indexed="64"/>
      </left>
      <right style="thin">
        <color indexed="64"/>
      </right>
      <top/>
      <bottom style="thin">
        <color indexed="64"/>
      </bottom>
      <diagonal/>
    </border>
    <border>
      <left style="double">
        <color indexed="64"/>
      </left>
      <right style="thin">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style="double">
        <color auto="1"/>
      </left>
      <right/>
      <top style="thin">
        <color indexed="64"/>
      </top>
      <bottom style="thin">
        <color indexed="64"/>
      </bottom>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thin">
        <color indexed="64"/>
      </left>
      <right/>
      <top style="thin">
        <color indexed="64"/>
      </top>
      <bottom style="double">
        <color indexed="64"/>
      </bottom>
      <diagonal/>
    </border>
    <border>
      <left style="double">
        <color auto="1"/>
      </left>
      <right/>
      <top/>
      <bottom style="thin">
        <color auto="1"/>
      </bottom>
      <diagonal/>
    </border>
    <border>
      <left/>
      <right/>
      <top style="thin">
        <color theme="7"/>
      </top>
      <bottom/>
      <diagonal/>
    </border>
    <border>
      <left/>
      <right/>
      <top style="thin">
        <color theme="7"/>
      </top>
      <bottom style="thin">
        <color theme="7"/>
      </bottom>
      <diagonal/>
    </border>
    <border>
      <left style="thin">
        <color indexed="64"/>
      </left>
      <right/>
      <top style="thin">
        <color indexed="64"/>
      </top>
      <bottom style="medium">
        <color indexed="64"/>
      </bottom>
      <diagonal/>
    </border>
    <border>
      <left/>
      <right style="thin">
        <color indexed="64"/>
      </right>
      <top style="thin">
        <color indexed="64"/>
      </top>
      <bottom style="double">
        <color indexed="64"/>
      </bottom>
      <diagonal/>
    </border>
    <border>
      <left/>
      <right style="thin">
        <color indexed="64"/>
      </right>
      <top style="medium">
        <color indexed="64"/>
      </top>
      <bottom style="medium">
        <color indexed="64"/>
      </bottom>
      <diagonal/>
    </border>
    <border>
      <left style="thin">
        <color indexed="64"/>
      </left>
      <right style="double">
        <color auto="1"/>
      </right>
      <top style="double">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style="double">
        <color auto="1"/>
      </right>
      <top style="medium">
        <color indexed="64"/>
      </top>
      <bottom style="thin">
        <color indexed="64"/>
      </bottom>
      <diagonal/>
    </border>
    <border>
      <left style="double">
        <color auto="1"/>
      </left>
      <right style="thin">
        <color indexed="64"/>
      </right>
      <top style="thin">
        <color indexed="64"/>
      </top>
      <bottom/>
      <diagonal/>
    </border>
    <border>
      <left style="thin">
        <color indexed="64"/>
      </left>
      <right style="double">
        <color auto="1"/>
      </right>
      <top style="thin">
        <color indexed="64"/>
      </top>
      <bottom/>
      <diagonal/>
    </border>
    <border>
      <left style="thin">
        <color indexed="64"/>
      </left>
      <right style="thin">
        <color indexed="64"/>
      </right>
      <top style="thin">
        <color theme="0"/>
      </top>
      <bottom style="thin">
        <color indexed="64"/>
      </bottom>
      <diagonal/>
    </border>
    <border>
      <left style="thin">
        <color indexed="64"/>
      </left>
      <right style="thin">
        <color indexed="64"/>
      </right>
      <top style="medium">
        <color indexed="64"/>
      </top>
      <bottom/>
      <diagonal/>
    </border>
    <border>
      <left style="double">
        <color auto="1"/>
      </left>
      <right style="double">
        <color auto="1"/>
      </right>
      <top style="thin">
        <color auto="1"/>
      </top>
      <bottom style="thin">
        <color auto="1"/>
      </bottom>
      <diagonal/>
    </border>
    <border>
      <left/>
      <right style="double">
        <color auto="1"/>
      </right>
      <top style="medium">
        <color indexed="64"/>
      </top>
      <bottom/>
      <diagonal/>
    </border>
    <border>
      <left/>
      <right style="medium">
        <color indexed="64"/>
      </right>
      <top style="medium">
        <color indexed="64"/>
      </top>
      <bottom style="medium">
        <color indexed="64"/>
      </bottom>
      <diagonal/>
    </border>
    <border>
      <left style="double">
        <color auto="1"/>
      </left>
      <right style="thin">
        <color indexed="64"/>
      </right>
      <top style="medium">
        <color indexed="64"/>
      </top>
      <bottom/>
      <diagonal/>
    </border>
    <border>
      <left style="thin">
        <color indexed="64"/>
      </left>
      <right style="double">
        <color auto="1"/>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hair">
        <color indexed="64"/>
      </right>
      <top/>
      <bottom/>
      <diagonal/>
    </border>
    <border>
      <left/>
      <right style="hair">
        <color indexed="64"/>
      </right>
      <top style="hair">
        <color indexed="64"/>
      </top>
      <bottom/>
      <diagonal/>
    </border>
    <border>
      <left/>
      <right style="hair">
        <color indexed="64"/>
      </right>
      <top/>
      <bottom style="hair">
        <color indexed="64"/>
      </bottom>
      <diagonal/>
    </border>
    <border>
      <left/>
      <right style="thin">
        <color indexed="64"/>
      </right>
      <top style="medium">
        <color indexed="64"/>
      </top>
      <bottom style="thin">
        <color auto="1"/>
      </bottom>
      <diagonal/>
    </border>
    <border>
      <left/>
      <right style="thin">
        <color theme="0"/>
      </right>
      <top style="thin">
        <color theme="0"/>
      </top>
      <bottom/>
      <diagonal/>
    </border>
    <border>
      <left style="thin">
        <color theme="0"/>
      </left>
      <right/>
      <top style="thin">
        <color theme="0"/>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style="double">
        <color auto="1"/>
      </right>
      <top style="thin">
        <color indexed="64"/>
      </top>
      <bottom style="medium">
        <color indexed="64"/>
      </bottom>
      <diagonal/>
    </border>
    <border>
      <left style="thin">
        <color indexed="64"/>
      </left>
      <right style="double">
        <color auto="1"/>
      </right>
      <top/>
      <bottom style="medium">
        <color indexed="64"/>
      </bottom>
      <diagonal/>
    </border>
    <border>
      <left style="double">
        <color auto="1"/>
      </left>
      <right style="thin">
        <color indexed="64"/>
      </right>
      <top/>
      <bottom style="double">
        <color auto="1"/>
      </bottom>
      <diagonal/>
    </border>
    <border>
      <left style="thin">
        <color indexed="64"/>
      </left>
      <right style="double">
        <color auto="1"/>
      </right>
      <top/>
      <bottom style="double">
        <color auto="1"/>
      </bottom>
      <diagonal/>
    </border>
    <border>
      <left style="double">
        <color auto="1"/>
      </left>
      <right/>
      <top style="thin">
        <color indexed="64"/>
      </top>
      <bottom style="double">
        <color auto="1"/>
      </bottom>
      <diagonal/>
    </border>
    <border>
      <left style="double">
        <color auto="1"/>
      </left>
      <right/>
      <top style="double">
        <color auto="1"/>
      </top>
      <bottom style="medium">
        <color auto="1"/>
      </bottom>
      <diagonal/>
    </border>
    <border>
      <left/>
      <right/>
      <top style="double">
        <color auto="1"/>
      </top>
      <bottom style="medium">
        <color auto="1"/>
      </bottom>
      <diagonal/>
    </border>
    <border>
      <left/>
      <right style="double">
        <color auto="1"/>
      </right>
      <top style="double">
        <color auto="1"/>
      </top>
      <bottom style="medium">
        <color auto="1"/>
      </bottom>
      <diagonal/>
    </border>
    <border>
      <left style="thin">
        <color indexed="64"/>
      </left>
      <right style="thin">
        <color indexed="64"/>
      </right>
      <top/>
      <bottom style="double">
        <color indexed="64"/>
      </bottom>
      <diagonal/>
    </border>
  </borders>
  <cellStyleXfs count="3">
    <xf numFmtId="0" fontId="0" fillId="0" borderId="0"/>
    <xf numFmtId="0" fontId="4" fillId="0" borderId="0"/>
    <xf numFmtId="0" fontId="36" fillId="0" borderId="0" applyNumberFormat="0" applyFill="0" applyBorder="0" applyAlignment="0" applyProtection="0"/>
  </cellStyleXfs>
  <cellXfs count="669">
    <xf numFmtId="0" fontId="0" fillId="0" borderId="0" xfId="0"/>
    <xf numFmtId="0" fontId="0" fillId="0" borderId="0" xfId="0" applyBorder="1"/>
    <xf numFmtId="0" fontId="0" fillId="0" borderId="0" xfId="0" applyFill="1" applyBorder="1"/>
    <xf numFmtId="0" fontId="0" fillId="3" borderId="0" xfId="0" applyFill="1" applyBorder="1"/>
    <xf numFmtId="0" fontId="0" fillId="0" borderId="0" xfId="0" applyAlignment="1">
      <alignment wrapText="1"/>
    </xf>
    <xf numFmtId="0" fontId="0" fillId="3" borderId="24" xfId="0" applyFill="1" applyBorder="1"/>
    <xf numFmtId="0" fontId="0" fillId="0" borderId="18" xfId="0" applyBorder="1"/>
    <xf numFmtId="0" fontId="0" fillId="0" borderId="19" xfId="0" applyBorder="1"/>
    <xf numFmtId="0" fontId="0" fillId="0" borderId="3" xfId="0" applyBorder="1"/>
    <xf numFmtId="0" fontId="3" fillId="4" borderId="30" xfId="0" applyFont="1" applyFill="1" applyBorder="1" applyAlignment="1">
      <alignment horizontal="center" vertical="center"/>
    </xf>
    <xf numFmtId="0" fontId="14" fillId="0" borderId="0" xfId="0" applyFont="1" applyAlignment="1">
      <alignment horizontal="center" vertical="center"/>
    </xf>
    <xf numFmtId="0" fontId="13" fillId="4" borderId="31" xfId="0" applyFont="1" applyFill="1" applyBorder="1" applyAlignment="1">
      <alignment horizontal="center" vertical="center"/>
    </xf>
    <xf numFmtId="0" fontId="0" fillId="3" borderId="0" xfId="0" applyFill="1" applyBorder="1" applyAlignment="1">
      <alignment horizontal="left" vertical="center" wrapText="1"/>
    </xf>
    <xf numFmtId="0" fontId="21" fillId="8" borderId="49" xfId="0" applyFont="1" applyFill="1" applyBorder="1" applyAlignment="1">
      <alignment horizontal="left" vertical="center"/>
    </xf>
    <xf numFmtId="0" fontId="0" fillId="3" borderId="0" xfId="0" applyFill="1" applyBorder="1" applyAlignment="1">
      <alignment horizontal="left" vertical="center"/>
    </xf>
    <xf numFmtId="0" fontId="0" fillId="4" borderId="0" xfId="0" applyFill="1"/>
    <xf numFmtId="0" fontId="18" fillId="4" borderId="0" xfId="0" applyFont="1" applyFill="1"/>
    <xf numFmtId="0" fontId="13" fillId="10" borderId="63" xfId="0" applyFont="1" applyFill="1" applyBorder="1"/>
    <xf numFmtId="0" fontId="0" fillId="0" borderId="63" xfId="0" applyFont="1" applyBorder="1"/>
    <xf numFmtId="0" fontId="0" fillId="0" borderId="63" xfId="0" applyFont="1" applyBorder="1" applyAlignment="1">
      <alignment wrapText="1"/>
    </xf>
    <xf numFmtId="0" fontId="0" fillId="0" borderId="64" xfId="0" applyFont="1" applyBorder="1"/>
    <xf numFmtId="0" fontId="13" fillId="10" borderId="0" xfId="0" applyFont="1" applyFill="1" applyBorder="1"/>
    <xf numFmtId="0" fontId="0" fillId="0" borderId="0" xfId="0" applyFill="1"/>
    <xf numFmtId="0" fontId="13" fillId="0" borderId="0" xfId="0" applyFont="1" applyFill="1" applyBorder="1"/>
    <xf numFmtId="0" fontId="0" fillId="0" borderId="0" xfId="0" applyFont="1" applyFill="1" applyBorder="1"/>
    <xf numFmtId="0" fontId="0" fillId="0" borderId="0" xfId="0" applyFont="1" applyBorder="1"/>
    <xf numFmtId="0" fontId="0" fillId="0" borderId="0" xfId="0" applyAlignment="1">
      <alignment horizontal="right" indent="1"/>
    </xf>
    <xf numFmtId="0" fontId="24" fillId="12" borderId="0" xfId="0" applyFont="1" applyFill="1"/>
    <xf numFmtId="0" fontId="25" fillId="12" borderId="0" xfId="0" applyFont="1" applyFill="1"/>
    <xf numFmtId="0" fontId="14" fillId="0" borderId="0" xfId="0" applyFont="1"/>
    <xf numFmtId="0" fontId="3" fillId="4" borderId="39" xfId="0" applyFont="1" applyFill="1" applyBorder="1" applyAlignment="1">
      <alignment horizontal="center" vertical="center"/>
    </xf>
    <xf numFmtId="0" fontId="0" fillId="13" borderId="63" xfId="0" applyFont="1" applyFill="1" applyBorder="1"/>
    <xf numFmtId="0" fontId="0" fillId="13" borderId="63" xfId="0" applyFont="1" applyFill="1" applyBorder="1" applyAlignment="1">
      <alignment wrapText="1"/>
    </xf>
    <xf numFmtId="0" fontId="0" fillId="0" borderId="0" xfId="0" quotePrefix="1"/>
    <xf numFmtId="0" fontId="28" fillId="0" borderId="0" xfId="0" applyFont="1" applyBorder="1"/>
    <xf numFmtId="0" fontId="29" fillId="10" borderId="0" xfId="0" applyFont="1" applyFill="1"/>
    <xf numFmtId="0" fontId="27" fillId="2" borderId="22" xfId="0" applyFont="1" applyFill="1" applyBorder="1" applyAlignment="1" applyProtection="1">
      <alignment horizontal="center" vertical="center" wrapText="1"/>
      <protection locked="0"/>
    </xf>
    <xf numFmtId="0" fontId="27" fillId="2" borderId="35" xfId="0" applyFont="1" applyFill="1" applyBorder="1" applyAlignment="1" applyProtection="1">
      <alignment horizontal="center" vertical="center" wrapText="1"/>
      <protection locked="0"/>
    </xf>
    <xf numFmtId="0" fontId="27" fillId="2" borderId="3" xfId="0" applyFont="1" applyFill="1" applyBorder="1" applyAlignment="1" applyProtection="1">
      <alignment horizontal="center" vertical="center" wrapText="1"/>
      <protection locked="0"/>
    </xf>
    <xf numFmtId="0" fontId="30" fillId="15" borderId="3" xfId="1" applyFont="1" applyFill="1" applyBorder="1" applyAlignment="1">
      <alignment horizontal="center" vertical="center" wrapText="1"/>
    </xf>
    <xf numFmtId="0" fontId="30" fillId="15" borderId="3" xfId="0" applyFont="1" applyFill="1" applyBorder="1" applyAlignment="1">
      <alignment horizontal="center" vertical="center" wrapText="1"/>
    </xf>
    <xf numFmtId="0" fontId="35" fillId="15" borderId="3" xfId="0" applyFont="1" applyFill="1" applyBorder="1" applyAlignment="1">
      <alignment horizontal="left" vertical="center" wrapText="1"/>
    </xf>
    <xf numFmtId="0" fontId="35" fillId="19" borderId="3" xfId="0" applyFont="1" applyFill="1" applyBorder="1" applyAlignment="1">
      <alignment horizontal="center" vertical="center" wrapText="1"/>
    </xf>
    <xf numFmtId="0" fontId="35" fillId="18" borderId="3" xfId="0" applyFont="1" applyFill="1" applyBorder="1" applyAlignment="1">
      <alignment horizontal="center" vertical="center" wrapText="1"/>
    </xf>
    <xf numFmtId="0" fontId="34" fillId="17" borderId="3" xfId="0" applyFont="1" applyFill="1" applyBorder="1" applyAlignment="1">
      <alignment horizontal="center" vertical="center" wrapText="1"/>
    </xf>
    <xf numFmtId="0" fontId="33" fillId="17" borderId="3" xfId="1" applyFont="1" applyFill="1" applyBorder="1" applyAlignment="1">
      <alignment horizontal="center" vertical="center" wrapText="1"/>
    </xf>
    <xf numFmtId="0" fontId="34" fillId="20" borderId="3" xfId="0" applyFont="1" applyFill="1" applyBorder="1" applyAlignment="1">
      <alignment horizontal="center" vertical="center"/>
    </xf>
    <xf numFmtId="0" fontId="34" fillId="21" borderId="3" xfId="0" applyFont="1" applyFill="1" applyBorder="1" applyAlignment="1">
      <alignment horizontal="center" vertical="center"/>
    </xf>
    <xf numFmtId="0" fontId="34" fillId="22" borderId="3" xfId="0" applyFont="1" applyFill="1" applyBorder="1" applyAlignment="1">
      <alignment horizontal="center" vertical="center"/>
    </xf>
    <xf numFmtId="0" fontId="34" fillId="19" borderId="3" xfId="0" applyFont="1" applyFill="1" applyBorder="1" applyAlignment="1">
      <alignment horizontal="center" vertical="center"/>
    </xf>
    <xf numFmtId="0" fontId="35" fillId="15" borderId="3" xfId="2" applyFont="1" applyFill="1" applyBorder="1" applyAlignment="1">
      <alignment horizontal="left" vertical="center" wrapText="1"/>
    </xf>
    <xf numFmtId="0" fontId="33" fillId="21" borderId="3" xfId="1" applyFont="1" applyFill="1" applyBorder="1" applyAlignment="1">
      <alignment horizontal="center" vertical="center" wrapText="1"/>
    </xf>
    <xf numFmtId="0" fontId="1" fillId="11" borderId="74" xfId="0" applyFont="1" applyFill="1" applyBorder="1" applyAlignment="1">
      <alignment horizontal="right" vertical="center" wrapText="1"/>
    </xf>
    <xf numFmtId="0" fontId="14" fillId="3" borderId="3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13" fillId="4" borderId="17" xfId="0" applyFont="1" applyFill="1" applyBorder="1" applyAlignment="1">
      <alignment horizontal="center" vertical="center"/>
    </xf>
    <xf numFmtId="0" fontId="0" fillId="0" borderId="24" xfId="0" applyBorder="1"/>
    <xf numFmtId="0" fontId="13" fillId="4" borderId="70" xfId="0" applyFont="1" applyFill="1" applyBorder="1" applyAlignment="1">
      <alignment horizontal="center" vertical="center"/>
    </xf>
    <xf numFmtId="0" fontId="13" fillId="4" borderId="75" xfId="0" applyFont="1" applyFill="1" applyBorder="1" applyAlignment="1">
      <alignment horizontal="center" vertical="center" wrapText="1"/>
    </xf>
    <xf numFmtId="0" fontId="0" fillId="0" borderId="0" xfId="0" applyBorder="1" applyAlignment="1" applyProtection="1">
      <alignment vertical="center" wrapText="1"/>
      <protection locked="0"/>
    </xf>
    <xf numFmtId="0" fontId="0" fillId="0" borderId="0" xfId="0" applyBorder="1" applyAlignment="1" applyProtection="1">
      <alignment horizontal="center" vertical="center" wrapText="1"/>
      <protection locked="0"/>
    </xf>
    <xf numFmtId="14" fontId="0" fillId="0" borderId="0" xfId="0" applyNumberFormat="1" applyBorder="1" applyAlignment="1" applyProtection="1">
      <alignment vertical="center" wrapText="1"/>
      <protection locked="0"/>
    </xf>
    <xf numFmtId="9" fontId="0" fillId="0" borderId="0" xfId="0" applyNumberFormat="1" applyBorder="1" applyAlignment="1" applyProtection="1">
      <alignment vertical="center" wrapText="1"/>
      <protection locked="0"/>
    </xf>
    <xf numFmtId="0" fontId="38" fillId="0" borderId="0" xfId="0" applyFont="1" applyBorder="1" applyAlignment="1" applyProtection="1">
      <alignment vertical="center" wrapText="1"/>
      <protection locked="0"/>
    </xf>
    <xf numFmtId="2" fontId="0" fillId="0" borderId="3" xfId="0" applyNumberFormat="1" applyBorder="1" applyAlignment="1">
      <alignment horizontal="center" vertical="center" wrapText="1"/>
    </xf>
    <xf numFmtId="0" fontId="0" fillId="3" borderId="3" xfId="0" applyFill="1" applyBorder="1" applyAlignment="1">
      <alignment horizontal="center" vertical="center" wrapText="1"/>
    </xf>
    <xf numFmtId="0" fontId="0" fillId="0" borderId="0" xfId="0" applyAlignment="1">
      <alignment horizontal="right" vertical="center" wrapText="1"/>
    </xf>
    <xf numFmtId="0" fontId="0" fillId="0" borderId="0" xfId="0" applyAlignment="1">
      <alignment vertical="center" wrapText="1"/>
    </xf>
    <xf numFmtId="0" fontId="0" fillId="0" borderId="3" xfId="0" applyBorder="1" applyAlignment="1">
      <alignment horizontal="center" vertical="center" wrapText="1"/>
    </xf>
    <xf numFmtId="0" fontId="0" fillId="3" borderId="10" xfId="0" applyFont="1" applyFill="1" applyBorder="1" applyAlignment="1">
      <alignment horizontal="center" vertical="center" wrapText="1"/>
    </xf>
    <xf numFmtId="0" fontId="19" fillId="2" borderId="3" xfId="0" applyFont="1" applyFill="1" applyBorder="1" applyAlignment="1" applyProtection="1">
      <alignment horizontal="center" vertical="center" wrapText="1"/>
      <protection locked="0"/>
    </xf>
    <xf numFmtId="0" fontId="14" fillId="0" borderId="0" xfId="0" applyFont="1" applyBorder="1" applyAlignment="1">
      <alignment horizontal="center" vertical="center" textRotation="90" wrapText="1"/>
    </xf>
    <xf numFmtId="0" fontId="0" fillId="3" borderId="0" xfId="0" applyFill="1" applyBorder="1" applyAlignment="1">
      <alignment horizontal="center" vertical="center" wrapText="1"/>
    </xf>
    <xf numFmtId="0" fontId="40" fillId="23" borderId="11" xfId="0" applyFont="1" applyFill="1" applyBorder="1" applyAlignment="1">
      <alignment horizontal="center" vertical="center" wrapText="1"/>
    </xf>
    <xf numFmtId="2" fontId="0" fillId="0" borderId="48" xfId="0" applyNumberFormat="1" applyFont="1" applyBorder="1" applyAlignment="1">
      <alignment horizontal="center" vertical="center" wrapText="1"/>
    </xf>
    <xf numFmtId="2" fontId="14" fillId="0" borderId="48" xfId="0" applyNumberFormat="1" applyFont="1" applyBorder="1" applyAlignment="1">
      <alignment horizontal="center" vertical="center" wrapText="1"/>
    </xf>
    <xf numFmtId="1" fontId="27" fillId="0" borderId="3" xfId="0" applyNumberFormat="1" applyFont="1" applyBorder="1" applyAlignment="1">
      <alignment horizontal="center" vertical="center" wrapText="1"/>
    </xf>
    <xf numFmtId="0" fontId="40" fillId="23" borderId="0" xfId="0" applyFont="1" applyFill="1" applyBorder="1" applyAlignment="1">
      <alignment horizontal="center" vertical="center" wrapText="1"/>
    </xf>
    <xf numFmtId="9" fontId="0" fillId="0" borderId="0" xfId="0" applyNumberFormat="1"/>
    <xf numFmtId="0" fontId="0" fillId="3" borderId="0" xfId="0" applyFill="1" applyAlignment="1">
      <alignment horizontal="center"/>
    </xf>
    <xf numFmtId="0" fontId="0" fillId="25" borderId="0" xfId="0" applyFill="1" applyAlignment="1">
      <alignment horizontal="center"/>
    </xf>
    <xf numFmtId="0" fontId="0" fillId="26" borderId="0" xfId="0" applyFill="1" applyAlignment="1">
      <alignment horizontal="center"/>
    </xf>
    <xf numFmtId="0" fontId="0" fillId="18" borderId="0" xfId="0" applyFill="1" applyAlignment="1">
      <alignment horizontal="center"/>
    </xf>
    <xf numFmtId="0" fontId="0" fillId="27" borderId="0" xfId="0" applyFill="1" applyAlignment="1">
      <alignment horizontal="center"/>
    </xf>
    <xf numFmtId="0" fontId="0" fillId="3" borderId="0" xfId="0" applyFill="1"/>
    <xf numFmtId="0" fontId="14" fillId="0" borderId="3" xfId="0" applyFont="1" applyBorder="1"/>
    <xf numFmtId="0" fontId="34" fillId="0" borderId="3" xfId="0" applyFont="1" applyBorder="1" applyAlignment="1">
      <alignment horizontal="center" vertical="center"/>
    </xf>
    <xf numFmtId="0" fontId="0" fillId="0" borderId="0" xfId="0" applyAlignment="1"/>
    <xf numFmtId="0" fontId="19" fillId="0" borderId="3" xfId="0" applyFont="1" applyFill="1" applyBorder="1" applyAlignment="1">
      <alignment horizontal="left" vertical="center" wrapText="1"/>
    </xf>
    <xf numFmtId="0" fontId="0" fillId="3" borderId="3"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44" xfId="0" applyFont="1" applyFill="1" applyBorder="1" applyAlignment="1">
      <alignment horizontal="center" vertical="center" wrapText="1"/>
    </xf>
    <xf numFmtId="0" fontId="19" fillId="2" borderId="5" xfId="0" applyFont="1" applyFill="1" applyBorder="1" applyAlignment="1" applyProtection="1">
      <alignment horizontal="center" vertical="center" wrapText="1"/>
      <protection locked="0"/>
    </xf>
    <xf numFmtId="0" fontId="0" fillId="0" borderId="3" xfId="0" applyBorder="1" applyAlignment="1">
      <alignment horizontal="center"/>
    </xf>
    <xf numFmtId="0" fontId="19" fillId="3" borderId="3" xfId="0" applyFont="1" applyFill="1" applyBorder="1" applyAlignment="1">
      <alignment horizontal="left" vertical="center" wrapText="1"/>
    </xf>
    <xf numFmtId="0" fontId="0" fillId="3" borderId="3" xfId="0" applyFill="1" applyBorder="1" applyAlignment="1">
      <alignment wrapText="1"/>
    </xf>
    <xf numFmtId="0" fontId="20" fillId="3" borderId="22" xfId="0" applyFont="1" applyFill="1" applyBorder="1" applyAlignment="1">
      <alignment horizontal="center" vertical="center" wrapText="1"/>
    </xf>
    <xf numFmtId="0" fontId="19" fillId="0" borderId="0" xfId="0" applyFont="1" applyAlignment="1">
      <alignment wrapText="1"/>
    </xf>
    <xf numFmtId="0" fontId="32" fillId="4" borderId="3" xfId="0" applyFont="1" applyFill="1" applyBorder="1" applyAlignment="1">
      <alignment horizontal="center" vertical="center" wrapText="1"/>
    </xf>
    <xf numFmtId="0" fontId="32" fillId="16" borderId="3" xfId="0" applyFont="1" applyFill="1" applyBorder="1" applyAlignment="1">
      <alignment horizontal="center" vertical="center" wrapText="1"/>
    </xf>
    <xf numFmtId="0" fontId="31" fillId="15" borderId="3" xfId="1" applyFont="1" applyFill="1" applyBorder="1" applyAlignment="1">
      <alignment horizontal="center" vertical="center" wrapText="1"/>
    </xf>
    <xf numFmtId="0" fontId="43" fillId="4" borderId="3" xfId="0" applyFont="1" applyFill="1" applyBorder="1" applyAlignment="1">
      <alignment horizontal="center" vertical="center" wrapText="1"/>
    </xf>
    <xf numFmtId="0" fontId="43" fillId="16" borderId="3" xfId="0" applyFont="1" applyFill="1" applyBorder="1" applyAlignment="1">
      <alignment horizontal="center" vertical="center" wrapText="1"/>
    </xf>
    <xf numFmtId="0" fontId="0" fillId="3" borderId="0" xfId="0" applyFill="1" applyBorder="1" applyAlignment="1">
      <alignment horizontal="center"/>
    </xf>
    <xf numFmtId="0" fontId="5" fillId="5" borderId="1" xfId="0" applyFont="1" applyFill="1" applyBorder="1" applyAlignment="1">
      <alignment horizontal="center" vertical="center"/>
    </xf>
    <xf numFmtId="0" fontId="34" fillId="3" borderId="3" xfId="0" applyNumberFormat="1" applyFont="1" applyFill="1" applyBorder="1" applyAlignment="1">
      <alignment horizontal="center" vertical="center" wrapText="1"/>
    </xf>
    <xf numFmtId="10" fontId="34" fillId="3" borderId="3" xfId="0" applyNumberFormat="1" applyFont="1" applyFill="1" applyBorder="1" applyAlignment="1">
      <alignment horizontal="center" vertical="center" wrapText="1"/>
    </xf>
    <xf numFmtId="0" fontId="18" fillId="24" borderId="3" xfId="0" applyFont="1" applyFill="1" applyBorder="1" applyAlignment="1">
      <alignment horizontal="center" vertical="center" wrapText="1"/>
    </xf>
    <xf numFmtId="10" fontId="0" fillId="3" borderId="0" xfId="0" applyNumberFormat="1" applyFill="1" applyAlignment="1">
      <alignment horizontal="center"/>
    </xf>
    <xf numFmtId="0" fontId="14" fillId="3" borderId="0" xfId="0" applyFont="1" applyFill="1" applyAlignment="1">
      <alignment horizontal="center"/>
    </xf>
    <xf numFmtId="1" fontId="0" fillId="3" borderId="0" xfId="0" applyNumberFormat="1" applyFill="1" applyAlignment="1">
      <alignment horizontal="center"/>
    </xf>
    <xf numFmtId="1" fontId="14" fillId="3" borderId="0" xfId="0" applyNumberFormat="1" applyFont="1" applyFill="1" applyAlignment="1">
      <alignment horizontal="center"/>
    </xf>
    <xf numFmtId="0" fontId="19" fillId="3" borderId="0" xfId="0" applyFont="1" applyFill="1" applyAlignment="1">
      <alignment horizontal="center"/>
    </xf>
    <xf numFmtId="0" fontId="2" fillId="3" borderId="0" xfId="0" applyFont="1" applyFill="1" applyAlignment="1">
      <alignment horizontal="center"/>
    </xf>
    <xf numFmtId="0" fontId="0" fillId="0" borderId="3" xfId="0" applyBorder="1" applyAlignment="1">
      <alignment wrapText="1"/>
    </xf>
    <xf numFmtId="0" fontId="20" fillId="3" borderId="23" xfId="0" applyFont="1" applyFill="1" applyBorder="1" applyAlignment="1">
      <alignment vertical="center" wrapText="1"/>
    </xf>
    <xf numFmtId="0" fontId="46" fillId="3" borderId="21" xfId="0" applyFont="1" applyFill="1" applyBorder="1" applyAlignment="1">
      <alignment horizontal="center" vertical="center" wrapText="1"/>
    </xf>
    <xf numFmtId="0" fontId="46" fillId="3" borderId="58" xfId="0" applyFont="1" applyFill="1" applyBorder="1" applyAlignment="1">
      <alignment horizontal="center" vertical="center" wrapText="1"/>
    </xf>
    <xf numFmtId="0" fontId="3" fillId="4" borderId="79" xfId="0" applyFont="1" applyFill="1" applyBorder="1" applyAlignment="1">
      <alignment horizontal="center" vertical="center"/>
    </xf>
    <xf numFmtId="0" fontId="3" fillId="4" borderId="80" xfId="0" applyFont="1" applyFill="1" applyBorder="1" applyAlignment="1">
      <alignment horizontal="center" vertical="center"/>
    </xf>
    <xf numFmtId="0" fontId="46" fillId="3" borderId="30" xfId="0" applyFont="1" applyFill="1" applyBorder="1" applyAlignment="1">
      <alignment horizontal="center" vertical="center" wrapText="1"/>
    </xf>
    <xf numFmtId="0" fontId="20" fillId="3" borderId="71" xfId="0" applyFont="1" applyFill="1" applyBorder="1" applyAlignment="1">
      <alignment horizontal="center" vertical="center" wrapText="1"/>
    </xf>
    <xf numFmtId="0" fontId="3" fillId="4" borderId="60" xfId="0" applyFont="1" applyFill="1" applyBorder="1" applyAlignment="1">
      <alignment horizontal="center" vertical="center"/>
    </xf>
    <xf numFmtId="0" fontId="46" fillId="3" borderId="27" xfId="0" applyFont="1" applyFill="1" applyBorder="1" applyAlignment="1">
      <alignment horizontal="center" vertical="center" wrapText="1"/>
    </xf>
    <xf numFmtId="0" fontId="0" fillId="0" borderId="6" xfId="0" applyBorder="1"/>
    <xf numFmtId="0" fontId="47" fillId="0" borderId="22" xfId="0" applyFont="1" applyBorder="1" applyAlignment="1">
      <alignment horizontal="left" vertical="center" wrapText="1"/>
    </xf>
    <xf numFmtId="0" fontId="48" fillId="0" borderId="3" xfId="0" applyFont="1" applyFill="1" applyBorder="1" applyAlignment="1">
      <alignment horizontal="center" vertical="center" wrapText="1"/>
    </xf>
    <xf numFmtId="0" fontId="0" fillId="3" borderId="1" xfId="0" applyFill="1" applyBorder="1" applyAlignment="1">
      <alignment horizontal="center"/>
    </xf>
    <xf numFmtId="0" fontId="0" fillId="0" borderId="0" xfId="0" applyNumberFormat="1"/>
    <xf numFmtId="0" fontId="0" fillId="28" borderId="10" xfId="0" applyFill="1" applyBorder="1" applyAlignment="1">
      <alignment horizontal="center" vertical="center" wrapText="1"/>
    </xf>
    <xf numFmtId="0" fontId="0" fillId="3" borderId="0" xfId="0" applyFill="1" applyBorder="1" applyAlignment="1">
      <alignment horizontal="center" vertical="center"/>
    </xf>
    <xf numFmtId="0" fontId="0" fillId="29" borderId="0" xfId="0" applyFill="1" applyAlignment="1">
      <alignment horizontal="center" vertical="center"/>
    </xf>
    <xf numFmtId="0" fontId="0" fillId="18" borderId="0" xfId="0" applyFill="1" applyAlignment="1">
      <alignment horizontal="center" vertical="center"/>
    </xf>
    <xf numFmtId="2" fontId="34" fillId="3" borderId="3" xfId="0" applyNumberFormat="1" applyFont="1" applyFill="1" applyBorder="1" applyAlignment="1">
      <alignment horizontal="center" vertical="center" wrapText="1"/>
    </xf>
    <xf numFmtId="0" fontId="14" fillId="3" borderId="13" xfId="0" applyFont="1" applyFill="1" applyBorder="1" applyAlignment="1">
      <alignment horizontal="center" vertical="center" wrapText="1"/>
    </xf>
    <xf numFmtId="0" fontId="0" fillId="3" borderId="6" xfId="0" applyFont="1" applyFill="1" applyBorder="1" applyAlignment="1">
      <alignment horizontal="center" vertical="center" wrapText="1"/>
    </xf>
    <xf numFmtId="0" fontId="0" fillId="3" borderId="6" xfId="0" applyFill="1" applyBorder="1" applyAlignment="1">
      <alignment vertical="center" wrapText="1"/>
    </xf>
    <xf numFmtId="0" fontId="14" fillId="3" borderId="3" xfId="0" applyNumberFormat="1" applyFont="1" applyFill="1" applyBorder="1" applyAlignment="1">
      <alignment horizontal="center" vertical="center" wrapText="1"/>
    </xf>
    <xf numFmtId="0" fontId="0" fillId="3" borderId="0" xfId="0" applyFill="1" applyBorder="1" applyAlignment="1" applyProtection="1">
      <alignment vertical="center" wrapText="1"/>
      <protection locked="0"/>
    </xf>
    <xf numFmtId="0" fontId="0" fillId="3" borderId="0" xfId="0" applyFill="1" applyBorder="1" applyAlignment="1" applyProtection="1">
      <alignment horizontal="center" vertical="center" wrapText="1"/>
      <protection locked="0"/>
    </xf>
    <xf numFmtId="0" fontId="0" fillId="28" borderId="3" xfId="0" applyFill="1" applyBorder="1" applyAlignment="1">
      <alignment horizontal="center" vertical="center" wrapText="1"/>
    </xf>
    <xf numFmtId="14" fontId="0" fillId="3" borderId="0" xfId="0" applyNumberFormat="1" applyFill="1" applyBorder="1" applyAlignment="1" applyProtection="1">
      <alignment vertical="center" wrapText="1"/>
      <protection locked="0"/>
    </xf>
    <xf numFmtId="9" fontId="0" fillId="3" borderId="0" xfId="0" applyNumberFormat="1" applyFill="1" applyBorder="1" applyAlignment="1" applyProtection="1">
      <alignment vertical="center" wrapText="1"/>
      <protection locked="0"/>
    </xf>
    <xf numFmtId="0" fontId="0" fillId="18" borderId="0" xfId="0" applyFill="1" applyAlignment="1">
      <alignment horizontal="center" vertical="center" wrapText="1"/>
    </xf>
    <xf numFmtId="0" fontId="19" fillId="3" borderId="3" xfId="0" applyFont="1" applyFill="1" applyBorder="1" applyAlignment="1">
      <alignment horizontal="left" vertical="top" wrapText="1"/>
    </xf>
    <xf numFmtId="20" fontId="19" fillId="0" borderId="3" xfId="0" applyNumberFormat="1" applyFont="1" applyFill="1" applyBorder="1" applyAlignment="1">
      <alignment horizontal="left" vertical="center" wrapText="1"/>
    </xf>
    <xf numFmtId="0" fontId="19" fillId="0" borderId="3" xfId="0" applyFont="1" applyFill="1" applyBorder="1" applyAlignment="1">
      <alignment horizontal="left"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0" borderId="0" xfId="0" applyFill="1" applyAlignment="1">
      <alignment horizontal="center" vertical="center" wrapText="1"/>
    </xf>
    <xf numFmtId="0" fontId="0" fillId="9" borderId="0" xfId="0" applyFill="1" applyAlignment="1">
      <alignment horizontal="center" vertical="center" wrapText="1"/>
    </xf>
    <xf numFmtId="0" fontId="42" fillId="4" borderId="60" xfId="0" applyFont="1" applyFill="1" applyBorder="1" applyAlignment="1">
      <alignment vertical="center" wrapText="1"/>
    </xf>
    <xf numFmtId="0" fontId="42" fillId="4" borderId="36" xfId="0" applyFont="1" applyFill="1" applyBorder="1" applyAlignment="1">
      <alignment vertical="center" wrapText="1"/>
    </xf>
    <xf numFmtId="0" fontId="42" fillId="4" borderId="77" xfId="0" applyFont="1" applyFill="1" applyBorder="1" applyAlignment="1">
      <alignment vertical="center" wrapText="1"/>
    </xf>
    <xf numFmtId="0" fontId="42" fillId="4" borderId="23" xfId="0" applyFont="1" applyFill="1" applyBorder="1" applyAlignment="1">
      <alignment vertical="center" wrapText="1"/>
    </xf>
    <xf numFmtId="0" fontId="42" fillId="4" borderId="24" xfId="0" applyFont="1" applyFill="1" applyBorder="1" applyAlignment="1">
      <alignment vertical="center" wrapText="1"/>
    </xf>
    <xf numFmtId="0" fontId="45" fillId="4" borderId="0" xfId="0" applyFont="1" applyFill="1" applyBorder="1" applyAlignment="1">
      <alignment horizontal="center" vertical="center" wrapText="1"/>
    </xf>
    <xf numFmtId="0" fontId="44" fillId="4" borderId="24" xfId="0" applyFont="1" applyFill="1" applyBorder="1" applyAlignment="1">
      <alignment horizontal="center" vertical="center"/>
    </xf>
    <xf numFmtId="0" fontId="42" fillId="4" borderId="23" xfId="0" applyFont="1" applyFill="1" applyBorder="1" applyAlignment="1">
      <alignment horizontal="center" vertical="center" wrapText="1"/>
    </xf>
    <xf numFmtId="0" fontId="23" fillId="4" borderId="0" xfId="0" applyFont="1" applyFill="1" applyBorder="1" applyAlignment="1">
      <alignment vertical="center" wrapText="1"/>
    </xf>
    <xf numFmtId="0" fontId="42" fillId="4" borderId="84" xfId="0" applyFont="1" applyFill="1" applyBorder="1" applyAlignment="1">
      <alignment horizontal="center" vertical="center" wrapText="1"/>
    </xf>
    <xf numFmtId="0" fontId="45" fillId="4" borderId="85" xfId="0" applyFont="1" applyFill="1" applyBorder="1" applyAlignment="1">
      <alignment horizontal="center" vertical="center" textRotation="90" wrapText="1"/>
    </xf>
    <xf numFmtId="0" fontId="45" fillId="4" borderId="0" xfId="0" applyFont="1" applyFill="1" applyBorder="1" applyAlignment="1">
      <alignment vertical="center" textRotation="90" wrapText="1"/>
    </xf>
    <xf numFmtId="0" fontId="23" fillId="4" borderId="89" xfId="0" applyFont="1" applyFill="1" applyBorder="1" applyAlignment="1">
      <alignment vertical="center" wrapText="1"/>
    </xf>
    <xf numFmtId="0" fontId="0" fillId="0" borderId="0" xfId="0" applyFill="1" applyBorder="1" applyAlignment="1">
      <alignment vertical="center" wrapText="1"/>
    </xf>
    <xf numFmtId="0" fontId="45" fillId="4" borderId="0" xfId="0" applyFont="1" applyFill="1" applyBorder="1" applyAlignment="1">
      <alignment horizontal="center" vertical="center" textRotation="90" wrapText="1"/>
    </xf>
    <xf numFmtId="0" fontId="39" fillId="0" borderId="6" xfId="0" applyFont="1" applyBorder="1" applyAlignment="1">
      <alignment horizontal="center" vertical="center" wrapText="1"/>
    </xf>
    <xf numFmtId="0" fontId="14" fillId="0" borderId="6" xfId="0" applyFont="1" applyBorder="1" applyAlignment="1">
      <alignment horizontal="center" vertical="center" textRotation="90" wrapText="1"/>
    </xf>
    <xf numFmtId="0" fontId="26" fillId="3" borderId="0" xfId="0" applyFont="1" applyFill="1"/>
    <xf numFmtId="0" fontId="0" fillId="3" borderId="3" xfId="0" applyFill="1" applyBorder="1" applyAlignment="1">
      <alignment horizontal="center" vertical="center" wrapText="1"/>
    </xf>
    <xf numFmtId="0" fontId="4" fillId="2" borderId="10" xfId="0" applyFont="1" applyFill="1" applyBorder="1" applyAlignment="1">
      <alignment horizontal="center" vertical="center" wrapText="1"/>
    </xf>
    <xf numFmtId="14" fontId="4" fillId="2" borderId="10" xfId="0" applyNumberFormat="1" applyFont="1" applyFill="1" applyBorder="1" applyAlignment="1">
      <alignment horizontal="center" vertical="center" wrapText="1"/>
    </xf>
    <xf numFmtId="9" fontId="4" fillId="2" borderId="10" xfId="0" applyNumberFormat="1" applyFont="1" applyFill="1" applyBorder="1" applyAlignment="1">
      <alignment horizontal="center" vertical="center" wrapText="1"/>
    </xf>
    <xf numFmtId="0" fontId="0" fillId="0" borderId="9" xfId="0" applyBorder="1" applyAlignment="1" applyProtection="1">
      <alignment vertical="center" wrapText="1"/>
      <protection locked="0"/>
    </xf>
    <xf numFmtId="0" fontId="0" fillId="3" borderId="3" xfId="0" applyFill="1" applyBorder="1" applyAlignment="1">
      <alignment horizontal="center" vertical="center"/>
    </xf>
    <xf numFmtId="0" fontId="14" fillId="3" borderId="3" xfId="0" applyFont="1" applyFill="1" applyBorder="1" applyAlignment="1" applyProtection="1">
      <alignment horizontal="center" vertical="center" wrapText="1"/>
    </xf>
    <xf numFmtId="0" fontId="4" fillId="2" borderId="3" xfId="0" applyFont="1" applyFill="1" applyBorder="1" applyAlignment="1">
      <alignment horizontal="center" vertical="center" wrapText="1"/>
    </xf>
    <xf numFmtId="0" fontId="19" fillId="0" borderId="3" xfId="0" quotePrefix="1" applyFont="1" applyFill="1" applyBorder="1" applyAlignment="1">
      <alignment horizontal="left" vertical="center" wrapText="1"/>
    </xf>
    <xf numFmtId="0" fontId="45" fillId="4" borderId="0" xfId="0" applyFont="1" applyFill="1" applyBorder="1" applyAlignment="1">
      <alignment horizontal="center" vertical="center" textRotation="90"/>
    </xf>
    <xf numFmtId="0" fontId="52" fillId="3" borderId="3" xfId="0" applyNumberFormat="1" applyFont="1" applyFill="1" applyBorder="1" applyAlignment="1">
      <alignment horizontal="center" vertical="center" wrapText="1"/>
    </xf>
    <xf numFmtId="0" fontId="0" fillId="18" borderId="3" xfId="0" applyFont="1" applyFill="1" applyBorder="1" applyAlignment="1">
      <alignment horizontal="center" vertical="center" wrapText="1"/>
    </xf>
    <xf numFmtId="0" fontId="0" fillId="3" borderId="3" xfId="0" applyFont="1" applyFill="1" applyBorder="1" applyAlignment="1">
      <alignment horizontal="left" vertical="center" wrapText="1"/>
    </xf>
    <xf numFmtId="0" fontId="0" fillId="28" borderId="3" xfId="0" applyFont="1" applyFill="1" applyBorder="1" applyAlignment="1">
      <alignment horizontal="center" vertical="center" wrapText="1"/>
    </xf>
    <xf numFmtId="0" fontId="0" fillId="29" borderId="3" xfId="0" applyFont="1" applyFill="1" applyBorder="1" applyAlignment="1">
      <alignment horizontal="center" vertical="center" wrapText="1"/>
    </xf>
    <xf numFmtId="0" fontId="0" fillId="0" borderId="6" xfId="0" applyBorder="1" applyAlignment="1">
      <alignment wrapText="1"/>
    </xf>
    <xf numFmtId="0" fontId="0" fillId="3" borderId="10" xfId="0" applyFill="1" applyBorder="1" applyAlignment="1">
      <alignment horizontal="center" vertical="center"/>
    </xf>
    <xf numFmtId="0" fontId="0" fillId="3" borderId="3" xfId="0" applyFill="1" applyBorder="1" applyAlignment="1">
      <alignment horizontal="center" vertical="center" wrapText="1"/>
    </xf>
    <xf numFmtId="0" fontId="31" fillId="15" borderId="3" xfId="0" applyFont="1" applyFill="1" applyBorder="1" applyAlignment="1">
      <alignment horizontal="center" vertical="center" wrapText="1"/>
    </xf>
    <xf numFmtId="0" fontId="33" fillId="18" borderId="3" xfId="1" applyFont="1" applyFill="1" applyBorder="1" applyAlignment="1">
      <alignment horizontal="center" vertical="center" wrapText="1"/>
    </xf>
    <xf numFmtId="0" fontId="27" fillId="18" borderId="3" xfId="1" applyFont="1" applyFill="1" applyBorder="1" applyAlignment="1">
      <alignment horizontal="center" vertical="center" wrapText="1"/>
    </xf>
    <xf numFmtId="0" fontId="14" fillId="3" borderId="3" xfId="0" applyFont="1" applyFill="1" applyBorder="1" applyAlignment="1">
      <alignment horizontal="center" vertical="center" wrapText="1"/>
    </xf>
    <xf numFmtId="0" fontId="5" fillId="5" borderId="62" xfId="0" applyFont="1" applyFill="1" applyBorder="1" applyAlignment="1">
      <alignment horizontal="center" vertical="center"/>
    </xf>
    <xf numFmtId="0" fontId="0" fillId="0" borderId="19" xfId="0" applyBorder="1" applyAlignment="1">
      <alignment horizontal="center"/>
    </xf>
    <xf numFmtId="0" fontId="5" fillId="5" borderId="0" xfId="0" applyFont="1" applyFill="1" applyBorder="1" applyAlignment="1">
      <alignment horizontal="center" vertical="center"/>
    </xf>
    <xf numFmtId="0" fontId="48" fillId="0" borderId="3" xfId="0" applyFont="1" applyFill="1" applyBorder="1" applyAlignment="1" applyProtection="1">
      <alignment horizontal="center" vertical="center" wrapText="1"/>
    </xf>
    <xf numFmtId="0" fontId="47" fillId="31" borderId="33" xfId="0" applyFont="1" applyFill="1" applyBorder="1" applyAlignment="1">
      <alignment horizontal="left" vertical="center" wrapText="1"/>
    </xf>
    <xf numFmtId="0" fontId="20" fillId="31" borderId="22" xfId="0" applyFont="1" applyFill="1" applyBorder="1" applyAlignment="1">
      <alignment horizontal="center" vertical="center" wrapText="1"/>
    </xf>
    <xf numFmtId="0" fontId="0" fillId="2" borderId="51" xfId="0" applyFont="1" applyFill="1" applyBorder="1" applyAlignment="1">
      <alignment horizontal="center" vertical="center"/>
    </xf>
    <xf numFmtId="0" fontId="13" fillId="35" borderId="100" xfId="0" applyFont="1" applyFill="1" applyBorder="1"/>
    <xf numFmtId="0" fontId="13" fillId="35" borderId="101" xfId="0" applyFont="1" applyFill="1" applyBorder="1"/>
    <xf numFmtId="0" fontId="0" fillId="36" borderId="102" xfId="0" applyFont="1" applyFill="1" applyBorder="1"/>
    <xf numFmtId="0" fontId="0" fillId="36" borderId="103" xfId="0" applyFont="1" applyFill="1" applyBorder="1"/>
    <xf numFmtId="0" fontId="0" fillId="37" borderId="102" xfId="0" applyFont="1" applyFill="1" applyBorder="1"/>
    <xf numFmtId="0" fontId="0" fillId="37" borderId="103" xfId="0" applyFont="1" applyFill="1" applyBorder="1"/>
    <xf numFmtId="0" fontId="0" fillId="36" borderId="98" xfId="0" applyFont="1" applyFill="1" applyBorder="1"/>
    <xf numFmtId="0" fontId="0" fillId="36" borderId="99" xfId="0" applyFont="1" applyFill="1" applyBorder="1"/>
    <xf numFmtId="0" fontId="55" fillId="0" borderId="0" xfId="0" applyFont="1" applyBorder="1"/>
    <xf numFmtId="0" fontId="56" fillId="10" borderId="0" xfId="0" applyFont="1" applyFill="1"/>
    <xf numFmtId="0" fontId="0" fillId="3" borderId="3"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3" xfId="0" applyFill="1" applyBorder="1" applyAlignment="1">
      <alignment horizontal="center" vertical="center" wrapText="1"/>
    </xf>
    <xf numFmtId="0" fontId="0" fillId="3" borderId="3" xfId="0" applyFill="1" applyBorder="1" applyAlignment="1">
      <alignment horizontal="center" vertical="center" wrapText="1"/>
    </xf>
    <xf numFmtId="2" fontId="0" fillId="0" borderId="5" xfId="0" applyNumberFormat="1" applyBorder="1" applyAlignment="1">
      <alignment vertical="center" wrapText="1"/>
    </xf>
    <xf numFmtId="0" fontId="0" fillId="3" borderId="3" xfId="0" applyFill="1" applyBorder="1" applyAlignment="1" applyProtection="1">
      <alignment horizontal="center" vertical="center" wrapText="1"/>
    </xf>
    <xf numFmtId="0" fontId="39" fillId="0" borderId="59" xfId="0" applyFont="1" applyBorder="1" applyAlignment="1">
      <alignment horizontal="center" vertical="center" wrapText="1"/>
    </xf>
    <xf numFmtId="0" fontId="0" fillId="0" borderId="55" xfId="0" applyFont="1" applyFill="1" applyBorder="1" applyAlignment="1" applyProtection="1">
      <alignment horizontal="center" vertical="center" wrapText="1"/>
    </xf>
    <xf numFmtId="0" fontId="14" fillId="3" borderId="13" xfId="0" applyFont="1" applyFill="1" applyBorder="1" applyAlignment="1" applyProtection="1">
      <alignment horizontal="center" vertical="center" wrapText="1"/>
    </xf>
    <xf numFmtId="0" fontId="0" fillId="3" borderId="6" xfId="0" applyFont="1" applyFill="1" applyBorder="1" applyAlignment="1" applyProtection="1">
      <alignment horizontal="center" vertical="center" wrapText="1"/>
    </xf>
    <xf numFmtId="0" fontId="0" fillId="3" borderId="6" xfId="0" applyFill="1" applyBorder="1" applyAlignment="1" applyProtection="1">
      <alignment vertical="center" wrapText="1"/>
    </xf>
    <xf numFmtId="0" fontId="14" fillId="3" borderId="3" xfId="0" applyNumberFormat="1" applyFont="1" applyFill="1" applyBorder="1" applyAlignment="1" applyProtection="1">
      <alignment horizontal="center" vertical="center" wrapText="1"/>
    </xf>
    <xf numFmtId="0" fontId="35" fillId="0" borderId="3" xfId="1" applyFont="1" applyFill="1" applyBorder="1" applyAlignment="1">
      <alignment horizontal="center" vertical="center" wrapText="1"/>
    </xf>
    <xf numFmtId="0" fontId="35" fillId="0" borderId="3" xfId="0" applyFont="1" applyFill="1" applyBorder="1" applyAlignment="1">
      <alignment horizontal="center" vertical="center" wrapText="1"/>
    </xf>
    <xf numFmtId="0" fontId="37" fillId="0" borderId="3" xfId="0" applyFont="1" applyFill="1" applyBorder="1" applyAlignment="1" applyProtection="1">
      <alignment horizontal="center" vertical="center" wrapText="1"/>
      <protection locked="0"/>
    </xf>
    <xf numFmtId="0" fontId="0" fillId="0" borderId="3" xfId="0" applyFont="1" applyFill="1" applyBorder="1" applyAlignment="1">
      <alignment horizontal="center" vertical="center" wrapText="1"/>
    </xf>
    <xf numFmtId="0" fontId="14" fillId="0" borderId="3" xfId="0" applyFont="1" applyBorder="1" applyAlignment="1">
      <alignment horizontal="center"/>
    </xf>
    <xf numFmtId="0" fontId="19" fillId="0" borderId="0" xfId="0" applyFont="1" applyAlignment="1">
      <alignment horizontal="center" vertical="center" wrapText="1"/>
    </xf>
    <xf numFmtId="0" fontId="0" fillId="3" borderId="3" xfId="0" applyFill="1" applyBorder="1" applyAlignment="1">
      <alignment horizontal="center" vertical="center" wrapText="1"/>
    </xf>
    <xf numFmtId="0" fontId="35" fillId="3" borderId="3" xfId="1" applyFont="1" applyFill="1" applyBorder="1" applyAlignment="1">
      <alignment horizontal="center" vertical="center" wrapText="1"/>
    </xf>
    <xf numFmtId="0" fontId="37" fillId="0" borderId="3" xfId="0" applyFont="1" applyBorder="1" applyAlignment="1" applyProtection="1">
      <alignment horizontal="left" vertical="center" wrapText="1"/>
      <protection locked="0"/>
    </xf>
    <xf numFmtId="0" fontId="35" fillId="0" borderId="3" xfId="0" applyFont="1" applyFill="1" applyBorder="1" applyAlignment="1">
      <alignment vertical="center" wrapText="1"/>
    </xf>
    <xf numFmtId="0" fontId="35" fillId="0" borderId="3" xfId="1" applyFont="1" applyFill="1" applyBorder="1" applyAlignment="1">
      <alignment horizontal="left" vertical="center" wrapText="1"/>
    </xf>
    <xf numFmtId="0" fontId="35" fillId="3" borderId="3" xfId="0" applyFont="1" applyFill="1" applyBorder="1" applyAlignment="1">
      <alignment horizontal="left" vertical="center" wrapText="1"/>
    </xf>
    <xf numFmtId="0" fontId="0" fillId="0" borderId="3" xfId="0" applyBorder="1" applyAlignment="1">
      <alignment horizontal="center" vertical="center"/>
    </xf>
    <xf numFmtId="0" fontId="35" fillId="3" borderId="3" xfId="0"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3" xfId="0" applyFill="1" applyBorder="1" applyAlignment="1">
      <alignment horizontal="center" vertical="center" wrapText="1"/>
    </xf>
    <xf numFmtId="0" fontId="0" fillId="0" borderId="0" xfId="0" applyAlignment="1">
      <alignment horizontal="center"/>
    </xf>
    <xf numFmtId="0" fontId="0" fillId="0" borderId="0" xfId="0" applyBorder="1" applyAlignment="1">
      <alignment horizontal="center" vertical="center" wrapText="1"/>
    </xf>
    <xf numFmtId="0" fontId="0" fillId="0" borderId="12" xfId="0" applyBorder="1" applyAlignment="1">
      <alignment horizontal="center" vertical="center" wrapText="1"/>
    </xf>
    <xf numFmtId="0" fontId="14" fillId="3" borderId="0" xfId="0" applyFont="1" applyFill="1" applyBorder="1" applyAlignment="1">
      <alignment vertical="center"/>
    </xf>
    <xf numFmtId="0" fontId="14" fillId="3" borderId="104" xfId="0" applyFont="1" applyFill="1" applyBorder="1" applyAlignment="1">
      <alignment horizontal="center" vertical="center" wrapText="1"/>
    </xf>
    <xf numFmtId="0" fontId="0" fillId="3" borderId="3" xfId="0" applyFill="1" applyBorder="1" applyAlignment="1">
      <alignment horizontal="center" vertical="center" wrapText="1"/>
    </xf>
    <xf numFmtId="0" fontId="47" fillId="0" borderId="22" xfId="0" applyFont="1" applyFill="1" applyBorder="1" applyAlignment="1">
      <alignment horizontal="left" vertical="center" wrapText="1"/>
    </xf>
    <xf numFmtId="0" fontId="0" fillId="38" borderId="105" xfId="0" applyFont="1" applyFill="1" applyBorder="1" applyAlignment="1">
      <alignment horizontal="center" vertical="center"/>
    </xf>
    <xf numFmtId="0" fontId="3" fillId="4" borderId="53" xfId="0" applyFont="1" applyFill="1" applyBorder="1" applyAlignment="1">
      <alignment horizontal="center" vertical="center"/>
    </xf>
    <xf numFmtId="0" fontId="48" fillId="0" borderId="40" xfId="0" applyFont="1" applyFill="1" applyBorder="1" applyAlignment="1">
      <alignment horizontal="center" vertical="center" wrapText="1"/>
    </xf>
    <xf numFmtId="0" fontId="46" fillId="3" borderId="53" xfId="0" applyFont="1" applyFill="1" applyBorder="1" applyAlignment="1">
      <alignment horizontal="center" vertical="center" wrapText="1"/>
    </xf>
    <xf numFmtId="0" fontId="20" fillId="3" borderId="41" xfId="0" applyFont="1" applyFill="1" applyBorder="1" applyAlignment="1">
      <alignment horizontal="center" vertical="center" wrapText="1"/>
    </xf>
    <xf numFmtId="0" fontId="0" fillId="0" borderId="10" xfId="0" applyFont="1" applyBorder="1" applyAlignment="1">
      <alignment horizontal="center" vertical="center"/>
    </xf>
    <xf numFmtId="0" fontId="48" fillId="8" borderId="33" xfId="0" applyFont="1" applyFill="1" applyBorder="1" applyAlignment="1">
      <alignment horizontal="left" vertical="center"/>
    </xf>
    <xf numFmtId="0" fontId="3" fillId="4" borderId="106" xfId="0" applyFont="1" applyFill="1" applyBorder="1" applyAlignment="1">
      <alignment horizontal="center" vertical="center" wrapText="1"/>
    </xf>
    <xf numFmtId="0" fontId="45" fillId="4" borderId="94" xfId="0" applyFont="1" applyFill="1" applyBorder="1" applyAlignment="1">
      <alignment horizontal="center" vertical="center" textRotation="90" wrapText="1"/>
    </xf>
    <xf numFmtId="0" fontId="3" fillId="4" borderId="62" xfId="0" applyFont="1" applyFill="1" applyBorder="1" applyAlignment="1">
      <alignment horizontal="center" vertical="center" wrapText="1"/>
    </xf>
    <xf numFmtId="0" fontId="47" fillId="0" borderId="73" xfId="0" applyFont="1" applyBorder="1" applyAlignment="1">
      <alignment horizontal="left" vertical="center" wrapText="1"/>
    </xf>
    <xf numFmtId="0" fontId="47" fillId="0" borderId="83" xfId="0" applyFont="1" applyBorder="1" applyAlignment="1">
      <alignment horizontal="left" vertical="center" wrapText="1"/>
    </xf>
    <xf numFmtId="0" fontId="47" fillId="0" borderId="51" xfId="0" applyFont="1" applyBorder="1" applyAlignment="1">
      <alignment horizontal="left" vertical="center" wrapText="1"/>
    </xf>
    <xf numFmtId="0" fontId="3" fillId="4" borderId="23" xfId="0" applyFont="1" applyFill="1" applyBorder="1" applyAlignment="1">
      <alignment horizontal="center" vertical="center" wrapText="1"/>
    </xf>
    <xf numFmtId="0" fontId="61" fillId="31" borderId="49" xfId="0" applyFont="1" applyFill="1" applyBorder="1" applyAlignment="1">
      <alignment horizontal="center" vertical="center" wrapText="1"/>
    </xf>
    <xf numFmtId="0" fontId="47" fillId="0" borderId="33" xfId="0" applyFont="1" applyBorder="1" applyAlignment="1">
      <alignment horizontal="left" vertical="center" wrapText="1"/>
    </xf>
    <xf numFmtId="0" fontId="3" fillId="4" borderId="72" xfId="0" applyFont="1" applyFill="1" applyBorder="1" applyAlignment="1">
      <alignment horizontal="center" vertical="center"/>
    </xf>
    <xf numFmtId="0" fontId="3" fillId="4" borderId="55" xfId="0" applyFont="1" applyFill="1" applyBorder="1" applyAlignment="1">
      <alignment horizontal="center" vertical="center"/>
    </xf>
    <xf numFmtId="0" fontId="3" fillId="4" borderId="72" xfId="0" applyFont="1" applyFill="1" applyBorder="1" applyAlignment="1">
      <alignment horizontal="center" vertical="center" wrapText="1"/>
    </xf>
    <xf numFmtId="0" fontId="3" fillId="4" borderId="42" xfId="0" applyFont="1" applyFill="1" applyBorder="1" applyAlignment="1">
      <alignment horizontal="center" vertical="center" wrapText="1"/>
    </xf>
    <xf numFmtId="0" fontId="3" fillId="4" borderId="55"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3" fillId="4" borderId="21" xfId="0" applyFont="1" applyFill="1" applyBorder="1" applyAlignment="1">
      <alignment horizontal="center" vertical="center"/>
    </xf>
    <xf numFmtId="0" fontId="48" fillId="0" borderId="10" xfId="0" applyFont="1" applyFill="1" applyBorder="1" applyAlignment="1">
      <alignment horizontal="center" vertical="center" wrapText="1"/>
    </xf>
    <xf numFmtId="0" fontId="20" fillId="3" borderId="73" xfId="0" applyFont="1" applyFill="1" applyBorder="1" applyAlignment="1">
      <alignment horizontal="center" vertical="center" wrapText="1"/>
    </xf>
    <xf numFmtId="0" fontId="20" fillId="3" borderId="51" xfId="0" applyFont="1" applyFill="1" applyBorder="1" applyAlignment="1">
      <alignment horizontal="center" vertical="center" wrapText="1"/>
    </xf>
    <xf numFmtId="0" fontId="21" fillId="8" borderId="8" xfId="0" applyFont="1" applyFill="1" applyBorder="1" applyAlignment="1">
      <alignment horizontal="left" vertical="center"/>
    </xf>
    <xf numFmtId="0" fontId="48" fillId="8" borderId="26" xfId="0" applyFont="1" applyFill="1" applyBorder="1" applyAlignment="1">
      <alignment horizontal="left" vertical="center"/>
    </xf>
    <xf numFmtId="0" fontId="48" fillId="0" borderId="6" xfId="0" applyFont="1" applyFill="1" applyBorder="1" applyAlignment="1">
      <alignment horizontal="center" vertical="center" wrapText="1"/>
    </xf>
    <xf numFmtId="0" fontId="20" fillId="3" borderId="83" xfId="0" applyFont="1" applyFill="1" applyBorder="1" applyAlignment="1">
      <alignment horizontal="center" vertical="center" wrapText="1"/>
    </xf>
    <xf numFmtId="0" fontId="47" fillId="0" borderId="50" xfId="0" applyFont="1" applyBorder="1" applyAlignment="1">
      <alignment horizontal="left" vertical="center" wrapText="1"/>
    </xf>
    <xf numFmtId="0" fontId="48" fillId="0" borderId="112" xfId="0" applyFont="1" applyFill="1" applyBorder="1" applyAlignment="1">
      <alignment horizontal="center" vertical="center" wrapText="1"/>
    </xf>
    <xf numFmtId="0" fontId="47" fillId="0" borderId="107" xfId="0" applyFont="1" applyBorder="1" applyAlignment="1">
      <alignment horizontal="left" vertical="center" wrapText="1"/>
    </xf>
    <xf numFmtId="0" fontId="46" fillId="3" borderId="35" xfId="0" applyFont="1" applyFill="1" applyBorder="1" applyAlignment="1">
      <alignment horizontal="center" vertical="center" wrapText="1"/>
    </xf>
    <xf numFmtId="0" fontId="3" fillId="4" borderId="32" xfId="0" applyFont="1" applyFill="1" applyBorder="1" applyAlignment="1">
      <alignment horizontal="center" vertical="center"/>
    </xf>
    <xf numFmtId="0" fontId="46" fillId="3" borderId="62" xfId="0" applyFont="1" applyFill="1" applyBorder="1" applyAlignment="1">
      <alignment horizontal="center" vertical="center" wrapText="1"/>
    </xf>
    <xf numFmtId="0" fontId="21" fillId="8" borderId="62" xfId="0" applyFont="1" applyFill="1" applyBorder="1" applyAlignment="1">
      <alignment horizontal="left" vertical="center"/>
    </xf>
    <xf numFmtId="0" fontId="46" fillId="3" borderId="23" xfId="0" applyFont="1" applyFill="1" applyBorder="1" applyAlignment="1">
      <alignment horizontal="center" vertical="center" wrapText="1"/>
    </xf>
    <xf numFmtId="0" fontId="21" fillId="8" borderId="58" xfId="0" applyFont="1" applyFill="1" applyBorder="1" applyAlignment="1">
      <alignment horizontal="left" vertical="center"/>
    </xf>
    <xf numFmtId="0" fontId="46" fillId="31" borderId="58" xfId="0" applyFont="1" applyFill="1" applyBorder="1" applyAlignment="1">
      <alignment horizontal="center" vertical="center" wrapText="1"/>
    </xf>
    <xf numFmtId="0" fontId="46" fillId="3" borderId="84" xfId="0" applyFont="1" applyFill="1" applyBorder="1" applyAlignment="1">
      <alignment horizontal="center" vertical="center" wrapText="1"/>
    </xf>
    <xf numFmtId="0" fontId="20" fillId="3" borderId="107" xfId="0" applyFont="1" applyFill="1" applyBorder="1" applyAlignment="1">
      <alignment horizontal="center" vertical="center" wrapText="1"/>
    </xf>
    <xf numFmtId="0" fontId="20" fillId="3" borderId="80" xfId="0" applyFont="1" applyFill="1" applyBorder="1" applyAlignment="1">
      <alignment horizontal="center" vertical="center" wrapText="1"/>
    </xf>
    <xf numFmtId="0" fontId="0" fillId="0" borderId="0" xfId="0" applyFont="1" applyAlignment="1">
      <alignment vertical="center"/>
    </xf>
    <xf numFmtId="0" fontId="0" fillId="0" borderId="0" xfId="0" applyFont="1" applyBorder="1" applyAlignment="1">
      <alignment vertical="center"/>
    </xf>
    <xf numFmtId="0" fontId="47" fillId="0" borderId="0" xfId="0" applyFont="1" applyAlignment="1">
      <alignment horizontal="left" vertical="center"/>
    </xf>
    <xf numFmtId="0" fontId="0" fillId="0" borderId="18" xfId="0" applyFont="1" applyBorder="1" applyAlignment="1">
      <alignment vertical="center"/>
    </xf>
    <xf numFmtId="0" fontId="0" fillId="0" borderId="19" xfId="0" applyFont="1" applyBorder="1" applyAlignment="1">
      <alignment vertical="center"/>
    </xf>
    <xf numFmtId="0" fontId="47" fillId="0" borderId="20" xfId="0" applyFont="1" applyBorder="1" applyAlignment="1">
      <alignment horizontal="left" vertical="center"/>
    </xf>
    <xf numFmtId="0" fontId="0" fillId="3" borderId="0" xfId="0" applyFont="1" applyFill="1" applyBorder="1" applyAlignment="1">
      <alignment vertical="center"/>
    </xf>
    <xf numFmtId="0" fontId="0" fillId="0" borderId="0" xfId="0" applyFont="1" applyAlignment="1">
      <alignment vertical="center" wrapText="1"/>
    </xf>
    <xf numFmtId="0" fontId="59" fillId="11" borderId="16" xfId="0" applyFont="1" applyFill="1" applyBorder="1" applyAlignment="1">
      <alignment horizontal="left" vertical="center" wrapText="1"/>
    </xf>
    <xf numFmtId="0" fontId="0" fillId="0" borderId="16" xfId="0" applyFont="1" applyBorder="1" applyAlignment="1">
      <alignment vertical="center" wrapText="1"/>
    </xf>
    <xf numFmtId="0" fontId="59" fillId="11" borderId="3" xfId="0" applyFont="1" applyFill="1" applyBorder="1" applyAlignment="1">
      <alignment horizontal="left" vertical="center" wrapText="1"/>
    </xf>
    <xf numFmtId="0" fontId="0" fillId="0" borderId="3" xfId="0" applyFont="1" applyBorder="1" applyAlignment="1">
      <alignment vertical="center" wrapText="1"/>
    </xf>
    <xf numFmtId="0" fontId="59" fillId="11" borderId="3" xfId="0" applyFont="1" applyFill="1" applyBorder="1" applyAlignment="1" applyProtection="1">
      <alignment horizontal="left" vertical="center" wrapText="1"/>
    </xf>
    <xf numFmtId="0" fontId="59" fillId="11" borderId="10" xfId="0" applyFont="1" applyFill="1" applyBorder="1" applyAlignment="1">
      <alignment horizontal="left" vertical="center" wrapText="1"/>
    </xf>
    <xf numFmtId="0" fontId="0" fillId="0" borderId="10" xfId="0" applyFont="1" applyBorder="1" applyAlignment="1">
      <alignment vertical="center" wrapText="1"/>
    </xf>
    <xf numFmtId="0" fontId="0" fillId="0" borderId="54" xfId="0" applyFont="1" applyBorder="1" applyAlignment="1">
      <alignment vertical="center" wrapText="1"/>
    </xf>
    <xf numFmtId="0" fontId="11" fillId="11" borderId="6" xfId="0" applyFont="1" applyFill="1" applyBorder="1" applyAlignment="1">
      <alignment horizontal="left" vertical="center" wrapText="1"/>
    </xf>
    <xf numFmtId="0" fontId="0" fillId="0" borderId="6" xfId="0" applyFont="1" applyBorder="1" applyAlignment="1">
      <alignment vertical="center" wrapText="1"/>
    </xf>
    <xf numFmtId="0" fontId="11" fillId="11" borderId="3" xfId="0" applyFont="1" applyFill="1" applyBorder="1" applyAlignment="1">
      <alignment horizontal="left" vertical="center" wrapText="1"/>
    </xf>
    <xf numFmtId="0" fontId="11" fillId="11" borderId="10" xfId="0" applyFont="1" applyFill="1" applyBorder="1" applyAlignment="1">
      <alignment horizontal="left" vertical="center" wrapText="1"/>
    </xf>
    <xf numFmtId="0" fontId="0" fillId="0" borderId="54" xfId="0" applyFont="1" applyBorder="1" applyAlignment="1">
      <alignment vertical="center"/>
    </xf>
    <xf numFmtId="0" fontId="0" fillId="0" borderId="6" xfId="0" applyFont="1" applyBorder="1" applyAlignment="1">
      <alignment vertical="center"/>
    </xf>
    <xf numFmtId="0" fontId="47" fillId="3" borderId="3" xfId="0" applyFont="1" applyFill="1" applyBorder="1" applyAlignment="1">
      <alignment horizontal="left" vertical="center"/>
    </xf>
    <xf numFmtId="0" fontId="0" fillId="0" borderId="3" xfId="0" applyFont="1" applyBorder="1" applyAlignment="1">
      <alignment vertical="center"/>
    </xf>
    <xf numFmtId="0" fontId="0" fillId="0" borderId="10" xfId="0" applyFont="1" applyBorder="1" applyAlignment="1">
      <alignment vertical="center"/>
    </xf>
    <xf numFmtId="0" fontId="59" fillId="11" borderId="5" xfId="0" applyFont="1" applyFill="1" applyBorder="1" applyAlignment="1">
      <alignment horizontal="left" vertical="center" wrapText="1"/>
    </xf>
    <xf numFmtId="0" fontId="59" fillId="11" borderId="48" xfId="0" applyFont="1" applyFill="1" applyBorder="1" applyAlignment="1">
      <alignment horizontal="left" vertical="center" wrapText="1"/>
    </xf>
    <xf numFmtId="0" fontId="59" fillId="11" borderId="6" xfId="0" applyFont="1" applyFill="1" applyBorder="1" applyAlignment="1">
      <alignment horizontal="left" vertical="center" wrapText="1"/>
    </xf>
    <xf numFmtId="0" fontId="59" fillId="11" borderId="11" xfId="0" applyFont="1" applyFill="1" applyBorder="1" applyAlignment="1">
      <alignment horizontal="left" vertical="center" wrapText="1"/>
    </xf>
    <xf numFmtId="0" fontId="0" fillId="0" borderId="11" xfId="0" applyFont="1" applyBorder="1" applyAlignment="1">
      <alignment vertical="center"/>
    </xf>
    <xf numFmtId="0" fontId="0" fillId="0" borderId="11" xfId="0" applyFont="1" applyBorder="1" applyAlignment="1">
      <alignment vertical="center" wrapText="1"/>
    </xf>
    <xf numFmtId="0" fontId="48" fillId="11" borderId="22" xfId="0" applyFont="1" applyFill="1" applyBorder="1" applyAlignment="1">
      <alignment horizontal="left" vertical="center" wrapText="1"/>
    </xf>
    <xf numFmtId="0" fontId="48" fillId="32" borderId="22" xfId="0" applyFont="1" applyFill="1" applyBorder="1" applyAlignment="1" applyProtection="1">
      <alignment horizontal="left" vertical="center" wrapText="1"/>
    </xf>
    <xf numFmtId="0" fontId="0" fillId="31" borderId="3" xfId="0" applyFont="1" applyFill="1" applyBorder="1" applyAlignment="1">
      <alignment vertical="center"/>
    </xf>
    <xf numFmtId="0" fontId="0" fillId="31" borderId="3" xfId="0" applyFont="1" applyFill="1" applyBorder="1" applyAlignment="1">
      <alignment vertical="center" wrapText="1"/>
    </xf>
    <xf numFmtId="0" fontId="59" fillId="11" borderId="49" xfId="0" applyFont="1" applyFill="1" applyBorder="1" applyAlignment="1">
      <alignment horizontal="left" vertical="center" wrapText="1"/>
    </xf>
    <xf numFmtId="0" fontId="59" fillId="0" borderId="49" xfId="0" applyFont="1" applyFill="1" applyBorder="1" applyAlignment="1">
      <alignment horizontal="left" vertical="center" wrapText="1"/>
    </xf>
    <xf numFmtId="0" fontId="54" fillId="3" borderId="58" xfId="0" applyFont="1" applyFill="1" applyBorder="1" applyAlignment="1">
      <alignment vertical="center" wrapText="1"/>
    </xf>
    <xf numFmtId="0" fontId="54" fillId="3" borderId="49" xfId="0" applyFont="1" applyFill="1" applyBorder="1" applyAlignment="1">
      <alignment vertical="center" wrapText="1"/>
    </xf>
    <xf numFmtId="0" fontId="59" fillId="11" borderId="3" xfId="0" applyFont="1" applyFill="1" applyBorder="1" applyAlignment="1">
      <alignment horizontal="right" vertical="center" wrapText="1"/>
    </xf>
    <xf numFmtId="0" fontId="59" fillId="11" borderId="10" xfId="0" applyFont="1" applyFill="1" applyBorder="1" applyAlignment="1">
      <alignment horizontal="right" vertical="center" wrapText="1"/>
    </xf>
    <xf numFmtId="0" fontId="59" fillId="11" borderId="112" xfId="0" applyFont="1" applyFill="1" applyBorder="1" applyAlignment="1">
      <alignment horizontal="left" vertical="center" wrapText="1"/>
    </xf>
    <xf numFmtId="0" fontId="0" fillId="0" borderId="112" xfId="0" applyFont="1" applyBorder="1" applyAlignment="1">
      <alignment vertical="center"/>
    </xf>
    <xf numFmtId="0" fontId="0" fillId="0" borderId="112" xfId="0" applyFont="1" applyBorder="1" applyAlignment="1">
      <alignment vertical="center" wrapText="1"/>
    </xf>
    <xf numFmtId="0" fontId="26" fillId="0" borderId="0" xfId="0" applyFont="1" applyAlignment="1">
      <alignment vertical="center"/>
    </xf>
    <xf numFmtId="0" fontId="62" fillId="0" borderId="0" xfId="0" applyFont="1" applyBorder="1" applyAlignment="1">
      <alignment vertical="center"/>
    </xf>
    <xf numFmtId="0" fontId="1" fillId="0" borderId="0" xfId="0" applyFont="1" applyBorder="1" applyAlignment="1">
      <alignment vertical="center"/>
    </xf>
    <xf numFmtId="0" fontId="1" fillId="0" borderId="19" xfId="0" applyFont="1" applyBorder="1" applyAlignment="1">
      <alignment vertical="center"/>
    </xf>
    <xf numFmtId="0" fontId="1" fillId="0" borderId="10" xfId="0" applyFont="1" applyFill="1" applyBorder="1" applyAlignment="1">
      <alignment horizontal="center" vertical="center" wrapText="1"/>
    </xf>
    <xf numFmtId="0" fontId="47" fillId="0" borderId="10" xfId="0" applyFont="1" applyFill="1" applyBorder="1" applyAlignment="1">
      <alignment horizontal="center" vertical="center" wrapText="1"/>
    </xf>
    <xf numFmtId="0" fontId="1" fillId="8" borderId="0" xfId="0" applyFont="1" applyFill="1" applyBorder="1" applyAlignment="1">
      <alignment vertical="center"/>
    </xf>
    <xf numFmtId="0" fontId="47" fillId="0" borderId="11" xfId="0" applyFont="1" applyFill="1" applyBorder="1" applyAlignment="1">
      <alignment horizontal="center" vertical="center" wrapText="1"/>
    </xf>
    <xf numFmtId="0" fontId="47" fillId="0" borderId="3"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60" fillId="11" borderId="3" xfId="0" applyFont="1" applyFill="1" applyBorder="1" applyAlignment="1">
      <alignment horizontal="right" vertical="center" wrapText="1"/>
    </xf>
    <xf numFmtId="0" fontId="47" fillId="3" borderId="9" xfId="0" applyFont="1" applyFill="1" applyBorder="1" applyAlignment="1">
      <alignment horizontal="left" vertical="center"/>
    </xf>
    <xf numFmtId="0" fontId="3" fillId="4" borderId="30" xfId="0" applyFont="1" applyFill="1" applyBorder="1" applyAlignment="1">
      <alignment horizontal="center" vertical="center" wrapText="1"/>
    </xf>
    <xf numFmtId="0" fontId="0" fillId="0" borderId="0" xfId="0" applyAlignment="1">
      <alignment vertical="center"/>
    </xf>
    <xf numFmtId="0" fontId="0" fillId="2" borderId="71" xfId="0" applyFont="1" applyFill="1" applyBorder="1" applyAlignment="1">
      <alignment horizontal="center" vertical="center"/>
    </xf>
    <xf numFmtId="0" fontId="13" fillId="4" borderId="55" xfId="0" applyFont="1" applyFill="1" applyBorder="1" applyAlignment="1">
      <alignment horizontal="center" vertical="center"/>
    </xf>
    <xf numFmtId="0" fontId="13" fillId="4" borderId="6" xfId="0" applyFont="1" applyFill="1" applyBorder="1" applyAlignment="1">
      <alignment horizontal="center" vertical="center"/>
    </xf>
    <xf numFmtId="0" fontId="13" fillId="4" borderId="51" xfId="0" applyFont="1" applyFill="1" applyBorder="1" applyAlignment="1">
      <alignment horizontal="center" vertical="center"/>
    </xf>
    <xf numFmtId="0" fontId="0" fillId="3" borderId="21" xfId="0" applyFont="1" applyFill="1" applyBorder="1" applyAlignment="1">
      <alignment vertical="center"/>
    </xf>
    <xf numFmtId="0" fontId="0" fillId="3" borderId="53" xfId="0" applyFont="1" applyFill="1" applyBorder="1" applyAlignment="1">
      <alignment vertical="center"/>
    </xf>
    <xf numFmtId="0" fontId="41" fillId="3" borderId="0" xfId="0" applyFont="1" applyFill="1" applyBorder="1" applyAlignment="1">
      <alignment vertical="center"/>
    </xf>
    <xf numFmtId="0" fontId="41" fillId="3" borderId="0" xfId="0" applyFont="1" applyFill="1" applyBorder="1" applyAlignment="1">
      <alignment horizontal="center" vertical="center" wrapText="1"/>
    </xf>
    <xf numFmtId="0" fontId="5" fillId="0" borderId="3" xfId="0" applyFont="1" applyFill="1" applyBorder="1" applyAlignment="1">
      <alignment horizontal="left" vertical="center" wrapText="1"/>
    </xf>
    <xf numFmtId="0" fontId="23" fillId="4" borderId="89" xfId="0" applyFont="1" applyFill="1" applyBorder="1" applyAlignment="1">
      <alignment horizontal="left" vertical="center" wrapText="1"/>
    </xf>
    <xf numFmtId="0" fontId="41" fillId="4" borderId="23" xfId="0" applyFont="1" applyFill="1" applyBorder="1" applyAlignment="1">
      <alignment vertical="center"/>
    </xf>
    <xf numFmtId="0" fontId="41" fillId="4" borderId="0" xfId="0" applyFont="1" applyFill="1" applyBorder="1" applyAlignment="1">
      <alignment vertical="center" textRotation="90"/>
    </xf>
    <xf numFmtId="0" fontId="41" fillId="4" borderId="89" xfId="0" applyFont="1" applyFill="1" applyBorder="1" applyAlignment="1">
      <alignment horizontal="left" vertical="center"/>
    </xf>
    <xf numFmtId="0" fontId="41" fillId="4" borderId="0" xfId="0" applyFont="1" applyFill="1" applyBorder="1" applyAlignment="1">
      <alignment vertical="center"/>
    </xf>
    <xf numFmtId="0" fontId="41" fillId="4" borderId="24" xfId="0" applyFont="1" applyFill="1" applyBorder="1" applyAlignment="1">
      <alignment vertical="center"/>
    </xf>
    <xf numFmtId="0" fontId="50" fillId="0" borderId="92" xfId="0" applyFont="1" applyFill="1" applyBorder="1" applyAlignment="1">
      <alignment horizontal="left" vertical="center" wrapText="1"/>
    </xf>
    <xf numFmtId="0" fontId="41" fillId="4" borderId="0" xfId="0" applyFont="1" applyFill="1" applyBorder="1" applyAlignment="1">
      <alignment horizontal="right" vertical="center"/>
    </xf>
    <xf numFmtId="0" fontId="52" fillId="4" borderId="0" xfId="0" applyFont="1" applyFill="1" applyBorder="1" applyAlignment="1">
      <alignment horizontal="right" vertical="center"/>
    </xf>
    <xf numFmtId="0" fontId="41" fillId="4" borderId="85" xfId="0" applyFont="1" applyFill="1" applyBorder="1" applyAlignment="1">
      <alignment horizontal="right" vertical="center"/>
    </xf>
    <xf numFmtId="0" fontId="41" fillId="4" borderId="86" xfId="0" applyFont="1" applyFill="1" applyBorder="1" applyAlignment="1">
      <alignment vertical="center"/>
    </xf>
    <xf numFmtId="0" fontId="14" fillId="0" borderId="0" xfId="0" applyFont="1" applyAlignment="1">
      <alignment horizontal="center" vertical="center" wrapText="1"/>
    </xf>
    <xf numFmtId="0" fontId="0" fillId="0" borderId="0" xfId="0" applyFill="1" applyAlignment="1">
      <alignment vertical="center" wrapText="1"/>
    </xf>
    <xf numFmtId="0" fontId="0" fillId="0" borderId="0" xfId="0" applyAlignment="1">
      <alignment horizontal="left" vertical="center" wrapText="1"/>
    </xf>
    <xf numFmtId="0" fontId="0" fillId="0" borderId="0" xfId="0" applyFill="1" applyAlignment="1">
      <alignment vertical="center"/>
    </xf>
    <xf numFmtId="0" fontId="2" fillId="3" borderId="0" xfId="0" applyFont="1" applyFill="1" applyAlignment="1">
      <alignment vertical="center"/>
    </xf>
    <xf numFmtId="0" fontId="0" fillId="0" borderId="0" xfId="0" applyFont="1" applyAlignment="1">
      <alignment horizontal="left" vertical="center" wrapText="1"/>
    </xf>
    <xf numFmtId="0" fontId="22" fillId="0" borderId="0" xfId="0" applyFont="1" applyAlignment="1">
      <alignment vertical="center"/>
    </xf>
    <xf numFmtId="0" fontId="67" fillId="4" borderId="88" xfId="0" applyFont="1" applyFill="1" applyBorder="1" applyAlignment="1">
      <alignment horizontal="left" vertical="center" wrapText="1"/>
    </xf>
    <xf numFmtId="0" fontId="22" fillId="3" borderId="0" xfId="0" applyFont="1" applyFill="1" applyBorder="1" applyAlignment="1">
      <alignment vertical="center"/>
    </xf>
    <xf numFmtId="0" fontId="22" fillId="0" borderId="0" xfId="0" applyFont="1" applyAlignment="1">
      <alignment vertical="center" wrapText="1"/>
    </xf>
    <xf numFmtId="0" fontId="67" fillId="4" borderId="80" xfId="0" applyFont="1" applyFill="1" applyBorder="1" applyAlignment="1">
      <alignment horizontal="center" vertical="center"/>
    </xf>
    <xf numFmtId="0" fontId="67" fillId="4" borderId="57" xfId="0" applyFont="1" applyFill="1" applyBorder="1" applyAlignment="1">
      <alignment horizontal="center" vertical="center"/>
    </xf>
    <xf numFmtId="0" fontId="69" fillId="8" borderId="51" xfId="0" applyFont="1" applyFill="1" applyBorder="1" applyAlignment="1">
      <alignment horizontal="left" vertical="center"/>
    </xf>
    <xf numFmtId="0" fontId="69" fillId="8" borderId="22" xfId="0" applyFont="1" applyFill="1" applyBorder="1" applyAlignment="1">
      <alignment horizontal="left" vertical="center"/>
    </xf>
    <xf numFmtId="0" fontId="70" fillId="3" borderId="33" xfId="0" applyFont="1" applyFill="1" applyBorder="1" applyAlignment="1">
      <alignment vertical="center" wrapText="1"/>
    </xf>
    <xf numFmtId="0" fontId="62" fillId="0" borderId="0" xfId="0" applyFont="1" applyAlignment="1">
      <alignment vertical="center"/>
    </xf>
    <xf numFmtId="0" fontId="0" fillId="2" borderId="107" xfId="0" applyFont="1" applyFill="1" applyBorder="1" applyAlignment="1">
      <alignment horizontal="center" vertical="center"/>
    </xf>
    <xf numFmtId="0" fontId="71" fillId="0" borderId="22" xfId="0" applyFont="1" applyBorder="1" applyAlignment="1">
      <alignment horizontal="left" vertical="center" wrapText="1"/>
    </xf>
    <xf numFmtId="0" fontId="3" fillId="4" borderId="21" xfId="0" applyFont="1" applyFill="1" applyBorder="1" applyAlignment="1">
      <alignment horizontal="center" vertical="center"/>
    </xf>
    <xf numFmtId="0" fontId="47" fillId="5" borderId="19" xfId="0" applyFont="1" applyFill="1" applyBorder="1" applyAlignment="1" applyProtection="1">
      <alignment vertical="center"/>
      <protection locked="0"/>
    </xf>
    <xf numFmtId="0" fontId="13" fillId="4" borderId="68" xfId="0" applyFont="1" applyFill="1" applyBorder="1" applyAlignment="1" applyProtection="1">
      <alignment horizontal="center" vertical="center" wrapText="1"/>
      <protection locked="0"/>
    </xf>
    <xf numFmtId="0" fontId="47" fillId="0" borderId="23" xfId="0" applyFont="1" applyBorder="1" applyAlignment="1" applyProtection="1">
      <alignment horizontal="center" vertical="center"/>
      <protection locked="0"/>
    </xf>
    <xf numFmtId="0" fontId="47" fillId="0" borderId="0" xfId="0" applyFont="1" applyBorder="1" applyAlignment="1" applyProtection="1">
      <alignment horizontal="center" vertical="center"/>
      <protection locked="0"/>
    </xf>
    <xf numFmtId="0" fontId="47" fillId="5" borderId="0" xfId="0" applyFont="1" applyFill="1" applyBorder="1" applyAlignment="1" applyProtection="1">
      <alignment vertical="center"/>
      <protection locked="0"/>
    </xf>
    <xf numFmtId="0" fontId="27" fillId="5" borderId="22" xfId="0" applyFont="1" applyFill="1" applyBorder="1" applyAlignment="1" applyProtection="1">
      <alignment horizontal="center" vertical="center" wrapText="1"/>
      <protection locked="0"/>
    </xf>
    <xf numFmtId="0" fontId="33" fillId="5" borderId="23" xfId="0" applyFont="1" applyFill="1" applyBorder="1" applyAlignment="1">
      <alignment horizontal="center" vertical="center"/>
    </xf>
    <xf numFmtId="0" fontId="33" fillId="5" borderId="0" xfId="0" applyFont="1" applyFill="1" applyBorder="1" applyAlignment="1">
      <alignment horizontal="center" vertical="center"/>
    </xf>
    <xf numFmtId="0" fontId="33" fillId="5" borderId="24" xfId="0" applyFont="1" applyFill="1" applyBorder="1" applyAlignment="1">
      <alignment horizontal="center" vertical="center"/>
    </xf>
    <xf numFmtId="0" fontId="47" fillId="5" borderId="23" xfId="0" applyFont="1" applyFill="1" applyBorder="1" applyAlignment="1">
      <alignment vertical="center"/>
    </xf>
    <xf numFmtId="0" fontId="47" fillId="5" borderId="0" xfId="0" applyFont="1" applyFill="1" applyBorder="1" applyAlignment="1">
      <alignment vertical="center"/>
    </xf>
    <xf numFmtId="0" fontId="74" fillId="5" borderId="8" xfId="0" applyFont="1" applyFill="1" applyBorder="1" applyAlignment="1">
      <alignment horizontal="center" vertical="center" wrapText="1"/>
    </xf>
    <xf numFmtId="0" fontId="74" fillId="5" borderId="26" xfId="0" applyFont="1" applyFill="1" applyBorder="1" applyAlignment="1">
      <alignment horizontal="center" vertical="center" wrapText="1"/>
    </xf>
    <xf numFmtId="0" fontId="0" fillId="3" borderId="23" xfId="0" applyFont="1" applyFill="1" applyBorder="1" applyAlignment="1">
      <alignment vertical="center"/>
    </xf>
    <xf numFmtId="0" fontId="0" fillId="3" borderId="24" xfId="0" applyFont="1" applyFill="1" applyBorder="1" applyAlignment="1">
      <alignment vertical="center"/>
    </xf>
    <xf numFmtId="0" fontId="77" fillId="33" borderId="60" xfId="0" applyFont="1" applyFill="1" applyBorder="1" applyAlignment="1" applyProtection="1">
      <alignment vertical="center" wrapText="1"/>
      <protection locked="0"/>
    </xf>
    <xf numFmtId="0" fontId="77" fillId="33" borderId="36" xfId="0" applyFont="1" applyFill="1" applyBorder="1" applyAlignment="1" applyProtection="1">
      <alignment vertical="center" wrapText="1"/>
      <protection locked="0"/>
    </xf>
    <xf numFmtId="0" fontId="77" fillId="33" borderId="28" xfId="0" applyFont="1" applyFill="1" applyBorder="1" applyAlignment="1" applyProtection="1">
      <alignment vertical="center" wrapText="1"/>
      <protection locked="0"/>
    </xf>
    <xf numFmtId="0" fontId="13" fillId="33" borderId="21" xfId="0" applyFont="1" applyFill="1" applyBorder="1" applyAlignment="1" applyProtection="1">
      <alignment horizontal="center" vertical="center" wrapText="1"/>
      <protection locked="0"/>
    </xf>
    <xf numFmtId="0" fontId="13" fillId="33" borderId="3" xfId="0" applyFont="1" applyFill="1" applyBorder="1" applyAlignment="1" applyProtection="1">
      <alignment horizontal="center" vertical="center" wrapText="1"/>
      <protection locked="0"/>
    </xf>
    <xf numFmtId="0" fontId="13" fillId="33" borderId="22" xfId="0" applyFont="1" applyFill="1" applyBorder="1" applyAlignment="1" applyProtection="1">
      <alignment horizontal="center" vertical="center" wrapText="1"/>
      <protection locked="0"/>
    </xf>
    <xf numFmtId="14" fontId="0" fillId="3" borderId="3" xfId="0" applyNumberFormat="1" applyFont="1" applyFill="1" applyBorder="1" applyAlignment="1">
      <alignment horizontal="center" vertical="center"/>
    </xf>
    <xf numFmtId="0" fontId="0" fillId="3" borderId="22" xfId="0" applyFont="1" applyFill="1" applyBorder="1" applyAlignment="1">
      <alignment vertical="center"/>
    </xf>
    <xf numFmtId="0" fontId="0" fillId="3" borderId="22" xfId="0" applyFont="1" applyFill="1" applyBorder="1" applyAlignment="1" applyProtection="1">
      <alignment vertical="center"/>
    </xf>
    <xf numFmtId="14" fontId="0" fillId="3" borderId="40" xfId="0" applyNumberFormat="1" applyFont="1" applyFill="1" applyBorder="1" applyAlignment="1">
      <alignment horizontal="center" vertical="center"/>
    </xf>
    <xf numFmtId="0" fontId="0" fillId="3" borderId="41" xfId="0" applyFont="1" applyFill="1" applyBorder="1" applyAlignment="1">
      <alignment vertical="center"/>
    </xf>
    <xf numFmtId="0" fontId="0" fillId="0" borderId="0" xfId="0" applyFont="1" applyBorder="1" applyAlignment="1">
      <alignment vertical="center" wrapText="1"/>
    </xf>
    <xf numFmtId="0" fontId="0" fillId="0" borderId="20" xfId="0" applyFont="1" applyBorder="1" applyAlignment="1">
      <alignment vertical="center"/>
    </xf>
    <xf numFmtId="0" fontId="0" fillId="0" borderId="23" xfId="0" applyFont="1" applyBorder="1" applyAlignment="1">
      <alignment vertical="center"/>
    </xf>
    <xf numFmtId="0" fontId="0" fillId="0" borderId="16" xfId="0" applyFont="1" applyBorder="1" applyAlignment="1">
      <alignment vertical="center"/>
    </xf>
    <xf numFmtId="0" fontId="0" fillId="0" borderId="40" xfId="0" applyFont="1" applyBorder="1" applyAlignment="1">
      <alignment vertical="center" wrapText="1"/>
    </xf>
    <xf numFmtId="0" fontId="0" fillId="0" borderId="40" xfId="0" applyFont="1" applyBorder="1" applyAlignment="1">
      <alignment vertical="center"/>
    </xf>
    <xf numFmtId="0" fontId="57" fillId="3" borderId="23" xfId="0" applyFont="1" applyFill="1" applyBorder="1" applyAlignment="1" applyProtection="1">
      <alignment vertical="center" wrapText="1"/>
      <protection locked="0"/>
    </xf>
    <xf numFmtId="0" fontId="58" fillId="5" borderId="23" xfId="0" applyFont="1" applyFill="1" applyBorder="1" applyAlignment="1" applyProtection="1">
      <alignment vertical="center"/>
      <protection locked="0"/>
    </xf>
    <xf numFmtId="0" fontId="19" fillId="5" borderId="23" xfId="0" applyFont="1" applyFill="1" applyBorder="1" applyAlignment="1">
      <alignment vertical="center" wrapText="1"/>
    </xf>
    <xf numFmtId="0" fontId="59" fillId="11" borderId="40" xfId="0" applyFont="1" applyFill="1" applyBorder="1" applyAlignment="1">
      <alignment horizontal="left" vertical="center" wrapText="1"/>
    </xf>
    <xf numFmtId="0" fontId="50" fillId="0" borderId="90" xfId="0" applyFont="1" applyFill="1" applyBorder="1" applyAlignment="1">
      <alignment horizontal="left" vertical="center" wrapText="1" indent="16"/>
    </xf>
    <xf numFmtId="0" fontId="50" fillId="0" borderId="91" xfId="0" applyFont="1" applyFill="1" applyBorder="1" applyAlignment="1">
      <alignment horizontal="left" vertical="center" wrapText="1" indent="16"/>
    </xf>
    <xf numFmtId="0" fontId="50" fillId="0" borderId="93" xfId="0" applyFont="1" applyFill="1" applyBorder="1" applyAlignment="1">
      <alignment horizontal="left" vertical="center" wrapText="1" indent="16"/>
    </xf>
    <xf numFmtId="0" fontId="50" fillId="0" borderId="95" xfId="0" applyFont="1" applyFill="1" applyBorder="1" applyAlignment="1">
      <alignment horizontal="left" vertical="center" wrapText="1" indent="16"/>
    </xf>
    <xf numFmtId="0" fontId="50" fillId="0" borderId="96" xfId="0" applyFont="1" applyFill="1" applyBorder="1" applyAlignment="1">
      <alignment horizontal="left" vertical="center" wrapText="1" indent="16"/>
    </xf>
    <xf numFmtId="0" fontId="79" fillId="3" borderId="0" xfId="0" applyFont="1" applyFill="1" applyBorder="1" applyAlignment="1">
      <alignment horizontal="left" vertical="center" wrapText="1" indent="16"/>
    </xf>
    <xf numFmtId="0" fontId="0" fillId="3" borderId="3"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21" xfId="0" applyFont="1" applyFill="1" applyBorder="1" applyAlignment="1">
      <alignment vertical="top" wrapText="1"/>
    </xf>
    <xf numFmtId="14" fontId="0" fillId="3" borderId="3" xfId="0" applyNumberFormat="1" applyFill="1" applyBorder="1" applyAlignment="1">
      <alignment horizontal="center" vertical="center"/>
    </xf>
    <xf numFmtId="0" fontId="0" fillId="3" borderId="22" xfId="0" applyFill="1" applyBorder="1" applyAlignment="1">
      <alignment vertical="top"/>
    </xf>
    <xf numFmtId="0" fontId="0" fillId="3" borderId="21" xfId="0" applyFont="1" applyFill="1" applyBorder="1" applyAlignment="1">
      <alignment vertical="top"/>
    </xf>
    <xf numFmtId="0" fontId="1" fillId="3" borderId="22" xfId="0" applyFont="1" applyFill="1" applyBorder="1" applyAlignment="1">
      <alignment vertical="top"/>
    </xf>
    <xf numFmtId="0" fontId="80" fillId="0" borderId="3" xfId="0" applyFont="1" applyFill="1" applyBorder="1" applyAlignment="1">
      <alignment horizontal="center" vertical="center" wrapText="1"/>
    </xf>
    <xf numFmtId="0" fontId="0" fillId="3" borderId="55" xfId="0" applyFont="1" applyFill="1" applyBorder="1" applyAlignment="1">
      <alignment horizontal="center" vertical="center" wrapText="1"/>
    </xf>
    <xf numFmtId="0" fontId="0" fillId="3" borderId="55" xfId="0" applyFont="1" applyFill="1" applyBorder="1" applyAlignment="1" applyProtection="1">
      <alignment horizontal="center" vertical="center" wrapText="1"/>
    </xf>
    <xf numFmtId="0" fontId="14" fillId="9" borderId="3" xfId="0" applyFont="1" applyFill="1" applyBorder="1" applyAlignment="1" applyProtection="1">
      <alignment horizontal="center" vertical="center" wrapText="1"/>
    </xf>
    <xf numFmtId="0" fontId="0" fillId="0" borderId="20" xfId="0" applyBorder="1" applyAlignment="1">
      <alignment vertical="center" wrapText="1"/>
    </xf>
    <xf numFmtId="0" fontId="0" fillId="3" borderId="24" xfId="0" applyFill="1" applyBorder="1" applyAlignment="1">
      <alignment vertical="center" wrapText="1"/>
    </xf>
    <xf numFmtId="0" fontId="0" fillId="9" borderId="76" xfId="0" applyFill="1" applyBorder="1" applyAlignment="1">
      <alignment vertical="center" wrapText="1"/>
    </xf>
    <xf numFmtId="0" fontId="0" fillId="3" borderId="76" xfId="0" applyFill="1" applyBorder="1" applyAlignment="1">
      <alignment vertical="center" wrapText="1"/>
    </xf>
    <xf numFmtId="0" fontId="0" fillId="3" borderId="76" xfId="0" applyFill="1" applyBorder="1" applyAlignment="1" applyProtection="1">
      <alignment vertical="center" wrapText="1"/>
    </xf>
    <xf numFmtId="0" fontId="48" fillId="3" borderId="3" xfId="0" applyFont="1" applyFill="1" applyBorder="1" applyAlignment="1">
      <alignment horizontal="center" vertical="center" wrapText="1"/>
    </xf>
    <xf numFmtId="0" fontId="47" fillId="3" borderId="22" xfId="0" applyFont="1" applyFill="1" applyBorder="1" applyAlignment="1">
      <alignment horizontal="left" vertical="center" wrapText="1"/>
    </xf>
    <xf numFmtId="0" fontId="47" fillId="0" borderId="41" xfId="0" applyFont="1" applyFill="1" applyBorder="1" applyAlignment="1">
      <alignment horizontal="left" vertical="center" wrapText="1"/>
    </xf>
    <xf numFmtId="0" fontId="45" fillId="4" borderId="0" xfId="0" applyFont="1" applyFill="1" applyBorder="1" applyAlignment="1">
      <alignment horizontal="center" vertical="center" textRotation="90"/>
    </xf>
    <xf numFmtId="0" fontId="5" fillId="0" borderId="10"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5" fillId="0" borderId="6" xfId="0" applyFont="1" applyFill="1" applyBorder="1" applyAlignment="1">
      <alignment horizontal="center" vertical="center" wrapText="1"/>
    </xf>
    <xf numFmtId="0" fontId="49" fillId="3" borderId="32" xfId="0" applyFont="1" applyFill="1" applyBorder="1" applyAlignment="1">
      <alignment horizontal="center" vertical="center" wrapText="1"/>
    </xf>
    <xf numFmtId="0" fontId="49" fillId="3" borderId="2" xfId="0" applyFont="1" applyFill="1" applyBorder="1" applyAlignment="1">
      <alignment horizontal="center" vertical="center" wrapText="1"/>
    </xf>
    <xf numFmtId="0" fontId="49" fillId="3" borderId="25" xfId="0" applyFont="1" applyFill="1" applyBorder="1" applyAlignment="1">
      <alignment horizontal="center" vertical="center" wrapText="1"/>
    </xf>
    <xf numFmtId="0" fontId="42" fillId="4" borderId="87" xfId="0" applyFont="1" applyFill="1" applyBorder="1" applyAlignment="1">
      <alignment horizontal="center" vertical="center" wrapText="1"/>
    </xf>
    <xf numFmtId="0" fontId="42" fillId="4" borderId="2" xfId="0" applyFont="1" applyFill="1" applyBorder="1" applyAlignment="1">
      <alignment horizontal="center" vertical="center" wrapText="1"/>
    </xf>
    <xf numFmtId="0" fontId="42" fillId="4" borderId="78" xfId="0" applyFont="1" applyFill="1" applyBorder="1" applyAlignment="1">
      <alignment horizontal="center" vertical="center" wrapText="1"/>
    </xf>
    <xf numFmtId="0" fontId="51" fillId="0" borderId="10" xfId="0" applyFont="1" applyFill="1" applyBorder="1" applyAlignment="1">
      <alignment horizontal="center" vertical="center" wrapText="1"/>
    </xf>
    <xf numFmtId="0" fontId="51" fillId="0" borderId="11" xfId="0" applyFont="1" applyFill="1" applyBorder="1" applyAlignment="1">
      <alignment horizontal="center" vertical="center" wrapText="1"/>
    </xf>
    <xf numFmtId="0" fontId="51" fillId="0" borderId="6" xfId="0" applyFont="1" applyFill="1" applyBorder="1" applyAlignment="1">
      <alignment horizontal="center" vertical="center" wrapText="1"/>
    </xf>
    <xf numFmtId="0" fontId="45" fillId="4" borderId="94" xfId="0" applyFont="1" applyFill="1" applyBorder="1" applyAlignment="1">
      <alignment horizontal="center" vertical="center" textRotation="90" wrapText="1"/>
    </xf>
    <xf numFmtId="0" fontId="77" fillId="4" borderId="109" xfId="0" applyFont="1" applyFill="1" applyBorder="1" applyAlignment="1">
      <alignment horizontal="left" vertical="center"/>
    </xf>
    <xf numFmtId="0" fontId="77" fillId="4" borderId="110" xfId="0" applyFont="1" applyFill="1" applyBorder="1" applyAlignment="1">
      <alignment horizontal="left" vertical="center"/>
    </xf>
    <xf numFmtId="0" fontId="77" fillId="4" borderId="111" xfId="0" applyFont="1" applyFill="1" applyBorder="1" applyAlignment="1">
      <alignment horizontal="left" vertical="center"/>
    </xf>
    <xf numFmtId="0" fontId="76" fillId="4" borderId="32" xfId="0" applyFont="1" applyFill="1" applyBorder="1" applyAlignment="1">
      <alignment horizontal="left" vertical="center"/>
    </xf>
    <xf numFmtId="0" fontId="76" fillId="4" borderId="2" xfId="0" applyFont="1" applyFill="1" applyBorder="1" applyAlignment="1">
      <alignment horizontal="left" vertical="center"/>
    </xf>
    <xf numFmtId="0" fontId="13" fillId="33" borderId="5" xfId="0" applyFont="1" applyFill="1" applyBorder="1" applyAlignment="1" applyProtection="1">
      <alignment horizontal="center" vertical="center" wrapText="1"/>
      <protection locked="0"/>
    </xf>
    <xf numFmtId="0" fontId="13" fillId="33" borderId="9" xfId="0" applyFont="1" applyFill="1" applyBorder="1" applyAlignment="1" applyProtection="1">
      <alignment horizontal="center" vertical="center" wrapText="1"/>
      <protection locked="0"/>
    </xf>
    <xf numFmtId="0" fontId="14" fillId="3" borderId="65" xfId="0" applyFont="1" applyFill="1" applyBorder="1" applyAlignment="1">
      <alignment horizontal="center" vertical="center" wrapText="1"/>
    </xf>
    <xf numFmtId="0" fontId="14" fillId="3" borderId="70" xfId="0" applyFont="1" applyFill="1" applyBorder="1" applyAlignment="1">
      <alignment horizontal="center" vertical="center" wrapText="1"/>
    </xf>
    <xf numFmtId="0" fontId="27" fillId="2" borderId="5" xfId="0" applyFont="1" applyFill="1" applyBorder="1" applyAlignment="1" applyProtection="1">
      <alignment horizontal="center" vertical="center" wrapText="1"/>
      <protection locked="0"/>
    </xf>
    <xf numFmtId="0" fontId="27" fillId="2" borderId="49" xfId="0" applyFont="1" applyFill="1" applyBorder="1" applyAlignment="1" applyProtection="1">
      <alignment horizontal="center" vertical="center" wrapText="1"/>
      <protection locked="0"/>
    </xf>
    <xf numFmtId="0" fontId="19" fillId="8" borderId="32" xfId="0" applyFont="1" applyFill="1" applyBorder="1" applyAlignment="1">
      <alignment horizontal="center" vertical="center" wrapText="1"/>
    </xf>
    <xf numFmtId="0" fontId="19" fillId="8" borderId="2" xfId="0" applyFont="1" applyFill="1" applyBorder="1" applyAlignment="1">
      <alignment horizontal="center" vertical="center" wrapText="1"/>
    </xf>
    <xf numFmtId="0" fontId="19" fillId="14" borderId="108" xfId="0" applyFont="1" applyFill="1" applyBorder="1" applyAlignment="1" applyProtection="1">
      <alignment horizontal="right" vertical="center" wrapText="1"/>
      <protection locked="0"/>
    </xf>
    <xf numFmtId="0" fontId="19" fillId="14" borderId="66" xfId="0" applyFont="1" applyFill="1" applyBorder="1" applyAlignment="1" applyProtection="1">
      <alignment horizontal="right" vertical="center" wrapText="1"/>
      <protection locked="0"/>
    </xf>
    <xf numFmtId="0" fontId="0" fillId="14" borderId="79" xfId="0" applyFont="1" applyFill="1" applyBorder="1" applyAlignment="1">
      <alignment vertical="center" wrapText="1"/>
    </xf>
    <xf numFmtId="0" fontId="0" fillId="14" borderId="106" xfId="0" applyFont="1" applyFill="1" applyBorder="1" applyAlignment="1">
      <alignment vertical="center" wrapText="1"/>
    </xf>
    <xf numFmtId="0" fontId="77" fillId="4" borderId="32" xfId="0" applyFont="1" applyFill="1" applyBorder="1" applyAlignment="1">
      <alignment horizontal="left" vertical="center"/>
    </xf>
    <xf numFmtId="0" fontId="77" fillId="4" borderId="2" xfId="0" applyFont="1" applyFill="1" applyBorder="1" applyAlignment="1">
      <alignment horizontal="left" vertical="center"/>
    </xf>
    <xf numFmtId="0" fontId="77" fillId="4" borderId="25" xfId="0" applyFont="1" applyFill="1" applyBorder="1" applyAlignment="1">
      <alignment horizontal="left" vertical="center"/>
    </xf>
    <xf numFmtId="0" fontId="33" fillId="8" borderId="32" xfId="0" applyFont="1" applyFill="1" applyBorder="1" applyAlignment="1">
      <alignment horizontal="center" vertical="center"/>
    </xf>
    <xf numFmtId="0" fontId="33" fillId="8" borderId="67" xfId="0" applyFont="1" applyFill="1" applyBorder="1" applyAlignment="1">
      <alignment horizontal="center" vertical="center"/>
    </xf>
    <xf numFmtId="0" fontId="33" fillId="38" borderId="14" xfId="0" applyFont="1" applyFill="1" applyBorder="1" applyAlignment="1">
      <alignment horizontal="center" vertical="center"/>
    </xf>
    <xf numFmtId="0" fontId="33" fillId="38" borderId="2" xfId="0" applyFont="1" applyFill="1" applyBorder="1" applyAlignment="1">
      <alignment horizontal="center" vertical="center"/>
    </xf>
    <xf numFmtId="0" fontId="33" fillId="38" borderId="25" xfId="0" applyFont="1" applyFill="1" applyBorder="1" applyAlignment="1">
      <alignment horizontal="center" vertical="center"/>
    </xf>
    <xf numFmtId="0" fontId="19" fillId="14" borderId="27" xfId="0" applyFont="1" applyFill="1" applyBorder="1" applyAlignment="1" applyProtection="1">
      <alignment horizontal="right" vertical="center" wrapText="1"/>
      <protection locked="0"/>
    </xf>
    <xf numFmtId="0" fontId="19" fillId="14" borderId="97" xfId="0" applyFont="1" applyFill="1" applyBorder="1" applyAlignment="1" applyProtection="1">
      <alignment horizontal="right" vertical="center" wrapText="1"/>
      <protection locked="0"/>
    </xf>
    <xf numFmtId="0" fontId="0" fillId="2" borderId="80" xfId="0" applyFont="1" applyFill="1" applyBorder="1" applyAlignment="1">
      <alignment horizontal="center" vertical="center"/>
    </xf>
    <xf numFmtId="0" fontId="0" fillId="2" borderId="107" xfId="0" applyFont="1" applyFill="1" applyBorder="1" applyAlignment="1">
      <alignment horizontal="center" vertical="center"/>
    </xf>
    <xf numFmtId="0" fontId="0" fillId="2" borderId="14" xfId="0" applyFont="1" applyFill="1" applyBorder="1" applyAlignment="1">
      <alignment horizontal="center" vertical="center"/>
    </xf>
    <xf numFmtId="0" fontId="0" fillId="2" borderId="25" xfId="0" applyFont="1" applyFill="1" applyBorder="1" applyAlignment="1">
      <alignment horizontal="center" vertical="center"/>
    </xf>
    <xf numFmtId="0" fontId="47" fillId="0" borderId="65" xfId="0" applyFont="1" applyBorder="1" applyAlignment="1" applyProtection="1">
      <alignment horizontal="center" vertical="center"/>
      <protection locked="0"/>
    </xf>
    <xf numFmtId="0" fontId="47" fillId="0" borderId="15" xfId="0" applyFont="1" applyBorder="1" applyAlignment="1" applyProtection="1">
      <alignment horizontal="center" vertical="center"/>
      <protection locked="0"/>
    </xf>
    <xf numFmtId="0" fontId="47" fillId="0" borderId="29" xfId="0" applyFont="1" applyBorder="1" applyAlignment="1" applyProtection="1">
      <alignment horizontal="center" vertical="center"/>
      <protection locked="0"/>
    </xf>
    <xf numFmtId="0" fontId="78" fillId="20" borderId="60" xfId="0" applyFont="1" applyFill="1" applyBorder="1" applyAlignment="1">
      <alignment horizontal="left" vertical="center" wrapText="1"/>
    </xf>
    <xf numFmtId="0" fontId="78" fillId="20" borderId="36" xfId="0" applyFont="1" applyFill="1" applyBorder="1" applyAlignment="1">
      <alignment horizontal="left" vertical="center" wrapText="1"/>
    </xf>
    <xf numFmtId="0" fontId="78" fillId="20" borderId="77" xfId="0" applyFont="1" applyFill="1" applyBorder="1" applyAlignment="1">
      <alignment horizontal="left" vertical="center" wrapText="1"/>
    </xf>
    <xf numFmtId="0" fontId="78" fillId="20" borderId="23" xfId="0" applyFont="1" applyFill="1" applyBorder="1" applyAlignment="1">
      <alignment horizontal="left" vertical="center" wrapText="1"/>
    </xf>
    <xf numFmtId="0" fontId="78" fillId="20" borderId="0" xfId="0" applyFont="1" applyFill="1" applyBorder="1" applyAlignment="1">
      <alignment horizontal="left" vertical="center" wrapText="1"/>
    </xf>
    <xf numFmtId="0" fontId="78" fillId="20" borderId="24" xfId="0" applyFont="1" applyFill="1" applyBorder="1" applyAlignment="1">
      <alignment horizontal="left" vertical="center" wrapText="1"/>
    </xf>
    <xf numFmtId="0" fontId="78" fillId="20" borderId="84" xfId="0" applyFont="1" applyFill="1" applyBorder="1" applyAlignment="1">
      <alignment horizontal="left" vertical="center" wrapText="1"/>
    </xf>
    <xf numFmtId="0" fontId="78" fillId="20" borderId="85" xfId="0" applyFont="1" applyFill="1" applyBorder="1" applyAlignment="1">
      <alignment horizontal="left" vertical="center" wrapText="1"/>
    </xf>
    <xf numFmtId="0" fontId="78" fillId="20" borderId="86" xfId="0" applyFont="1" applyFill="1" applyBorder="1" applyAlignment="1">
      <alignment horizontal="left" vertical="center" wrapText="1"/>
    </xf>
    <xf numFmtId="0" fontId="77" fillId="4" borderId="109" xfId="0" applyFont="1" applyFill="1" applyBorder="1" applyAlignment="1">
      <alignment horizontal="center" vertical="center" wrapText="1"/>
    </xf>
    <xf numFmtId="0" fontId="77" fillId="4" borderId="110" xfId="0" applyFont="1" applyFill="1" applyBorder="1" applyAlignment="1">
      <alignment horizontal="center" vertical="center" wrapText="1"/>
    </xf>
    <xf numFmtId="0" fontId="77" fillId="4" borderId="111" xfId="0" applyFont="1" applyFill="1" applyBorder="1" applyAlignment="1">
      <alignment horizontal="center" vertical="center" wrapText="1"/>
    </xf>
    <xf numFmtId="0" fontId="13" fillId="4" borderId="7" xfId="0" applyFont="1" applyFill="1" applyBorder="1" applyAlignment="1">
      <alignment horizontal="center" vertical="center"/>
    </xf>
    <xf numFmtId="0" fontId="13" fillId="4" borderId="13" xfId="0" applyFont="1" applyFill="1" applyBorder="1" applyAlignment="1">
      <alignment horizontal="center" vertical="center"/>
    </xf>
    <xf numFmtId="0" fontId="22" fillId="0" borderId="5" xfId="0" applyFont="1" applyFill="1" applyBorder="1" applyAlignment="1">
      <alignment horizontal="center" vertical="top" wrapText="1"/>
    </xf>
    <xf numFmtId="0" fontId="22" fillId="0" borderId="9" xfId="0" applyFont="1" applyFill="1" applyBorder="1" applyAlignment="1">
      <alignment horizontal="center" vertical="top"/>
    </xf>
    <xf numFmtId="0" fontId="22" fillId="0" borderId="5" xfId="0" applyFont="1" applyFill="1" applyBorder="1" applyAlignment="1">
      <alignment horizontal="center" vertical="top"/>
    </xf>
    <xf numFmtId="0" fontId="22" fillId="0" borderId="5" xfId="0" applyFont="1" applyFill="1" applyBorder="1" applyAlignment="1">
      <alignment horizontal="center" vertical="center"/>
    </xf>
    <xf numFmtId="0" fontId="22" fillId="0" borderId="9" xfId="0" applyFont="1" applyFill="1" applyBorder="1" applyAlignment="1">
      <alignment horizontal="center" vertical="center"/>
    </xf>
    <xf numFmtId="14" fontId="0" fillId="3" borderId="61" xfId="0" applyNumberFormat="1" applyFont="1" applyFill="1" applyBorder="1" applyAlignment="1">
      <alignment horizontal="center" vertical="center"/>
    </xf>
    <xf numFmtId="14" fontId="0" fillId="3" borderId="66" xfId="0" applyNumberFormat="1" applyFont="1" applyFill="1" applyBorder="1" applyAlignment="1">
      <alignment horizontal="center" vertical="center"/>
    </xf>
    <xf numFmtId="0" fontId="77" fillId="33" borderId="56" xfId="0" applyFont="1" applyFill="1" applyBorder="1" applyAlignment="1">
      <alignment horizontal="center" vertical="center"/>
    </xf>
    <xf numFmtId="0" fontId="77" fillId="33" borderId="54" xfId="0" applyFont="1" applyFill="1" applyBorder="1" applyAlignment="1">
      <alignment horizontal="center" vertical="center"/>
    </xf>
    <xf numFmtId="0" fontId="27" fillId="2" borderId="54" xfId="0" applyFont="1" applyFill="1" applyBorder="1" applyAlignment="1" applyProtection="1">
      <alignment horizontal="center" vertical="center" wrapText="1"/>
      <protection locked="0"/>
    </xf>
    <xf numFmtId="0" fontId="27" fillId="2" borderId="57"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center" vertical="center" wrapText="1"/>
      <protection locked="0"/>
    </xf>
    <xf numFmtId="0" fontId="27" fillId="2" borderId="25" xfId="0" applyFont="1" applyFill="1" applyBorder="1" applyAlignment="1" applyProtection="1">
      <alignment horizontal="center" vertical="center" wrapText="1"/>
      <protection locked="0"/>
    </xf>
    <xf numFmtId="0" fontId="77" fillId="34" borderId="56" xfId="0" applyFont="1" applyFill="1" applyBorder="1" applyAlignment="1">
      <alignment horizontal="left" vertical="center"/>
    </xf>
    <xf numFmtId="0" fontId="77" fillId="34" borderId="54" xfId="0" applyFont="1" applyFill="1" applyBorder="1" applyAlignment="1">
      <alignment horizontal="left" vertical="center"/>
    </xf>
    <xf numFmtId="0" fontId="47" fillId="0" borderId="18" xfId="0" applyFont="1" applyBorder="1" applyAlignment="1" applyProtection="1">
      <alignment horizontal="center" vertical="center"/>
      <protection locked="0"/>
    </xf>
    <xf numFmtId="0" fontId="47" fillId="0" borderId="19" xfId="0" applyFont="1" applyBorder="1" applyAlignment="1" applyProtection="1">
      <alignment horizontal="center" vertical="center"/>
      <protection locked="0"/>
    </xf>
    <xf numFmtId="0" fontId="57" fillId="6" borderId="39" xfId="0" applyFont="1" applyFill="1" applyBorder="1" applyAlignment="1" applyProtection="1">
      <alignment horizontal="center" vertical="center" wrapText="1"/>
      <protection locked="0"/>
    </xf>
    <xf numFmtId="0" fontId="57" fillId="6" borderId="10" xfId="0" applyFont="1" applyFill="1" applyBorder="1" applyAlignment="1" applyProtection="1">
      <alignment horizontal="center" vertical="center" wrapText="1"/>
      <protection locked="0"/>
    </xf>
    <xf numFmtId="0" fontId="57" fillId="6" borderId="44" xfId="0" applyFont="1" applyFill="1" applyBorder="1" applyAlignment="1" applyProtection="1">
      <alignment horizontal="center" vertical="center" wrapText="1"/>
      <protection locked="0"/>
    </xf>
    <xf numFmtId="0" fontId="57" fillId="6" borderId="52" xfId="0" applyFont="1" applyFill="1" applyBorder="1" applyAlignment="1" applyProtection="1">
      <alignment horizontal="center" vertical="center" wrapText="1"/>
      <protection locked="0"/>
    </xf>
    <xf numFmtId="0" fontId="72" fillId="4" borderId="32" xfId="0" applyFont="1" applyFill="1" applyBorder="1" applyAlignment="1">
      <alignment horizontal="center" vertical="center"/>
    </xf>
    <xf numFmtId="0" fontId="72" fillId="4" borderId="67" xfId="0" applyFont="1" applyFill="1" applyBorder="1" applyAlignment="1">
      <alignment horizontal="center" vertical="center"/>
    </xf>
    <xf numFmtId="0" fontId="20" fillId="0" borderId="14" xfId="0" applyFont="1" applyFill="1" applyBorder="1" applyAlignment="1" applyProtection="1">
      <alignment horizontal="center" vertical="center"/>
      <protection locked="0"/>
    </xf>
    <xf numFmtId="0" fontId="20" fillId="0" borderId="2" xfId="0" applyFont="1" applyFill="1" applyBorder="1" applyAlignment="1" applyProtection="1">
      <alignment horizontal="center" vertical="center"/>
      <protection locked="0"/>
    </xf>
    <xf numFmtId="0" fontId="20" fillId="0" borderId="25" xfId="0" applyFont="1" applyFill="1" applyBorder="1" applyAlignment="1" applyProtection="1">
      <alignment horizontal="center" vertical="center"/>
      <protection locked="0"/>
    </xf>
    <xf numFmtId="0" fontId="47" fillId="0" borderId="32" xfId="0" applyFont="1" applyBorder="1" applyAlignment="1" applyProtection="1">
      <alignment horizontal="left" vertical="center" wrapText="1"/>
      <protection locked="0"/>
    </xf>
    <xf numFmtId="0" fontId="47" fillId="0" borderId="2" xfId="0" applyFont="1" applyBorder="1" applyAlignment="1" applyProtection="1">
      <alignment horizontal="left" vertical="center" wrapText="1"/>
      <protection locked="0"/>
    </xf>
    <xf numFmtId="0" fontId="47" fillId="0" borderId="25" xfId="0" applyFont="1" applyBorder="1" applyAlignment="1" applyProtection="1">
      <alignment horizontal="left" vertical="center" wrapText="1"/>
      <protection locked="0"/>
    </xf>
    <xf numFmtId="0" fontId="75" fillId="4" borderId="32" xfId="0" applyFont="1" applyFill="1" applyBorder="1" applyAlignment="1">
      <alignment horizontal="left" vertical="center"/>
    </xf>
    <xf numFmtId="0" fontId="75" fillId="4" borderId="2" xfId="0" applyFont="1" applyFill="1" applyBorder="1" applyAlignment="1">
      <alignment horizontal="left" vertical="center"/>
    </xf>
    <xf numFmtId="0" fontId="75" fillId="4" borderId="25" xfId="0" applyFont="1" applyFill="1" applyBorder="1" applyAlignment="1">
      <alignment horizontal="left" vertical="center"/>
    </xf>
    <xf numFmtId="0" fontId="40" fillId="4" borderId="30" xfId="0" applyFont="1" applyFill="1" applyBorder="1" applyAlignment="1">
      <alignment horizontal="left" vertical="center"/>
    </xf>
    <xf numFmtId="0" fontId="40" fillId="4" borderId="16" xfId="0" applyFont="1" applyFill="1" applyBorder="1" applyAlignment="1">
      <alignment horizontal="left" vertical="center"/>
    </xf>
    <xf numFmtId="0" fontId="74" fillId="4" borderId="31" xfId="0" applyFont="1" applyFill="1" applyBorder="1" applyAlignment="1">
      <alignment horizontal="left" vertical="center"/>
    </xf>
    <xf numFmtId="0" fontId="74" fillId="4" borderId="17" xfId="0" applyFont="1" applyFill="1" applyBorder="1" applyAlignment="1">
      <alignment horizontal="left" vertical="center"/>
    </xf>
    <xf numFmtId="14" fontId="71" fillId="0" borderId="59" xfId="0" applyNumberFormat="1" applyFont="1" applyBorder="1" applyAlignment="1" applyProtection="1">
      <alignment horizontal="center" vertical="center"/>
      <protection locked="0"/>
    </xf>
    <xf numFmtId="14" fontId="71" fillId="0" borderId="4" xfId="0" applyNumberFormat="1" applyFont="1" applyBorder="1" applyAlignment="1" applyProtection="1">
      <alignment horizontal="center" vertical="center"/>
      <protection locked="0"/>
    </xf>
    <xf numFmtId="14" fontId="71" fillId="0" borderId="28" xfId="0" applyNumberFormat="1" applyFont="1" applyBorder="1" applyAlignment="1" applyProtection="1">
      <alignment horizontal="center" vertical="center"/>
      <protection locked="0"/>
    </xf>
    <xf numFmtId="0" fontId="58" fillId="0" borderId="58" xfId="0" applyFont="1" applyFill="1" applyBorder="1" applyAlignment="1" applyProtection="1">
      <alignment horizontal="right" vertical="center" wrapText="1"/>
      <protection locked="0"/>
    </xf>
    <xf numFmtId="0" fontId="58" fillId="0" borderId="49" xfId="0" applyFont="1" applyFill="1" applyBorder="1" applyAlignment="1" applyProtection="1">
      <alignment horizontal="right" vertical="center" wrapText="1"/>
      <protection locked="0"/>
    </xf>
    <xf numFmtId="0" fontId="7" fillId="0" borderId="49" xfId="0" applyFont="1" applyFill="1" applyBorder="1" applyAlignment="1" applyProtection="1">
      <alignment horizontal="left" vertical="center" wrapText="1"/>
      <protection locked="0"/>
    </xf>
    <xf numFmtId="0" fontId="58" fillId="0" borderId="49" xfId="0" applyFont="1" applyFill="1" applyBorder="1" applyAlignment="1" applyProtection="1">
      <alignment horizontal="left" vertical="center" wrapText="1"/>
      <protection locked="0"/>
    </xf>
    <xf numFmtId="0" fontId="58" fillId="0" borderId="33" xfId="0" applyFont="1" applyFill="1" applyBorder="1" applyAlignment="1" applyProtection="1">
      <alignment horizontal="left" vertical="center" wrapText="1"/>
      <protection locked="0"/>
    </xf>
    <xf numFmtId="0" fontId="73" fillId="0" borderId="14" xfId="0" applyFont="1" applyFill="1" applyBorder="1" applyAlignment="1" applyProtection="1">
      <alignment horizontal="center" vertical="center"/>
      <protection locked="0"/>
    </xf>
    <xf numFmtId="0" fontId="73" fillId="0" borderId="2" xfId="0" applyFont="1" applyFill="1" applyBorder="1" applyAlignment="1" applyProtection="1">
      <alignment horizontal="center" vertical="center"/>
      <protection locked="0"/>
    </xf>
    <xf numFmtId="0" fontId="73" fillId="0" borderId="25" xfId="0" applyFont="1" applyFill="1" applyBorder="1" applyAlignment="1" applyProtection="1">
      <alignment horizontal="center" vertical="center"/>
      <protection locked="0"/>
    </xf>
    <xf numFmtId="0" fontId="72" fillId="4" borderId="60" xfId="0" applyFont="1" applyFill="1" applyBorder="1" applyAlignment="1">
      <alignment horizontal="center" vertical="center"/>
    </xf>
    <xf numFmtId="0" fontId="72" fillId="4" borderId="36" xfId="0" applyFont="1" applyFill="1" applyBorder="1" applyAlignment="1">
      <alignment horizontal="center" vertical="center"/>
    </xf>
    <xf numFmtId="0" fontId="68" fillId="4" borderId="45" xfId="0" applyFont="1" applyFill="1" applyBorder="1" applyAlignment="1">
      <alignment horizontal="center" vertical="center" wrapText="1"/>
    </xf>
    <xf numFmtId="0" fontId="68" fillId="4" borderId="81" xfId="0" applyFont="1" applyFill="1" applyBorder="1" applyAlignment="1">
      <alignment horizontal="center" vertical="center" wrapText="1"/>
    </xf>
    <xf numFmtId="0" fontId="68" fillId="4" borderId="82" xfId="0" applyFont="1" applyFill="1" applyBorder="1" applyAlignment="1">
      <alignment horizontal="center" vertical="center" wrapText="1"/>
    </xf>
    <xf numFmtId="0" fontId="3" fillId="4" borderId="72" xfId="0" applyFont="1" applyFill="1" applyBorder="1" applyAlignment="1">
      <alignment horizontal="center" vertical="center" wrapText="1"/>
    </xf>
    <xf numFmtId="0" fontId="3" fillId="4" borderId="42" xfId="0" applyFont="1" applyFill="1" applyBorder="1" applyAlignment="1">
      <alignment horizontal="center" vertical="center" wrapText="1"/>
    </xf>
    <xf numFmtId="0" fontId="10" fillId="4" borderId="32" xfId="0" applyFont="1" applyFill="1" applyBorder="1" applyAlignment="1">
      <alignment horizontal="center" vertical="center"/>
    </xf>
    <xf numFmtId="0" fontId="10" fillId="4" borderId="2" xfId="0" applyFont="1" applyFill="1" applyBorder="1" applyAlignment="1">
      <alignment horizontal="center" vertical="center"/>
    </xf>
    <xf numFmtId="0" fontId="40" fillId="4" borderId="2" xfId="0" applyFont="1" applyFill="1" applyBorder="1" applyAlignment="1">
      <alignment horizontal="center" vertical="center"/>
    </xf>
    <xf numFmtId="0" fontId="40" fillId="4" borderId="25" xfId="0" applyFont="1" applyFill="1" applyBorder="1" applyAlignment="1">
      <alignment horizontal="center" vertical="center"/>
    </xf>
    <xf numFmtId="16" fontId="47" fillId="0" borderId="5" xfId="0" applyNumberFormat="1" applyFont="1" applyBorder="1" applyAlignment="1">
      <alignment horizontal="left" vertical="center" wrapText="1"/>
    </xf>
    <xf numFmtId="0" fontId="47" fillId="0" borderId="33" xfId="0" applyFont="1" applyBorder="1" applyAlignment="1">
      <alignment horizontal="left" vertical="center" wrapText="1"/>
    </xf>
    <xf numFmtId="0" fontId="59" fillId="32" borderId="5" xfId="0" applyFont="1" applyFill="1" applyBorder="1" applyAlignment="1">
      <alignment horizontal="left" vertical="center" wrapText="1"/>
    </xf>
    <xf numFmtId="0" fontId="59" fillId="32" borderId="9" xfId="0" applyFont="1" applyFill="1" applyBorder="1" applyAlignment="1">
      <alignment horizontal="left" vertical="center" wrapText="1"/>
    </xf>
    <xf numFmtId="0" fontId="47" fillId="0" borderId="73" xfId="0" applyFont="1" applyBorder="1" applyAlignment="1">
      <alignment horizontal="left" vertical="center" wrapText="1"/>
    </xf>
    <xf numFmtId="0" fontId="47" fillId="0" borderId="83" xfId="0" applyFont="1" applyBorder="1" applyAlignment="1">
      <alignment horizontal="left" vertical="center" wrapText="1"/>
    </xf>
    <xf numFmtId="0" fontId="59" fillId="11" borderId="7" xfId="0" applyFont="1" applyFill="1" applyBorder="1" applyAlignment="1">
      <alignment horizontal="left" vertical="center" wrapText="1"/>
    </xf>
    <xf numFmtId="0" fontId="59" fillId="11" borderId="13" xfId="0" applyFont="1" applyFill="1" applyBorder="1" applyAlignment="1">
      <alignment horizontal="left" vertical="center" wrapText="1"/>
    </xf>
    <xf numFmtId="0" fontId="0" fillId="0" borderId="23" xfId="0" applyFont="1" applyBorder="1" applyAlignment="1">
      <alignment horizontal="left" vertical="center" wrapText="1"/>
    </xf>
    <xf numFmtId="0" fontId="0" fillId="0" borderId="0" xfId="0" applyFont="1" applyBorder="1" applyAlignment="1">
      <alignment horizontal="left" vertical="center" wrapText="1"/>
    </xf>
    <xf numFmtId="0" fontId="0" fillId="0" borderId="24" xfId="0" applyFont="1" applyBorder="1" applyAlignment="1">
      <alignment horizontal="left" vertical="center" wrapText="1"/>
    </xf>
    <xf numFmtId="0" fontId="0" fillId="0" borderId="84" xfId="0" applyFont="1" applyBorder="1" applyAlignment="1">
      <alignment horizontal="left" vertical="center" wrapText="1"/>
    </xf>
    <xf numFmtId="0" fontId="0" fillId="0" borderId="85" xfId="0" applyFont="1" applyBorder="1" applyAlignment="1">
      <alignment horizontal="left" vertical="center" wrapText="1"/>
    </xf>
    <xf numFmtId="0" fontId="0" fillId="0" borderId="86" xfId="0" applyFont="1" applyBorder="1" applyAlignment="1">
      <alignment horizontal="left" vertical="center" wrapText="1"/>
    </xf>
    <xf numFmtId="0" fontId="3" fillId="4" borderId="42" xfId="0" applyFont="1" applyFill="1" applyBorder="1" applyAlignment="1">
      <alignment horizontal="center" vertical="center"/>
    </xf>
    <xf numFmtId="0" fontId="3" fillId="4" borderId="55" xfId="0" applyFont="1" applyFill="1" applyBorder="1" applyAlignment="1">
      <alignment horizontal="center" vertical="center"/>
    </xf>
    <xf numFmtId="0" fontId="3" fillId="4" borderId="72" xfId="0" applyFont="1" applyFill="1" applyBorder="1" applyAlignment="1">
      <alignment horizontal="center" vertical="center"/>
    </xf>
    <xf numFmtId="0" fontId="3" fillId="4" borderId="55" xfId="0" applyFont="1" applyFill="1" applyBorder="1" applyAlignment="1">
      <alignment horizontal="center" vertical="center" wrapText="1"/>
    </xf>
    <xf numFmtId="0" fontId="47" fillId="0" borderId="5" xfId="0" quotePrefix="1" applyFont="1" applyBorder="1" applyAlignment="1">
      <alignment horizontal="left" vertical="center" wrapText="1"/>
    </xf>
    <xf numFmtId="0" fontId="47" fillId="0" borderId="7" xfId="0" applyFont="1" applyBorder="1" applyAlignment="1">
      <alignment horizontal="left" vertical="center" wrapText="1"/>
    </xf>
    <xf numFmtId="0" fontId="47" fillId="0" borderId="26" xfId="0" applyFont="1" applyBorder="1" applyAlignment="1">
      <alignment horizontal="left" vertical="center" wrapText="1"/>
    </xf>
    <xf numFmtId="0" fontId="3" fillId="4" borderId="21" xfId="0" applyFont="1" applyFill="1" applyBorder="1" applyAlignment="1">
      <alignment horizontal="center" vertical="center" wrapText="1"/>
    </xf>
    <xf numFmtId="0" fontId="57" fillId="6" borderId="21" xfId="0" applyFont="1" applyFill="1" applyBorder="1" applyAlignment="1" applyProtection="1">
      <alignment horizontal="center" vertical="center" wrapText="1"/>
      <protection locked="0"/>
    </xf>
    <xf numFmtId="0" fontId="57" fillId="6" borderId="3" xfId="0" applyFont="1" applyFill="1" applyBorder="1" applyAlignment="1" applyProtection="1">
      <alignment horizontal="center" vertical="center" wrapText="1"/>
      <protection locked="0"/>
    </xf>
    <xf numFmtId="0" fontId="57" fillId="6" borderId="22" xfId="0" applyFont="1" applyFill="1" applyBorder="1" applyAlignment="1" applyProtection="1">
      <alignment horizontal="center" vertical="center" wrapText="1"/>
      <protection locked="0"/>
    </xf>
    <xf numFmtId="0" fontId="58" fillId="0" borderId="58" xfId="0" applyFont="1" applyFill="1" applyBorder="1" applyAlignment="1" applyProtection="1">
      <alignment horizontal="center" vertical="center" wrapText="1"/>
      <protection locked="0"/>
    </xf>
    <xf numFmtId="0" fontId="58" fillId="0" borderId="49" xfId="0" applyFont="1" applyFill="1" applyBorder="1" applyAlignment="1" applyProtection="1">
      <alignment horizontal="center" vertical="center" wrapText="1"/>
      <protection locked="0"/>
    </xf>
    <xf numFmtId="0" fontId="58" fillId="0" borderId="33" xfId="0" applyFont="1" applyFill="1" applyBorder="1" applyAlignment="1" applyProtection="1">
      <alignment horizontal="center" vertical="center" wrapText="1"/>
      <protection locked="0"/>
    </xf>
    <xf numFmtId="0" fontId="47" fillId="5" borderId="35" xfId="0" applyFont="1" applyFill="1" applyBorder="1" applyAlignment="1">
      <alignment horizontal="left" vertical="center" wrapText="1"/>
    </xf>
    <xf numFmtId="0" fontId="47" fillId="5" borderId="48" xfId="0" applyFont="1" applyFill="1" applyBorder="1" applyAlignment="1">
      <alignment horizontal="left" vertical="center" wrapText="1"/>
    </xf>
    <xf numFmtId="0" fontId="47" fillId="5" borderId="50" xfId="0" applyFont="1" applyFill="1" applyBorder="1" applyAlignment="1">
      <alignment horizontal="left" vertical="center" wrapText="1"/>
    </xf>
    <xf numFmtId="0" fontId="47" fillId="5" borderId="37" xfId="0" applyFont="1" applyFill="1" applyBorder="1" applyAlignment="1">
      <alignment horizontal="left" vertical="center" wrapText="1"/>
    </xf>
    <xf numFmtId="0" fontId="47" fillId="5" borderId="1" xfId="0" applyFont="1" applyFill="1" applyBorder="1" applyAlignment="1">
      <alignment horizontal="left" vertical="center" wrapText="1"/>
    </xf>
    <xf numFmtId="0" fontId="47" fillId="5" borderId="38" xfId="0" applyFont="1" applyFill="1" applyBorder="1" applyAlignment="1">
      <alignment horizontal="left" vertical="center" wrapText="1"/>
    </xf>
    <xf numFmtId="0" fontId="47" fillId="0" borderId="7" xfId="0" quotePrefix="1" applyFont="1" applyBorder="1" applyAlignment="1">
      <alignment horizontal="left" vertical="center" wrapText="1"/>
    </xf>
    <xf numFmtId="0" fontId="10" fillId="4" borderId="14" xfId="0" applyFont="1" applyFill="1" applyBorder="1" applyAlignment="1">
      <alignment horizontal="center" vertical="center"/>
    </xf>
    <xf numFmtId="0" fontId="10" fillId="4" borderId="25" xfId="0" applyFont="1" applyFill="1" applyBorder="1" applyAlignment="1">
      <alignment horizontal="center" vertical="center"/>
    </xf>
    <xf numFmtId="0" fontId="33" fillId="5" borderId="35" xfId="0" applyFont="1" applyFill="1" applyBorder="1" applyAlignment="1">
      <alignment horizontal="center" vertical="center"/>
    </xf>
    <xf numFmtId="0" fontId="33" fillId="5" borderId="48" xfId="0" applyFont="1" applyFill="1" applyBorder="1" applyAlignment="1">
      <alignment horizontal="center" vertical="center"/>
    </xf>
    <xf numFmtId="0" fontId="33" fillId="5" borderId="50" xfId="0" applyFont="1" applyFill="1" applyBorder="1" applyAlignment="1">
      <alignment horizontal="center" vertical="center"/>
    </xf>
    <xf numFmtId="0" fontId="33" fillId="5" borderId="62" xfId="0" applyFont="1" applyFill="1" applyBorder="1" applyAlignment="1">
      <alignment horizontal="center" vertical="center"/>
    </xf>
    <xf numFmtId="0" fontId="33" fillId="5" borderId="8" xfId="0" applyFont="1" applyFill="1" applyBorder="1" applyAlignment="1">
      <alignment horizontal="center" vertical="center"/>
    </xf>
    <xf numFmtId="0" fontId="33" fillId="5" borderId="26" xfId="0" applyFont="1" applyFill="1" applyBorder="1" applyAlignment="1">
      <alignment horizontal="center" vertical="center"/>
    </xf>
    <xf numFmtId="0" fontId="19" fillId="0" borderId="73" xfId="0" applyFont="1" applyBorder="1" applyAlignment="1" applyProtection="1">
      <alignment horizontal="left" vertical="center" wrapText="1"/>
    </xf>
    <xf numFmtId="0" fontId="19" fillId="0" borderId="83" xfId="0" applyFont="1" applyBorder="1" applyAlignment="1" applyProtection="1">
      <alignment horizontal="left" vertical="center" wrapText="1"/>
    </xf>
    <xf numFmtId="0" fontId="19" fillId="0" borderId="51" xfId="0" applyFont="1" applyBorder="1" applyAlignment="1" applyProtection="1">
      <alignment horizontal="left" vertical="center" wrapText="1"/>
    </xf>
    <xf numFmtId="0" fontId="59" fillId="31" borderId="49" xfId="0" applyFont="1" applyFill="1" applyBorder="1" applyAlignment="1">
      <alignment horizontal="center" vertical="center" wrapText="1"/>
    </xf>
    <xf numFmtId="0" fontId="61" fillId="31" borderId="49" xfId="0" applyFont="1" applyFill="1" applyBorder="1" applyAlignment="1">
      <alignment horizontal="center" vertical="center" wrapText="1"/>
    </xf>
    <xf numFmtId="0" fontId="59" fillId="32" borderId="49" xfId="0" applyFont="1" applyFill="1" applyBorder="1" applyAlignment="1" applyProtection="1">
      <alignment horizontal="left" vertical="center" wrapText="1"/>
    </xf>
    <xf numFmtId="0" fontId="59" fillId="32" borderId="9" xfId="0" applyFont="1" applyFill="1" applyBorder="1" applyAlignment="1" applyProtection="1">
      <alignment horizontal="left" vertical="center" wrapText="1"/>
    </xf>
    <xf numFmtId="0" fontId="10" fillId="4" borderId="109" xfId="0" applyFont="1" applyFill="1" applyBorder="1" applyAlignment="1">
      <alignment horizontal="center" vertical="center"/>
    </xf>
    <xf numFmtId="0" fontId="10" fillId="4" borderId="110" xfId="0" applyFont="1" applyFill="1" applyBorder="1" applyAlignment="1">
      <alignment horizontal="center" vertical="center"/>
    </xf>
    <xf numFmtId="0" fontId="10" fillId="4" borderId="111" xfId="0" applyFont="1" applyFill="1" applyBorder="1" applyAlignment="1">
      <alignment horizontal="center" vertical="center"/>
    </xf>
    <xf numFmtId="0" fontId="63" fillId="3" borderId="49" xfId="0" applyFont="1" applyFill="1" applyBorder="1" applyAlignment="1">
      <alignment horizontal="left" vertical="center" wrapText="1"/>
    </xf>
    <xf numFmtId="0" fontId="63" fillId="3" borderId="33" xfId="0" applyFont="1" applyFill="1" applyBorder="1" applyAlignment="1">
      <alignment horizontal="left" vertical="center" wrapText="1"/>
    </xf>
    <xf numFmtId="0" fontId="59" fillId="11" borderId="69" xfId="0" applyFont="1" applyFill="1" applyBorder="1" applyAlignment="1">
      <alignment horizontal="left" vertical="center" wrapText="1"/>
    </xf>
    <xf numFmtId="0" fontId="47" fillId="0" borderId="3" xfId="0" applyFont="1" applyFill="1" applyBorder="1" applyAlignment="1">
      <alignment horizontal="center" vertical="center" wrapText="1"/>
    </xf>
    <xf numFmtId="0" fontId="3" fillId="4" borderId="21" xfId="0" applyFont="1" applyFill="1" applyBorder="1" applyAlignment="1">
      <alignment horizontal="center" vertical="center"/>
    </xf>
    <xf numFmtId="0" fontId="57" fillId="6" borderId="58" xfId="0" applyFont="1" applyFill="1" applyBorder="1" applyAlignment="1" applyProtection="1">
      <alignment horizontal="center" vertical="center" wrapText="1"/>
      <protection locked="0"/>
    </xf>
    <xf numFmtId="0" fontId="57" fillId="6" borderId="49" xfId="0" applyFont="1" applyFill="1" applyBorder="1" applyAlignment="1" applyProtection="1">
      <alignment horizontal="center" vertical="center" wrapText="1"/>
      <protection locked="0"/>
    </xf>
    <xf numFmtId="0" fontId="58" fillId="5" borderId="58" xfId="0" applyFont="1" applyFill="1" applyBorder="1" applyAlignment="1" applyProtection="1">
      <alignment horizontal="center" vertical="center"/>
      <protection locked="0"/>
    </xf>
    <xf numFmtId="0" fontId="58" fillId="5" borderId="49" xfId="0" applyFont="1" applyFill="1" applyBorder="1" applyAlignment="1" applyProtection="1">
      <alignment horizontal="center" vertical="center"/>
      <protection locked="0"/>
    </xf>
    <xf numFmtId="0" fontId="10" fillId="4" borderId="67" xfId="0" applyFont="1" applyFill="1" applyBorder="1" applyAlignment="1">
      <alignment horizontal="center" vertical="center"/>
    </xf>
    <xf numFmtId="0" fontId="0" fillId="0" borderId="19" xfId="0" applyBorder="1" applyAlignment="1">
      <alignment horizontal="center"/>
    </xf>
    <xf numFmtId="0" fontId="0" fillId="0" borderId="20" xfId="0" applyBorder="1" applyAlignment="1">
      <alignment horizontal="center"/>
    </xf>
    <xf numFmtId="0" fontId="6" fillId="6" borderId="23" xfId="0" applyFont="1" applyFill="1" applyBorder="1" applyAlignment="1" applyProtection="1">
      <alignment horizontal="center" vertical="center" wrapText="1"/>
      <protection locked="0"/>
    </xf>
    <xf numFmtId="0" fontId="6" fillId="6" borderId="0" xfId="0" applyFont="1" applyFill="1" applyBorder="1" applyAlignment="1" applyProtection="1">
      <alignment horizontal="center" vertical="center" wrapText="1"/>
      <protection locked="0"/>
    </xf>
    <xf numFmtId="0" fontId="6" fillId="6" borderId="24" xfId="0" applyFont="1" applyFill="1" applyBorder="1" applyAlignment="1" applyProtection="1">
      <alignment horizontal="center" vertical="center" wrapText="1"/>
      <protection locked="0"/>
    </xf>
    <xf numFmtId="0" fontId="7" fillId="5" borderId="23" xfId="0" applyFont="1" applyFill="1" applyBorder="1" applyAlignment="1" applyProtection="1">
      <alignment horizontal="center" vertical="center"/>
      <protection locked="0"/>
    </xf>
    <xf numFmtId="0" fontId="7" fillId="5" borderId="0" xfId="0" applyFont="1" applyFill="1" applyBorder="1" applyAlignment="1" applyProtection="1">
      <alignment horizontal="center" vertical="center"/>
      <protection locked="0"/>
    </xf>
    <xf numFmtId="0" fontId="7" fillId="5" borderId="24" xfId="0" applyFont="1" applyFill="1" applyBorder="1" applyAlignment="1" applyProtection="1">
      <alignment horizontal="center" vertical="center"/>
      <protection locked="0"/>
    </xf>
    <xf numFmtId="0" fontId="5" fillId="5" borderId="23" xfId="0" applyFont="1" applyFill="1" applyBorder="1" applyAlignment="1">
      <alignment horizontal="center" vertical="center"/>
    </xf>
    <xf numFmtId="0" fontId="5" fillId="5" borderId="0" xfId="0" applyFont="1" applyFill="1" applyBorder="1" applyAlignment="1">
      <alignment horizontal="center" vertical="center"/>
    </xf>
    <xf numFmtId="0" fontId="5" fillId="5" borderId="24" xfId="0" applyFont="1" applyFill="1" applyBorder="1" applyAlignment="1">
      <alignment horizontal="center" vertical="center"/>
    </xf>
    <xf numFmtId="0" fontId="39" fillId="0" borderId="7" xfId="0" applyFont="1" applyBorder="1" applyAlignment="1">
      <alignment horizontal="center" vertical="center" wrapText="1"/>
    </xf>
    <xf numFmtId="0" fontId="39" fillId="0" borderId="13" xfId="0" applyFont="1" applyBorder="1" applyAlignment="1">
      <alignment horizontal="center" vertical="center" wrapText="1"/>
    </xf>
    <xf numFmtId="0" fontId="53" fillId="0" borderId="87" xfId="0" applyFont="1" applyBorder="1" applyAlignment="1">
      <alignment horizontal="center" vertical="center"/>
    </xf>
    <xf numFmtId="0" fontId="53" fillId="0" borderId="2" xfId="0" applyFont="1" applyBorder="1" applyAlignment="1">
      <alignment horizontal="center" vertical="center"/>
    </xf>
    <xf numFmtId="0" fontId="53" fillId="0" borderId="78" xfId="0" applyFont="1" applyBorder="1" applyAlignment="1">
      <alignment horizontal="center" vertical="center"/>
    </xf>
    <xf numFmtId="0" fontId="0" fillId="3" borderId="3"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44" xfId="0" applyFill="1" applyBorder="1" applyAlignment="1">
      <alignment horizontal="center" wrapText="1"/>
    </xf>
    <xf numFmtId="0" fontId="0" fillId="3" borderId="69" xfId="0" applyFill="1" applyBorder="1" applyAlignment="1">
      <alignment horizontal="center" wrapText="1"/>
    </xf>
    <xf numFmtId="0" fontId="0" fillId="3" borderId="43" xfId="0" applyFill="1" applyBorder="1" applyAlignment="1">
      <alignment horizontal="center" wrapText="1"/>
    </xf>
    <xf numFmtId="0" fontId="0" fillId="3" borderId="12" xfId="0" applyFill="1" applyBorder="1" applyAlignment="1">
      <alignment horizontal="center" wrapText="1"/>
    </xf>
    <xf numFmtId="0" fontId="0" fillId="3" borderId="7" xfId="0" applyFill="1" applyBorder="1" applyAlignment="1">
      <alignment horizontal="center" wrapText="1"/>
    </xf>
    <xf numFmtId="0" fontId="0" fillId="3" borderId="13" xfId="0" applyFill="1" applyBorder="1" applyAlignment="1">
      <alignment horizontal="center" wrapText="1"/>
    </xf>
    <xf numFmtId="0" fontId="0" fillId="30" borderId="3" xfId="0" applyFill="1" applyBorder="1" applyAlignment="1">
      <alignment horizontal="center" vertical="center"/>
    </xf>
    <xf numFmtId="0" fontId="0" fillId="28" borderId="10" xfId="0" applyFill="1" applyBorder="1" applyAlignment="1">
      <alignment horizontal="center" vertical="center" wrapText="1"/>
    </xf>
    <xf numFmtId="0" fontId="0" fillId="30" borderId="5" xfId="0" applyFill="1" applyBorder="1" applyAlignment="1">
      <alignment horizontal="center" vertical="center"/>
    </xf>
    <xf numFmtId="0" fontId="0" fillId="30" borderId="49" xfId="0" applyFill="1" applyBorder="1" applyAlignment="1">
      <alignment horizontal="center" vertical="center"/>
    </xf>
    <xf numFmtId="0" fontId="0" fillId="30" borderId="9" xfId="0" applyFill="1" applyBorder="1" applyAlignment="1">
      <alignment horizontal="center" vertical="center"/>
    </xf>
    <xf numFmtId="0" fontId="0" fillId="3" borderId="5" xfId="0" applyFill="1" applyBorder="1" applyAlignment="1">
      <alignment horizontal="center" vertical="center"/>
    </xf>
    <xf numFmtId="0" fontId="0" fillId="3" borderId="49" xfId="0" applyFill="1" applyBorder="1" applyAlignment="1">
      <alignment horizontal="center" vertical="center"/>
    </xf>
    <xf numFmtId="0" fontId="0" fillId="3" borderId="9" xfId="0" applyFill="1" applyBorder="1" applyAlignment="1">
      <alignment horizontal="center" vertical="center"/>
    </xf>
    <xf numFmtId="0" fontId="9" fillId="2" borderId="10" xfId="0" applyFont="1" applyFill="1" applyBorder="1" applyAlignment="1">
      <alignment horizontal="center" vertical="center" wrapText="1"/>
    </xf>
    <xf numFmtId="0" fontId="15" fillId="7" borderId="34" xfId="1" applyFont="1" applyFill="1" applyBorder="1" applyAlignment="1">
      <alignment horizontal="center" vertical="center" wrapText="1"/>
    </xf>
    <xf numFmtId="0" fontId="15" fillId="7" borderId="46" xfId="1" applyFont="1" applyFill="1" applyBorder="1" applyAlignment="1">
      <alignment horizontal="center" vertical="center" wrapText="1"/>
    </xf>
    <xf numFmtId="0" fontId="15" fillId="7" borderId="45" xfId="1" applyFont="1" applyFill="1" applyBorder="1" applyAlignment="1">
      <alignment horizontal="center" vertical="center" wrapText="1"/>
    </xf>
    <xf numFmtId="0" fontId="15" fillId="7" borderId="47" xfId="1" applyFont="1" applyFill="1" applyBorder="1" applyAlignment="1">
      <alignment horizontal="center" vertical="center" wrapText="1"/>
    </xf>
    <xf numFmtId="0" fontId="0" fillId="8" borderId="0" xfId="0" applyFill="1" applyAlignment="1">
      <alignment horizontal="center"/>
    </xf>
    <xf numFmtId="0" fontId="13" fillId="8" borderId="0" xfId="0" applyFont="1" applyFill="1" applyAlignment="1">
      <alignment horizontal="center"/>
    </xf>
    <xf numFmtId="0" fontId="16" fillId="7" borderId="36" xfId="1" applyFont="1" applyFill="1" applyBorder="1" applyAlignment="1">
      <alignment horizontal="center" vertical="center" wrapText="1"/>
    </xf>
    <xf numFmtId="0" fontId="15" fillId="7" borderId="8" xfId="1" applyFont="1" applyFill="1" applyBorder="1" applyAlignment="1">
      <alignment horizontal="center" vertical="center" wrapText="1"/>
    </xf>
    <xf numFmtId="0" fontId="12" fillId="4" borderId="0" xfId="0" applyFont="1" applyFill="1" applyAlignment="1">
      <alignment horizontal="center" vertical="center"/>
    </xf>
  </cellXfs>
  <cellStyles count="3">
    <cellStyle name="Lien hypertexte" xfId="2" builtinId="8"/>
    <cellStyle name="Normal" xfId="0" builtinId="0"/>
    <cellStyle name="Normal 2" xfId="1"/>
  </cellStyles>
  <dxfs count="1657">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border outline="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7"/>
          <bgColor theme="7"/>
        </patternFill>
      </fill>
    </dxf>
    <dxf>
      <numFmt numFmtId="0" formatCode="General"/>
    </dxf>
    <dxf>
      <numFmt numFmtId="0" formatCode="General"/>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border outline="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7"/>
          <bgColor theme="7"/>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numFmt numFmtId="0" formatCode="General"/>
    </dxf>
    <dxf>
      <numFmt numFmtId="0" formatCode="General"/>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border outline="0">
        <right style="thin">
          <color theme="7"/>
        </right>
        <top style="thin">
          <color theme="7"/>
        </top>
        <bottom style="thin">
          <color theme="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7"/>
          <bgColor theme="7"/>
        </patternFill>
      </fill>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right/>
        <top style="thin">
          <color theme="7"/>
        </top>
        <bottom/>
        <vertical/>
        <horizontal/>
      </border>
    </dxf>
    <dxf>
      <border outline="0">
        <right style="thin">
          <color theme="7"/>
        </right>
        <top style="thin">
          <color theme="7"/>
        </top>
        <bottom style="thin">
          <color theme="7"/>
        </bottom>
      </border>
    </dxf>
    <dxf>
      <font>
        <b/>
        <i val="0"/>
        <strike val="0"/>
        <condense val="0"/>
        <extend val="0"/>
        <outline val="0"/>
        <shadow val="0"/>
        <u val="none"/>
        <vertAlign val="baseline"/>
        <sz val="11"/>
        <color theme="0"/>
        <name val="Calibri"/>
        <scheme val="minor"/>
      </font>
      <fill>
        <patternFill patternType="solid">
          <fgColor theme="7"/>
          <bgColor theme="7"/>
        </patternFill>
      </fill>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right/>
        <top style="thin">
          <color theme="7"/>
        </top>
        <bottom/>
        <vertical/>
        <horizontal/>
      </border>
    </dxf>
    <dxf>
      <border outline="0">
        <right style="thin">
          <color theme="7"/>
        </right>
        <top style="thin">
          <color theme="7"/>
        </top>
        <bottom style="thin">
          <color theme="7"/>
        </bottom>
      </border>
    </dxf>
    <dxf>
      <font>
        <b/>
        <i val="0"/>
        <strike val="0"/>
        <condense val="0"/>
        <extend val="0"/>
        <outline val="0"/>
        <shadow val="0"/>
        <u val="none"/>
        <vertAlign val="baseline"/>
        <sz val="11"/>
        <color theme="0"/>
        <name val="Calibri"/>
        <scheme val="minor"/>
      </font>
      <fill>
        <patternFill patternType="solid">
          <fgColor theme="7"/>
          <bgColor theme="7"/>
        </patternFill>
      </fill>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border outline="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7"/>
          <bgColor theme="7"/>
        </patternFill>
      </fill>
    </dxf>
    <dxf>
      <font>
        <b val="0"/>
        <i val="0"/>
        <strike val="0"/>
        <condense val="0"/>
        <extend val="0"/>
        <outline val="0"/>
        <shadow val="0"/>
        <u val="none"/>
        <vertAlign val="baseline"/>
        <sz val="11"/>
        <color theme="1"/>
        <name val="Calibri"/>
        <scheme val="minor"/>
      </font>
      <border diagonalUp="0" diagonalDown="0">
        <left/>
        <right/>
        <top style="thin">
          <color theme="7"/>
        </top>
        <bottom/>
        <vertical/>
        <horizontal/>
      </border>
    </dxf>
    <dxf>
      <fill>
        <patternFill patternType="solid">
          <fgColor indexed="64"/>
          <bgColor theme="0"/>
        </patternFill>
      </fill>
      <alignment horizontal="left" vertical="center" textRotation="0" wrapText="0" indent="0" justifyLastLine="0" shrinkToFit="0" readingOrder="0"/>
    </dxf>
    <dxf>
      <border outline="0">
        <bottom style="thin">
          <color indexed="64"/>
        </bottom>
      </border>
    </dxf>
    <dxf>
      <fill>
        <patternFill patternType="solid">
          <fgColor indexed="64"/>
          <bgColor theme="0"/>
        </patternFill>
      </fill>
      <alignment horizontal="left"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rgb="FFFF0000"/>
        </patternFill>
      </fill>
    </dxf>
    <dxf>
      <fill>
        <patternFill>
          <bgColor rgb="FFFFFF00"/>
        </patternFill>
      </fill>
    </dxf>
    <dxf>
      <fill>
        <patternFill>
          <bgColor rgb="FF00B0F0"/>
        </patternFill>
      </fill>
    </dxf>
    <dxf>
      <fill>
        <patternFill>
          <bgColor rgb="FF92D05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ill>
        <patternFill patternType="lightGray"/>
      </fill>
    </dxf>
    <dxf>
      <font>
        <color rgb="FF92D050"/>
      </font>
      <fill>
        <patternFill>
          <bgColor rgb="FF92D050"/>
        </patternFill>
      </fill>
    </dxf>
    <dxf>
      <font>
        <color rgb="FF00B0F0"/>
      </font>
      <fill>
        <patternFill>
          <bgColor rgb="FF00B0F0"/>
        </patternFill>
      </fill>
    </dxf>
    <dxf>
      <font>
        <color rgb="FFFFC000"/>
      </font>
      <fill>
        <patternFill>
          <bgColor rgb="FFFFC000"/>
        </patternFill>
      </fill>
    </dxf>
    <dxf>
      <font>
        <color rgb="FFFF0000"/>
      </font>
      <fill>
        <patternFill>
          <bgColor rgb="FFFF0000"/>
        </patternFill>
      </fill>
    </dxf>
    <dxf>
      <font>
        <color rgb="FF92D050"/>
      </font>
      <fill>
        <patternFill>
          <fgColor indexed="64"/>
          <bgColor rgb="FF92D050"/>
        </patternFill>
      </fill>
    </dxf>
    <dxf>
      <font>
        <color rgb="FF00B0F0"/>
      </font>
      <fill>
        <patternFill>
          <fgColor indexed="64"/>
          <bgColor rgb="FF00B0F0"/>
        </patternFill>
      </fill>
    </dxf>
    <dxf>
      <font>
        <color rgb="FFFFC000"/>
      </font>
      <fill>
        <patternFill>
          <fgColor indexed="64"/>
          <bgColor rgb="FFFFC000"/>
        </patternFill>
      </fill>
    </dxf>
    <dxf>
      <font>
        <color rgb="FFFF0000"/>
      </font>
      <fill>
        <patternFill>
          <fgColor indexed="64"/>
          <bgColor rgb="FFFF0000"/>
        </patternFill>
      </fill>
    </dxf>
    <dxf>
      <fill>
        <patternFill>
          <bgColor theme="0" tint="-0.14996795556505021"/>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theme="0" tint="-0.14996795556505021"/>
        </patternFill>
      </fill>
    </dxf>
    <dxf>
      <fill>
        <patternFill>
          <bgColor theme="0" tint="-0.14996795556505021"/>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theme="0" tint="-0.14996795556505021"/>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theme="0" tint="-0.14996795556505021"/>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0000"/>
        </patternFill>
      </fill>
    </dxf>
    <dxf>
      <fill>
        <patternFill>
          <bgColor rgb="FFFFFF00"/>
        </patternFill>
      </fill>
    </dxf>
    <dxf>
      <fill>
        <patternFill>
          <bgColor rgb="FF00B0F0"/>
        </patternFill>
      </fill>
    </dxf>
    <dxf>
      <fill>
        <patternFill>
          <bgColor rgb="FF92D050"/>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rgb="FFFF0000"/>
        </patternFill>
      </fill>
    </dxf>
    <dxf>
      <fill>
        <patternFill>
          <bgColor rgb="FFFFFF00"/>
        </patternFill>
      </fill>
    </dxf>
    <dxf>
      <fill>
        <patternFill>
          <bgColor theme="3" tint="0.59996337778862885"/>
        </patternFill>
      </fill>
    </dxf>
    <dxf>
      <fill>
        <patternFill>
          <bgColor rgb="FF92D050"/>
        </patternFill>
      </fill>
    </dxf>
    <dxf>
      <fill>
        <patternFill>
          <bgColor theme="5" tint="0.39994506668294322"/>
        </patternFill>
      </fill>
    </dxf>
    <dxf>
      <fill>
        <patternFill>
          <bgColor rgb="FFFFFF00"/>
        </patternFill>
      </fill>
    </dxf>
    <dxf>
      <fill>
        <patternFill>
          <bgColor theme="3" tint="0.59996337778862885"/>
        </patternFill>
      </fill>
    </dxf>
    <dxf>
      <fill>
        <patternFill>
          <bgColor rgb="FF92D050"/>
        </patternFill>
      </fill>
    </dxf>
    <dxf>
      <fill>
        <patternFill>
          <bgColor rgb="FFFF9999"/>
        </patternFill>
      </fill>
    </dxf>
    <dxf>
      <fill>
        <patternFill>
          <bgColor rgb="FFFFFF66"/>
        </patternFill>
      </fill>
    </dxf>
    <dxf>
      <fill>
        <patternFill>
          <bgColor rgb="FF99CCFF"/>
        </patternFill>
      </fill>
    </dxf>
    <dxf>
      <fill>
        <patternFill>
          <bgColor rgb="FFCCFFCC"/>
        </patternFill>
      </fill>
    </dxf>
    <dxf>
      <font>
        <b val="0"/>
        <i val="0"/>
      </font>
      <fill>
        <patternFill>
          <bgColor rgb="FFFF9999"/>
        </patternFill>
      </fill>
    </dxf>
    <dxf>
      <fill>
        <patternFill>
          <bgColor rgb="FFFFFF66"/>
        </patternFill>
      </fill>
    </dxf>
    <dxf>
      <fill>
        <patternFill>
          <bgColor rgb="FF99CCFF"/>
        </patternFill>
      </fill>
    </dxf>
    <dxf>
      <fill>
        <patternFill>
          <bgColor rgb="FFCCFFCC"/>
        </patternFill>
      </fill>
    </dxf>
    <dxf>
      <font>
        <b val="0"/>
        <i val="0"/>
      </font>
      <fill>
        <patternFill>
          <bgColor rgb="FFFF9999"/>
        </patternFill>
      </fill>
    </dxf>
    <dxf>
      <fill>
        <patternFill>
          <bgColor rgb="FFFFFF66"/>
        </patternFill>
      </fill>
    </dxf>
    <dxf>
      <fill>
        <patternFill>
          <bgColor rgb="FF99CCFF"/>
        </patternFill>
      </fill>
    </dxf>
    <dxf>
      <fill>
        <patternFill>
          <bgColor rgb="FFCCFFCC"/>
        </patternFill>
      </fill>
    </dxf>
    <dxf>
      <font>
        <b val="0"/>
        <i val="0"/>
      </font>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00B0F0"/>
        </patternFill>
      </fill>
    </dxf>
    <dxf>
      <fill>
        <patternFill>
          <bgColor rgb="FFFFFF00"/>
        </patternFill>
      </fill>
    </dxf>
    <dxf>
      <fill>
        <patternFill>
          <bgColor theme="0" tint="-0.14996795556505021"/>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theme="0" tint="-0.14996795556505021"/>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92D050"/>
        </patternFill>
      </fill>
    </dxf>
    <dxf>
      <fill>
        <patternFill>
          <bgColor rgb="FF00B0F0"/>
        </patternFill>
      </fill>
    </dxf>
    <dxf>
      <fill>
        <patternFill>
          <bgColor rgb="FFFFFF00"/>
        </patternFill>
      </fill>
    </dxf>
    <dxf>
      <fill>
        <patternFill>
          <bgColor theme="5" tint="0.39994506668294322"/>
        </patternFill>
      </fill>
    </dxf>
    <dxf>
      <fill>
        <patternFill>
          <bgColor theme="5" tint="0.39994506668294322"/>
        </patternFill>
      </fill>
    </dxf>
    <dxf>
      <fill>
        <patternFill>
          <bgColor rgb="FFFF9999"/>
        </patternFill>
      </fill>
    </dxf>
    <dxf>
      <fill>
        <patternFill>
          <bgColor rgb="FFFFFF66"/>
        </patternFill>
      </fill>
    </dxf>
    <dxf>
      <fill>
        <patternFill>
          <bgColor rgb="FF99CCFF"/>
        </patternFill>
      </fill>
    </dxf>
    <dxf>
      <fill>
        <patternFill>
          <bgColor rgb="FFCCFFCC"/>
        </patternFill>
      </fill>
    </dxf>
    <dxf>
      <fill>
        <patternFill>
          <bgColor rgb="FFCCFFCC"/>
        </patternFill>
      </fill>
    </dxf>
    <dxf>
      <fill>
        <patternFill>
          <bgColor rgb="FF99CCFF"/>
        </patternFill>
      </fill>
    </dxf>
    <dxf>
      <fill>
        <patternFill>
          <bgColor rgb="FFFFFF66"/>
        </patternFill>
      </fill>
    </dxf>
    <dxf>
      <fill>
        <patternFill>
          <bgColor rgb="FFFF9999"/>
        </patternFill>
      </fill>
    </dxf>
    <dxf>
      <fill>
        <patternFill>
          <bgColor rgb="FFCCFFCC"/>
        </patternFill>
      </fill>
    </dxf>
    <dxf>
      <fill>
        <patternFill>
          <bgColor rgb="FF99CCFF"/>
        </patternFill>
      </fill>
    </dxf>
    <dxf>
      <fill>
        <patternFill>
          <bgColor rgb="FFFFFF66"/>
        </patternFill>
      </fill>
    </dxf>
    <dxf>
      <fill>
        <patternFill>
          <bgColor rgb="FFFF9999"/>
        </patternFill>
      </fill>
    </dxf>
    <dxf>
      <fill>
        <patternFill>
          <bgColor rgb="FFCCFFCC"/>
        </patternFill>
      </fill>
    </dxf>
    <dxf>
      <fill>
        <patternFill>
          <bgColor rgb="FF99CCFF"/>
        </patternFill>
      </fill>
    </dxf>
    <dxf>
      <fill>
        <patternFill>
          <bgColor rgb="FFFFFF66"/>
        </patternFill>
      </fill>
    </dxf>
    <dxf>
      <fill>
        <patternFill>
          <bgColor rgb="FFFF9999"/>
        </patternFill>
      </fill>
    </dxf>
    <dxf>
      <fill>
        <patternFill>
          <bgColor rgb="FFCCFFCC"/>
        </patternFill>
      </fill>
    </dxf>
    <dxf>
      <fill>
        <patternFill>
          <bgColor rgb="FF99CCFF"/>
        </patternFill>
      </fill>
    </dxf>
    <dxf>
      <fill>
        <patternFill>
          <bgColor rgb="FFFFFF66"/>
        </patternFill>
      </fill>
    </dxf>
    <dxf>
      <fill>
        <patternFill>
          <bgColor rgb="FFFF9999"/>
        </patternFill>
      </fill>
    </dxf>
    <dxf>
      <fill>
        <patternFill>
          <bgColor rgb="FFCCFFCC"/>
        </patternFill>
      </fill>
    </dxf>
    <dxf>
      <fill>
        <patternFill>
          <bgColor rgb="FF99CCFF"/>
        </patternFill>
      </fill>
    </dxf>
    <dxf>
      <fill>
        <patternFill>
          <bgColor rgb="FFFFFF66"/>
        </patternFill>
      </fill>
    </dxf>
    <dxf>
      <fill>
        <patternFill>
          <bgColor rgb="FFFF9999"/>
        </patternFill>
      </fill>
    </dxf>
    <dxf>
      <fill>
        <patternFill>
          <bgColor rgb="FFCCFFCC"/>
        </patternFill>
      </fill>
    </dxf>
    <dxf>
      <fill>
        <patternFill>
          <bgColor rgb="FF99CCFF"/>
        </patternFill>
      </fill>
    </dxf>
    <dxf>
      <fill>
        <patternFill>
          <bgColor rgb="FFFFFF66"/>
        </patternFill>
      </fill>
    </dxf>
    <dxf>
      <fill>
        <patternFill>
          <bgColor rgb="FFFF9999"/>
        </patternFill>
      </fill>
    </dxf>
  </dxfs>
  <tableStyles count="0" defaultTableStyle="TableStyleMedium9" defaultPivotStyle="PivotStyleLight16"/>
  <colors>
    <mruColors>
      <color rgb="FFFF9999"/>
      <color rgb="FFDF0D0D"/>
      <color rgb="FFCCFFCC"/>
      <color rgb="FF99CCFF"/>
      <color rgb="FFFF7C80"/>
      <color rgb="FFFFFF66"/>
      <color rgb="FF99FF99"/>
      <color rgb="FFFFFF99"/>
      <color rgb="FF006600"/>
      <color rgb="FFF9AD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xml.rels><?xml version="1.0" encoding="UTF-8" standalone="yes"?>
<Relationships xmlns="http://schemas.openxmlformats.org/package/2006/relationships"><Relationship Id="rId2" Type="http://schemas.openxmlformats.org/officeDocument/2006/relationships/chartUserShapes" Target="../drawings/drawing9.xml"/><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GB" sz="1400"/>
              <a:t>Compliance View</a:t>
            </a:r>
          </a:p>
        </c:rich>
      </c:tx>
      <c:overlay val="1"/>
    </c:title>
    <c:autoTitleDeleted val="0"/>
    <c:plotArea>
      <c:layout>
        <c:manualLayout>
          <c:layoutTarget val="inner"/>
          <c:xMode val="edge"/>
          <c:yMode val="edge"/>
          <c:x val="0.3149763779527559"/>
          <c:y val="0.19616214639836688"/>
          <c:w val="0.40768613298337708"/>
          <c:h val="0.58765568718324623"/>
        </c:manualLayout>
      </c:layout>
      <c:radarChart>
        <c:radarStyle val="filled"/>
        <c:varyColors val="0"/>
        <c:ser>
          <c:idx val="1"/>
          <c:order val="0"/>
          <c:tx>
            <c:v>Compliant</c:v>
          </c:tx>
          <c:spPr>
            <a:noFill/>
            <a:ln w="28575">
              <a:solidFill>
                <a:srgbClr val="00B050"/>
              </a:solidFill>
            </a:ln>
          </c:spPr>
          <c:cat>
            <c:multiLvlStrRef>
              <c:f>Compliance_View!$B$3:$D$9</c:f>
              <c:multiLvlStrCache>
                <c:ptCount val="7"/>
                <c:lvl>
                  <c:pt idx="0">
                    <c:v>CONFIDENTIEL</c:v>
                  </c:pt>
                  <c:pt idx="1">
                    <c:v>RENFORCE</c:v>
                  </c:pt>
                  <c:pt idx="2">
                    <c:v>AUCUNE INDISPONIBILITE TOLEREE</c:v>
                  </c:pt>
                  <c:pt idx="3">
                    <c:v>DETAILLE</c:v>
                  </c:pt>
                  <c:pt idx="4">
                    <c:v>VERY STRONG</c:v>
                  </c:pt>
                  <c:pt idx="5">
                    <c:v>STRONG</c:v>
                  </c:pt>
                  <c:pt idx="6">
                    <c:v>STRONG</c:v>
                  </c:pt>
                </c:lvl>
                <c:lvl>
                  <c:pt idx="0">
                    <c:v>3</c:v>
                  </c:pt>
                  <c:pt idx="1">
                    <c:v>3</c:v>
                  </c:pt>
                  <c:pt idx="2">
                    <c:v>4</c:v>
                  </c:pt>
                  <c:pt idx="3">
                    <c:v>4</c:v>
                  </c:pt>
                  <c:pt idx="4">
                    <c:v>4</c:v>
                  </c:pt>
                  <c:pt idx="5">
                    <c:v>4</c:v>
                  </c:pt>
                  <c:pt idx="6">
                    <c:v>4</c:v>
                  </c:pt>
                </c:lvl>
                <c:lvl>
                  <c:pt idx="0">
                    <c:v>Confidentiality</c:v>
                  </c:pt>
                  <c:pt idx="1">
                    <c:v>Integrity</c:v>
                  </c:pt>
                  <c:pt idx="2">
                    <c:v>Availability</c:v>
                  </c:pt>
                  <c:pt idx="3">
                    <c:v>Traceability</c:v>
                  </c:pt>
                  <c:pt idx="4">
                    <c:v>Authentication</c:v>
                  </c:pt>
                  <c:pt idx="5">
                    <c:v>Infrastructure</c:v>
                  </c:pt>
                  <c:pt idx="6">
                    <c:v>Identity and Access management</c:v>
                  </c:pt>
                </c:lvl>
              </c:multiLvlStrCache>
            </c:multiLvlStrRef>
          </c:cat>
          <c:val>
            <c:numLit>
              <c:formatCode>General</c:formatCode>
              <c:ptCount val="7"/>
              <c:pt idx="0">
                <c:v>1</c:v>
              </c:pt>
              <c:pt idx="1">
                <c:v>1</c:v>
              </c:pt>
              <c:pt idx="2">
                <c:v>1</c:v>
              </c:pt>
              <c:pt idx="3">
                <c:v>1</c:v>
              </c:pt>
              <c:pt idx="4">
                <c:v>1</c:v>
              </c:pt>
              <c:pt idx="5">
                <c:v>1</c:v>
              </c:pt>
              <c:pt idx="6">
                <c:v>1</c:v>
              </c:pt>
            </c:numLit>
          </c:val>
          <c:extLst>
            <c:ext xmlns:c16="http://schemas.microsoft.com/office/drawing/2014/chart" uri="{C3380CC4-5D6E-409C-BE32-E72D297353CC}">
              <c16:uniqueId val="{00000000-C5A0-4088-8D09-C4A6055F0087}"/>
            </c:ext>
          </c:extLst>
        </c:ser>
        <c:ser>
          <c:idx val="2"/>
          <c:order val="1"/>
          <c:tx>
            <c:v>Mostly Compliant</c:v>
          </c:tx>
          <c:spPr>
            <a:noFill/>
            <a:ln w="28575">
              <a:solidFill>
                <a:srgbClr val="00B0F0"/>
              </a:solidFill>
            </a:ln>
          </c:spPr>
          <c:cat>
            <c:multiLvlStrRef>
              <c:f>Compliance_View!$B$3:$D$9</c:f>
              <c:multiLvlStrCache>
                <c:ptCount val="7"/>
                <c:lvl>
                  <c:pt idx="0">
                    <c:v>CONFIDENTIEL</c:v>
                  </c:pt>
                  <c:pt idx="1">
                    <c:v>RENFORCE</c:v>
                  </c:pt>
                  <c:pt idx="2">
                    <c:v>AUCUNE INDISPONIBILITE TOLEREE</c:v>
                  </c:pt>
                  <c:pt idx="3">
                    <c:v>DETAILLE</c:v>
                  </c:pt>
                  <c:pt idx="4">
                    <c:v>VERY STRONG</c:v>
                  </c:pt>
                  <c:pt idx="5">
                    <c:v>STRONG</c:v>
                  </c:pt>
                  <c:pt idx="6">
                    <c:v>STRONG</c:v>
                  </c:pt>
                </c:lvl>
                <c:lvl>
                  <c:pt idx="0">
                    <c:v>3</c:v>
                  </c:pt>
                  <c:pt idx="1">
                    <c:v>3</c:v>
                  </c:pt>
                  <c:pt idx="2">
                    <c:v>4</c:v>
                  </c:pt>
                  <c:pt idx="3">
                    <c:v>4</c:v>
                  </c:pt>
                  <c:pt idx="4">
                    <c:v>4</c:v>
                  </c:pt>
                  <c:pt idx="5">
                    <c:v>4</c:v>
                  </c:pt>
                  <c:pt idx="6">
                    <c:v>4</c:v>
                  </c:pt>
                </c:lvl>
                <c:lvl>
                  <c:pt idx="0">
                    <c:v>Confidentiality</c:v>
                  </c:pt>
                  <c:pt idx="1">
                    <c:v>Integrity</c:v>
                  </c:pt>
                  <c:pt idx="2">
                    <c:v>Availability</c:v>
                  </c:pt>
                  <c:pt idx="3">
                    <c:v>Traceability</c:v>
                  </c:pt>
                  <c:pt idx="4">
                    <c:v>Authentication</c:v>
                  </c:pt>
                  <c:pt idx="5">
                    <c:v>Infrastructure</c:v>
                  </c:pt>
                  <c:pt idx="6">
                    <c:v>Identity and Access management</c:v>
                  </c:pt>
                </c:lvl>
              </c:multiLvlStrCache>
            </c:multiLvlStrRef>
          </c:cat>
          <c:val>
            <c:numLit>
              <c:formatCode>General</c:formatCode>
              <c:ptCount val="7"/>
              <c:pt idx="0">
                <c:v>1.1000000000000001</c:v>
              </c:pt>
              <c:pt idx="1">
                <c:v>1.1000000000000001</c:v>
              </c:pt>
              <c:pt idx="2">
                <c:v>1.1000000000000001</c:v>
              </c:pt>
              <c:pt idx="3">
                <c:v>1.1000000000000001</c:v>
              </c:pt>
              <c:pt idx="4">
                <c:v>1.1000000000000001</c:v>
              </c:pt>
              <c:pt idx="5">
                <c:v>1.1000000000000001</c:v>
              </c:pt>
              <c:pt idx="6">
                <c:v>1.1000000000000001</c:v>
              </c:pt>
            </c:numLit>
          </c:val>
          <c:extLst>
            <c:ext xmlns:c16="http://schemas.microsoft.com/office/drawing/2014/chart" uri="{C3380CC4-5D6E-409C-BE32-E72D297353CC}">
              <c16:uniqueId val="{00000001-C5A0-4088-8D09-C4A6055F0087}"/>
            </c:ext>
          </c:extLst>
        </c:ser>
        <c:ser>
          <c:idx val="3"/>
          <c:order val="2"/>
          <c:tx>
            <c:v>Somewhat Compliant</c:v>
          </c:tx>
          <c:spPr>
            <a:noFill/>
            <a:ln w="28575">
              <a:solidFill>
                <a:srgbClr val="FFC000"/>
              </a:solidFill>
            </a:ln>
          </c:spPr>
          <c:cat>
            <c:multiLvlStrRef>
              <c:f>Compliance_View!$B$3:$D$9</c:f>
              <c:multiLvlStrCache>
                <c:ptCount val="7"/>
                <c:lvl>
                  <c:pt idx="0">
                    <c:v>CONFIDENTIEL</c:v>
                  </c:pt>
                  <c:pt idx="1">
                    <c:v>RENFORCE</c:v>
                  </c:pt>
                  <c:pt idx="2">
                    <c:v>AUCUNE INDISPONIBILITE TOLEREE</c:v>
                  </c:pt>
                  <c:pt idx="3">
                    <c:v>DETAILLE</c:v>
                  </c:pt>
                  <c:pt idx="4">
                    <c:v>VERY STRONG</c:v>
                  </c:pt>
                  <c:pt idx="5">
                    <c:v>STRONG</c:v>
                  </c:pt>
                  <c:pt idx="6">
                    <c:v>STRONG</c:v>
                  </c:pt>
                </c:lvl>
                <c:lvl>
                  <c:pt idx="0">
                    <c:v>3</c:v>
                  </c:pt>
                  <c:pt idx="1">
                    <c:v>3</c:v>
                  </c:pt>
                  <c:pt idx="2">
                    <c:v>4</c:v>
                  </c:pt>
                  <c:pt idx="3">
                    <c:v>4</c:v>
                  </c:pt>
                  <c:pt idx="4">
                    <c:v>4</c:v>
                  </c:pt>
                  <c:pt idx="5">
                    <c:v>4</c:v>
                  </c:pt>
                  <c:pt idx="6">
                    <c:v>4</c:v>
                  </c:pt>
                </c:lvl>
                <c:lvl>
                  <c:pt idx="0">
                    <c:v>Confidentiality</c:v>
                  </c:pt>
                  <c:pt idx="1">
                    <c:v>Integrity</c:v>
                  </c:pt>
                  <c:pt idx="2">
                    <c:v>Availability</c:v>
                  </c:pt>
                  <c:pt idx="3">
                    <c:v>Traceability</c:v>
                  </c:pt>
                  <c:pt idx="4">
                    <c:v>Authentication</c:v>
                  </c:pt>
                  <c:pt idx="5">
                    <c:v>Infrastructure</c:v>
                  </c:pt>
                  <c:pt idx="6">
                    <c:v>Identity and Access management</c:v>
                  </c:pt>
                </c:lvl>
              </c:multiLvlStrCache>
            </c:multiLvlStrRef>
          </c:cat>
          <c:val>
            <c:numLit>
              <c:formatCode>General</c:formatCode>
              <c:ptCount val="7"/>
              <c:pt idx="0">
                <c:v>2</c:v>
              </c:pt>
              <c:pt idx="1">
                <c:v>2</c:v>
              </c:pt>
              <c:pt idx="2">
                <c:v>2</c:v>
              </c:pt>
              <c:pt idx="3">
                <c:v>2</c:v>
              </c:pt>
              <c:pt idx="4">
                <c:v>2</c:v>
              </c:pt>
              <c:pt idx="5">
                <c:v>2</c:v>
              </c:pt>
              <c:pt idx="6">
                <c:v>2</c:v>
              </c:pt>
            </c:numLit>
          </c:val>
          <c:extLst>
            <c:ext xmlns:c16="http://schemas.microsoft.com/office/drawing/2014/chart" uri="{C3380CC4-5D6E-409C-BE32-E72D297353CC}">
              <c16:uniqueId val="{00000002-C5A0-4088-8D09-C4A6055F0087}"/>
            </c:ext>
          </c:extLst>
        </c:ser>
        <c:ser>
          <c:idx val="4"/>
          <c:order val="3"/>
          <c:tx>
            <c:v>Not Compliant</c:v>
          </c:tx>
          <c:spPr>
            <a:noFill/>
            <a:ln w="28575">
              <a:solidFill>
                <a:srgbClr val="FF0000"/>
              </a:solidFill>
            </a:ln>
          </c:spPr>
          <c:cat>
            <c:multiLvlStrRef>
              <c:f>Compliance_View!$B$3:$D$9</c:f>
              <c:multiLvlStrCache>
                <c:ptCount val="7"/>
                <c:lvl>
                  <c:pt idx="0">
                    <c:v>CONFIDENTIEL</c:v>
                  </c:pt>
                  <c:pt idx="1">
                    <c:v>RENFORCE</c:v>
                  </c:pt>
                  <c:pt idx="2">
                    <c:v>AUCUNE INDISPONIBILITE TOLEREE</c:v>
                  </c:pt>
                  <c:pt idx="3">
                    <c:v>DETAILLE</c:v>
                  </c:pt>
                  <c:pt idx="4">
                    <c:v>VERY STRONG</c:v>
                  </c:pt>
                  <c:pt idx="5">
                    <c:v>STRONG</c:v>
                  </c:pt>
                  <c:pt idx="6">
                    <c:v>STRONG</c:v>
                  </c:pt>
                </c:lvl>
                <c:lvl>
                  <c:pt idx="0">
                    <c:v>3</c:v>
                  </c:pt>
                  <c:pt idx="1">
                    <c:v>3</c:v>
                  </c:pt>
                  <c:pt idx="2">
                    <c:v>4</c:v>
                  </c:pt>
                  <c:pt idx="3">
                    <c:v>4</c:v>
                  </c:pt>
                  <c:pt idx="4">
                    <c:v>4</c:v>
                  </c:pt>
                  <c:pt idx="5">
                    <c:v>4</c:v>
                  </c:pt>
                  <c:pt idx="6">
                    <c:v>4</c:v>
                  </c:pt>
                </c:lvl>
                <c:lvl>
                  <c:pt idx="0">
                    <c:v>Confidentiality</c:v>
                  </c:pt>
                  <c:pt idx="1">
                    <c:v>Integrity</c:v>
                  </c:pt>
                  <c:pt idx="2">
                    <c:v>Availability</c:v>
                  </c:pt>
                  <c:pt idx="3">
                    <c:v>Traceability</c:v>
                  </c:pt>
                  <c:pt idx="4">
                    <c:v>Authentication</c:v>
                  </c:pt>
                  <c:pt idx="5">
                    <c:v>Infrastructure</c:v>
                  </c:pt>
                  <c:pt idx="6">
                    <c:v>Identity and Access management</c:v>
                  </c:pt>
                </c:lvl>
              </c:multiLvlStrCache>
            </c:multiLvlStrRef>
          </c:cat>
          <c:val>
            <c:numLit>
              <c:formatCode>General</c:formatCode>
              <c:ptCount val="7"/>
              <c:pt idx="0">
                <c:v>3</c:v>
              </c:pt>
              <c:pt idx="1">
                <c:v>3</c:v>
              </c:pt>
              <c:pt idx="2">
                <c:v>3</c:v>
              </c:pt>
              <c:pt idx="3">
                <c:v>3</c:v>
              </c:pt>
              <c:pt idx="4">
                <c:v>3</c:v>
              </c:pt>
              <c:pt idx="5">
                <c:v>3</c:v>
              </c:pt>
              <c:pt idx="6">
                <c:v>3</c:v>
              </c:pt>
            </c:numLit>
          </c:val>
          <c:extLst>
            <c:ext xmlns:c16="http://schemas.microsoft.com/office/drawing/2014/chart" uri="{C3380CC4-5D6E-409C-BE32-E72D297353CC}">
              <c16:uniqueId val="{00000003-C5A0-4088-8D09-C4A6055F0087}"/>
            </c:ext>
          </c:extLst>
        </c:ser>
        <c:ser>
          <c:idx val="0"/>
          <c:order val="4"/>
          <c:tx>
            <c:strRef>
              <c:f>Compliance_View!$E$2</c:f>
              <c:strCache>
                <c:ptCount val="1"/>
                <c:pt idx="0">
                  <c:v>Actuel niveau de conformité</c:v>
                </c:pt>
              </c:strCache>
            </c:strRef>
          </c:tx>
          <c:spPr>
            <a:solidFill>
              <a:srgbClr val="7030A0"/>
            </a:solidFill>
            <a:ln w="28575">
              <a:solidFill>
                <a:srgbClr val="7030A0"/>
              </a:solidFill>
            </a:ln>
          </c:spPr>
          <c:cat>
            <c:multiLvlStrRef>
              <c:f>Compliance_View!$B$3:$D$9</c:f>
              <c:multiLvlStrCache>
                <c:ptCount val="7"/>
                <c:lvl>
                  <c:pt idx="0">
                    <c:v>CONFIDENTIEL</c:v>
                  </c:pt>
                  <c:pt idx="1">
                    <c:v>RENFORCE</c:v>
                  </c:pt>
                  <c:pt idx="2">
                    <c:v>AUCUNE INDISPONIBILITE TOLEREE</c:v>
                  </c:pt>
                  <c:pt idx="3">
                    <c:v>DETAILLE</c:v>
                  </c:pt>
                  <c:pt idx="4">
                    <c:v>VERY STRONG</c:v>
                  </c:pt>
                  <c:pt idx="5">
                    <c:v>STRONG</c:v>
                  </c:pt>
                  <c:pt idx="6">
                    <c:v>STRONG</c:v>
                  </c:pt>
                </c:lvl>
                <c:lvl>
                  <c:pt idx="0">
                    <c:v>3</c:v>
                  </c:pt>
                  <c:pt idx="1">
                    <c:v>3</c:v>
                  </c:pt>
                  <c:pt idx="2">
                    <c:v>4</c:v>
                  </c:pt>
                  <c:pt idx="3">
                    <c:v>4</c:v>
                  </c:pt>
                  <c:pt idx="4">
                    <c:v>4</c:v>
                  </c:pt>
                  <c:pt idx="5">
                    <c:v>4</c:v>
                  </c:pt>
                  <c:pt idx="6">
                    <c:v>4</c:v>
                  </c:pt>
                </c:lvl>
                <c:lvl>
                  <c:pt idx="0">
                    <c:v>Confidentiality</c:v>
                  </c:pt>
                  <c:pt idx="1">
                    <c:v>Integrity</c:v>
                  </c:pt>
                  <c:pt idx="2">
                    <c:v>Availability</c:v>
                  </c:pt>
                  <c:pt idx="3">
                    <c:v>Traceability</c:v>
                  </c:pt>
                  <c:pt idx="4">
                    <c:v>Authentication</c:v>
                  </c:pt>
                  <c:pt idx="5">
                    <c:v>Infrastructure</c:v>
                  </c:pt>
                  <c:pt idx="6">
                    <c:v>Identity and Access management</c:v>
                  </c:pt>
                </c:lvl>
              </c:multiLvlStrCache>
            </c:multiLvlStrRef>
          </c:cat>
          <c:val>
            <c:numRef>
              <c:f>Compliance_View!$E$3:$E$9</c:f>
              <c:numCache>
                <c:formatCode>0.00</c:formatCode>
                <c:ptCount val="7"/>
                <c:pt idx="0">
                  <c:v>2.4444444444444446</c:v>
                </c:pt>
                <c:pt idx="1">
                  <c:v>2</c:v>
                </c:pt>
                <c:pt idx="2">
                  <c:v>2</c:v>
                </c:pt>
                <c:pt idx="3">
                  <c:v>2.625</c:v>
                </c:pt>
                <c:pt idx="4">
                  <c:v>2.875</c:v>
                </c:pt>
                <c:pt idx="5">
                  <c:v>1</c:v>
                </c:pt>
                <c:pt idx="6">
                  <c:v>1.4166666666666667</c:v>
                </c:pt>
              </c:numCache>
            </c:numRef>
          </c:val>
          <c:extLst>
            <c:ext xmlns:c16="http://schemas.microsoft.com/office/drawing/2014/chart" uri="{C3380CC4-5D6E-409C-BE32-E72D297353CC}">
              <c16:uniqueId val="{00000004-C5A0-4088-8D09-C4A6055F0087}"/>
            </c:ext>
          </c:extLst>
        </c:ser>
        <c:dLbls>
          <c:showLegendKey val="0"/>
          <c:showVal val="0"/>
          <c:showCatName val="0"/>
          <c:showSerName val="0"/>
          <c:showPercent val="0"/>
          <c:showBubbleSize val="0"/>
        </c:dLbls>
        <c:axId val="237299968"/>
        <c:axId val="237314048"/>
      </c:radarChart>
      <c:catAx>
        <c:axId val="237299968"/>
        <c:scaling>
          <c:orientation val="minMax"/>
        </c:scaling>
        <c:delete val="0"/>
        <c:axPos val="b"/>
        <c:majorGridlines/>
        <c:numFmt formatCode="General" sourceLinked="0"/>
        <c:majorTickMark val="out"/>
        <c:minorTickMark val="none"/>
        <c:tickLblPos val="nextTo"/>
        <c:spPr>
          <a:effectLst>
            <a:outerShdw blurRad="50800" dist="50800" dir="5400000" sx="82000" sy="82000" algn="ctr" rotWithShape="0">
              <a:srgbClr val="000000">
                <a:alpha val="5000"/>
              </a:srgbClr>
            </a:outerShdw>
          </a:effectLst>
        </c:spPr>
        <c:txPr>
          <a:bodyPr/>
          <a:lstStyle/>
          <a:p>
            <a:pPr>
              <a:defRPr sz="900"/>
            </a:pPr>
            <a:endParaRPr lang="fr-FR"/>
          </a:p>
        </c:txPr>
        <c:crossAx val="237314048"/>
        <c:crosses val="autoZero"/>
        <c:auto val="1"/>
        <c:lblAlgn val="ctr"/>
        <c:lblOffset val="100"/>
        <c:noMultiLvlLbl val="0"/>
      </c:catAx>
      <c:valAx>
        <c:axId val="237314048"/>
        <c:scaling>
          <c:orientation val="maxMin"/>
          <c:max val="4"/>
          <c:min val="1"/>
        </c:scaling>
        <c:delete val="0"/>
        <c:axPos val="l"/>
        <c:majorGridlines>
          <c:spPr>
            <a:ln>
              <a:solidFill>
                <a:schemeClr val="accent1">
                  <a:alpha val="36000"/>
                </a:schemeClr>
              </a:solidFill>
            </a:ln>
          </c:spPr>
        </c:majorGridlines>
        <c:numFmt formatCode="0" sourceLinked="0"/>
        <c:majorTickMark val="cross"/>
        <c:minorTickMark val="none"/>
        <c:tickLblPos val="nextTo"/>
        <c:txPr>
          <a:bodyPr/>
          <a:lstStyle/>
          <a:p>
            <a:pPr>
              <a:defRPr sz="1000"/>
            </a:pPr>
            <a:endParaRPr lang="fr-FR"/>
          </a:p>
        </c:txPr>
        <c:crossAx val="237299968"/>
        <c:crosses val="autoZero"/>
        <c:crossBetween val="between"/>
        <c:majorUnit val="1"/>
      </c:valAx>
      <c:spPr>
        <a:ln>
          <a:noFill/>
        </a:ln>
      </c:spPr>
    </c:plotArea>
    <c:legend>
      <c:legendPos val="r"/>
      <c:layout>
        <c:manualLayout>
          <c:xMode val="edge"/>
          <c:yMode val="edge"/>
          <c:x val="0.13292879150975695"/>
          <c:y val="0.83600419316954755"/>
          <c:w val="0.80643729316444135"/>
          <c:h val="0.16399577620824901"/>
        </c:manualLayout>
      </c:layout>
      <c:overlay val="0"/>
    </c:legend>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GB" sz="1400"/>
              <a:t>Actions view</a:t>
            </a:r>
          </a:p>
        </c:rich>
      </c:tx>
      <c:layout>
        <c:manualLayout>
          <c:xMode val="edge"/>
          <c:yMode val="edge"/>
          <c:x val="0.40955636642980597"/>
          <c:y val="2.0833328451132251E-2"/>
        </c:manualLayout>
      </c:layout>
      <c:overlay val="1"/>
    </c:title>
    <c:autoTitleDeleted val="0"/>
    <c:view3D>
      <c:rotX val="15"/>
      <c:rotY val="20"/>
      <c:rAngAx val="1"/>
    </c:view3D>
    <c:floor>
      <c:thickness val="0"/>
    </c:floor>
    <c:sideWall>
      <c:thickness val="0"/>
    </c:sideWall>
    <c:backWall>
      <c:thickness val="0"/>
    </c:backWall>
    <c:plotArea>
      <c:layout>
        <c:manualLayout>
          <c:layoutTarget val="inner"/>
          <c:xMode val="edge"/>
          <c:yMode val="edge"/>
          <c:x val="0.11250042101544819"/>
          <c:y val="0.11386081883651601"/>
          <c:w val="0.82760382651699049"/>
          <c:h val="0.58635227166472825"/>
        </c:manualLayout>
      </c:layout>
      <c:bar3DChart>
        <c:barDir val="col"/>
        <c:grouping val="stacked"/>
        <c:varyColors val="0"/>
        <c:ser>
          <c:idx val="0"/>
          <c:order val="0"/>
          <c:tx>
            <c:strRef>
              <c:f>Compliance_View!$G$2</c:f>
              <c:strCache>
                <c:ptCount val="1"/>
                <c:pt idx="0">
                  <c:v># 
Total implementé</c:v>
                </c:pt>
              </c:strCache>
            </c:strRef>
          </c:tx>
          <c:spPr>
            <a:solidFill>
              <a:srgbClr val="92D050"/>
            </a:solidFill>
          </c:spPr>
          <c:invertIfNegative val="0"/>
          <c:dLbls>
            <c:spPr>
              <a:noFill/>
              <a:ln>
                <a:noFill/>
              </a:ln>
              <a:effectLst/>
            </c:spPr>
            <c:txPr>
              <a:bodyPr/>
              <a:lstStyle/>
              <a:p>
                <a:pPr>
                  <a:defRPr sz="70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Compliance_View!$B$3:$B$9</c:f>
              <c:strCache>
                <c:ptCount val="7"/>
                <c:pt idx="0">
                  <c:v>Confidentiality</c:v>
                </c:pt>
                <c:pt idx="1">
                  <c:v>Integrity</c:v>
                </c:pt>
                <c:pt idx="2">
                  <c:v>Availability</c:v>
                </c:pt>
                <c:pt idx="3">
                  <c:v>Traceability</c:v>
                </c:pt>
                <c:pt idx="4">
                  <c:v>Authentication</c:v>
                </c:pt>
                <c:pt idx="5">
                  <c:v>Infrastructure</c:v>
                </c:pt>
                <c:pt idx="6">
                  <c:v>Identity and Access management</c:v>
                </c:pt>
              </c:strCache>
            </c:strRef>
          </c:cat>
          <c:val>
            <c:numRef>
              <c:f>Compliance_View!$G$3:$G$9</c:f>
              <c:numCache>
                <c:formatCode>General</c:formatCode>
                <c:ptCount val="7"/>
                <c:pt idx="0">
                  <c:v>4</c:v>
                </c:pt>
                <c:pt idx="1">
                  <c:v>2</c:v>
                </c:pt>
                <c:pt idx="2">
                  <c:v>2</c:v>
                </c:pt>
                <c:pt idx="3">
                  <c:v>3</c:v>
                </c:pt>
                <c:pt idx="4">
                  <c:v>3</c:v>
                </c:pt>
                <c:pt idx="5">
                  <c:v>5</c:v>
                </c:pt>
                <c:pt idx="6">
                  <c:v>10</c:v>
                </c:pt>
              </c:numCache>
            </c:numRef>
          </c:val>
          <c:extLst>
            <c:ext xmlns:c16="http://schemas.microsoft.com/office/drawing/2014/chart" uri="{C3380CC4-5D6E-409C-BE32-E72D297353CC}">
              <c16:uniqueId val="{00000000-12AB-4C65-A499-7B7DF6961628}"/>
            </c:ext>
          </c:extLst>
        </c:ser>
        <c:ser>
          <c:idx val="1"/>
          <c:order val="1"/>
          <c:tx>
            <c:strRef>
              <c:f>Compliance_View!$H$2</c:f>
              <c:strCache>
                <c:ptCount val="1"/>
                <c:pt idx="0">
                  <c:v># 
Partiellement implementé</c:v>
                </c:pt>
              </c:strCache>
            </c:strRef>
          </c:tx>
          <c:spPr>
            <a:solidFill>
              <a:srgbClr val="FFC000"/>
            </a:solidFill>
          </c:spPr>
          <c:invertIfNegative val="0"/>
          <c:dLbls>
            <c:spPr>
              <a:noFill/>
              <a:ln>
                <a:noFill/>
              </a:ln>
              <a:effectLst/>
            </c:spPr>
            <c:txPr>
              <a:bodyPr/>
              <a:lstStyle/>
              <a:p>
                <a:pPr>
                  <a:defRPr sz="70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Compliance_View!$B$3:$B$9</c:f>
              <c:strCache>
                <c:ptCount val="7"/>
                <c:pt idx="0">
                  <c:v>Confidentiality</c:v>
                </c:pt>
                <c:pt idx="1">
                  <c:v>Integrity</c:v>
                </c:pt>
                <c:pt idx="2">
                  <c:v>Availability</c:v>
                </c:pt>
                <c:pt idx="3">
                  <c:v>Traceability</c:v>
                </c:pt>
                <c:pt idx="4">
                  <c:v>Authentication</c:v>
                </c:pt>
                <c:pt idx="5">
                  <c:v>Infrastructure</c:v>
                </c:pt>
                <c:pt idx="6">
                  <c:v>Identity and Access management</c:v>
                </c:pt>
              </c:strCache>
            </c:strRef>
          </c:cat>
          <c:val>
            <c:numRef>
              <c:f>Compliance_View!$H$3:$H$9</c:f>
              <c:numCache>
                <c:formatCode>General</c:formatCode>
                <c:ptCount val="7"/>
                <c:pt idx="0">
                  <c:v>2</c:v>
                </c:pt>
                <c:pt idx="1">
                  <c:v>0</c:v>
                </c:pt>
                <c:pt idx="2">
                  <c:v>2</c:v>
                </c:pt>
                <c:pt idx="3">
                  <c:v>2</c:v>
                </c:pt>
                <c:pt idx="4">
                  <c:v>0</c:v>
                </c:pt>
                <c:pt idx="5">
                  <c:v>0</c:v>
                </c:pt>
                <c:pt idx="6">
                  <c:v>1</c:v>
                </c:pt>
              </c:numCache>
            </c:numRef>
          </c:val>
          <c:extLst>
            <c:ext xmlns:c16="http://schemas.microsoft.com/office/drawing/2014/chart" uri="{C3380CC4-5D6E-409C-BE32-E72D297353CC}">
              <c16:uniqueId val="{00000001-12AB-4C65-A499-7B7DF6961628}"/>
            </c:ext>
          </c:extLst>
        </c:ser>
        <c:ser>
          <c:idx val="2"/>
          <c:order val="2"/>
          <c:tx>
            <c:strRef>
              <c:f>Compliance_View!$I$2</c:f>
              <c:strCache>
                <c:ptCount val="1"/>
                <c:pt idx="0">
                  <c:v># 
Non implementé</c:v>
                </c:pt>
              </c:strCache>
            </c:strRef>
          </c:tx>
          <c:spPr>
            <a:solidFill>
              <a:srgbClr val="FF0000"/>
            </a:solidFill>
          </c:spPr>
          <c:invertIfNegative val="0"/>
          <c:cat>
            <c:strRef>
              <c:f>Compliance_View!$B$3:$B$9</c:f>
              <c:strCache>
                <c:ptCount val="7"/>
                <c:pt idx="0">
                  <c:v>Confidentiality</c:v>
                </c:pt>
                <c:pt idx="1">
                  <c:v>Integrity</c:v>
                </c:pt>
                <c:pt idx="2">
                  <c:v>Availability</c:v>
                </c:pt>
                <c:pt idx="3">
                  <c:v>Traceability</c:v>
                </c:pt>
                <c:pt idx="4">
                  <c:v>Authentication</c:v>
                </c:pt>
                <c:pt idx="5">
                  <c:v>Infrastructure</c:v>
                </c:pt>
                <c:pt idx="6">
                  <c:v>Identity and Access management</c:v>
                </c:pt>
              </c:strCache>
            </c:strRef>
          </c:cat>
          <c:val>
            <c:numRef>
              <c:f>Compliance_View!$I$3:$I$9</c:f>
              <c:numCache>
                <c:formatCode>General</c:formatCode>
                <c:ptCount val="7"/>
                <c:pt idx="0">
                  <c:v>3</c:v>
                </c:pt>
                <c:pt idx="1">
                  <c:v>1</c:v>
                </c:pt>
                <c:pt idx="2">
                  <c:v>0</c:v>
                </c:pt>
                <c:pt idx="3">
                  <c:v>3</c:v>
                </c:pt>
                <c:pt idx="4">
                  <c:v>5</c:v>
                </c:pt>
                <c:pt idx="5">
                  <c:v>0</c:v>
                </c:pt>
                <c:pt idx="6">
                  <c:v>1</c:v>
                </c:pt>
              </c:numCache>
            </c:numRef>
          </c:val>
          <c:extLst>
            <c:ext xmlns:c16="http://schemas.microsoft.com/office/drawing/2014/chart" uri="{C3380CC4-5D6E-409C-BE32-E72D297353CC}">
              <c16:uniqueId val="{00000002-12AB-4C65-A499-7B7DF6961628}"/>
            </c:ext>
          </c:extLst>
        </c:ser>
        <c:ser>
          <c:idx val="3"/>
          <c:order val="3"/>
          <c:tx>
            <c:strRef>
              <c:f>Compliance_View!$J$2</c:f>
              <c:strCache>
                <c:ptCount val="1"/>
                <c:pt idx="0">
                  <c:v># 
N/R</c:v>
                </c:pt>
              </c:strCache>
            </c:strRef>
          </c:tx>
          <c:spPr>
            <a:solidFill>
              <a:schemeClr val="accent2">
                <a:lumMod val="60000"/>
                <a:lumOff val="40000"/>
              </a:schemeClr>
            </a:solidFill>
          </c:spPr>
          <c:invertIfNegative val="0"/>
          <c:dLbls>
            <c:spPr>
              <a:noFill/>
              <a:ln>
                <a:noFill/>
              </a:ln>
              <a:effectLst/>
            </c:spPr>
            <c:txPr>
              <a:bodyPr/>
              <a:lstStyle/>
              <a:p>
                <a:pPr>
                  <a:defRPr sz="70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Compliance_View!$B$3:$B$9</c:f>
              <c:strCache>
                <c:ptCount val="7"/>
                <c:pt idx="0">
                  <c:v>Confidentiality</c:v>
                </c:pt>
                <c:pt idx="1">
                  <c:v>Integrity</c:v>
                </c:pt>
                <c:pt idx="2">
                  <c:v>Availability</c:v>
                </c:pt>
                <c:pt idx="3">
                  <c:v>Traceability</c:v>
                </c:pt>
                <c:pt idx="4">
                  <c:v>Authentication</c:v>
                </c:pt>
                <c:pt idx="5">
                  <c:v>Infrastructure</c:v>
                </c:pt>
                <c:pt idx="6">
                  <c:v>Identity and Access management</c:v>
                </c:pt>
              </c:strCache>
            </c:strRef>
          </c:cat>
          <c:val>
            <c:numRef>
              <c:f>Compliance_View!$J$3:$J$9</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2AB-4C65-A499-7B7DF6961628}"/>
            </c:ext>
          </c:extLst>
        </c:ser>
        <c:dLbls>
          <c:showLegendKey val="0"/>
          <c:showVal val="0"/>
          <c:showCatName val="0"/>
          <c:showSerName val="0"/>
          <c:showPercent val="0"/>
          <c:showBubbleSize val="0"/>
        </c:dLbls>
        <c:gapWidth val="150"/>
        <c:shape val="box"/>
        <c:axId val="237700608"/>
        <c:axId val="237702144"/>
        <c:axId val="0"/>
      </c:bar3DChart>
      <c:catAx>
        <c:axId val="237700608"/>
        <c:scaling>
          <c:orientation val="minMax"/>
        </c:scaling>
        <c:delete val="0"/>
        <c:axPos val="b"/>
        <c:numFmt formatCode="General" sourceLinked="0"/>
        <c:majorTickMark val="out"/>
        <c:minorTickMark val="none"/>
        <c:tickLblPos val="nextTo"/>
        <c:txPr>
          <a:bodyPr/>
          <a:lstStyle/>
          <a:p>
            <a:pPr>
              <a:defRPr sz="900"/>
            </a:pPr>
            <a:endParaRPr lang="fr-FR"/>
          </a:p>
        </c:txPr>
        <c:crossAx val="237702144"/>
        <c:crosses val="autoZero"/>
        <c:auto val="1"/>
        <c:lblAlgn val="ctr"/>
        <c:lblOffset val="100"/>
        <c:noMultiLvlLbl val="0"/>
      </c:catAx>
      <c:valAx>
        <c:axId val="237702144"/>
        <c:scaling>
          <c:orientation val="minMax"/>
        </c:scaling>
        <c:delete val="0"/>
        <c:axPos val="l"/>
        <c:majorGridlines/>
        <c:numFmt formatCode="General" sourceLinked="1"/>
        <c:majorTickMark val="out"/>
        <c:minorTickMark val="none"/>
        <c:tickLblPos val="nextTo"/>
        <c:crossAx val="237700608"/>
        <c:crosses val="autoZero"/>
        <c:crossBetween val="between"/>
      </c:valAx>
    </c:plotArea>
    <c:legend>
      <c:legendPos val="r"/>
      <c:layout>
        <c:manualLayout>
          <c:xMode val="edge"/>
          <c:yMode val="edge"/>
          <c:x val="4.6104025729178211E-2"/>
          <c:y val="0.9133734267497593"/>
          <c:w val="0.93094344427603826"/>
          <c:h val="8.5906194716396073E-2"/>
        </c:manualLayout>
      </c:layout>
      <c:overlay val="0"/>
      <c:txPr>
        <a:bodyPr/>
        <a:lstStyle/>
        <a:p>
          <a:pPr>
            <a:defRPr b="0"/>
          </a:pPr>
          <a:endParaRPr lang="fr-FR"/>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Residual Risks</a:t>
            </a:r>
          </a:p>
        </c:rich>
      </c:tx>
      <c:layout>
        <c:manualLayout>
          <c:xMode val="edge"/>
          <c:yMode val="edge"/>
          <c:x val="0.35364473211705233"/>
          <c:y val="4.7464924541982534E-2"/>
        </c:manualLayout>
      </c:layout>
      <c:overlay val="0"/>
    </c:title>
    <c:autoTitleDeleted val="0"/>
    <c:plotArea>
      <c:layout>
        <c:manualLayout>
          <c:layoutTarget val="inner"/>
          <c:xMode val="edge"/>
          <c:yMode val="edge"/>
          <c:x val="8.3790621834117229E-2"/>
          <c:y val="0.10372716875972147"/>
          <c:w val="0.85460765680152606"/>
          <c:h val="0.80414416018341783"/>
        </c:manualLayout>
      </c:layout>
      <c:bubbleChart>
        <c:varyColors val="0"/>
        <c:ser>
          <c:idx val="0"/>
          <c:order val="0"/>
          <c:tx>
            <c:strRef>
              <c:f>Risk_Charts!$O$107</c:f>
              <c:strCache>
                <c:ptCount val="1"/>
                <c:pt idx="0">
                  <c:v>Residual Risk</c:v>
                </c:pt>
              </c:strCache>
            </c:strRef>
          </c:tx>
          <c:invertIfNegative val="0"/>
          <c:dPt>
            <c:idx val="0"/>
            <c:invertIfNegative val="0"/>
            <c:bubble3D val="1"/>
            <c:spPr>
              <a:solidFill>
                <a:srgbClr val="9BBB59"/>
              </a:solidFill>
            </c:spPr>
            <c:extLst>
              <c:ext xmlns:c16="http://schemas.microsoft.com/office/drawing/2014/chart" uri="{C3380CC4-5D6E-409C-BE32-E72D297353CC}">
                <c16:uniqueId val="{00000001-0717-4205-AD25-DBF5D1F2F5C8}"/>
              </c:ext>
            </c:extLst>
          </c:dPt>
          <c:dPt>
            <c:idx val="1"/>
            <c:invertIfNegative val="0"/>
            <c:bubble3D val="1"/>
            <c:spPr>
              <a:solidFill>
                <a:schemeClr val="accent3"/>
              </a:solidFill>
            </c:spPr>
            <c:extLst>
              <c:ext xmlns:c16="http://schemas.microsoft.com/office/drawing/2014/chart" uri="{C3380CC4-5D6E-409C-BE32-E72D297353CC}">
                <c16:uniqueId val="{00000003-0717-4205-AD25-DBF5D1F2F5C8}"/>
              </c:ext>
            </c:extLst>
          </c:dPt>
          <c:dPt>
            <c:idx val="2"/>
            <c:invertIfNegative val="0"/>
            <c:bubble3D val="1"/>
            <c:spPr>
              <a:solidFill>
                <a:srgbClr val="92D050"/>
              </a:solidFill>
            </c:spPr>
            <c:extLst>
              <c:ext xmlns:c16="http://schemas.microsoft.com/office/drawing/2014/chart" uri="{C3380CC4-5D6E-409C-BE32-E72D297353CC}">
                <c16:uniqueId val="{00000005-0717-4205-AD25-DBF5D1F2F5C8}"/>
              </c:ext>
            </c:extLst>
          </c:dPt>
          <c:dPt>
            <c:idx val="3"/>
            <c:invertIfNegative val="0"/>
            <c:bubble3D val="1"/>
            <c:spPr>
              <a:solidFill>
                <a:schemeClr val="accent1"/>
              </a:solidFill>
            </c:spPr>
            <c:extLst>
              <c:ext xmlns:c16="http://schemas.microsoft.com/office/drawing/2014/chart" uri="{C3380CC4-5D6E-409C-BE32-E72D297353CC}">
                <c16:uniqueId val="{00000007-0717-4205-AD25-DBF5D1F2F5C8}"/>
              </c:ext>
            </c:extLst>
          </c:dPt>
          <c:dPt>
            <c:idx val="4"/>
            <c:invertIfNegative val="0"/>
            <c:bubble3D val="1"/>
            <c:spPr>
              <a:solidFill>
                <a:srgbClr val="9BBB59"/>
              </a:solidFill>
            </c:spPr>
            <c:extLst>
              <c:ext xmlns:c16="http://schemas.microsoft.com/office/drawing/2014/chart" uri="{C3380CC4-5D6E-409C-BE32-E72D297353CC}">
                <c16:uniqueId val="{00000009-0717-4205-AD25-DBF5D1F2F5C8}"/>
              </c:ext>
            </c:extLst>
          </c:dPt>
          <c:dPt>
            <c:idx val="5"/>
            <c:invertIfNegative val="0"/>
            <c:bubble3D val="1"/>
            <c:spPr>
              <a:solidFill>
                <a:srgbClr val="4F81BD"/>
              </a:solidFill>
            </c:spPr>
            <c:extLst>
              <c:ext xmlns:c16="http://schemas.microsoft.com/office/drawing/2014/chart" uri="{C3380CC4-5D6E-409C-BE32-E72D297353CC}">
                <c16:uniqueId val="{0000000B-0717-4205-AD25-DBF5D1F2F5C8}"/>
              </c:ext>
            </c:extLst>
          </c:dPt>
          <c:dPt>
            <c:idx val="6"/>
            <c:invertIfNegative val="0"/>
            <c:bubble3D val="1"/>
            <c:spPr>
              <a:solidFill>
                <a:srgbClr val="F79646"/>
              </a:solidFill>
            </c:spPr>
            <c:extLst>
              <c:ext xmlns:c16="http://schemas.microsoft.com/office/drawing/2014/chart" uri="{C3380CC4-5D6E-409C-BE32-E72D297353CC}">
                <c16:uniqueId val="{0000000D-0717-4205-AD25-DBF5D1F2F5C8}"/>
              </c:ext>
            </c:extLst>
          </c:dPt>
          <c:dPt>
            <c:idx val="7"/>
            <c:invertIfNegative val="0"/>
            <c:bubble3D val="1"/>
            <c:spPr>
              <a:solidFill>
                <a:srgbClr val="F79646"/>
              </a:solidFill>
            </c:spPr>
            <c:extLst>
              <c:ext xmlns:c16="http://schemas.microsoft.com/office/drawing/2014/chart" uri="{C3380CC4-5D6E-409C-BE32-E72D297353CC}">
                <c16:uniqueId val="{0000000F-0717-4205-AD25-DBF5D1F2F5C8}"/>
              </c:ext>
            </c:extLst>
          </c:dPt>
          <c:dPt>
            <c:idx val="8"/>
            <c:invertIfNegative val="0"/>
            <c:bubble3D val="1"/>
            <c:spPr>
              <a:solidFill>
                <a:schemeClr val="accent1"/>
              </a:solidFill>
            </c:spPr>
            <c:extLst>
              <c:ext xmlns:c16="http://schemas.microsoft.com/office/drawing/2014/chart" uri="{C3380CC4-5D6E-409C-BE32-E72D297353CC}">
                <c16:uniqueId val="{00000011-0717-4205-AD25-DBF5D1F2F5C8}"/>
              </c:ext>
            </c:extLst>
          </c:dPt>
          <c:dPt>
            <c:idx val="9"/>
            <c:invertIfNegative val="0"/>
            <c:bubble3D val="1"/>
            <c:spPr>
              <a:solidFill>
                <a:schemeClr val="accent1"/>
              </a:solidFill>
            </c:spPr>
            <c:extLst>
              <c:ext xmlns:c16="http://schemas.microsoft.com/office/drawing/2014/chart" uri="{C3380CC4-5D6E-409C-BE32-E72D297353CC}">
                <c16:uniqueId val="{00000013-0717-4205-AD25-DBF5D1F2F5C8}"/>
              </c:ext>
            </c:extLst>
          </c:dPt>
          <c:dPt>
            <c:idx val="10"/>
            <c:invertIfNegative val="0"/>
            <c:bubble3D val="1"/>
            <c:spPr>
              <a:solidFill>
                <a:schemeClr val="accent6"/>
              </a:solidFill>
            </c:spPr>
            <c:extLst>
              <c:ext xmlns:c16="http://schemas.microsoft.com/office/drawing/2014/chart" uri="{C3380CC4-5D6E-409C-BE32-E72D297353CC}">
                <c16:uniqueId val="{00000015-0717-4205-AD25-DBF5D1F2F5C8}"/>
              </c:ext>
            </c:extLst>
          </c:dPt>
          <c:dPt>
            <c:idx val="11"/>
            <c:invertIfNegative val="0"/>
            <c:bubble3D val="1"/>
            <c:spPr>
              <a:solidFill>
                <a:srgbClr val="C0504D"/>
              </a:solidFill>
            </c:spPr>
            <c:extLst>
              <c:ext xmlns:c16="http://schemas.microsoft.com/office/drawing/2014/chart" uri="{C3380CC4-5D6E-409C-BE32-E72D297353CC}">
                <c16:uniqueId val="{00000017-0717-4205-AD25-DBF5D1F2F5C8}"/>
              </c:ext>
            </c:extLst>
          </c:dPt>
          <c:dPt>
            <c:idx val="12"/>
            <c:invertIfNegative val="0"/>
            <c:bubble3D val="1"/>
            <c:spPr>
              <a:solidFill>
                <a:schemeClr val="accent6"/>
              </a:solidFill>
            </c:spPr>
            <c:extLst>
              <c:ext xmlns:c16="http://schemas.microsoft.com/office/drawing/2014/chart" uri="{C3380CC4-5D6E-409C-BE32-E72D297353CC}">
                <c16:uniqueId val="{00000019-0717-4205-AD25-DBF5D1F2F5C8}"/>
              </c:ext>
            </c:extLst>
          </c:dPt>
          <c:dPt>
            <c:idx val="13"/>
            <c:invertIfNegative val="0"/>
            <c:bubble3D val="1"/>
            <c:spPr>
              <a:solidFill>
                <a:schemeClr val="accent6"/>
              </a:solidFill>
            </c:spPr>
            <c:extLst>
              <c:ext xmlns:c16="http://schemas.microsoft.com/office/drawing/2014/chart" uri="{C3380CC4-5D6E-409C-BE32-E72D297353CC}">
                <c16:uniqueId val="{0000001B-0717-4205-AD25-DBF5D1F2F5C8}"/>
              </c:ext>
            </c:extLst>
          </c:dPt>
          <c:dPt>
            <c:idx val="14"/>
            <c:invertIfNegative val="0"/>
            <c:bubble3D val="1"/>
            <c:spPr>
              <a:solidFill>
                <a:srgbClr val="C0504D"/>
              </a:solidFill>
            </c:spPr>
            <c:extLst>
              <c:ext xmlns:c16="http://schemas.microsoft.com/office/drawing/2014/chart" uri="{C3380CC4-5D6E-409C-BE32-E72D297353CC}">
                <c16:uniqueId val="{0000001D-0717-4205-AD25-DBF5D1F2F5C8}"/>
              </c:ext>
            </c:extLst>
          </c:dPt>
          <c:dPt>
            <c:idx val="15"/>
            <c:invertIfNegative val="0"/>
            <c:bubble3D val="1"/>
            <c:spPr>
              <a:solidFill>
                <a:srgbClr val="C0504D"/>
              </a:solidFill>
            </c:spPr>
            <c:extLst>
              <c:ext xmlns:c16="http://schemas.microsoft.com/office/drawing/2014/chart" uri="{C3380CC4-5D6E-409C-BE32-E72D297353CC}">
                <c16:uniqueId val="{0000001F-0717-4205-AD25-DBF5D1F2F5C8}"/>
              </c:ext>
            </c:extLst>
          </c:dPt>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Risk_Charts!$Y$103:$Y$118</c:f>
              <c:numCache>
                <c:formatCode>General</c:formatCode>
                <c:ptCount val="16"/>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numCache>
            </c:numRef>
          </c:xVal>
          <c:yVal>
            <c:numRef>
              <c:f>Risk_Charts!$X$103:$X$118</c:f>
              <c:numCache>
                <c:formatCode>General</c:formatCode>
                <c:ptCount val="16"/>
                <c:pt idx="0">
                  <c:v>1</c:v>
                </c:pt>
                <c:pt idx="1">
                  <c:v>1</c:v>
                </c:pt>
                <c:pt idx="2">
                  <c:v>1</c:v>
                </c:pt>
                <c:pt idx="3">
                  <c:v>1</c:v>
                </c:pt>
                <c:pt idx="4">
                  <c:v>2</c:v>
                </c:pt>
                <c:pt idx="5">
                  <c:v>2</c:v>
                </c:pt>
                <c:pt idx="6">
                  <c:v>2</c:v>
                </c:pt>
                <c:pt idx="7">
                  <c:v>2</c:v>
                </c:pt>
                <c:pt idx="8">
                  <c:v>3</c:v>
                </c:pt>
                <c:pt idx="9">
                  <c:v>3</c:v>
                </c:pt>
                <c:pt idx="10">
                  <c:v>3</c:v>
                </c:pt>
                <c:pt idx="11">
                  <c:v>3</c:v>
                </c:pt>
                <c:pt idx="12">
                  <c:v>4</c:v>
                </c:pt>
                <c:pt idx="13">
                  <c:v>4</c:v>
                </c:pt>
                <c:pt idx="14">
                  <c:v>4</c:v>
                </c:pt>
                <c:pt idx="15">
                  <c:v>4</c:v>
                </c:pt>
              </c:numCache>
            </c:numRef>
          </c:yVal>
          <c:bubbleSize>
            <c:numRef>
              <c:f>Risk_Charts!$Z$103:$Z$118</c:f>
              <c:numCache>
                <c:formatCode>0</c:formatCode>
                <c:ptCount val="16"/>
                <c:pt idx="0">
                  <c:v>0</c:v>
                </c:pt>
                <c:pt idx="1">
                  <c:v>0</c:v>
                </c:pt>
                <c:pt idx="2">
                  <c:v>0</c:v>
                </c:pt>
                <c:pt idx="3">
                  <c:v>0</c:v>
                </c:pt>
                <c:pt idx="4">
                  <c:v>0</c:v>
                </c:pt>
                <c:pt idx="5">
                  <c:v>0</c:v>
                </c:pt>
                <c:pt idx="6">
                  <c:v>0</c:v>
                </c:pt>
                <c:pt idx="7">
                  <c:v>0</c:v>
                </c:pt>
                <c:pt idx="8">
                  <c:v>4</c:v>
                </c:pt>
                <c:pt idx="9">
                  <c:v>1</c:v>
                </c:pt>
                <c:pt idx="10">
                  <c:v>23</c:v>
                </c:pt>
                <c:pt idx="11">
                  <c:v>6</c:v>
                </c:pt>
                <c:pt idx="12">
                  <c:v>0</c:v>
                </c:pt>
                <c:pt idx="13">
                  <c:v>0</c:v>
                </c:pt>
                <c:pt idx="14">
                  <c:v>0</c:v>
                </c:pt>
                <c:pt idx="15">
                  <c:v>0</c:v>
                </c:pt>
              </c:numCache>
            </c:numRef>
          </c:bubbleSize>
          <c:bubble3D val="1"/>
          <c:extLst>
            <c:ext xmlns:c16="http://schemas.microsoft.com/office/drawing/2014/chart" uri="{C3380CC4-5D6E-409C-BE32-E72D297353CC}">
              <c16:uniqueId val="{00000020-0717-4205-AD25-DBF5D1F2F5C8}"/>
            </c:ext>
          </c:extLst>
        </c:ser>
        <c:dLbls>
          <c:showLegendKey val="0"/>
          <c:showVal val="0"/>
          <c:showCatName val="0"/>
          <c:showSerName val="0"/>
          <c:showPercent val="0"/>
          <c:showBubbleSize val="0"/>
        </c:dLbls>
        <c:bubbleScale val="50"/>
        <c:showNegBubbles val="0"/>
        <c:axId val="238967808"/>
        <c:axId val="238974080"/>
      </c:bubbleChart>
      <c:valAx>
        <c:axId val="238967808"/>
        <c:scaling>
          <c:orientation val="minMax"/>
          <c:max val="5"/>
          <c:min val="0"/>
        </c:scaling>
        <c:delete val="0"/>
        <c:axPos val="b"/>
        <c:title>
          <c:tx>
            <c:rich>
              <a:bodyPr/>
              <a:lstStyle/>
              <a:p>
                <a:pPr>
                  <a:defRPr/>
                </a:pPr>
                <a:r>
                  <a:rPr lang="fr-FR" sz="1400"/>
                  <a:t>Likelihood</a:t>
                </a:r>
              </a:p>
            </c:rich>
          </c:tx>
          <c:layout>
            <c:manualLayout>
              <c:xMode val="edge"/>
              <c:yMode val="edge"/>
              <c:x val="0.47674879349758698"/>
              <c:y val="0.89935278500529126"/>
            </c:manualLayout>
          </c:layout>
          <c:overlay val="0"/>
        </c:title>
        <c:numFmt formatCode="General" sourceLinked="1"/>
        <c:majorTickMark val="out"/>
        <c:minorTickMark val="none"/>
        <c:tickLblPos val="nextTo"/>
        <c:spPr>
          <a:solidFill>
            <a:sysClr val="window" lastClr="FFFFFF"/>
          </a:solidFill>
          <a:ln>
            <a:noFill/>
          </a:ln>
        </c:spPr>
        <c:txPr>
          <a:bodyPr/>
          <a:lstStyle/>
          <a:p>
            <a:pPr>
              <a:defRPr>
                <a:solidFill>
                  <a:schemeClr val="bg1"/>
                </a:solidFill>
              </a:defRPr>
            </a:pPr>
            <a:endParaRPr lang="fr-FR"/>
          </a:p>
        </c:txPr>
        <c:crossAx val="238974080"/>
        <c:crosses val="autoZero"/>
        <c:crossBetween val="midCat"/>
        <c:majorUnit val="1"/>
      </c:valAx>
      <c:valAx>
        <c:axId val="238974080"/>
        <c:scaling>
          <c:orientation val="minMax"/>
          <c:max val="5"/>
          <c:min val="0"/>
        </c:scaling>
        <c:delete val="0"/>
        <c:axPos val="l"/>
        <c:majorGridlines>
          <c:spPr>
            <a:ln>
              <a:solidFill>
                <a:schemeClr val="bg1"/>
              </a:solidFill>
            </a:ln>
          </c:spPr>
        </c:majorGridlines>
        <c:title>
          <c:tx>
            <c:rich>
              <a:bodyPr rot="-5400000" vert="horz"/>
              <a:lstStyle/>
              <a:p>
                <a:pPr>
                  <a:defRPr/>
                </a:pPr>
                <a:r>
                  <a:rPr lang="fr-FR" sz="1400"/>
                  <a:t>Severity</a:t>
                </a:r>
              </a:p>
            </c:rich>
          </c:tx>
          <c:layout>
            <c:manualLayout>
              <c:xMode val="edge"/>
              <c:yMode val="edge"/>
              <c:x val="9.3437152391546999E-2"/>
              <c:y val="0.44413799687825534"/>
            </c:manualLayout>
          </c:layout>
          <c:overlay val="0"/>
        </c:title>
        <c:numFmt formatCode="General" sourceLinked="1"/>
        <c:majorTickMark val="out"/>
        <c:minorTickMark val="none"/>
        <c:tickLblPos val="nextTo"/>
        <c:spPr>
          <a:solidFill>
            <a:schemeClr val="bg1"/>
          </a:solidFill>
          <a:ln>
            <a:solidFill>
              <a:schemeClr val="bg1"/>
            </a:solidFill>
          </a:ln>
        </c:spPr>
        <c:txPr>
          <a:bodyPr/>
          <a:lstStyle/>
          <a:p>
            <a:pPr>
              <a:defRPr>
                <a:solidFill>
                  <a:schemeClr val="bg1"/>
                </a:solidFill>
              </a:defRPr>
            </a:pPr>
            <a:endParaRPr lang="fr-FR"/>
          </a:p>
        </c:txPr>
        <c:crossAx val="238967808"/>
        <c:crosses val="autoZero"/>
        <c:crossBetween val="midCat"/>
        <c:majorUnit val="1"/>
      </c:valAx>
      <c:spPr>
        <a:noFill/>
        <a:ln w="25400">
          <a:solidFill>
            <a:schemeClr val="bg1"/>
          </a:solidFill>
        </a:ln>
      </c:spPr>
    </c:plotArea>
    <c:plotVisOnly val="0"/>
    <c:dispBlanksAs val="gap"/>
    <c:showDLblsOverMax val="0"/>
  </c:chart>
  <c:printSettings>
    <c:headerFooter/>
    <c:pageMargins b="0.75000000000000411" l="0.70000000000000062" r="0.70000000000000062" t="0.75000000000000411" header="0.30000000000000032" footer="0.30000000000000032"/>
    <c:pageSetup/>
  </c:printSettings>
  <c:userShapes r:id="rId2"/>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Inherent Risks</a:t>
            </a:r>
          </a:p>
        </c:rich>
      </c:tx>
      <c:layout>
        <c:manualLayout>
          <c:xMode val="edge"/>
          <c:yMode val="edge"/>
          <c:x val="0.35364473211705233"/>
          <c:y val="4.7464924541982534E-2"/>
        </c:manualLayout>
      </c:layout>
      <c:overlay val="0"/>
    </c:title>
    <c:autoTitleDeleted val="0"/>
    <c:plotArea>
      <c:layout>
        <c:manualLayout>
          <c:layoutTarget val="inner"/>
          <c:xMode val="edge"/>
          <c:yMode val="edge"/>
          <c:x val="8.3790621834117229E-2"/>
          <c:y val="0.10372716875972147"/>
          <c:w val="0.85460765680152606"/>
          <c:h val="0.80414416018341783"/>
        </c:manualLayout>
      </c:layout>
      <c:bubbleChart>
        <c:varyColors val="0"/>
        <c:ser>
          <c:idx val="0"/>
          <c:order val="0"/>
          <c:tx>
            <c:strRef>
              <c:f>Risk_Charts!$O$75</c:f>
              <c:strCache>
                <c:ptCount val="1"/>
                <c:pt idx="0">
                  <c:v>Inherent Risk</c:v>
                </c:pt>
              </c:strCache>
            </c:strRef>
          </c:tx>
          <c:invertIfNegative val="0"/>
          <c:dPt>
            <c:idx val="0"/>
            <c:invertIfNegative val="0"/>
            <c:bubble3D val="1"/>
            <c:spPr>
              <a:solidFill>
                <a:srgbClr val="9BBB59"/>
              </a:solidFill>
            </c:spPr>
            <c:extLst>
              <c:ext xmlns:c16="http://schemas.microsoft.com/office/drawing/2014/chart" uri="{C3380CC4-5D6E-409C-BE32-E72D297353CC}">
                <c16:uniqueId val="{00000001-1106-4C41-B98D-EC4C42E4969E}"/>
              </c:ext>
            </c:extLst>
          </c:dPt>
          <c:dPt>
            <c:idx val="1"/>
            <c:invertIfNegative val="0"/>
            <c:bubble3D val="1"/>
            <c:spPr>
              <a:solidFill>
                <a:schemeClr val="accent3"/>
              </a:solidFill>
            </c:spPr>
            <c:extLst>
              <c:ext xmlns:c16="http://schemas.microsoft.com/office/drawing/2014/chart" uri="{C3380CC4-5D6E-409C-BE32-E72D297353CC}">
                <c16:uniqueId val="{00000003-1106-4C41-B98D-EC4C42E4969E}"/>
              </c:ext>
            </c:extLst>
          </c:dPt>
          <c:dPt>
            <c:idx val="2"/>
            <c:invertIfNegative val="0"/>
            <c:bubble3D val="1"/>
            <c:spPr>
              <a:solidFill>
                <a:srgbClr val="92D050"/>
              </a:solidFill>
            </c:spPr>
            <c:extLst>
              <c:ext xmlns:c16="http://schemas.microsoft.com/office/drawing/2014/chart" uri="{C3380CC4-5D6E-409C-BE32-E72D297353CC}">
                <c16:uniqueId val="{00000005-1106-4C41-B98D-EC4C42E4969E}"/>
              </c:ext>
            </c:extLst>
          </c:dPt>
          <c:dPt>
            <c:idx val="3"/>
            <c:invertIfNegative val="0"/>
            <c:bubble3D val="1"/>
            <c:spPr>
              <a:solidFill>
                <a:schemeClr val="accent1"/>
              </a:solidFill>
            </c:spPr>
            <c:extLst>
              <c:ext xmlns:c16="http://schemas.microsoft.com/office/drawing/2014/chart" uri="{C3380CC4-5D6E-409C-BE32-E72D297353CC}">
                <c16:uniqueId val="{00000007-1106-4C41-B98D-EC4C42E4969E}"/>
              </c:ext>
            </c:extLst>
          </c:dPt>
          <c:dPt>
            <c:idx val="4"/>
            <c:invertIfNegative val="0"/>
            <c:bubble3D val="1"/>
            <c:spPr>
              <a:solidFill>
                <a:srgbClr val="9BBB59"/>
              </a:solidFill>
            </c:spPr>
            <c:extLst>
              <c:ext xmlns:c16="http://schemas.microsoft.com/office/drawing/2014/chart" uri="{C3380CC4-5D6E-409C-BE32-E72D297353CC}">
                <c16:uniqueId val="{00000009-1106-4C41-B98D-EC4C42E4969E}"/>
              </c:ext>
            </c:extLst>
          </c:dPt>
          <c:dPt>
            <c:idx val="5"/>
            <c:invertIfNegative val="0"/>
            <c:bubble3D val="1"/>
            <c:spPr>
              <a:solidFill>
                <a:srgbClr val="4F81BD"/>
              </a:solidFill>
            </c:spPr>
            <c:extLst>
              <c:ext xmlns:c16="http://schemas.microsoft.com/office/drawing/2014/chart" uri="{C3380CC4-5D6E-409C-BE32-E72D297353CC}">
                <c16:uniqueId val="{0000000B-1106-4C41-B98D-EC4C42E4969E}"/>
              </c:ext>
            </c:extLst>
          </c:dPt>
          <c:dPt>
            <c:idx val="6"/>
            <c:invertIfNegative val="0"/>
            <c:bubble3D val="1"/>
            <c:spPr>
              <a:solidFill>
                <a:srgbClr val="F79646"/>
              </a:solidFill>
            </c:spPr>
            <c:extLst>
              <c:ext xmlns:c16="http://schemas.microsoft.com/office/drawing/2014/chart" uri="{C3380CC4-5D6E-409C-BE32-E72D297353CC}">
                <c16:uniqueId val="{0000000D-1106-4C41-B98D-EC4C42E4969E}"/>
              </c:ext>
            </c:extLst>
          </c:dPt>
          <c:dPt>
            <c:idx val="7"/>
            <c:invertIfNegative val="0"/>
            <c:bubble3D val="1"/>
            <c:spPr>
              <a:solidFill>
                <a:srgbClr val="F79646"/>
              </a:solidFill>
            </c:spPr>
            <c:extLst>
              <c:ext xmlns:c16="http://schemas.microsoft.com/office/drawing/2014/chart" uri="{C3380CC4-5D6E-409C-BE32-E72D297353CC}">
                <c16:uniqueId val="{0000000F-1106-4C41-B98D-EC4C42E4969E}"/>
              </c:ext>
            </c:extLst>
          </c:dPt>
          <c:dPt>
            <c:idx val="8"/>
            <c:invertIfNegative val="0"/>
            <c:bubble3D val="1"/>
            <c:spPr>
              <a:solidFill>
                <a:schemeClr val="accent1"/>
              </a:solidFill>
            </c:spPr>
            <c:extLst>
              <c:ext xmlns:c16="http://schemas.microsoft.com/office/drawing/2014/chart" uri="{C3380CC4-5D6E-409C-BE32-E72D297353CC}">
                <c16:uniqueId val="{00000011-1106-4C41-B98D-EC4C42E4969E}"/>
              </c:ext>
            </c:extLst>
          </c:dPt>
          <c:dPt>
            <c:idx val="9"/>
            <c:invertIfNegative val="0"/>
            <c:bubble3D val="1"/>
            <c:spPr>
              <a:solidFill>
                <a:schemeClr val="accent1"/>
              </a:solidFill>
            </c:spPr>
            <c:extLst>
              <c:ext xmlns:c16="http://schemas.microsoft.com/office/drawing/2014/chart" uri="{C3380CC4-5D6E-409C-BE32-E72D297353CC}">
                <c16:uniqueId val="{00000013-1106-4C41-B98D-EC4C42E4969E}"/>
              </c:ext>
            </c:extLst>
          </c:dPt>
          <c:dPt>
            <c:idx val="10"/>
            <c:invertIfNegative val="0"/>
            <c:bubble3D val="1"/>
            <c:spPr>
              <a:solidFill>
                <a:schemeClr val="accent6"/>
              </a:solidFill>
            </c:spPr>
            <c:extLst>
              <c:ext xmlns:c16="http://schemas.microsoft.com/office/drawing/2014/chart" uri="{C3380CC4-5D6E-409C-BE32-E72D297353CC}">
                <c16:uniqueId val="{00000015-1106-4C41-B98D-EC4C42E4969E}"/>
              </c:ext>
            </c:extLst>
          </c:dPt>
          <c:dPt>
            <c:idx val="11"/>
            <c:invertIfNegative val="0"/>
            <c:bubble3D val="1"/>
            <c:spPr>
              <a:solidFill>
                <a:srgbClr val="C0504D"/>
              </a:solidFill>
            </c:spPr>
            <c:extLst>
              <c:ext xmlns:c16="http://schemas.microsoft.com/office/drawing/2014/chart" uri="{C3380CC4-5D6E-409C-BE32-E72D297353CC}">
                <c16:uniqueId val="{00000017-1106-4C41-B98D-EC4C42E4969E}"/>
              </c:ext>
            </c:extLst>
          </c:dPt>
          <c:dPt>
            <c:idx val="12"/>
            <c:invertIfNegative val="0"/>
            <c:bubble3D val="1"/>
            <c:spPr>
              <a:solidFill>
                <a:schemeClr val="accent6"/>
              </a:solidFill>
            </c:spPr>
            <c:extLst>
              <c:ext xmlns:c16="http://schemas.microsoft.com/office/drawing/2014/chart" uri="{C3380CC4-5D6E-409C-BE32-E72D297353CC}">
                <c16:uniqueId val="{00000019-1106-4C41-B98D-EC4C42E4969E}"/>
              </c:ext>
            </c:extLst>
          </c:dPt>
          <c:dPt>
            <c:idx val="13"/>
            <c:invertIfNegative val="0"/>
            <c:bubble3D val="1"/>
            <c:spPr>
              <a:solidFill>
                <a:schemeClr val="accent6"/>
              </a:solidFill>
            </c:spPr>
            <c:extLst>
              <c:ext xmlns:c16="http://schemas.microsoft.com/office/drawing/2014/chart" uri="{C3380CC4-5D6E-409C-BE32-E72D297353CC}">
                <c16:uniqueId val="{0000001B-1106-4C41-B98D-EC4C42E4969E}"/>
              </c:ext>
            </c:extLst>
          </c:dPt>
          <c:dPt>
            <c:idx val="14"/>
            <c:invertIfNegative val="0"/>
            <c:bubble3D val="1"/>
            <c:spPr>
              <a:solidFill>
                <a:srgbClr val="C0504D"/>
              </a:solidFill>
            </c:spPr>
            <c:extLst>
              <c:ext xmlns:c16="http://schemas.microsoft.com/office/drawing/2014/chart" uri="{C3380CC4-5D6E-409C-BE32-E72D297353CC}">
                <c16:uniqueId val="{0000001D-1106-4C41-B98D-EC4C42E4969E}"/>
              </c:ext>
            </c:extLst>
          </c:dPt>
          <c:dPt>
            <c:idx val="15"/>
            <c:invertIfNegative val="0"/>
            <c:bubble3D val="1"/>
            <c:spPr>
              <a:solidFill>
                <a:srgbClr val="C0504D"/>
              </a:solidFill>
            </c:spPr>
            <c:extLst>
              <c:ext xmlns:c16="http://schemas.microsoft.com/office/drawing/2014/chart" uri="{C3380CC4-5D6E-409C-BE32-E72D297353CC}">
                <c16:uniqueId val="{0000001F-1106-4C41-B98D-EC4C42E4969E}"/>
              </c:ext>
            </c:extLst>
          </c:dPt>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Risk_Charts!$Y$71:$Y$86</c:f>
              <c:numCache>
                <c:formatCode>General</c:formatCode>
                <c:ptCount val="16"/>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numCache>
            </c:numRef>
          </c:xVal>
          <c:yVal>
            <c:numRef>
              <c:f>Risk_Charts!$X$71:$X$86</c:f>
              <c:numCache>
                <c:formatCode>General</c:formatCode>
                <c:ptCount val="16"/>
                <c:pt idx="0">
                  <c:v>1</c:v>
                </c:pt>
                <c:pt idx="1">
                  <c:v>1</c:v>
                </c:pt>
                <c:pt idx="2">
                  <c:v>1</c:v>
                </c:pt>
                <c:pt idx="3">
                  <c:v>1</c:v>
                </c:pt>
                <c:pt idx="4">
                  <c:v>2</c:v>
                </c:pt>
                <c:pt idx="5">
                  <c:v>2</c:v>
                </c:pt>
                <c:pt idx="6">
                  <c:v>2</c:v>
                </c:pt>
                <c:pt idx="7">
                  <c:v>2</c:v>
                </c:pt>
                <c:pt idx="8">
                  <c:v>3</c:v>
                </c:pt>
                <c:pt idx="9">
                  <c:v>3</c:v>
                </c:pt>
                <c:pt idx="10">
                  <c:v>3</c:v>
                </c:pt>
                <c:pt idx="11">
                  <c:v>3</c:v>
                </c:pt>
                <c:pt idx="12">
                  <c:v>4</c:v>
                </c:pt>
                <c:pt idx="13">
                  <c:v>4</c:v>
                </c:pt>
                <c:pt idx="14">
                  <c:v>4</c:v>
                </c:pt>
                <c:pt idx="15">
                  <c:v>4</c:v>
                </c:pt>
              </c:numCache>
            </c:numRef>
          </c:yVal>
          <c:bubbleSize>
            <c:numRef>
              <c:f>Risk_Charts!$Z$71:$Z$86</c:f>
              <c:numCache>
                <c:formatCode>0</c:formatCode>
                <c:ptCount val="16"/>
                <c:pt idx="0">
                  <c:v>0</c:v>
                </c:pt>
                <c:pt idx="1">
                  <c:v>0</c:v>
                </c:pt>
                <c:pt idx="2">
                  <c:v>0</c:v>
                </c:pt>
                <c:pt idx="3">
                  <c:v>0</c:v>
                </c:pt>
                <c:pt idx="4">
                  <c:v>0</c:v>
                </c:pt>
                <c:pt idx="5">
                  <c:v>0</c:v>
                </c:pt>
                <c:pt idx="6">
                  <c:v>0</c:v>
                </c:pt>
                <c:pt idx="7">
                  <c:v>0</c:v>
                </c:pt>
                <c:pt idx="8">
                  <c:v>4</c:v>
                </c:pt>
                <c:pt idx="9">
                  <c:v>1</c:v>
                </c:pt>
                <c:pt idx="10">
                  <c:v>23</c:v>
                </c:pt>
                <c:pt idx="11">
                  <c:v>6</c:v>
                </c:pt>
                <c:pt idx="12">
                  <c:v>0</c:v>
                </c:pt>
                <c:pt idx="13">
                  <c:v>0</c:v>
                </c:pt>
                <c:pt idx="14">
                  <c:v>0</c:v>
                </c:pt>
                <c:pt idx="15">
                  <c:v>0</c:v>
                </c:pt>
              </c:numCache>
            </c:numRef>
          </c:bubbleSize>
          <c:bubble3D val="1"/>
          <c:extLst>
            <c:ext xmlns:c16="http://schemas.microsoft.com/office/drawing/2014/chart" uri="{C3380CC4-5D6E-409C-BE32-E72D297353CC}">
              <c16:uniqueId val="{00000020-1106-4C41-B98D-EC4C42E4969E}"/>
            </c:ext>
          </c:extLst>
        </c:ser>
        <c:dLbls>
          <c:showLegendKey val="0"/>
          <c:showVal val="0"/>
          <c:showCatName val="0"/>
          <c:showSerName val="0"/>
          <c:showPercent val="0"/>
          <c:showBubbleSize val="0"/>
        </c:dLbls>
        <c:bubbleScale val="50"/>
        <c:showNegBubbles val="0"/>
        <c:axId val="241246592"/>
        <c:axId val="241248512"/>
      </c:bubbleChart>
      <c:valAx>
        <c:axId val="241246592"/>
        <c:scaling>
          <c:orientation val="minMax"/>
          <c:max val="5"/>
          <c:min val="0"/>
        </c:scaling>
        <c:delete val="0"/>
        <c:axPos val="b"/>
        <c:title>
          <c:tx>
            <c:rich>
              <a:bodyPr/>
              <a:lstStyle/>
              <a:p>
                <a:pPr>
                  <a:defRPr/>
                </a:pPr>
                <a:r>
                  <a:rPr lang="fr-FR" sz="1400"/>
                  <a:t>Likelihood</a:t>
                </a:r>
              </a:p>
            </c:rich>
          </c:tx>
          <c:layout>
            <c:manualLayout>
              <c:xMode val="edge"/>
              <c:yMode val="edge"/>
              <c:x val="0.47674879349758698"/>
              <c:y val="0.89935278500529126"/>
            </c:manualLayout>
          </c:layout>
          <c:overlay val="0"/>
        </c:title>
        <c:numFmt formatCode="General" sourceLinked="1"/>
        <c:majorTickMark val="out"/>
        <c:minorTickMark val="none"/>
        <c:tickLblPos val="nextTo"/>
        <c:spPr>
          <a:solidFill>
            <a:sysClr val="window" lastClr="FFFFFF"/>
          </a:solidFill>
          <a:ln>
            <a:noFill/>
          </a:ln>
        </c:spPr>
        <c:txPr>
          <a:bodyPr/>
          <a:lstStyle/>
          <a:p>
            <a:pPr>
              <a:defRPr>
                <a:solidFill>
                  <a:schemeClr val="bg1"/>
                </a:solidFill>
              </a:defRPr>
            </a:pPr>
            <a:endParaRPr lang="fr-FR"/>
          </a:p>
        </c:txPr>
        <c:crossAx val="241248512"/>
        <c:crosses val="autoZero"/>
        <c:crossBetween val="midCat"/>
        <c:majorUnit val="1"/>
      </c:valAx>
      <c:valAx>
        <c:axId val="241248512"/>
        <c:scaling>
          <c:orientation val="minMax"/>
          <c:max val="5"/>
          <c:min val="0"/>
        </c:scaling>
        <c:delete val="0"/>
        <c:axPos val="l"/>
        <c:majorGridlines>
          <c:spPr>
            <a:ln>
              <a:solidFill>
                <a:schemeClr val="bg1"/>
              </a:solidFill>
            </a:ln>
          </c:spPr>
        </c:majorGridlines>
        <c:title>
          <c:tx>
            <c:rich>
              <a:bodyPr rot="-5400000" vert="horz"/>
              <a:lstStyle/>
              <a:p>
                <a:pPr>
                  <a:defRPr/>
                </a:pPr>
                <a:r>
                  <a:rPr lang="fr-FR" sz="1400"/>
                  <a:t>Severity</a:t>
                </a:r>
              </a:p>
            </c:rich>
          </c:tx>
          <c:layout>
            <c:manualLayout>
              <c:xMode val="edge"/>
              <c:yMode val="edge"/>
              <c:x val="9.3437152391546999E-2"/>
              <c:y val="0.44413799687825534"/>
            </c:manualLayout>
          </c:layout>
          <c:overlay val="0"/>
        </c:title>
        <c:numFmt formatCode="General" sourceLinked="1"/>
        <c:majorTickMark val="out"/>
        <c:minorTickMark val="none"/>
        <c:tickLblPos val="nextTo"/>
        <c:spPr>
          <a:solidFill>
            <a:schemeClr val="bg1"/>
          </a:solidFill>
          <a:ln>
            <a:solidFill>
              <a:schemeClr val="bg1"/>
            </a:solidFill>
          </a:ln>
        </c:spPr>
        <c:txPr>
          <a:bodyPr/>
          <a:lstStyle/>
          <a:p>
            <a:pPr>
              <a:defRPr>
                <a:solidFill>
                  <a:schemeClr val="bg1"/>
                </a:solidFill>
              </a:defRPr>
            </a:pPr>
            <a:endParaRPr lang="fr-FR"/>
          </a:p>
        </c:txPr>
        <c:crossAx val="241246592"/>
        <c:crosses val="autoZero"/>
        <c:crossBetween val="midCat"/>
        <c:majorUnit val="1"/>
      </c:valAx>
      <c:spPr>
        <a:noFill/>
        <a:ln w="25400">
          <a:solidFill>
            <a:schemeClr val="bg1"/>
          </a:solidFill>
        </a:ln>
      </c:spPr>
    </c:plotArea>
    <c:plotVisOnly val="0"/>
    <c:dispBlanksAs val="gap"/>
    <c:showDLblsOverMax val="0"/>
  </c:chart>
  <c:printSettings>
    <c:headerFooter/>
    <c:pageMargins b="0.75000000000000411" l="0.70000000000000062" r="0.70000000000000062" t="0.75000000000000411" header="0.30000000000000032" footer="0.30000000000000032"/>
    <c:pageSetup/>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Security_Measure</c:v>
          </c:tx>
          <c:spPr>
            <a:ln w="28575">
              <a:noFill/>
            </a:ln>
          </c:spPr>
          <c:marker>
            <c:spPr>
              <a:solidFill>
                <a:srgbClr val="DDDDDD"/>
              </a:solidFill>
            </c:spPr>
          </c:marker>
          <c:dPt>
            <c:idx val="0"/>
            <c:marker>
              <c:spPr>
                <a:solidFill>
                  <a:srgbClr val="00FF00"/>
                </a:solidFill>
              </c:spPr>
            </c:marker>
            <c:bubble3D val="0"/>
            <c:extLst>
              <c:ext xmlns:c16="http://schemas.microsoft.com/office/drawing/2014/chart" uri="{C3380CC4-5D6E-409C-BE32-E72D297353CC}">
                <c16:uniqueId val="{00000000-F1FE-49FE-8336-F66E5365814D}"/>
              </c:ext>
            </c:extLst>
          </c:dPt>
          <c:dPt>
            <c:idx val="1"/>
            <c:marker>
              <c:spPr>
                <a:solidFill>
                  <a:srgbClr val="00FF00"/>
                </a:solidFill>
              </c:spPr>
            </c:marker>
            <c:bubble3D val="0"/>
            <c:extLst>
              <c:ext xmlns:c16="http://schemas.microsoft.com/office/drawing/2014/chart" uri="{C3380CC4-5D6E-409C-BE32-E72D297353CC}">
                <c16:uniqueId val="{00000001-F1FE-49FE-8336-F66E5365814D}"/>
              </c:ext>
            </c:extLst>
          </c:dPt>
          <c:dPt>
            <c:idx val="2"/>
            <c:marker>
              <c:spPr>
                <a:solidFill>
                  <a:srgbClr val="00FF00"/>
                </a:solidFill>
              </c:spPr>
            </c:marker>
            <c:bubble3D val="0"/>
            <c:extLst>
              <c:ext xmlns:c16="http://schemas.microsoft.com/office/drawing/2014/chart" uri="{C3380CC4-5D6E-409C-BE32-E72D297353CC}">
                <c16:uniqueId val="{00000002-F1FE-49FE-8336-F66E5365814D}"/>
              </c:ext>
            </c:extLst>
          </c:dPt>
          <c:dPt>
            <c:idx val="3"/>
            <c:marker>
              <c:spPr>
                <a:solidFill>
                  <a:srgbClr val="00FF00"/>
                </a:solidFill>
              </c:spPr>
            </c:marker>
            <c:bubble3D val="0"/>
            <c:extLst>
              <c:ext xmlns:c16="http://schemas.microsoft.com/office/drawing/2014/chart" uri="{C3380CC4-5D6E-409C-BE32-E72D297353CC}">
                <c16:uniqueId val="{00000003-F1FE-49FE-8336-F66E5365814D}"/>
              </c:ext>
            </c:extLst>
          </c:dPt>
          <c:dPt>
            <c:idx val="4"/>
            <c:marker>
              <c:spPr>
                <a:solidFill>
                  <a:srgbClr val="00FF00"/>
                </a:solidFill>
              </c:spPr>
            </c:marker>
            <c:bubble3D val="0"/>
            <c:extLst>
              <c:ext xmlns:c16="http://schemas.microsoft.com/office/drawing/2014/chart" uri="{C3380CC4-5D6E-409C-BE32-E72D297353CC}">
                <c16:uniqueId val="{00000004-F1FE-49FE-8336-F66E5365814D}"/>
              </c:ext>
            </c:extLst>
          </c:dPt>
          <c:dPt>
            <c:idx val="5"/>
            <c:marker>
              <c:spPr>
                <a:solidFill>
                  <a:srgbClr val="00FF00"/>
                </a:solidFill>
              </c:spPr>
            </c:marker>
            <c:bubble3D val="0"/>
            <c:extLst>
              <c:ext xmlns:c16="http://schemas.microsoft.com/office/drawing/2014/chart" uri="{C3380CC4-5D6E-409C-BE32-E72D297353CC}">
                <c16:uniqueId val="{00000005-F1FE-49FE-8336-F66E5365814D}"/>
              </c:ext>
            </c:extLst>
          </c:dPt>
          <c:dPt>
            <c:idx val="6"/>
            <c:marker>
              <c:spPr>
                <a:solidFill>
                  <a:srgbClr val="00FF00"/>
                </a:solidFill>
              </c:spPr>
            </c:marker>
            <c:bubble3D val="0"/>
            <c:extLst>
              <c:ext xmlns:c16="http://schemas.microsoft.com/office/drawing/2014/chart" uri="{C3380CC4-5D6E-409C-BE32-E72D297353CC}">
                <c16:uniqueId val="{00000006-F1FE-49FE-8336-F66E5365814D}"/>
              </c:ext>
            </c:extLst>
          </c:dPt>
          <c:dPt>
            <c:idx val="7"/>
            <c:marker>
              <c:spPr>
                <a:solidFill>
                  <a:srgbClr val="00FF00"/>
                </a:solidFill>
              </c:spPr>
            </c:marker>
            <c:bubble3D val="0"/>
            <c:extLst>
              <c:ext xmlns:c16="http://schemas.microsoft.com/office/drawing/2014/chart" uri="{C3380CC4-5D6E-409C-BE32-E72D297353CC}">
                <c16:uniqueId val="{00000007-F1FE-49FE-8336-F66E5365814D}"/>
              </c:ext>
            </c:extLst>
          </c:dPt>
          <c:dPt>
            <c:idx val="8"/>
            <c:marker>
              <c:spPr>
                <a:solidFill>
                  <a:srgbClr val="00FF00"/>
                </a:solidFill>
              </c:spPr>
            </c:marker>
            <c:bubble3D val="0"/>
            <c:extLst>
              <c:ext xmlns:c16="http://schemas.microsoft.com/office/drawing/2014/chart" uri="{C3380CC4-5D6E-409C-BE32-E72D297353CC}">
                <c16:uniqueId val="{00000008-F1FE-49FE-8336-F66E5365814D}"/>
              </c:ext>
            </c:extLst>
          </c:dPt>
          <c:dPt>
            <c:idx val="9"/>
            <c:marker>
              <c:spPr>
                <a:solidFill>
                  <a:srgbClr val="00FF00"/>
                </a:solidFill>
              </c:spPr>
            </c:marker>
            <c:bubble3D val="0"/>
            <c:extLst>
              <c:ext xmlns:c16="http://schemas.microsoft.com/office/drawing/2014/chart" uri="{C3380CC4-5D6E-409C-BE32-E72D297353CC}">
                <c16:uniqueId val="{00000009-F1FE-49FE-8336-F66E5365814D}"/>
              </c:ext>
            </c:extLst>
          </c:dPt>
          <c:dPt>
            <c:idx val="10"/>
            <c:marker>
              <c:spPr>
                <a:solidFill>
                  <a:srgbClr val="00FF00"/>
                </a:solidFill>
              </c:spPr>
            </c:marker>
            <c:bubble3D val="0"/>
            <c:extLst>
              <c:ext xmlns:c16="http://schemas.microsoft.com/office/drawing/2014/chart" uri="{C3380CC4-5D6E-409C-BE32-E72D297353CC}">
                <c16:uniqueId val="{0000000A-F1FE-49FE-8336-F66E5365814D}"/>
              </c:ext>
            </c:extLst>
          </c:dPt>
          <c:dPt>
            <c:idx val="11"/>
            <c:marker>
              <c:spPr>
                <a:solidFill>
                  <a:srgbClr val="00FF00"/>
                </a:solidFill>
              </c:spPr>
            </c:marker>
            <c:bubble3D val="0"/>
            <c:extLst>
              <c:ext xmlns:c16="http://schemas.microsoft.com/office/drawing/2014/chart" uri="{C3380CC4-5D6E-409C-BE32-E72D297353CC}">
                <c16:uniqueId val="{0000000B-F1FE-49FE-8336-F66E5365814D}"/>
              </c:ext>
            </c:extLst>
          </c:dPt>
          <c:dPt>
            <c:idx val="12"/>
            <c:marker>
              <c:spPr>
                <a:solidFill>
                  <a:srgbClr val="00FF00"/>
                </a:solidFill>
              </c:spPr>
            </c:marker>
            <c:bubble3D val="0"/>
            <c:extLst>
              <c:ext xmlns:c16="http://schemas.microsoft.com/office/drawing/2014/chart" uri="{C3380CC4-5D6E-409C-BE32-E72D297353CC}">
                <c16:uniqueId val="{0000000C-F1FE-49FE-8336-F66E5365814D}"/>
              </c:ext>
            </c:extLst>
          </c:dPt>
          <c:dPt>
            <c:idx val="13"/>
            <c:marker>
              <c:spPr>
                <a:solidFill>
                  <a:srgbClr val="00FF00"/>
                </a:solidFill>
              </c:spPr>
            </c:marker>
            <c:bubble3D val="0"/>
            <c:extLst>
              <c:ext xmlns:c16="http://schemas.microsoft.com/office/drawing/2014/chart" uri="{C3380CC4-5D6E-409C-BE32-E72D297353CC}">
                <c16:uniqueId val="{0000000D-F1FE-49FE-8336-F66E5365814D}"/>
              </c:ext>
            </c:extLst>
          </c:dPt>
          <c:dPt>
            <c:idx val="14"/>
            <c:marker>
              <c:spPr>
                <a:solidFill>
                  <a:srgbClr val="00FF00"/>
                </a:solidFill>
              </c:spPr>
            </c:marker>
            <c:bubble3D val="0"/>
            <c:extLst>
              <c:ext xmlns:c16="http://schemas.microsoft.com/office/drawing/2014/chart" uri="{C3380CC4-5D6E-409C-BE32-E72D297353CC}">
                <c16:uniqueId val="{0000000E-F1FE-49FE-8336-F66E5365814D}"/>
              </c:ext>
            </c:extLst>
          </c:dPt>
          <c:dPt>
            <c:idx val="15"/>
            <c:marker>
              <c:spPr>
                <a:solidFill>
                  <a:srgbClr val="00FF00"/>
                </a:solidFill>
              </c:spPr>
            </c:marker>
            <c:bubble3D val="0"/>
            <c:extLst>
              <c:ext xmlns:c16="http://schemas.microsoft.com/office/drawing/2014/chart" uri="{C3380CC4-5D6E-409C-BE32-E72D297353CC}">
                <c16:uniqueId val="{0000000F-F1FE-49FE-8336-F66E5365814D}"/>
              </c:ext>
            </c:extLst>
          </c:dPt>
          <c:dPt>
            <c:idx val="16"/>
            <c:marker>
              <c:spPr>
                <a:solidFill>
                  <a:srgbClr val="00FF00"/>
                </a:solidFill>
              </c:spPr>
            </c:marker>
            <c:bubble3D val="0"/>
            <c:extLst>
              <c:ext xmlns:c16="http://schemas.microsoft.com/office/drawing/2014/chart" uri="{C3380CC4-5D6E-409C-BE32-E72D297353CC}">
                <c16:uniqueId val="{00000010-F1FE-49FE-8336-F66E5365814D}"/>
              </c:ext>
            </c:extLst>
          </c:dPt>
          <c:dPt>
            <c:idx val="17"/>
            <c:marker>
              <c:spPr>
                <a:solidFill>
                  <a:srgbClr val="00FF00"/>
                </a:solidFill>
              </c:spPr>
            </c:marker>
            <c:bubble3D val="0"/>
            <c:extLst>
              <c:ext xmlns:c16="http://schemas.microsoft.com/office/drawing/2014/chart" uri="{C3380CC4-5D6E-409C-BE32-E72D297353CC}">
                <c16:uniqueId val="{00000011-F1FE-49FE-8336-F66E5365814D}"/>
              </c:ext>
            </c:extLst>
          </c:dPt>
          <c:dPt>
            <c:idx val="18"/>
            <c:marker>
              <c:spPr>
                <a:solidFill>
                  <a:srgbClr val="00FF00"/>
                </a:solidFill>
              </c:spPr>
            </c:marker>
            <c:bubble3D val="0"/>
            <c:extLst>
              <c:ext xmlns:c16="http://schemas.microsoft.com/office/drawing/2014/chart" uri="{C3380CC4-5D6E-409C-BE32-E72D297353CC}">
                <c16:uniqueId val="{00000012-F1FE-49FE-8336-F66E5365814D}"/>
              </c:ext>
            </c:extLst>
          </c:dPt>
          <c:dPt>
            <c:idx val="19"/>
            <c:marker>
              <c:spPr>
                <a:solidFill>
                  <a:srgbClr val="00FF00"/>
                </a:solidFill>
              </c:spPr>
            </c:marker>
            <c:bubble3D val="0"/>
            <c:extLst>
              <c:ext xmlns:c16="http://schemas.microsoft.com/office/drawing/2014/chart" uri="{C3380CC4-5D6E-409C-BE32-E72D297353CC}">
                <c16:uniqueId val="{00000013-F1FE-49FE-8336-F66E5365814D}"/>
              </c:ext>
            </c:extLst>
          </c:dPt>
          <c:dPt>
            <c:idx val="20"/>
            <c:marker>
              <c:spPr>
                <a:solidFill>
                  <a:srgbClr val="00FF00"/>
                </a:solidFill>
              </c:spPr>
            </c:marker>
            <c:bubble3D val="0"/>
            <c:extLst>
              <c:ext xmlns:c16="http://schemas.microsoft.com/office/drawing/2014/chart" uri="{C3380CC4-5D6E-409C-BE32-E72D297353CC}">
                <c16:uniqueId val="{00000014-F1FE-49FE-8336-F66E5365814D}"/>
              </c:ext>
            </c:extLst>
          </c:dPt>
          <c:dPt>
            <c:idx val="21"/>
            <c:marker>
              <c:spPr>
                <a:solidFill>
                  <a:srgbClr val="00FF00"/>
                </a:solidFill>
              </c:spPr>
            </c:marker>
            <c:bubble3D val="0"/>
            <c:extLst>
              <c:ext xmlns:c16="http://schemas.microsoft.com/office/drawing/2014/chart" uri="{C3380CC4-5D6E-409C-BE32-E72D297353CC}">
                <c16:uniqueId val="{00000015-F1FE-49FE-8336-F66E5365814D}"/>
              </c:ext>
            </c:extLst>
          </c:dPt>
          <c:dPt>
            <c:idx val="22"/>
            <c:marker>
              <c:spPr>
                <a:solidFill>
                  <a:srgbClr val="00FF00"/>
                </a:solidFill>
              </c:spPr>
            </c:marker>
            <c:bubble3D val="0"/>
            <c:extLst>
              <c:ext xmlns:c16="http://schemas.microsoft.com/office/drawing/2014/chart" uri="{C3380CC4-5D6E-409C-BE32-E72D297353CC}">
                <c16:uniqueId val="{00000016-F1FE-49FE-8336-F66E5365814D}"/>
              </c:ext>
            </c:extLst>
          </c:dPt>
          <c:dPt>
            <c:idx val="23"/>
            <c:marker>
              <c:spPr>
                <a:solidFill>
                  <a:srgbClr val="00FF00"/>
                </a:solidFill>
              </c:spPr>
            </c:marker>
            <c:bubble3D val="0"/>
            <c:extLst>
              <c:ext xmlns:c16="http://schemas.microsoft.com/office/drawing/2014/chart" uri="{C3380CC4-5D6E-409C-BE32-E72D297353CC}">
                <c16:uniqueId val="{00000017-F1FE-49FE-8336-F66E5365814D}"/>
              </c:ext>
            </c:extLst>
          </c:dPt>
          <c:dPt>
            <c:idx val="24"/>
            <c:marker>
              <c:spPr>
                <a:solidFill>
                  <a:srgbClr val="00FF00"/>
                </a:solidFill>
              </c:spPr>
            </c:marker>
            <c:bubble3D val="0"/>
            <c:extLst>
              <c:ext xmlns:c16="http://schemas.microsoft.com/office/drawing/2014/chart" uri="{C3380CC4-5D6E-409C-BE32-E72D297353CC}">
                <c16:uniqueId val="{00000018-F1FE-49FE-8336-F66E5365814D}"/>
              </c:ext>
            </c:extLst>
          </c:dPt>
          <c:dPt>
            <c:idx val="25"/>
            <c:marker>
              <c:spPr>
                <a:solidFill>
                  <a:srgbClr val="00FF00"/>
                </a:solidFill>
              </c:spPr>
            </c:marker>
            <c:bubble3D val="0"/>
            <c:extLst>
              <c:ext xmlns:c16="http://schemas.microsoft.com/office/drawing/2014/chart" uri="{C3380CC4-5D6E-409C-BE32-E72D297353CC}">
                <c16:uniqueId val="{00000019-F1FE-49FE-8336-F66E5365814D}"/>
              </c:ext>
            </c:extLst>
          </c:dPt>
          <c:dPt>
            <c:idx val="26"/>
            <c:marker>
              <c:spPr>
                <a:solidFill>
                  <a:srgbClr val="00FF00"/>
                </a:solidFill>
              </c:spPr>
            </c:marker>
            <c:bubble3D val="0"/>
            <c:extLst>
              <c:ext xmlns:c16="http://schemas.microsoft.com/office/drawing/2014/chart" uri="{C3380CC4-5D6E-409C-BE32-E72D297353CC}">
                <c16:uniqueId val="{0000001A-F1FE-49FE-8336-F66E5365814D}"/>
              </c:ext>
            </c:extLst>
          </c:dPt>
          <c:dPt>
            <c:idx val="27"/>
            <c:marker>
              <c:spPr>
                <a:solidFill>
                  <a:srgbClr val="00FF00"/>
                </a:solidFill>
              </c:spPr>
            </c:marker>
            <c:bubble3D val="0"/>
            <c:extLst>
              <c:ext xmlns:c16="http://schemas.microsoft.com/office/drawing/2014/chart" uri="{C3380CC4-5D6E-409C-BE32-E72D297353CC}">
                <c16:uniqueId val="{0000001B-F1FE-49FE-8336-F66E5365814D}"/>
              </c:ext>
            </c:extLst>
          </c:dPt>
          <c:dPt>
            <c:idx val="28"/>
            <c:marker>
              <c:spPr>
                <a:solidFill>
                  <a:srgbClr val="00FF00"/>
                </a:solidFill>
              </c:spPr>
            </c:marker>
            <c:bubble3D val="0"/>
            <c:extLst>
              <c:ext xmlns:c16="http://schemas.microsoft.com/office/drawing/2014/chart" uri="{C3380CC4-5D6E-409C-BE32-E72D297353CC}">
                <c16:uniqueId val="{0000001C-F1FE-49FE-8336-F66E5365814D}"/>
              </c:ext>
            </c:extLst>
          </c:dPt>
          <c:dPt>
            <c:idx val="29"/>
            <c:marker>
              <c:spPr>
                <a:solidFill>
                  <a:srgbClr val="00FF00"/>
                </a:solidFill>
              </c:spPr>
            </c:marker>
            <c:bubble3D val="0"/>
            <c:extLst>
              <c:ext xmlns:c16="http://schemas.microsoft.com/office/drawing/2014/chart" uri="{C3380CC4-5D6E-409C-BE32-E72D297353CC}">
                <c16:uniqueId val="{0000001D-F1FE-49FE-8336-F66E5365814D}"/>
              </c:ext>
            </c:extLst>
          </c:dPt>
          <c:dPt>
            <c:idx val="30"/>
            <c:marker>
              <c:spPr>
                <a:solidFill>
                  <a:srgbClr val="00FF00"/>
                </a:solidFill>
              </c:spPr>
            </c:marker>
            <c:bubble3D val="0"/>
            <c:extLst>
              <c:ext xmlns:c16="http://schemas.microsoft.com/office/drawing/2014/chart" uri="{C3380CC4-5D6E-409C-BE32-E72D297353CC}">
                <c16:uniqueId val="{0000001E-F1FE-49FE-8336-F66E5365814D}"/>
              </c:ext>
            </c:extLst>
          </c:dPt>
          <c:dPt>
            <c:idx val="31"/>
            <c:marker>
              <c:spPr>
                <a:solidFill>
                  <a:srgbClr val="00FF00"/>
                </a:solidFill>
              </c:spPr>
            </c:marker>
            <c:bubble3D val="0"/>
            <c:extLst>
              <c:ext xmlns:c16="http://schemas.microsoft.com/office/drawing/2014/chart" uri="{C3380CC4-5D6E-409C-BE32-E72D297353CC}">
                <c16:uniqueId val="{0000001F-F1FE-49FE-8336-F66E5365814D}"/>
              </c:ext>
            </c:extLst>
          </c:dPt>
          <c:dPt>
            <c:idx val="32"/>
            <c:marker>
              <c:spPr>
                <a:solidFill>
                  <a:srgbClr val="00FF00"/>
                </a:solidFill>
              </c:spPr>
            </c:marker>
            <c:bubble3D val="0"/>
            <c:extLst>
              <c:ext xmlns:c16="http://schemas.microsoft.com/office/drawing/2014/chart" uri="{C3380CC4-5D6E-409C-BE32-E72D297353CC}">
                <c16:uniqueId val="{00000020-F1FE-49FE-8336-F66E5365814D}"/>
              </c:ext>
            </c:extLst>
          </c:dPt>
          <c:dPt>
            <c:idx val="33"/>
            <c:marker>
              <c:spPr>
                <a:solidFill>
                  <a:srgbClr val="00FF00"/>
                </a:solidFill>
              </c:spPr>
            </c:marker>
            <c:bubble3D val="0"/>
            <c:extLst>
              <c:ext xmlns:c16="http://schemas.microsoft.com/office/drawing/2014/chart" uri="{C3380CC4-5D6E-409C-BE32-E72D297353CC}">
                <c16:uniqueId val="{00000021-F1FE-49FE-8336-F66E5365814D}"/>
              </c:ext>
            </c:extLst>
          </c:dPt>
          <c:dPt>
            <c:idx val="34"/>
            <c:marker>
              <c:spPr>
                <a:solidFill>
                  <a:srgbClr val="00FF00"/>
                </a:solidFill>
              </c:spPr>
            </c:marker>
            <c:bubble3D val="0"/>
            <c:extLst>
              <c:ext xmlns:c16="http://schemas.microsoft.com/office/drawing/2014/chart" uri="{C3380CC4-5D6E-409C-BE32-E72D297353CC}">
                <c16:uniqueId val="{00000022-F1FE-49FE-8336-F66E5365814D}"/>
              </c:ext>
            </c:extLst>
          </c:dPt>
          <c:dPt>
            <c:idx val="35"/>
            <c:marker>
              <c:spPr>
                <a:solidFill>
                  <a:srgbClr val="00FF00"/>
                </a:solidFill>
              </c:spPr>
            </c:marker>
            <c:bubble3D val="0"/>
            <c:extLst>
              <c:ext xmlns:c16="http://schemas.microsoft.com/office/drawing/2014/chart" uri="{C3380CC4-5D6E-409C-BE32-E72D297353CC}">
                <c16:uniqueId val="{00000023-F1FE-49FE-8336-F66E5365814D}"/>
              </c:ext>
            </c:extLst>
          </c:dPt>
          <c:dPt>
            <c:idx val="36"/>
            <c:marker>
              <c:spPr>
                <a:solidFill>
                  <a:srgbClr val="00FF00"/>
                </a:solidFill>
              </c:spPr>
            </c:marker>
            <c:bubble3D val="0"/>
            <c:extLst>
              <c:ext xmlns:c16="http://schemas.microsoft.com/office/drawing/2014/chart" uri="{C3380CC4-5D6E-409C-BE32-E72D297353CC}">
                <c16:uniqueId val="{00000024-F1FE-49FE-8336-F66E5365814D}"/>
              </c:ext>
            </c:extLst>
          </c:dPt>
          <c:dPt>
            <c:idx val="37"/>
            <c:marker>
              <c:spPr>
                <a:solidFill>
                  <a:srgbClr val="00FF00"/>
                </a:solidFill>
              </c:spPr>
            </c:marker>
            <c:bubble3D val="0"/>
            <c:extLst>
              <c:ext xmlns:c16="http://schemas.microsoft.com/office/drawing/2014/chart" uri="{C3380CC4-5D6E-409C-BE32-E72D297353CC}">
                <c16:uniqueId val="{00000025-F1FE-49FE-8336-F66E5365814D}"/>
              </c:ext>
            </c:extLst>
          </c:dPt>
          <c:dPt>
            <c:idx val="38"/>
            <c:marker>
              <c:spPr>
                <a:solidFill>
                  <a:srgbClr val="00FF00"/>
                </a:solidFill>
              </c:spPr>
            </c:marker>
            <c:bubble3D val="0"/>
            <c:extLst>
              <c:ext xmlns:c16="http://schemas.microsoft.com/office/drawing/2014/chart" uri="{C3380CC4-5D6E-409C-BE32-E72D297353CC}">
                <c16:uniqueId val="{00000026-F1FE-49FE-8336-F66E5365814D}"/>
              </c:ext>
            </c:extLst>
          </c:dPt>
          <c:dPt>
            <c:idx val="39"/>
            <c:marker>
              <c:spPr>
                <a:solidFill>
                  <a:srgbClr val="00FF00"/>
                </a:solidFill>
              </c:spPr>
            </c:marker>
            <c:bubble3D val="0"/>
            <c:extLst>
              <c:ext xmlns:c16="http://schemas.microsoft.com/office/drawing/2014/chart" uri="{C3380CC4-5D6E-409C-BE32-E72D297353CC}">
                <c16:uniqueId val="{00000027-F1FE-49FE-8336-F66E5365814D}"/>
              </c:ext>
            </c:extLst>
          </c:dPt>
          <c:dPt>
            <c:idx val="40"/>
            <c:marker>
              <c:spPr>
                <a:solidFill>
                  <a:srgbClr val="00FF00"/>
                </a:solidFill>
              </c:spPr>
            </c:marker>
            <c:bubble3D val="0"/>
            <c:extLst>
              <c:ext xmlns:c16="http://schemas.microsoft.com/office/drawing/2014/chart" uri="{C3380CC4-5D6E-409C-BE32-E72D297353CC}">
                <c16:uniqueId val="{00000028-F1FE-49FE-8336-F66E5365814D}"/>
              </c:ext>
            </c:extLst>
          </c:dPt>
          <c:dPt>
            <c:idx val="41"/>
            <c:marker>
              <c:spPr>
                <a:solidFill>
                  <a:srgbClr val="00FF00"/>
                </a:solidFill>
              </c:spPr>
            </c:marker>
            <c:bubble3D val="0"/>
            <c:extLst>
              <c:ext xmlns:c16="http://schemas.microsoft.com/office/drawing/2014/chart" uri="{C3380CC4-5D6E-409C-BE32-E72D297353CC}">
                <c16:uniqueId val="{00000029-F1FE-49FE-8336-F66E5365814D}"/>
              </c:ext>
            </c:extLst>
          </c:dPt>
          <c:dPt>
            <c:idx val="42"/>
            <c:marker>
              <c:spPr>
                <a:solidFill>
                  <a:srgbClr val="00FF00"/>
                </a:solidFill>
              </c:spPr>
            </c:marker>
            <c:bubble3D val="0"/>
            <c:extLst>
              <c:ext xmlns:c16="http://schemas.microsoft.com/office/drawing/2014/chart" uri="{C3380CC4-5D6E-409C-BE32-E72D297353CC}">
                <c16:uniqueId val="{0000002A-F1FE-49FE-8336-F66E5365814D}"/>
              </c:ext>
            </c:extLst>
          </c:dPt>
          <c:dPt>
            <c:idx val="43"/>
            <c:marker>
              <c:spPr>
                <a:solidFill>
                  <a:srgbClr val="00FF00"/>
                </a:solidFill>
              </c:spPr>
            </c:marker>
            <c:bubble3D val="0"/>
            <c:extLst>
              <c:ext xmlns:c16="http://schemas.microsoft.com/office/drawing/2014/chart" uri="{C3380CC4-5D6E-409C-BE32-E72D297353CC}">
                <c16:uniqueId val="{0000002B-F1FE-49FE-8336-F66E5365814D}"/>
              </c:ext>
            </c:extLst>
          </c:dPt>
          <c:dPt>
            <c:idx val="44"/>
            <c:marker>
              <c:spPr>
                <a:solidFill>
                  <a:srgbClr val="00FF00"/>
                </a:solidFill>
              </c:spPr>
            </c:marker>
            <c:bubble3D val="0"/>
            <c:extLst>
              <c:ext xmlns:c16="http://schemas.microsoft.com/office/drawing/2014/chart" uri="{C3380CC4-5D6E-409C-BE32-E72D297353CC}">
                <c16:uniqueId val="{0000002C-F1FE-49FE-8336-F66E5365814D}"/>
              </c:ext>
            </c:extLst>
          </c:dPt>
          <c:dPt>
            <c:idx val="45"/>
            <c:marker>
              <c:spPr>
                <a:solidFill>
                  <a:srgbClr val="00FF00"/>
                </a:solidFill>
              </c:spPr>
            </c:marker>
            <c:bubble3D val="0"/>
            <c:extLst>
              <c:ext xmlns:c16="http://schemas.microsoft.com/office/drawing/2014/chart" uri="{C3380CC4-5D6E-409C-BE32-E72D297353CC}">
                <c16:uniqueId val="{0000002D-F1FE-49FE-8336-F66E5365814D}"/>
              </c:ext>
            </c:extLst>
          </c:dPt>
          <c:dPt>
            <c:idx val="46"/>
            <c:marker>
              <c:spPr>
                <a:solidFill>
                  <a:srgbClr val="00FF00"/>
                </a:solidFill>
              </c:spPr>
            </c:marker>
            <c:bubble3D val="0"/>
            <c:extLst>
              <c:ext xmlns:c16="http://schemas.microsoft.com/office/drawing/2014/chart" uri="{C3380CC4-5D6E-409C-BE32-E72D297353CC}">
                <c16:uniqueId val="{0000002E-F1FE-49FE-8336-F66E5365814D}"/>
              </c:ext>
            </c:extLst>
          </c:dPt>
          <c:dPt>
            <c:idx val="47"/>
            <c:marker>
              <c:spPr>
                <a:solidFill>
                  <a:srgbClr val="00FF00"/>
                </a:solidFill>
              </c:spPr>
            </c:marker>
            <c:bubble3D val="0"/>
            <c:extLst>
              <c:ext xmlns:c16="http://schemas.microsoft.com/office/drawing/2014/chart" uri="{C3380CC4-5D6E-409C-BE32-E72D297353CC}">
                <c16:uniqueId val="{0000002F-F1FE-49FE-8336-F66E5365814D}"/>
              </c:ext>
            </c:extLst>
          </c:dPt>
          <c:dPt>
            <c:idx val="48"/>
            <c:marker>
              <c:spPr>
                <a:solidFill>
                  <a:srgbClr val="00FF00"/>
                </a:solidFill>
              </c:spPr>
            </c:marker>
            <c:bubble3D val="0"/>
            <c:extLst>
              <c:ext xmlns:c16="http://schemas.microsoft.com/office/drawing/2014/chart" uri="{C3380CC4-5D6E-409C-BE32-E72D297353CC}">
                <c16:uniqueId val="{00000030-F1FE-49FE-8336-F66E5365814D}"/>
              </c:ext>
            </c:extLst>
          </c:dPt>
          <c:dPt>
            <c:idx val="49"/>
            <c:marker>
              <c:spPr>
                <a:solidFill>
                  <a:srgbClr val="00FF00"/>
                </a:solidFill>
              </c:spPr>
            </c:marker>
            <c:bubble3D val="0"/>
            <c:extLst>
              <c:ext xmlns:c16="http://schemas.microsoft.com/office/drawing/2014/chart" uri="{C3380CC4-5D6E-409C-BE32-E72D297353CC}">
                <c16:uniqueId val="{00000031-F1FE-49FE-8336-F66E5365814D}"/>
              </c:ext>
            </c:extLst>
          </c:dPt>
          <c:dPt>
            <c:idx val="50"/>
            <c:marker>
              <c:spPr>
                <a:solidFill>
                  <a:srgbClr val="00FF00"/>
                </a:solidFill>
              </c:spPr>
            </c:marker>
            <c:bubble3D val="0"/>
            <c:extLst>
              <c:ext xmlns:c16="http://schemas.microsoft.com/office/drawing/2014/chart" uri="{C3380CC4-5D6E-409C-BE32-E72D297353CC}">
                <c16:uniqueId val="{00000032-F1FE-49FE-8336-F66E5365814D}"/>
              </c:ext>
            </c:extLst>
          </c:dPt>
          <c:dPt>
            <c:idx val="51"/>
            <c:marker>
              <c:spPr>
                <a:solidFill>
                  <a:srgbClr val="00FF00"/>
                </a:solidFill>
              </c:spPr>
            </c:marker>
            <c:bubble3D val="0"/>
            <c:extLst>
              <c:ext xmlns:c16="http://schemas.microsoft.com/office/drawing/2014/chart" uri="{C3380CC4-5D6E-409C-BE32-E72D297353CC}">
                <c16:uniqueId val="{00000033-F1FE-49FE-8336-F66E5365814D}"/>
              </c:ext>
            </c:extLst>
          </c:dPt>
          <c:dPt>
            <c:idx val="52"/>
            <c:marker>
              <c:spPr>
                <a:solidFill>
                  <a:srgbClr val="00FF00"/>
                </a:solidFill>
              </c:spPr>
            </c:marker>
            <c:bubble3D val="0"/>
            <c:extLst>
              <c:ext xmlns:c16="http://schemas.microsoft.com/office/drawing/2014/chart" uri="{C3380CC4-5D6E-409C-BE32-E72D297353CC}">
                <c16:uniqueId val="{00000034-F1FE-49FE-8336-F66E5365814D}"/>
              </c:ext>
            </c:extLst>
          </c:dPt>
          <c:dPt>
            <c:idx val="53"/>
            <c:marker>
              <c:spPr>
                <a:solidFill>
                  <a:srgbClr val="00FF00"/>
                </a:solidFill>
              </c:spPr>
            </c:marker>
            <c:bubble3D val="0"/>
            <c:extLst>
              <c:ext xmlns:c16="http://schemas.microsoft.com/office/drawing/2014/chart" uri="{C3380CC4-5D6E-409C-BE32-E72D297353CC}">
                <c16:uniqueId val="{00000035-F1FE-49FE-8336-F66E5365814D}"/>
              </c:ext>
            </c:extLst>
          </c:dPt>
          <c:dPt>
            <c:idx val="54"/>
            <c:marker>
              <c:spPr>
                <a:solidFill>
                  <a:srgbClr val="00FF00"/>
                </a:solidFill>
              </c:spPr>
            </c:marker>
            <c:bubble3D val="0"/>
            <c:extLst>
              <c:ext xmlns:c16="http://schemas.microsoft.com/office/drawing/2014/chart" uri="{C3380CC4-5D6E-409C-BE32-E72D297353CC}">
                <c16:uniqueId val="{00000036-F1FE-49FE-8336-F66E5365814D}"/>
              </c:ext>
            </c:extLst>
          </c:dPt>
          <c:dPt>
            <c:idx val="55"/>
            <c:marker>
              <c:spPr>
                <a:solidFill>
                  <a:srgbClr val="00FF00"/>
                </a:solidFill>
              </c:spPr>
            </c:marker>
            <c:bubble3D val="0"/>
            <c:extLst>
              <c:ext xmlns:c16="http://schemas.microsoft.com/office/drawing/2014/chart" uri="{C3380CC4-5D6E-409C-BE32-E72D297353CC}">
                <c16:uniqueId val="{00000037-F1FE-49FE-8336-F66E5365814D}"/>
              </c:ext>
            </c:extLst>
          </c:dPt>
          <c:dPt>
            <c:idx val="56"/>
            <c:marker>
              <c:spPr>
                <a:solidFill>
                  <a:srgbClr val="00FF00"/>
                </a:solidFill>
              </c:spPr>
            </c:marker>
            <c:bubble3D val="0"/>
            <c:extLst>
              <c:ext xmlns:c16="http://schemas.microsoft.com/office/drawing/2014/chart" uri="{C3380CC4-5D6E-409C-BE32-E72D297353CC}">
                <c16:uniqueId val="{00000038-F1FE-49FE-8336-F66E5365814D}"/>
              </c:ext>
            </c:extLst>
          </c:dPt>
          <c:dPt>
            <c:idx val="57"/>
            <c:marker>
              <c:spPr>
                <a:solidFill>
                  <a:srgbClr val="00FF00"/>
                </a:solidFill>
              </c:spPr>
            </c:marker>
            <c:bubble3D val="0"/>
            <c:extLst>
              <c:ext xmlns:c16="http://schemas.microsoft.com/office/drawing/2014/chart" uri="{C3380CC4-5D6E-409C-BE32-E72D297353CC}">
                <c16:uniqueId val="{00000039-F1FE-49FE-8336-F66E5365814D}"/>
              </c:ext>
            </c:extLst>
          </c:dPt>
          <c:dPt>
            <c:idx val="58"/>
            <c:marker>
              <c:spPr>
                <a:solidFill>
                  <a:srgbClr val="00FF00"/>
                </a:solidFill>
              </c:spPr>
            </c:marker>
            <c:bubble3D val="0"/>
            <c:extLst>
              <c:ext xmlns:c16="http://schemas.microsoft.com/office/drawing/2014/chart" uri="{C3380CC4-5D6E-409C-BE32-E72D297353CC}">
                <c16:uniqueId val="{0000003A-F1FE-49FE-8336-F66E5365814D}"/>
              </c:ext>
            </c:extLst>
          </c:dPt>
          <c:dPt>
            <c:idx val="59"/>
            <c:marker>
              <c:spPr>
                <a:solidFill>
                  <a:srgbClr val="00FF00"/>
                </a:solidFill>
              </c:spPr>
            </c:marker>
            <c:bubble3D val="0"/>
            <c:extLst>
              <c:ext xmlns:c16="http://schemas.microsoft.com/office/drawing/2014/chart" uri="{C3380CC4-5D6E-409C-BE32-E72D297353CC}">
                <c16:uniqueId val="{0000003B-F1FE-49FE-8336-F66E5365814D}"/>
              </c:ext>
            </c:extLst>
          </c:dPt>
          <c:dPt>
            <c:idx val="60"/>
            <c:marker>
              <c:spPr>
                <a:solidFill>
                  <a:srgbClr val="00FF00"/>
                </a:solidFill>
              </c:spPr>
            </c:marker>
            <c:bubble3D val="0"/>
            <c:extLst>
              <c:ext xmlns:c16="http://schemas.microsoft.com/office/drawing/2014/chart" uri="{C3380CC4-5D6E-409C-BE32-E72D297353CC}">
                <c16:uniqueId val="{0000003C-F1FE-49FE-8336-F66E5365814D}"/>
              </c:ext>
            </c:extLst>
          </c:dPt>
          <c:dPt>
            <c:idx val="61"/>
            <c:marker>
              <c:spPr>
                <a:solidFill>
                  <a:srgbClr val="00FF00"/>
                </a:solidFill>
              </c:spPr>
            </c:marker>
            <c:bubble3D val="0"/>
            <c:extLst>
              <c:ext xmlns:c16="http://schemas.microsoft.com/office/drawing/2014/chart" uri="{C3380CC4-5D6E-409C-BE32-E72D297353CC}">
                <c16:uniqueId val="{0000003D-F1FE-49FE-8336-F66E5365814D}"/>
              </c:ext>
            </c:extLst>
          </c:dPt>
          <c:dPt>
            <c:idx val="62"/>
            <c:marker>
              <c:spPr>
                <a:solidFill>
                  <a:srgbClr val="00FF00"/>
                </a:solidFill>
              </c:spPr>
            </c:marker>
            <c:bubble3D val="0"/>
            <c:extLst>
              <c:ext xmlns:c16="http://schemas.microsoft.com/office/drawing/2014/chart" uri="{C3380CC4-5D6E-409C-BE32-E72D297353CC}">
                <c16:uniqueId val="{0000003E-F1FE-49FE-8336-F66E5365814D}"/>
              </c:ext>
            </c:extLst>
          </c:dPt>
          <c:dPt>
            <c:idx val="63"/>
            <c:marker>
              <c:spPr>
                <a:solidFill>
                  <a:srgbClr val="00FF00"/>
                </a:solidFill>
              </c:spPr>
            </c:marker>
            <c:bubble3D val="0"/>
            <c:extLst>
              <c:ext xmlns:c16="http://schemas.microsoft.com/office/drawing/2014/chart" uri="{C3380CC4-5D6E-409C-BE32-E72D297353CC}">
                <c16:uniqueId val="{0000003F-F1FE-49FE-8336-F66E5365814D}"/>
              </c:ext>
            </c:extLst>
          </c:dPt>
          <c:dPt>
            <c:idx val="64"/>
            <c:marker>
              <c:spPr>
                <a:solidFill>
                  <a:srgbClr val="00FF00"/>
                </a:solidFill>
              </c:spPr>
            </c:marker>
            <c:bubble3D val="0"/>
            <c:extLst>
              <c:ext xmlns:c16="http://schemas.microsoft.com/office/drawing/2014/chart" uri="{C3380CC4-5D6E-409C-BE32-E72D297353CC}">
                <c16:uniqueId val="{00000040-F1FE-49FE-8336-F66E5365814D}"/>
              </c:ext>
            </c:extLst>
          </c:dPt>
          <c:dPt>
            <c:idx val="65"/>
            <c:marker>
              <c:spPr>
                <a:solidFill>
                  <a:srgbClr val="00FF00"/>
                </a:solidFill>
              </c:spPr>
            </c:marker>
            <c:bubble3D val="0"/>
            <c:extLst>
              <c:ext xmlns:c16="http://schemas.microsoft.com/office/drawing/2014/chart" uri="{C3380CC4-5D6E-409C-BE32-E72D297353CC}">
                <c16:uniqueId val="{00000041-F1FE-49FE-8336-F66E5365814D}"/>
              </c:ext>
            </c:extLst>
          </c:dPt>
          <c:dPt>
            <c:idx val="66"/>
            <c:marker>
              <c:spPr>
                <a:solidFill>
                  <a:srgbClr val="00FF00"/>
                </a:solidFill>
              </c:spPr>
            </c:marker>
            <c:bubble3D val="0"/>
            <c:extLst>
              <c:ext xmlns:c16="http://schemas.microsoft.com/office/drawing/2014/chart" uri="{C3380CC4-5D6E-409C-BE32-E72D297353CC}">
                <c16:uniqueId val="{00000042-F1FE-49FE-8336-F66E5365814D}"/>
              </c:ext>
            </c:extLst>
          </c:dPt>
          <c:dPt>
            <c:idx val="67"/>
            <c:marker>
              <c:spPr>
                <a:solidFill>
                  <a:srgbClr val="00FF00"/>
                </a:solidFill>
              </c:spPr>
            </c:marker>
            <c:bubble3D val="0"/>
            <c:extLst>
              <c:ext xmlns:c16="http://schemas.microsoft.com/office/drawing/2014/chart" uri="{C3380CC4-5D6E-409C-BE32-E72D297353CC}">
                <c16:uniqueId val="{00000043-F1FE-49FE-8336-F66E5365814D}"/>
              </c:ext>
            </c:extLst>
          </c:dPt>
          <c:dPt>
            <c:idx val="68"/>
            <c:marker>
              <c:spPr>
                <a:solidFill>
                  <a:srgbClr val="00FF00"/>
                </a:solidFill>
              </c:spPr>
            </c:marker>
            <c:bubble3D val="0"/>
            <c:extLst>
              <c:ext xmlns:c16="http://schemas.microsoft.com/office/drawing/2014/chart" uri="{C3380CC4-5D6E-409C-BE32-E72D297353CC}">
                <c16:uniqueId val="{00000044-F1FE-49FE-8336-F66E5365814D}"/>
              </c:ext>
            </c:extLst>
          </c:dPt>
          <c:dPt>
            <c:idx val="69"/>
            <c:marker>
              <c:spPr>
                <a:solidFill>
                  <a:srgbClr val="00FF00"/>
                </a:solidFill>
              </c:spPr>
            </c:marker>
            <c:bubble3D val="0"/>
            <c:extLst>
              <c:ext xmlns:c16="http://schemas.microsoft.com/office/drawing/2014/chart" uri="{C3380CC4-5D6E-409C-BE32-E72D297353CC}">
                <c16:uniqueId val="{00000045-F1FE-49FE-8336-F66E5365814D}"/>
              </c:ext>
            </c:extLst>
          </c:dPt>
          <c:dPt>
            <c:idx val="70"/>
            <c:marker>
              <c:spPr>
                <a:solidFill>
                  <a:srgbClr val="00FF00"/>
                </a:solidFill>
              </c:spPr>
            </c:marker>
            <c:bubble3D val="0"/>
            <c:extLst>
              <c:ext xmlns:c16="http://schemas.microsoft.com/office/drawing/2014/chart" uri="{C3380CC4-5D6E-409C-BE32-E72D297353CC}">
                <c16:uniqueId val="{00000046-F1FE-49FE-8336-F66E5365814D}"/>
              </c:ext>
            </c:extLst>
          </c:dPt>
          <c:dPt>
            <c:idx val="71"/>
            <c:marker>
              <c:spPr>
                <a:solidFill>
                  <a:srgbClr val="00FF00"/>
                </a:solidFill>
              </c:spPr>
            </c:marker>
            <c:bubble3D val="0"/>
            <c:extLst>
              <c:ext xmlns:c16="http://schemas.microsoft.com/office/drawing/2014/chart" uri="{C3380CC4-5D6E-409C-BE32-E72D297353CC}">
                <c16:uniqueId val="{00000047-F1FE-49FE-8336-F66E5365814D}"/>
              </c:ext>
            </c:extLst>
          </c:dPt>
          <c:dPt>
            <c:idx val="72"/>
            <c:marker>
              <c:spPr>
                <a:solidFill>
                  <a:srgbClr val="00FF00"/>
                </a:solidFill>
              </c:spPr>
            </c:marker>
            <c:bubble3D val="0"/>
            <c:extLst>
              <c:ext xmlns:c16="http://schemas.microsoft.com/office/drawing/2014/chart" uri="{C3380CC4-5D6E-409C-BE32-E72D297353CC}">
                <c16:uniqueId val="{00000048-F1FE-49FE-8336-F66E5365814D}"/>
              </c:ext>
            </c:extLst>
          </c:dPt>
          <c:dPt>
            <c:idx val="73"/>
            <c:marker>
              <c:spPr>
                <a:solidFill>
                  <a:srgbClr val="00FF00"/>
                </a:solidFill>
              </c:spPr>
            </c:marker>
            <c:bubble3D val="0"/>
            <c:extLst>
              <c:ext xmlns:c16="http://schemas.microsoft.com/office/drawing/2014/chart" uri="{C3380CC4-5D6E-409C-BE32-E72D297353CC}">
                <c16:uniqueId val="{00000049-F1FE-49FE-8336-F66E5365814D}"/>
              </c:ext>
            </c:extLst>
          </c:dPt>
          <c:dPt>
            <c:idx val="74"/>
            <c:marker>
              <c:spPr>
                <a:solidFill>
                  <a:srgbClr val="00FF00"/>
                </a:solidFill>
              </c:spPr>
            </c:marker>
            <c:bubble3D val="0"/>
            <c:extLst>
              <c:ext xmlns:c16="http://schemas.microsoft.com/office/drawing/2014/chart" uri="{C3380CC4-5D6E-409C-BE32-E72D297353CC}">
                <c16:uniqueId val="{0000004A-F1FE-49FE-8336-F66E5365814D}"/>
              </c:ext>
            </c:extLst>
          </c:dPt>
          <c:dPt>
            <c:idx val="75"/>
            <c:marker>
              <c:spPr>
                <a:solidFill>
                  <a:srgbClr val="00FF00"/>
                </a:solidFill>
              </c:spPr>
            </c:marker>
            <c:bubble3D val="0"/>
            <c:extLst>
              <c:ext xmlns:c16="http://schemas.microsoft.com/office/drawing/2014/chart" uri="{C3380CC4-5D6E-409C-BE32-E72D297353CC}">
                <c16:uniqueId val="{0000004B-F1FE-49FE-8336-F66E5365814D}"/>
              </c:ext>
            </c:extLst>
          </c:dPt>
          <c:dPt>
            <c:idx val="76"/>
            <c:marker>
              <c:spPr>
                <a:solidFill>
                  <a:srgbClr val="00FF00"/>
                </a:solidFill>
              </c:spPr>
            </c:marker>
            <c:bubble3D val="0"/>
            <c:extLst>
              <c:ext xmlns:c16="http://schemas.microsoft.com/office/drawing/2014/chart" uri="{C3380CC4-5D6E-409C-BE32-E72D297353CC}">
                <c16:uniqueId val="{0000004C-F1FE-49FE-8336-F66E5365814D}"/>
              </c:ext>
            </c:extLst>
          </c:dPt>
          <c:dPt>
            <c:idx val="77"/>
            <c:marker>
              <c:spPr>
                <a:solidFill>
                  <a:srgbClr val="00FF00"/>
                </a:solidFill>
              </c:spPr>
            </c:marker>
            <c:bubble3D val="0"/>
            <c:extLst>
              <c:ext xmlns:c16="http://schemas.microsoft.com/office/drawing/2014/chart" uri="{C3380CC4-5D6E-409C-BE32-E72D297353CC}">
                <c16:uniqueId val="{0000004D-F1FE-49FE-8336-F66E5365814D}"/>
              </c:ext>
            </c:extLst>
          </c:dPt>
          <c:dPt>
            <c:idx val="78"/>
            <c:marker>
              <c:spPr>
                <a:solidFill>
                  <a:srgbClr val="00FF00"/>
                </a:solidFill>
              </c:spPr>
            </c:marker>
            <c:bubble3D val="0"/>
            <c:extLst>
              <c:ext xmlns:c16="http://schemas.microsoft.com/office/drawing/2014/chart" uri="{C3380CC4-5D6E-409C-BE32-E72D297353CC}">
                <c16:uniqueId val="{0000004E-F1FE-49FE-8336-F66E5365814D}"/>
              </c:ext>
            </c:extLst>
          </c:dPt>
          <c:dPt>
            <c:idx val="79"/>
            <c:marker>
              <c:spPr>
                <a:solidFill>
                  <a:srgbClr val="00FF00"/>
                </a:solidFill>
              </c:spPr>
            </c:marker>
            <c:bubble3D val="0"/>
            <c:extLst>
              <c:ext xmlns:c16="http://schemas.microsoft.com/office/drawing/2014/chart" uri="{C3380CC4-5D6E-409C-BE32-E72D297353CC}">
                <c16:uniqueId val="{0000004F-F1FE-49FE-8336-F66E5365814D}"/>
              </c:ext>
            </c:extLst>
          </c:dPt>
          <c:dPt>
            <c:idx val="80"/>
            <c:marker>
              <c:spPr>
                <a:solidFill>
                  <a:srgbClr val="00FF00"/>
                </a:solidFill>
              </c:spPr>
            </c:marker>
            <c:bubble3D val="0"/>
            <c:extLst>
              <c:ext xmlns:c16="http://schemas.microsoft.com/office/drawing/2014/chart" uri="{C3380CC4-5D6E-409C-BE32-E72D297353CC}">
                <c16:uniqueId val="{00000050-F1FE-49FE-8336-F66E5365814D}"/>
              </c:ext>
            </c:extLst>
          </c:dPt>
          <c:dPt>
            <c:idx val="81"/>
            <c:marker>
              <c:spPr>
                <a:solidFill>
                  <a:srgbClr val="00FF00"/>
                </a:solidFill>
              </c:spPr>
            </c:marker>
            <c:bubble3D val="0"/>
            <c:extLst>
              <c:ext xmlns:c16="http://schemas.microsoft.com/office/drawing/2014/chart" uri="{C3380CC4-5D6E-409C-BE32-E72D297353CC}">
                <c16:uniqueId val="{00000051-F1FE-49FE-8336-F66E5365814D}"/>
              </c:ext>
            </c:extLst>
          </c:dPt>
          <c:dPt>
            <c:idx val="82"/>
            <c:marker>
              <c:spPr>
                <a:solidFill>
                  <a:srgbClr val="00FF00"/>
                </a:solidFill>
              </c:spPr>
            </c:marker>
            <c:bubble3D val="0"/>
            <c:extLst>
              <c:ext xmlns:c16="http://schemas.microsoft.com/office/drawing/2014/chart" uri="{C3380CC4-5D6E-409C-BE32-E72D297353CC}">
                <c16:uniqueId val="{00000052-F1FE-49FE-8336-F66E5365814D}"/>
              </c:ext>
            </c:extLst>
          </c:dPt>
          <c:dPt>
            <c:idx val="83"/>
            <c:marker>
              <c:spPr>
                <a:solidFill>
                  <a:srgbClr val="00FF00"/>
                </a:solidFill>
              </c:spPr>
            </c:marker>
            <c:bubble3D val="0"/>
            <c:extLst>
              <c:ext xmlns:c16="http://schemas.microsoft.com/office/drawing/2014/chart" uri="{C3380CC4-5D6E-409C-BE32-E72D297353CC}">
                <c16:uniqueId val="{00000053-F1FE-49FE-8336-F66E5365814D}"/>
              </c:ext>
            </c:extLst>
          </c:dPt>
          <c:dPt>
            <c:idx val="84"/>
            <c:marker>
              <c:spPr>
                <a:solidFill>
                  <a:srgbClr val="00FF00"/>
                </a:solidFill>
              </c:spPr>
            </c:marker>
            <c:bubble3D val="0"/>
            <c:extLst>
              <c:ext xmlns:c16="http://schemas.microsoft.com/office/drawing/2014/chart" uri="{C3380CC4-5D6E-409C-BE32-E72D297353CC}">
                <c16:uniqueId val="{00000054-F1FE-49FE-8336-F66E5365814D}"/>
              </c:ext>
            </c:extLst>
          </c:dPt>
          <c:dPt>
            <c:idx val="85"/>
            <c:marker>
              <c:spPr>
                <a:solidFill>
                  <a:srgbClr val="00FF00"/>
                </a:solidFill>
              </c:spPr>
            </c:marker>
            <c:bubble3D val="0"/>
            <c:extLst>
              <c:ext xmlns:c16="http://schemas.microsoft.com/office/drawing/2014/chart" uri="{C3380CC4-5D6E-409C-BE32-E72D297353CC}">
                <c16:uniqueId val="{00000055-F1FE-49FE-8336-F66E5365814D}"/>
              </c:ext>
            </c:extLst>
          </c:dPt>
          <c:dPt>
            <c:idx val="86"/>
            <c:marker>
              <c:spPr>
                <a:solidFill>
                  <a:srgbClr val="00FF00"/>
                </a:solidFill>
              </c:spPr>
            </c:marker>
            <c:bubble3D val="0"/>
            <c:extLst>
              <c:ext xmlns:c16="http://schemas.microsoft.com/office/drawing/2014/chart" uri="{C3380CC4-5D6E-409C-BE32-E72D297353CC}">
                <c16:uniqueId val="{00000056-F1FE-49FE-8336-F66E5365814D}"/>
              </c:ext>
            </c:extLst>
          </c:dPt>
          <c:dPt>
            <c:idx val="87"/>
            <c:marker>
              <c:spPr>
                <a:solidFill>
                  <a:srgbClr val="00FF00"/>
                </a:solidFill>
              </c:spPr>
            </c:marker>
            <c:bubble3D val="0"/>
            <c:extLst>
              <c:ext xmlns:c16="http://schemas.microsoft.com/office/drawing/2014/chart" uri="{C3380CC4-5D6E-409C-BE32-E72D297353CC}">
                <c16:uniqueId val="{00000057-F1FE-49FE-8336-F66E5365814D}"/>
              </c:ext>
            </c:extLst>
          </c:dPt>
          <c:dPt>
            <c:idx val="88"/>
            <c:marker>
              <c:spPr>
                <a:solidFill>
                  <a:srgbClr val="00FF00"/>
                </a:solidFill>
              </c:spPr>
            </c:marker>
            <c:bubble3D val="0"/>
            <c:extLst>
              <c:ext xmlns:c16="http://schemas.microsoft.com/office/drawing/2014/chart" uri="{C3380CC4-5D6E-409C-BE32-E72D297353CC}">
                <c16:uniqueId val="{00000058-F1FE-49FE-8336-F66E5365814D}"/>
              </c:ext>
            </c:extLst>
          </c:dPt>
          <c:dPt>
            <c:idx val="89"/>
            <c:marker>
              <c:spPr>
                <a:solidFill>
                  <a:srgbClr val="00FF00"/>
                </a:solidFill>
              </c:spPr>
            </c:marker>
            <c:bubble3D val="0"/>
            <c:extLst>
              <c:ext xmlns:c16="http://schemas.microsoft.com/office/drawing/2014/chart" uri="{C3380CC4-5D6E-409C-BE32-E72D297353CC}">
                <c16:uniqueId val="{00000059-F1FE-49FE-8336-F66E5365814D}"/>
              </c:ext>
            </c:extLst>
          </c:dPt>
          <c:dPt>
            <c:idx val="90"/>
            <c:marker>
              <c:spPr>
                <a:solidFill>
                  <a:srgbClr val="00FF00"/>
                </a:solidFill>
              </c:spPr>
            </c:marker>
            <c:bubble3D val="0"/>
            <c:extLst>
              <c:ext xmlns:c16="http://schemas.microsoft.com/office/drawing/2014/chart" uri="{C3380CC4-5D6E-409C-BE32-E72D297353CC}">
                <c16:uniqueId val="{0000005A-F1FE-49FE-8336-F66E5365814D}"/>
              </c:ext>
            </c:extLst>
          </c:dPt>
          <c:dPt>
            <c:idx val="91"/>
            <c:marker>
              <c:spPr>
                <a:solidFill>
                  <a:srgbClr val="00FF00"/>
                </a:solidFill>
              </c:spPr>
            </c:marker>
            <c:bubble3D val="0"/>
            <c:extLst>
              <c:ext xmlns:c16="http://schemas.microsoft.com/office/drawing/2014/chart" uri="{C3380CC4-5D6E-409C-BE32-E72D297353CC}">
                <c16:uniqueId val="{0000005B-F1FE-49FE-8336-F66E5365814D}"/>
              </c:ext>
            </c:extLst>
          </c:dPt>
          <c:dPt>
            <c:idx val="92"/>
            <c:marker>
              <c:spPr>
                <a:solidFill>
                  <a:srgbClr val="00FF00"/>
                </a:solidFill>
              </c:spPr>
            </c:marker>
            <c:bubble3D val="0"/>
            <c:extLst>
              <c:ext xmlns:c16="http://schemas.microsoft.com/office/drawing/2014/chart" uri="{C3380CC4-5D6E-409C-BE32-E72D297353CC}">
                <c16:uniqueId val="{0000005C-F1FE-49FE-8336-F66E5365814D}"/>
              </c:ext>
            </c:extLst>
          </c:dPt>
          <c:dPt>
            <c:idx val="93"/>
            <c:marker>
              <c:spPr>
                <a:solidFill>
                  <a:srgbClr val="00FF00"/>
                </a:solidFill>
              </c:spPr>
            </c:marker>
            <c:bubble3D val="0"/>
            <c:extLst>
              <c:ext xmlns:c16="http://schemas.microsoft.com/office/drawing/2014/chart" uri="{C3380CC4-5D6E-409C-BE32-E72D297353CC}">
                <c16:uniqueId val="{0000005D-F1FE-49FE-8336-F66E5365814D}"/>
              </c:ext>
            </c:extLst>
          </c:dPt>
          <c:dPt>
            <c:idx val="94"/>
            <c:marker>
              <c:spPr>
                <a:solidFill>
                  <a:srgbClr val="00FF00"/>
                </a:solidFill>
              </c:spPr>
            </c:marker>
            <c:bubble3D val="0"/>
            <c:extLst>
              <c:ext xmlns:c16="http://schemas.microsoft.com/office/drawing/2014/chart" uri="{C3380CC4-5D6E-409C-BE32-E72D297353CC}">
                <c16:uniqueId val="{0000005E-F1FE-49FE-8336-F66E5365814D}"/>
              </c:ext>
            </c:extLst>
          </c:dPt>
          <c:dPt>
            <c:idx val="95"/>
            <c:marker>
              <c:spPr>
                <a:solidFill>
                  <a:srgbClr val="00FF00"/>
                </a:solidFill>
              </c:spPr>
            </c:marker>
            <c:bubble3D val="0"/>
            <c:extLst>
              <c:ext xmlns:c16="http://schemas.microsoft.com/office/drawing/2014/chart" uri="{C3380CC4-5D6E-409C-BE32-E72D297353CC}">
                <c16:uniqueId val="{0000005F-F1FE-49FE-8336-F66E5365814D}"/>
              </c:ext>
            </c:extLst>
          </c:dPt>
          <c:dPt>
            <c:idx val="96"/>
            <c:marker>
              <c:spPr>
                <a:solidFill>
                  <a:srgbClr val="00FF00"/>
                </a:solidFill>
              </c:spPr>
            </c:marker>
            <c:bubble3D val="0"/>
            <c:extLst>
              <c:ext xmlns:c16="http://schemas.microsoft.com/office/drawing/2014/chart" uri="{C3380CC4-5D6E-409C-BE32-E72D297353CC}">
                <c16:uniqueId val="{00000060-F1FE-49FE-8336-F66E5365814D}"/>
              </c:ext>
            </c:extLst>
          </c:dPt>
          <c:dPt>
            <c:idx val="97"/>
            <c:marker>
              <c:spPr>
                <a:solidFill>
                  <a:srgbClr val="00FF00"/>
                </a:solidFill>
              </c:spPr>
            </c:marker>
            <c:bubble3D val="0"/>
            <c:extLst>
              <c:ext xmlns:c16="http://schemas.microsoft.com/office/drawing/2014/chart" uri="{C3380CC4-5D6E-409C-BE32-E72D297353CC}">
                <c16:uniqueId val="{00000061-F1FE-49FE-8336-F66E5365814D}"/>
              </c:ext>
            </c:extLst>
          </c:dPt>
          <c:dPt>
            <c:idx val="98"/>
            <c:marker>
              <c:spPr>
                <a:solidFill>
                  <a:srgbClr val="00FF00"/>
                </a:solidFill>
              </c:spPr>
            </c:marker>
            <c:bubble3D val="0"/>
            <c:extLst>
              <c:ext xmlns:c16="http://schemas.microsoft.com/office/drawing/2014/chart" uri="{C3380CC4-5D6E-409C-BE32-E72D297353CC}">
                <c16:uniqueId val="{00000062-F1FE-49FE-8336-F66E5365814D}"/>
              </c:ext>
            </c:extLst>
          </c:dPt>
          <c:dPt>
            <c:idx val="99"/>
            <c:marker>
              <c:spPr>
                <a:solidFill>
                  <a:srgbClr val="00FF00"/>
                </a:solidFill>
              </c:spPr>
            </c:marker>
            <c:bubble3D val="0"/>
            <c:extLst>
              <c:ext xmlns:c16="http://schemas.microsoft.com/office/drawing/2014/chart" uri="{C3380CC4-5D6E-409C-BE32-E72D297353CC}">
                <c16:uniqueId val="{00000063-F1FE-49FE-8336-F66E5365814D}"/>
              </c:ext>
            </c:extLst>
          </c:dPt>
          <c:dPt>
            <c:idx val="100"/>
            <c:marker>
              <c:spPr>
                <a:solidFill>
                  <a:srgbClr val="00FF00"/>
                </a:solidFill>
              </c:spPr>
            </c:marker>
            <c:bubble3D val="0"/>
            <c:extLst>
              <c:ext xmlns:c16="http://schemas.microsoft.com/office/drawing/2014/chart" uri="{C3380CC4-5D6E-409C-BE32-E72D297353CC}">
                <c16:uniqueId val="{00000064-F1FE-49FE-8336-F66E5365814D}"/>
              </c:ext>
            </c:extLst>
          </c:dPt>
          <c:dPt>
            <c:idx val="101"/>
            <c:marker>
              <c:spPr>
                <a:solidFill>
                  <a:srgbClr val="00FF00"/>
                </a:solidFill>
              </c:spPr>
            </c:marker>
            <c:bubble3D val="0"/>
            <c:extLst>
              <c:ext xmlns:c16="http://schemas.microsoft.com/office/drawing/2014/chart" uri="{C3380CC4-5D6E-409C-BE32-E72D297353CC}">
                <c16:uniqueId val="{00000065-F1FE-49FE-8336-F66E5365814D}"/>
              </c:ext>
            </c:extLst>
          </c:dPt>
          <c:dPt>
            <c:idx val="102"/>
            <c:marker>
              <c:spPr>
                <a:solidFill>
                  <a:srgbClr val="00FF00"/>
                </a:solidFill>
              </c:spPr>
            </c:marker>
            <c:bubble3D val="0"/>
            <c:extLst>
              <c:ext xmlns:c16="http://schemas.microsoft.com/office/drawing/2014/chart" uri="{C3380CC4-5D6E-409C-BE32-E72D297353CC}">
                <c16:uniqueId val="{00000066-F1FE-49FE-8336-F66E5365814D}"/>
              </c:ext>
            </c:extLst>
          </c:dPt>
          <c:dPt>
            <c:idx val="103"/>
            <c:marker>
              <c:spPr>
                <a:solidFill>
                  <a:srgbClr val="00FF00"/>
                </a:solidFill>
              </c:spPr>
            </c:marker>
            <c:bubble3D val="0"/>
            <c:extLst>
              <c:ext xmlns:c16="http://schemas.microsoft.com/office/drawing/2014/chart" uri="{C3380CC4-5D6E-409C-BE32-E72D297353CC}">
                <c16:uniqueId val="{00000067-F1FE-49FE-8336-F66E5365814D}"/>
              </c:ext>
            </c:extLst>
          </c:dPt>
          <c:dPt>
            <c:idx val="104"/>
            <c:marker>
              <c:spPr>
                <a:solidFill>
                  <a:srgbClr val="00FF00"/>
                </a:solidFill>
              </c:spPr>
            </c:marker>
            <c:bubble3D val="0"/>
            <c:extLst>
              <c:ext xmlns:c16="http://schemas.microsoft.com/office/drawing/2014/chart" uri="{C3380CC4-5D6E-409C-BE32-E72D297353CC}">
                <c16:uniqueId val="{00000068-F1FE-49FE-8336-F66E5365814D}"/>
              </c:ext>
            </c:extLst>
          </c:dPt>
          <c:dPt>
            <c:idx val="105"/>
            <c:marker>
              <c:spPr>
                <a:solidFill>
                  <a:srgbClr val="00FF00"/>
                </a:solidFill>
              </c:spPr>
            </c:marker>
            <c:bubble3D val="0"/>
            <c:extLst>
              <c:ext xmlns:c16="http://schemas.microsoft.com/office/drawing/2014/chart" uri="{C3380CC4-5D6E-409C-BE32-E72D297353CC}">
                <c16:uniqueId val="{00000069-F1FE-49FE-8336-F66E5365814D}"/>
              </c:ext>
            </c:extLst>
          </c:dPt>
          <c:dPt>
            <c:idx val="106"/>
            <c:marker>
              <c:spPr>
                <a:solidFill>
                  <a:srgbClr val="00FF00"/>
                </a:solidFill>
              </c:spPr>
            </c:marker>
            <c:bubble3D val="0"/>
            <c:extLst>
              <c:ext xmlns:c16="http://schemas.microsoft.com/office/drawing/2014/chart" uri="{C3380CC4-5D6E-409C-BE32-E72D297353CC}">
                <c16:uniqueId val="{0000006A-F1FE-49FE-8336-F66E5365814D}"/>
              </c:ext>
            </c:extLst>
          </c:dPt>
          <c:dPt>
            <c:idx val="107"/>
            <c:marker>
              <c:spPr>
                <a:solidFill>
                  <a:srgbClr val="00FF00"/>
                </a:solidFill>
              </c:spPr>
            </c:marker>
            <c:bubble3D val="0"/>
            <c:extLst>
              <c:ext xmlns:c16="http://schemas.microsoft.com/office/drawing/2014/chart" uri="{C3380CC4-5D6E-409C-BE32-E72D297353CC}">
                <c16:uniqueId val="{0000006B-F1FE-49FE-8336-F66E5365814D}"/>
              </c:ext>
            </c:extLst>
          </c:dPt>
          <c:dPt>
            <c:idx val="108"/>
            <c:marker>
              <c:spPr>
                <a:solidFill>
                  <a:srgbClr val="00FF00"/>
                </a:solidFill>
              </c:spPr>
            </c:marker>
            <c:bubble3D val="0"/>
            <c:extLst>
              <c:ext xmlns:c16="http://schemas.microsoft.com/office/drawing/2014/chart" uri="{C3380CC4-5D6E-409C-BE32-E72D297353CC}">
                <c16:uniqueId val="{0000006C-F1FE-49FE-8336-F66E5365814D}"/>
              </c:ext>
            </c:extLst>
          </c:dPt>
          <c:dPt>
            <c:idx val="109"/>
            <c:marker>
              <c:spPr>
                <a:solidFill>
                  <a:srgbClr val="00FF00"/>
                </a:solidFill>
              </c:spPr>
            </c:marker>
            <c:bubble3D val="0"/>
            <c:extLst>
              <c:ext xmlns:c16="http://schemas.microsoft.com/office/drawing/2014/chart" uri="{C3380CC4-5D6E-409C-BE32-E72D297353CC}">
                <c16:uniqueId val="{0000006D-F1FE-49FE-8336-F66E5365814D}"/>
              </c:ext>
            </c:extLst>
          </c:dPt>
          <c:dPt>
            <c:idx val="110"/>
            <c:marker>
              <c:spPr>
                <a:solidFill>
                  <a:srgbClr val="00FF00"/>
                </a:solidFill>
              </c:spPr>
            </c:marker>
            <c:bubble3D val="0"/>
            <c:extLst>
              <c:ext xmlns:c16="http://schemas.microsoft.com/office/drawing/2014/chart" uri="{C3380CC4-5D6E-409C-BE32-E72D297353CC}">
                <c16:uniqueId val="{0000006E-F1FE-49FE-8336-F66E5365814D}"/>
              </c:ext>
            </c:extLst>
          </c:dPt>
          <c:dPt>
            <c:idx val="111"/>
            <c:marker>
              <c:spPr>
                <a:solidFill>
                  <a:srgbClr val="00FF00"/>
                </a:solidFill>
              </c:spPr>
            </c:marker>
            <c:bubble3D val="0"/>
            <c:extLst>
              <c:ext xmlns:c16="http://schemas.microsoft.com/office/drawing/2014/chart" uri="{C3380CC4-5D6E-409C-BE32-E72D297353CC}">
                <c16:uniqueId val="{0000006F-F1FE-49FE-8336-F66E5365814D}"/>
              </c:ext>
            </c:extLst>
          </c:dPt>
          <c:dPt>
            <c:idx val="112"/>
            <c:marker>
              <c:spPr>
                <a:solidFill>
                  <a:srgbClr val="00FF00"/>
                </a:solidFill>
              </c:spPr>
            </c:marker>
            <c:bubble3D val="0"/>
            <c:extLst>
              <c:ext xmlns:c16="http://schemas.microsoft.com/office/drawing/2014/chart" uri="{C3380CC4-5D6E-409C-BE32-E72D297353CC}">
                <c16:uniqueId val="{00000070-F1FE-49FE-8336-F66E5365814D}"/>
              </c:ext>
            </c:extLst>
          </c:dPt>
          <c:dPt>
            <c:idx val="113"/>
            <c:marker>
              <c:spPr>
                <a:solidFill>
                  <a:srgbClr val="00FF00"/>
                </a:solidFill>
              </c:spPr>
            </c:marker>
            <c:bubble3D val="0"/>
            <c:extLst>
              <c:ext xmlns:c16="http://schemas.microsoft.com/office/drawing/2014/chart" uri="{C3380CC4-5D6E-409C-BE32-E72D297353CC}">
                <c16:uniqueId val="{00000071-F1FE-49FE-8336-F66E5365814D}"/>
              </c:ext>
            </c:extLst>
          </c:dPt>
          <c:dPt>
            <c:idx val="114"/>
            <c:marker>
              <c:spPr>
                <a:solidFill>
                  <a:srgbClr val="00FF00"/>
                </a:solidFill>
              </c:spPr>
            </c:marker>
            <c:bubble3D val="0"/>
            <c:extLst>
              <c:ext xmlns:c16="http://schemas.microsoft.com/office/drawing/2014/chart" uri="{C3380CC4-5D6E-409C-BE32-E72D297353CC}">
                <c16:uniqueId val="{00000072-F1FE-49FE-8336-F66E5365814D}"/>
              </c:ext>
            </c:extLst>
          </c:dPt>
          <c:dPt>
            <c:idx val="115"/>
            <c:marker>
              <c:spPr>
                <a:solidFill>
                  <a:srgbClr val="00FF00"/>
                </a:solidFill>
              </c:spPr>
            </c:marker>
            <c:bubble3D val="0"/>
            <c:extLst>
              <c:ext xmlns:c16="http://schemas.microsoft.com/office/drawing/2014/chart" uri="{C3380CC4-5D6E-409C-BE32-E72D297353CC}">
                <c16:uniqueId val="{00000073-F1FE-49FE-8336-F66E5365814D}"/>
              </c:ext>
            </c:extLst>
          </c:dPt>
          <c:dPt>
            <c:idx val="116"/>
            <c:marker>
              <c:spPr>
                <a:solidFill>
                  <a:srgbClr val="00FF00"/>
                </a:solidFill>
              </c:spPr>
            </c:marker>
            <c:bubble3D val="0"/>
            <c:extLst>
              <c:ext xmlns:c16="http://schemas.microsoft.com/office/drawing/2014/chart" uri="{C3380CC4-5D6E-409C-BE32-E72D297353CC}">
                <c16:uniqueId val="{00000074-F1FE-49FE-8336-F66E5365814D}"/>
              </c:ext>
            </c:extLst>
          </c:dPt>
          <c:dPt>
            <c:idx val="117"/>
            <c:marker>
              <c:spPr>
                <a:solidFill>
                  <a:srgbClr val="00FF00"/>
                </a:solidFill>
              </c:spPr>
            </c:marker>
            <c:bubble3D val="0"/>
            <c:extLst>
              <c:ext xmlns:c16="http://schemas.microsoft.com/office/drawing/2014/chart" uri="{C3380CC4-5D6E-409C-BE32-E72D297353CC}">
                <c16:uniqueId val="{00000075-F1FE-49FE-8336-F66E5365814D}"/>
              </c:ext>
            </c:extLst>
          </c:dPt>
          <c:dPt>
            <c:idx val="118"/>
            <c:marker>
              <c:spPr>
                <a:solidFill>
                  <a:srgbClr val="00FF00"/>
                </a:solidFill>
              </c:spPr>
            </c:marker>
            <c:bubble3D val="0"/>
            <c:extLst>
              <c:ext xmlns:c16="http://schemas.microsoft.com/office/drawing/2014/chart" uri="{C3380CC4-5D6E-409C-BE32-E72D297353CC}">
                <c16:uniqueId val="{00000076-F1FE-49FE-8336-F66E5365814D}"/>
              </c:ext>
            </c:extLst>
          </c:dPt>
          <c:dPt>
            <c:idx val="119"/>
            <c:marker>
              <c:spPr>
                <a:solidFill>
                  <a:srgbClr val="00FF00"/>
                </a:solidFill>
              </c:spPr>
            </c:marker>
            <c:bubble3D val="0"/>
            <c:extLst>
              <c:ext xmlns:c16="http://schemas.microsoft.com/office/drawing/2014/chart" uri="{C3380CC4-5D6E-409C-BE32-E72D297353CC}">
                <c16:uniqueId val="{00000077-F1FE-49FE-8336-F66E5365814D}"/>
              </c:ext>
            </c:extLst>
          </c:dPt>
          <c:dPt>
            <c:idx val="120"/>
            <c:marker>
              <c:spPr>
                <a:solidFill>
                  <a:srgbClr val="00FF00"/>
                </a:solidFill>
              </c:spPr>
            </c:marker>
            <c:bubble3D val="0"/>
            <c:extLst>
              <c:ext xmlns:c16="http://schemas.microsoft.com/office/drawing/2014/chart" uri="{C3380CC4-5D6E-409C-BE32-E72D297353CC}">
                <c16:uniqueId val="{00000078-F1FE-49FE-8336-F66E5365814D}"/>
              </c:ext>
            </c:extLst>
          </c:dPt>
          <c:dPt>
            <c:idx val="121"/>
            <c:marker>
              <c:spPr>
                <a:solidFill>
                  <a:srgbClr val="00FF00"/>
                </a:solidFill>
              </c:spPr>
            </c:marker>
            <c:bubble3D val="0"/>
            <c:extLst>
              <c:ext xmlns:c16="http://schemas.microsoft.com/office/drawing/2014/chart" uri="{C3380CC4-5D6E-409C-BE32-E72D297353CC}">
                <c16:uniqueId val="{00000079-F1FE-49FE-8336-F66E5365814D}"/>
              </c:ext>
            </c:extLst>
          </c:dPt>
          <c:dPt>
            <c:idx val="122"/>
            <c:marker>
              <c:spPr>
                <a:solidFill>
                  <a:srgbClr val="00FF00"/>
                </a:solidFill>
              </c:spPr>
            </c:marker>
            <c:bubble3D val="0"/>
            <c:extLst>
              <c:ext xmlns:c16="http://schemas.microsoft.com/office/drawing/2014/chart" uri="{C3380CC4-5D6E-409C-BE32-E72D297353CC}">
                <c16:uniqueId val="{0000007A-F1FE-49FE-8336-F66E5365814D}"/>
              </c:ext>
            </c:extLst>
          </c:dPt>
          <c:dPt>
            <c:idx val="123"/>
            <c:marker>
              <c:spPr>
                <a:solidFill>
                  <a:srgbClr val="00FF00"/>
                </a:solidFill>
              </c:spPr>
            </c:marker>
            <c:bubble3D val="0"/>
            <c:extLst>
              <c:ext xmlns:c16="http://schemas.microsoft.com/office/drawing/2014/chart" uri="{C3380CC4-5D6E-409C-BE32-E72D297353CC}">
                <c16:uniqueId val="{0000007B-F1FE-49FE-8336-F66E5365814D}"/>
              </c:ext>
            </c:extLst>
          </c:dPt>
          <c:dPt>
            <c:idx val="124"/>
            <c:marker>
              <c:spPr>
                <a:solidFill>
                  <a:srgbClr val="00FF00"/>
                </a:solidFill>
              </c:spPr>
            </c:marker>
            <c:bubble3D val="0"/>
            <c:extLst>
              <c:ext xmlns:c16="http://schemas.microsoft.com/office/drawing/2014/chart" uri="{C3380CC4-5D6E-409C-BE32-E72D297353CC}">
                <c16:uniqueId val="{0000007C-F1FE-49FE-8336-F66E5365814D}"/>
              </c:ext>
            </c:extLst>
          </c:dPt>
          <c:dPt>
            <c:idx val="125"/>
            <c:marker>
              <c:spPr>
                <a:solidFill>
                  <a:srgbClr val="00FF00"/>
                </a:solidFill>
              </c:spPr>
            </c:marker>
            <c:bubble3D val="0"/>
            <c:extLst>
              <c:ext xmlns:c16="http://schemas.microsoft.com/office/drawing/2014/chart" uri="{C3380CC4-5D6E-409C-BE32-E72D297353CC}">
                <c16:uniqueId val="{0000007D-F1FE-49FE-8336-F66E5365814D}"/>
              </c:ext>
            </c:extLst>
          </c:dPt>
          <c:dPt>
            <c:idx val="126"/>
            <c:marker>
              <c:spPr>
                <a:solidFill>
                  <a:srgbClr val="00FF00"/>
                </a:solidFill>
              </c:spPr>
            </c:marker>
            <c:bubble3D val="0"/>
            <c:extLst>
              <c:ext xmlns:c16="http://schemas.microsoft.com/office/drawing/2014/chart" uri="{C3380CC4-5D6E-409C-BE32-E72D297353CC}">
                <c16:uniqueId val="{0000007E-F1FE-49FE-8336-F66E5365814D}"/>
              </c:ext>
            </c:extLst>
          </c:dPt>
          <c:dPt>
            <c:idx val="127"/>
            <c:marker>
              <c:spPr>
                <a:solidFill>
                  <a:srgbClr val="00FF00"/>
                </a:solidFill>
              </c:spPr>
            </c:marker>
            <c:bubble3D val="0"/>
            <c:extLst>
              <c:ext xmlns:c16="http://schemas.microsoft.com/office/drawing/2014/chart" uri="{C3380CC4-5D6E-409C-BE32-E72D297353CC}">
                <c16:uniqueId val="{0000007F-F1FE-49FE-8336-F66E5365814D}"/>
              </c:ext>
            </c:extLst>
          </c:dPt>
          <c:dPt>
            <c:idx val="128"/>
            <c:marker>
              <c:spPr>
                <a:solidFill>
                  <a:srgbClr val="00FF00"/>
                </a:solidFill>
              </c:spPr>
            </c:marker>
            <c:bubble3D val="0"/>
            <c:extLst>
              <c:ext xmlns:c16="http://schemas.microsoft.com/office/drawing/2014/chart" uri="{C3380CC4-5D6E-409C-BE32-E72D297353CC}">
                <c16:uniqueId val="{00000080-F1FE-49FE-8336-F66E5365814D}"/>
              </c:ext>
            </c:extLst>
          </c:dPt>
          <c:dPt>
            <c:idx val="129"/>
            <c:marker>
              <c:spPr>
                <a:solidFill>
                  <a:srgbClr val="00FF00"/>
                </a:solidFill>
              </c:spPr>
            </c:marker>
            <c:bubble3D val="0"/>
            <c:extLst>
              <c:ext xmlns:c16="http://schemas.microsoft.com/office/drawing/2014/chart" uri="{C3380CC4-5D6E-409C-BE32-E72D297353CC}">
                <c16:uniqueId val="{00000081-F1FE-49FE-8336-F66E5365814D}"/>
              </c:ext>
            </c:extLst>
          </c:dPt>
          <c:dPt>
            <c:idx val="130"/>
            <c:marker>
              <c:spPr>
                <a:solidFill>
                  <a:srgbClr val="00FF00"/>
                </a:solidFill>
              </c:spPr>
            </c:marker>
            <c:bubble3D val="0"/>
            <c:extLst>
              <c:ext xmlns:c16="http://schemas.microsoft.com/office/drawing/2014/chart" uri="{C3380CC4-5D6E-409C-BE32-E72D297353CC}">
                <c16:uniqueId val="{00000082-F1FE-49FE-8336-F66E5365814D}"/>
              </c:ext>
            </c:extLst>
          </c:dPt>
          <c:dPt>
            <c:idx val="131"/>
            <c:marker>
              <c:spPr>
                <a:solidFill>
                  <a:srgbClr val="00FF00"/>
                </a:solidFill>
              </c:spPr>
            </c:marker>
            <c:bubble3D val="0"/>
            <c:extLst>
              <c:ext xmlns:c16="http://schemas.microsoft.com/office/drawing/2014/chart" uri="{C3380CC4-5D6E-409C-BE32-E72D297353CC}">
                <c16:uniqueId val="{00000083-F1FE-49FE-8336-F66E5365814D}"/>
              </c:ext>
            </c:extLst>
          </c:dPt>
          <c:dPt>
            <c:idx val="132"/>
            <c:marker>
              <c:spPr>
                <a:solidFill>
                  <a:srgbClr val="00FF00"/>
                </a:solidFill>
              </c:spPr>
            </c:marker>
            <c:bubble3D val="0"/>
            <c:extLst>
              <c:ext xmlns:c16="http://schemas.microsoft.com/office/drawing/2014/chart" uri="{C3380CC4-5D6E-409C-BE32-E72D297353CC}">
                <c16:uniqueId val="{00000084-F1FE-49FE-8336-F66E5365814D}"/>
              </c:ext>
            </c:extLst>
          </c:dPt>
          <c:dPt>
            <c:idx val="133"/>
            <c:marker>
              <c:spPr>
                <a:solidFill>
                  <a:srgbClr val="00FF00"/>
                </a:solidFill>
              </c:spPr>
            </c:marker>
            <c:bubble3D val="0"/>
            <c:extLst>
              <c:ext xmlns:c16="http://schemas.microsoft.com/office/drawing/2014/chart" uri="{C3380CC4-5D6E-409C-BE32-E72D297353CC}">
                <c16:uniqueId val="{00000085-F1FE-49FE-8336-F66E5365814D}"/>
              </c:ext>
            </c:extLst>
          </c:dPt>
          <c:dLbls>
            <c:dLbl>
              <c:idx val="0"/>
              <c:tx>
                <c:rich>
                  <a:bodyPr/>
                  <a:lstStyle/>
                  <a:p>
                    <a:pPr>
                      <a:defRPr sz="1000"/>
                    </a:pPr>
                    <a:r>
                      <a:rPr lang="en-US"/>
                      <a:t>Auth5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1FE-49FE-8336-F66E5365814D}"/>
                </c:ext>
              </c:extLst>
            </c:dLbl>
            <c:dLbl>
              <c:idx val="1"/>
              <c:tx>
                <c:rich>
                  <a:bodyPr/>
                  <a:lstStyle/>
                  <a:p>
                    <a:pPr>
                      <a:defRPr sz="1000"/>
                    </a:pPr>
                    <a:r>
                      <a:rPr lang="en-US"/>
                      <a:t>Auth6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1FE-49FE-8336-F66E5365814D}"/>
                </c:ext>
              </c:extLst>
            </c:dLbl>
            <c:dLbl>
              <c:idx val="2"/>
              <c:tx>
                <c:rich>
                  <a:bodyPr/>
                  <a:lstStyle/>
                  <a:p>
                    <a:pPr>
                      <a:defRPr sz="1000"/>
                    </a:pPr>
                    <a:r>
                      <a:rPr lang="en-US"/>
                      <a:t>Auth8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1FE-49FE-8336-F66E5365814D}"/>
                </c:ext>
              </c:extLst>
            </c:dLbl>
            <c:dLbl>
              <c:idx val="3"/>
              <c:tx>
                <c:rich>
                  <a:bodyPr/>
                  <a:lstStyle/>
                  <a:p>
                    <a:pPr>
                      <a:defRPr sz="1000"/>
                    </a:pPr>
                    <a:r>
                      <a:rPr lang="en-US"/>
                      <a:t>Auth9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FE-49FE-8336-F66E5365814D}"/>
                </c:ext>
              </c:extLst>
            </c:dLbl>
            <c:dLbl>
              <c:idx val="4"/>
              <c:tx>
                <c:rich>
                  <a:bodyPr/>
                  <a:lstStyle/>
                  <a:p>
                    <a:pPr>
                      <a:defRPr sz="1000"/>
                    </a:pPr>
                    <a:r>
                      <a:rPr lang="en-US"/>
                      <a:t>Auth10</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1FE-49FE-8336-F66E5365814D}"/>
                </c:ext>
              </c:extLst>
            </c:dLbl>
            <c:dLbl>
              <c:idx val="5"/>
              <c:tx>
                <c:rich>
                  <a:bodyPr/>
                  <a:lstStyle/>
                  <a:p>
                    <a:pPr>
                      <a:defRPr sz="1000"/>
                    </a:pPr>
                    <a:r>
                      <a:rPr lang="en-US"/>
                      <a:t>Auth11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FE-49FE-8336-F66E5365814D}"/>
                </c:ext>
              </c:extLst>
            </c:dLbl>
            <c:dLbl>
              <c:idx val="6"/>
              <c:tx>
                <c:rich>
                  <a:bodyPr/>
                  <a:lstStyle/>
                  <a:p>
                    <a:pPr>
                      <a:defRPr sz="1000"/>
                    </a:pPr>
                    <a:r>
                      <a:rPr lang="en-US"/>
                      <a:t>Auth12</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1FE-49FE-8336-F66E5365814D}"/>
                </c:ext>
              </c:extLst>
            </c:dLbl>
            <c:dLbl>
              <c:idx val="7"/>
              <c:tx>
                <c:rich>
                  <a:bodyPr/>
                  <a:lstStyle/>
                  <a:p>
                    <a:pPr>
                      <a:defRPr sz="1000"/>
                    </a:pPr>
                    <a:r>
                      <a:rPr lang="en-US"/>
                      <a:t>Net2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1FE-49FE-8336-F66E5365814D}"/>
                </c:ext>
              </c:extLst>
            </c:dLbl>
            <c:dLbl>
              <c:idx val="8"/>
              <c:tx>
                <c:rich>
                  <a:bodyPr/>
                  <a:lstStyle/>
                  <a:p>
                    <a:pPr>
                      <a:defRPr sz="1000"/>
                    </a:pPr>
                    <a:r>
                      <a:rPr lang="en-US"/>
                      <a:t>C3</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1FE-49FE-8336-F66E5365814D}"/>
                </c:ext>
              </c:extLst>
            </c:dLbl>
            <c:dLbl>
              <c:idx val="9"/>
              <c:tx>
                <c:rich>
                  <a:bodyPr/>
                  <a:lstStyle/>
                  <a:p>
                    <a:pPr>
                      <a:defRPr sz="1000"/>
                    </a:pPr>
                    <a:r>
                      <a:rPr lang="en-US"/>
                      <a:t>Inf2</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1FE-49FE-8336-F66E5365814D}"/>
                </c:ext>
              </c:extLst>
            </c:dLbl>
            <c:dLbl>
              <c:idx val="10"/>
              <c:tx>
                <c:rich>
                  <a:bodyPr/>
                  <a:lstStyle/>
                  <a:p>
                    <a:pPr>
                      <a:defRPr sz="1000"/>
                    </a:pPr>
                    <a:r>
                      <a:rPr lang="en-US"/>
                      <a:t>Inf5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1FE-49FE-8336-F66E5365814D}"/>
                </c:ext>
              </c:extLst>
            </c:dLbl>
            <c:dLbl>
              <c:idx val="11"/>
              <c:tx>
                <c:rich>
                  <a:bodyPr/>
                  <a:lstStyle/>
                  <a:p>
                    <a:pPr>
                      <a:defRPr sz="1000"/>
                    </a:pPr>
                    <a:r>
                      <a:rPr lang="en-US"/>
                      <a:t>Int2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1FE-49FE-8336-F66E5365814D}"/>
                </c:ext>
              </c:extLst>
            </c:dLbl>
            <c:dLbl>
              <c:idx val="12"/>
              <c:tx>
                <c:rich>
                  <a:bodyPr/>
                  <a:lstStyle/>
                  <a:p>
                    <a:pPr>
                      <a:defRPr sz="1000"/>
                    </a:pPr>
                    <a:r>
                      <a:rPr lang="en-US"/>
                      <a:t>AV1</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1FE-49FE-8336-F66E5365814D}"/>
                </c:ext>
              </c:extLst>
            </c:dLbl>
            <c:dLbl>
              <c:idx val="13"/>
              <c:tx>
                <c:rich>
                  <a:bodyPr/>
                  <a:lstStyle/>
                  <a:p>
                    <a:pPr>
                      <a:defRPr sz="1000"/>
                    </a:pPr>
                    <a:r>
                      <a:rPr lang="en-US"/>
                      <a:t>TRA1</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1FE-49FE-8336-F66E5365814D}"/>
                </c:ext>
              </c:extLst>
            </c:dLbl>
            <c:dLbl>
              <c:idx val="14"/>
              <c:tx>
                <c:rich>
                  <a:bodyPr/>
                  <a:lstStyle/>
                  <a:p>
                    <a:pPr>
                      <a:defRPr sz="1000"/>
                    </a:pPr>
                    <a:r>
                      <a:rPr lang="en-US"/>
                      <a:t>TRA2</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1FE-49FE-8336-F66E5365814D}"/>
                </c:ext>
              </c:extLst>
            </c:dLbl>
            <c:dLbl>
              <c:idx val="15"/>
              <c:tx>
                <c:rich>
                  <a:bodyPr/>
                  <a:lstStyle/>
                  <a:p>
                    <a:pPr>
                      <a:defRPr sz="1000"/>
                    </a:pPr>
                    <a:r>
                      <a:rPr lang="en-US"/>
                      <a:t>TRA6</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1FE-49FE-8336-F66E5365814D}"/>
                </c:ext>
              </c:extLst>
            </c:dLbl>
            <c:dLbl>
              <c:idx val="16"/>
              <c:tx>
                <c:rich>
                  <a:bodyPr/>
                  <a:lstStyle/>
                  <a:p>
                    <a:pPr>
                      <a:defRPr sz="1000"/>
                    </a:pPr>
                    <a:r>
                      <a:rPr lang="en-US"/>
                      <a:t>TRA9</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1FE-49FE-8336-F66E5365814D}"/>
                </c:ext>
              </c:extLst>
            </c:dLbl>
            <c:dLbl>
              <c:idx val="17"/>
              <c:tx>
                <c:rich>
                  <a:bodyPr/>
                  <a:lstStyle/>
                  <a:p>
                    <a:pPr>
                      <a:defRPr sz="1000"/>
                    </a:pPr>
                    <a:r>
                      <a:rPr lang="en-US"/>
                      <a:t>TRA13</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1FE-49FE-8336-F66E5365814D}"/>
                </c:ext>
              </c:extLst>
            </c:dLbl>
            <c:dLbl>
              <c:idx val="18"/>
              <c:tx>
                <c:rich>
                  <a:bodyPr/>
                  <a:lstStyle/>
                  <a:p>
                    <a:pPr>
                      <a:defRPr sz="1000"/>
                    </a:pPr>
                    <a:r>
                      <a:rPr lang="en-US"/>
                      <a:t>TRA15</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1FE-49FE-8336-F66E5365814D}"/>
                </c:ext>
              </c:extLst>
            </c:dLbl>
            <c:dLbl>
              <c:idx val="19"/>
              <c:tx>
                <c:rich>
                  <a:bodyPr/>
                  <a:lstStyle/>
                  <a:p>
                    <a:pPr>
                      <a:defRPr sz="1000"/>
                    </a:pPr>
                    <a:r>
                      <a:rPr lang="en-US"/>
                      <a:t>TRA16</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1FE-49FE-8336-F66E5365814D}"/>
                </c:ext>
              </c:extLst>
            </c:dLbl>
            <c:dLbl>
              <c:idx val="20"/>
              <c:tx>
                <c:rich>
                  <a:bodyPr/>
                  <a:lstStyle/>
                  <a:p>
                    <a:pPr>
                      <a:defRPr sz="1000"/>
                    </a:pPr>
                    <a:r>
                      <a:rPr lang="en-US"/>
                      <a:t>TRA17</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1FE-49FE-8336-F66E5365814D}"/>
                </c:ext>
              </c:extLst>
            </c:dLbl>
            <c:dLbl>
              <c:idx val="21"/>
              <c:tx>
                <c:rich>
                  <a:bodyPr/>
                  <a:lstStyle/>
                  <a:p>
                    <a:pPr>
                      <a:defRPr sz="1000"/>
                    </a:pPr>
                    <a:r>
                      <a:rPr lang="en-US"/>
                      <a:t>TRA19</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1FE-49FE-8336-F66E5365814D}"/>
                </c:ext>
              </c:extLst>
            </c:dLbl>
            <c:dLbl>
              <c:idx val="22"/>
              <c:tx>
                <c:rich>
                  <a:bodyPr/>
                  <a:lstStyle/>
                  <a:p>
                    <a:pPr>
                      <a:defRPr sz="1000"/>
                    </a:pPr>
                    <a:r>
                      <a:rPr lang="en-US"/>
                      <a:t>AV4</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F1FE-49FE-8336-F66E5365814D}"/>
                </c:ext>
              </c:extLst>
            </c:dLbl>
            <c:dLbl>
              <c:idx val="23"/>
              <c:tx>
                <c:rich>
                  <a:bodyPr/>
                  <a:lstStyle/>
                  <a:p>
                    <a:pPr>
                      <a:defRPr sz="1000"/>
                    </a:pPr>
                    <a:r>
                      <a:rPr lang="en-US"/>
                      <a:t>AV6</a:t>
                    </a:r>
                  </a:p>
                </c:rich>
              </c:tx>
              <c:spPr>
                <a:solidFill>
                  <a:srgbClr val="FF00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F1FE-49FE-8336-F66E5365814D}"/>
                </c:ext>
              </c:extLst>
            </c:dLbl>
            <c:dLbl>
              <c:idx val="24"/>
              <c:tx>
                <c:rich>
                  <a:bodyPr/>
                  <a:lstStyle/>
                  <a:p>
                    <a:pPr>
                      <a:defRPr sz="1000"/>
                    </a:pPr>
                    <a:r>
                      <a:rPr lang="en-US"/>
                      <a:t>Auth20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F1FE-49FE-8336-F66E5365814D}"/>
                </c:ext>
              </c:extLst>
            </c:dLbl>
            <c:dLbl>
              <c:idx val="25"/>
              <c:tx>
                <c:rich>
                  <a:bodyPr/>
                  <a:lstStyle/>
                  <a:p>
                    <a:pPr>
                      <a:defRPr sz="1000"/>
                    </a:pPr>
                    <a:r>
                      <a:rPr lang="en-US"/>
                      <a:t>Auth21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F1FE-49FE-8336-F66E5365814D}"/>
                </c:ext>
              </c:extLst>
            </c:dLbl>
            <c:dLbl>
              <c:idx val="26"/>
              <c:tx>
                <c:rich>
                  <a:bodyPr/>
                  <a:lstStyle/>
                  <a:p>
                    <a:pPr>
                      <a:defRPr sz="1000"/>
                    </a:pPr>
                    <a:r>
                      <a:rPr lang="en-US"/>
                      <a:t>Int5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F1FE-49FE-8336-F66E5365814D}"/>
                </c:ext>
              </c:extLst>
            </c:dLbl>
            <c:dLbl>
              <c:idx val="27"/>
              <c:tx>
                <c:rich>
                  <a:bodyPr/>
                  <a:lstStyle/>
                  <a:p>
                    <a:pPr>
                      <a:defRPr sz="1000"/>
                    </a:pPr>
                    <a:r>
                      <a:rPr lang="en-US"/>
                      <a:t>C4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F1FE-49FE-8336-F66E5365814D}"/>
                </c:ext>
              </c:extLst>
            </c:dLbl>
            <c:dLbl>
              <c:idx val="28"/>
              <c:tx>
                <c:rich>
                  <a:bodyPr/>
                  <a:lstStyle/>
                  <a:p>
                    <a:pPr>
                      <a:defRPr sz="1000"/>
                    </a:pPr>
                    <a:r>
                      <a:rPr lang="en-US"/>
                      <a:t>C5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F1FE-49FE-8336-F66E5365814D}"/>
                </c:ext>
              </c:extLst>
            </c:dLbl>
            <c:dLbl>
              <c:idx val="29"/>
              <c:tx>
                <c:rich>
                  <a:bodyPr/>
                  <a:lstStyle/>
                  <a:p>
                    <a:pPr>
                      <a:defRPr sz="1000"/>
                    </a:pPr>
                    <a:r>
                      <a:rPr lang="en-US"/>
                      <a:t>C6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F1FE-49FE-8336-F66E5365814D}"/>
                </c:ext>
              </c:extLst>
            </c:dLbl>
            <c:dLbl>
              <c:idx val="30"/>
              <c:tx>
                <c:rich>
                  <a:bodyPr/>
                  <a:lstStyle/>
                  <a:p>
                    <a:pPr>
                      <a:defRPr sz="1000"/>
                    </a:pPr>
                    <a:r>
                      <a:rPr lang="en-US"/>
                      <a:t>Int6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F1FE-49FE-8336-F66E5365814D}"/>
                </c:ext>
              </c:extLst>
            </c:dLbl>
            <c:dLbl>
              <c:idx val="31"/>
              <c:tx>
                <c:rich>
                  <a:bodyPr/>
                  <a:lstStyle/>
                  <a:p>
                    <a:pPr>
                      <a:defRPr sz="1000"/>
                    </a:pPr>
                    <a:r>
                      <a:rPr lang="en-US"/>
                      <a:t>C7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F1FE-49FE-8336-F66E5365814D}"/>
                </c:ext>
              </c:extLst>
            </c:dLbl>
            <c:dLbl>
              <c:idx val="32"/>
              <c:tx>
                <c:rich>
                  <a:bodyPr/>
                  <a:lstStyle/>
                  <a:p>
                    <a:pPr>
                      <a:defRPr sz="1000"/>
                    </a:pPr>
                    <a:r>
                      <a:rPr lang="en-US"/>
                      <a:t>M3.1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F1FE-49FE-8336-F66E5365814D}"/>
                </c:ext>
              </c:extLst>
            </c:dLbl>
            <c:dLbl>
              <c:idx val="33"/>
              <c:tx>
                <c:rich>
                  <a:bodyPr/>
                  <a:lstStyle/>
                  <a:p>
                    <a:pPr>
                      <a:defRPr sz="1000"/>
                    </a:pPr>
                    <a:r>
                      <a:rPr lang="en-US"/>
                      <a:t>M3.2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F1FE-49FE-8336-F66E5365814D}"/>
                </c:ext>
              </c:extLst>
            </c:dLbl>
            <c:dLbl>
              <c:idx val="34"/>
              <c:tx>
                <c:rich>
                  <a:bodyPr/>
                  <a:lstStyle/>
                  <a:p>
                    <a:pPr>
                      <a:defRPr sz="1000"/>
                    </a:pPr>
                    <a:r>
                      <a:rPr lang="en-US"/>
                      <a:t>M3.3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1FE-49FE-8336-F66E5365814D}"/>
                </c:ext>
              </c:extLst>
            </c:dLbl>
            <c:dLbl>
              <c:idx val="35"/>
              <c:tx>
                <c:rich>
                  <a:bodyPr/>
                  <a:lstStyle/>
                  <a:p>
                    <a:pPr>
                      <a:defRPr sz="1000"/>
                    </a:pPr>
                    <a:r>
                      <a:rPr lang="en-US"/>
                      <a:t>M7.1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1FE-49FE-8336-F66E5365814D}"/>
                </c:ext>
              </c:extLst>
            </c:dLbl>
            <c:dLbl>
              <c:idx val="36"/>
              <c:tx>
                <c:rich>
                  <a:bodyPr/>
                  <a:lstStyle/>
                  <a:p>
                    <a:pPr>
                      <a:defRPr sz="1000"/>
                    </a:pPr>
                    <a:r>
                      <a:rPr lang="en-US"/>
                      <a:t>M8.1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1FE-49FE-8336-F66E5365814D}"/>
                </c:ext>
              </c:extLst>
            </c:dLbl>
            <c:dLbl>
              <c:idx val="37"/>
              <c:tx>
                <c:rich>
                  <a:bodyPr/>
                  <a:lstStyle/>
                  <a:p>
                    <a:pPr>
                      <a:defRPr sz="1000"/>
                    </a:pPr>
                    <a:r>
                      <a:rPr lang="en-US"/>
                      <a:t>M9.1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F1FE-49FE-8336-F66E5365814D}"/>
                </c:ext>
              </c:extLst>
            </c:dLbl>
            <c:dLbl>
              <c:idx val="38"/>
              <c:tx>
                <c:rich>
                  <a:bodyPr/>
                  <a:lstStyle/>
                  <a:p>
                    <a:pPr>
                      <a:defRPr sz="1000"/>
                    </a:pPr>
                    <a:r>
                      <a:rPr lang="en-US"/>
                      <a:t>M9.2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F1FE-49FE-8336-F66E5365814D}"/>
                </c:ext>
              </c:extLst>
            </c:dLbl>
            <c:dLbl>
              <c:idx val="39"/>
              <c:tx>
                <c:rich>
                  <a:bodyPr/>
                  <a:lstStyle/>
                  <a:p>
                    <a:pPr>
                      <a:defRPr sz="1000"/>
                    </a:pPr>
                    <a:r>
                      <a:rPr lang="en-US"/>
                      <a:t>M10.1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F1FE-49FE-8336-F66E5365814D}"/>
                </c:ext>
              </c:extLst>
            </c:dLbl>
            <c:dLbl>
              <c:idx val="40"/>
              <c:tx>
                <c:rich>
                  <a:bodyPr/>
                  <a:lstStyle/>
                  <a:p>
                    <a:pPr>
                      <a:defRPr sz="1000"/>
                    </a:pPr>
                    <a:r>
                      <a:rPr lang="en-US"/>
                      <a:t>M10.2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F1FE-49FE-8336-F66E5365814D}"/>
                </c:ext>
              </c:extLst>
            </c:dLbl>
            <c:dLbl>
              <c:idx val="41"/>
              <c:tx>
                <c:rich>
                  <a:bodyPr/>
                  <a:lstStyle/>
                  <a:p>
                    <a:pPr>
                      <a:defRPr sz="1000"/>
                    </a:pPr>
                    <a:r>
                      <a:rPr lang="en-US"/>
                      <a:t>M12.1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F1FE-49FE-8336-F66E5365814D}"/>
                </c:ext>
              </c:extLst>
            </c:dLbl>
            <c:dLbl>
              <c:idx val="42"/>
              <c:tx>
                <c:rich>
                  <a:bodyPr/>
                  <a:lstStyle/>
                  <a:p>
                    <a:pPr>
                      <a:defRPr sz="1000"/>
                    </a:pPr>
                    <a:r>
                      <a:rPr lang="en-US"/>
                      <a:t>M13.1</a:t>
                    </a:r>
                  </a:p>
                </c:rich>
              </c:tx>
              <c:spPr>
                <a:solidFill>
                  <a:srgbClr val="99CCFF"/>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F1FE-49FE-8336-F66E5365814D}"/>
                </c:ext>
              </c:extLst>
            </c:dLbl>
            <c:dLbl>
              <c:idx val="43"/>
              <c:tx>
                <c:rich>
                  <a:bodyPr/>
                  <a:lstStyle/>
                  <a:p>
                    <a:pPr>
                      <a:defRPr sz="1000"/>
                    </a:pPr>
                    <a:r>
                      <a:rPr lang="en-US"/>
                      <a:t>M13.2</a:t>
                    </a:r>
                  </a:p>
                </c:rich>
              </c:tx>
              <c:spPr>
                <a:solidFill>
                  <a:srgbClr val="99CCFF"/>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F1FE-49FE-8336-F66E5365814D}"/>
                </c:ext>
              </c:extLst>
            </c:dLbl>
            <c:dLbl>
              <c:idx val="44"/>
              <c:tx>
                <c:rich>
                  <a:bodyPr/>
                  <a:lstStyle/>
                  <a:p>
                    <a:pPr>
                      <a:defRPr sz="1000"/>
                    </a:pPr>
                    <a:r>
                      <a:rPr lang="en-US"/>
                      <a:t>M14.1</a:t>
                    </a:r>
                  </a:p>
                </c:rich>
              </c:tx>
              <c:spPr>
                <a:solidFill>
                  <a:srgbClr val="99CCFF"/>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F1FE-49FE-8336-F66E5365814D}"/>
                </c:ext>
              </c:extLst>
            </c:dLbl>
            <c:dLbl>
              <c:idx val="45"/>
              <c:tx>
                <c:rich>
                  <a:bodyPr/>
                  <a:lstStyle/>
                  <a:p>
                    <a:pPr>
                      <a:defRPr sz="1000"/>
                    </a:pPr>
                    <a:r>
                      <a:rPr lang="en-US"/>
                      <a:t>M15.1</a:t>
                    </a:r>
                  </a:p>
                </c:rich>
              </c:tx>
              <c:spPr>
                <a:solidFill>
                  <a:srgbClr val="99CCFF"/>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F1FE-49FE-8336-F66E5365814D}"/>
                </c:ext>
              </c:extLst>
            </c:dLbl>
            <c:dLbl>
              <c:idx val="46"/>
              <c:tx>
                <c:rich>
                  <a:bodyPr/>
                  <a:lstStyle/>
                  <a:p>
                    <a:pPr>
                      <a:defRPr sz="1000"/>
                    </a:pPr>
                    <a:r>
                      <a:rPr lang="en-US"/>
                      <a:t>M15.2</a:t>
                    </a:r>
                  </a:p>
                </c:rich>
              </c:tx>
              <c:spPr>
                <a:solidFill>
                  <a:srgbClr val="99CCFF"/>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F1FE-49FE-8336-F66E5365814D}"/>
                </c:ext>
              </c:extLst>
            </c:dLbl>
            <c:dLbl>
              <c:idx val="47"/>
              <c:tx>
                <c:rich>
                  <a:bodyPr/>
                  <a:lstStyle/>
                  <a:p>
                    <a:pPr>
                      <a:defRPr sz="1000"/>
                    </a:pPr>
                    <a:r>
                      <a:rPr lang="en-US"/>
                      <a:t>M17.1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F1FE-49FE-8336-F66E5365814D}"/>
                </c:ext>
              </c:extLst>
            </c:dLbl>
            <c:dLbl>
              <c:idx val="48"/>
              <c:tx>
                <c:rich>
                  <a:bodyPr/>
                  <a:lstStyle/>
                  <a:p>
                    <a:pPr>
                      <a:defRPr sz="1000"/>
                    </a:pPr>
                    <a:r>
                      <a:rPr lang="en-US"/>
                      <a:t>M17.3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F1FE-49FE-8336-F66E5365814D}"/>
                </c:ext>
              </c:extLst>
            </c:dLbl>
            <c:dLbl>
              <c:idx val="49"/>
              <c:tx>
                <c:rich>
                  <a:bodyPr/>
                  <a:lstStyle/>
                  <a:p>
                    <a:pPr>
                      <a:defRPr sz="1000"/>
                    </a:pPr>
                    <a:r>
                      <a:rPr lang="en-US"/>
                      <a:t>M19.1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F1FE-49FE-8336-F66E5365814D}"/>
                </c:ext>
              </c:extLst>
            </c:dLbl>
            <c:dLbl>
              <c:idx val="50"/>
              <c:tx>
                <c:rich>
                  <a:bodyPr/>
                  <a:lstStyle/>
                  <a:p>
                    <a:pPr>
                      <a:defRPr sz="1000"/>
                    </a:pPr>
                    <a:r>
                      <a:rPr lang="en-US"/>
                      <a:t>M19.2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F1FE-49FE-8336-F66E5365814D}"/>
                </c:ext>
              </c:extLst>
            </c:dLbl>
            <c:dLbl>
              <c:idx val="51"/>
              <c:tx>
                <c:rich>
                  <a:bodyPr/>
                  <a:lstStyle/>
                  <a:p>
                    <a:pPr>
                      <a:defRPr sz="1000"/>
                    </a:pPr>
                    <a:r>
                      <a:rPr lang="en-US"/>
                      <a:t>M20.1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F1FE-49FE-8336-F66E5365814D}"/>
                </c:ext>
              </c:extLst>
            </c:dLbl>
            <c:dLbl>
              <c:idx val="52"/>
              <c:tx>
                <c:rich>
                  <a:bodyPr/>
                  <a:lstStyle/>
                  <a:p>
                    <a:pPr>
                      <a:defRPr sz="1000"/>
                    </a:pPr>
                    <a:r>
                      <a:rPr lang="en-US"/>
                      <a:t>M20.2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F1FE-49FE-8336-F66E5365814D}"/>
                </c:ext>
              </c:extLst>
            </c:dLbl>
            <c:dLbl>
              <c:idx val="53"/>
              <c:tx>
                <c:rich>
                  <a:bodyPr/>
                  <a:lstStyle/>
                  <a:p>
                    <a:pPr>
                      <a:defRPr sz="1000"/>
                    </a:pPr>
                    <a:r>
                      <a:rPr lang="en-US"/>
                      <a:t>OCC1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F1FE-49FE-8336-F66E5365814D}"/>
                </c:ext>
              </c:extLst>
            </c:dLbl>
            <c:dLbl>
              <c:idx val="54"/>
              <c:tx>
                <c:rich>
                  <a:bodyPr/>
                  <a:lstStyle/>
                  <a:p>
                    <a:pPr>
                      <a:defRPr sz="1000"/>
                    </a:pPr>
                    <a:r>
                      <a:rPr lang="en-US"/>
                      <a:t>OCC2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F1FE-49FE-8336-F66E5365814D}"/>
                </c:ext>
              </c:extLst>
            </c:dLbl>
            <c:dLbl>
              <c:idx val="55"/>
              <c:tx>
                <c:rich>
                  <a:bodyPr/>
                  <a:lstStyle/>
                  <a:p>
                    <a:pPr>
                      <a:defRPr sz="1000"/>
                    </a:pPr>
                    <a:r>
                      <a:rPr lang="en-US"/>
                      <a:t>OCC3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F1FE-49FE-8336-F66E5365814D}"/>
                </c:ext>
              </c:extLst>
            </c:dLbl>
            <c:dLbl>
              <c:idx val="56"/>
              <c:tx>
                <c:rich>
                  <a:bodyPr/>
                  <a:lstStyle/>
                  <a:p>
                    <a:pPr>
                      <a:defRPr sz="1000"/>
                    </a:pPr>
                    <a:r>
                      <a:rPr lang="en-US"/>
                      <a:t>OCC4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F1FE-49FE-8336-F66E5365814D}"/>
                </c:ext>
              </c:extLst>
            </c:dLbl>
            <c:dLbl>
              <c:idx val="57"/>
              <c:tx>
                <c:rich>
                  <a:bodyPr/>
                  <a:lstStyle/>
                  <a:p>
                    <a:pPr>
                      <a:defRPr sz="1000"/>
                    </a:pPr>
                    <a:r>
                      <a:rPr lang="en-US"/>
                      <a:t>OCC5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F1FE-49FE-8336-F66E5365814D}"/>
                </c:ext>
              </c:extLst>
            </c:dLbl>
            <c:dLbl>
              <c:idx val="58"/>
              <c:tx>
                <c:rich>
                  <a:bodyPr/>
                  <a:lstStyle/>
                  <a:p>
                    <a:pPr>
                      <a:defRPr sz="1000"/>
                    </a:pPr>
                    <a:r>
                      <a:rPr lang="en-US"/>
                      <a:t>OCC6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F1FE-49FE-8336-F66E5365814D}"/>
                </c:ext>
              </c:extLst>
            </c:dLbl>
            <c:dLbl>
              <c:idx val="59"/>
              <c:tx>
                <c:rich>
                  <a:bodyPr/>
                  <a:lstStyle/>
                  <a:p>
                    <a:pPr>
                      <a:defRPr sz="1000"/>
                    </a:pPr>
                    <a:r>
                      <a:rPr lang="en-US"/>
                      <a:t>OCC7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F1FE-49FE-8336-F66E5365814D}"/>
                </c:ext>
              </c:extLst>
            </c:dLbl>
            <c:dLbl>
              <c:idx val="60"/>
              <c:tx>
                <c:rich>
                  <a:bodyPr/>
                  <a:lstStyle/>
                  <a:p>
                    <a:pPr>
                      <a:defRPr sz="1000"/>
                    </a:pPr>
                    <a:r>
                      <a:rPr lang="en-US"/>
                      <a:t>OCC8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F1FE-49FE-8336-F66E5365814D}"/>
                </c:ext>
              </c:extLst>
            </c:dLbl>
            <c:dLbl>
              <c:idx val="61"/>
              <c:tx>
                <c:rich>
                  <a:bodyPr/>
                  <a:lstStyle/>
                  <a:p>
                    <a:pPr>
                      <a:defRPr sz="1000"/>
                    </a:pPr>
                    <a:r>
                      <a:rPr lang="en-US"/>
                      <a:t>OCC9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F1FE-49FE-8336-F66E5365814D}"/>
                </c:ext>
              </c:extLst>
            </c:dLbl>
            <c:dLbl>
              <c:idx val="62"/>
              <c:tx>
                <c:rich>
                  <a:bodyPr/>
                  <a:lstStyle/>
                  <a:p>
                    <a:pPr>
                      <a:defRPr sz="1000"/>
                    </a:pPr>
                    <a:r>
                      <a:rPr lang="en-US"/>
                      <a:t>OCC11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F1FE-49FE-8336-F66E5365814D}"/>
                </c:ext>
              </c:extLst>
            </c:dLbl>
            <c:dLbl>
              <c:idx val="63"/>
              <c:tx>
                <c:rich>
                  <a:bodyPr/>
                  <a:lstStyle/>
                  <a:p>
                    <a:pPr>
                      <a:defRPr sz="1000"/>
                    </a:pPr>
                    <a:r>
                      <a:rPr lang="en-US"/>
                      <a:t>OCC12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F1FE-49FE-8336-F66E5365814D}"/>
                </c:ext>
              </c:extLst>
            </c:dLbl>
            <c:dLbl>
              <c:idx val="64"/>
              <c:tx>
                <c:rich>
                  <a:bodyPr/>
                  <a:lstStyle/>
                  <a:p>
                    <a:pPr>
                      <a:defRPr sz="1000"/>
                    </a:pPr>
                    <a:r>
                      <a:rPr lang="en-US"/>
                      <a:t>OCC13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F1FE-49FE-8336-F66E5365814D}"/>
                </c:ext>
              </c:extLst>
            </c:dLbl>
            <c:dLbl>
              <c:idx val="65"/>
              <c:tx>
                <c:rich>
                  <a:bodyPr/>
                  <a:lstStyle/>
                  <a:p>
                    <a:pPr>
                      <a:defRPr sz="1000"/>
                    </a:pPr>
                    <a:r>
                      <a:rPr lang="en-US"/>
                      <a:t>OCC14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F1FE-49FE-8336-F66E5365814D}"/>
                </c:ext>
              </c:extLst>
            </c:dLbl>
            <c:dLbl>
              <c:idx val="66"/>
              <c:tx>
                <c:rich>
                  <a:bodyPr/>
                  <a:lstStyle/>
                  <a:p>
                    <a:pPr>
                      <a:defRPr sz="1000"/>
                    </a:pPr>
                    <a:r>
                      <a:rPr lang="en-US"/>
                      <a:t>OCC15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F1FE-49FE-8336-F66E5365814D}"/>
                </c:ext>
              </c:extLst>
            </c:dLbl>
            <c:dLbl>
              <c:idx val="67"/>
              <c:tx>
                <c:rich>
                  <a:bodyPr/>
                  <a:lstStyle/>
                  <a:p>
                    <a:pPr>
                      <a:defRPr sz="1000"/>
                    </a:pPr>
                    <a:r>
                      <a:rPr lang="en-US"/>
                      <a:t>OCC16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F1FE-49FE-8336-F66E5365814D}"/>
                </c:ext>
              </c:extLst>
            </c:dLbl>
            <c:dLbl>
              <c:idx val="68"/>
              <c:tx>
                <c:rich>
                  <a:bodyPr/>
                  <a:lstStyle/>
                  <a:p>
                    <a:pPr>
                      <a:defRPr sz="1000"/>
                    </a:pPr>
                    <a:r>
                      <a:rPr lang="en-US"/>
                      <a:t>OCC17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F1FE-49FE-8336-F66E5365814D}"/>
                </c:ext>
              </c:extLst>
            </c:dLbl>
            <c:dLbl>
              <c:idx val="69"/>
              <c:tx>
                <c:rich>
                  <a:bodyPr/>
                  <a:lstStyle/>
                  <a:p>
                    <a:pPr>
                      <a:defRPr sz="1000"/>
                    </a:pPr>
                    <a:r>
                      <a:rPr lang="en-US"/>
                      <a:t>OCC18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F1FE-49FE-8336-F66E5365814D}"/>
                </c:ext>
              </c:extLst>
            </c:dLbl>
            <c:dLbl>
              <c:idx val="70"/>
              <c:tx>
                <c:rich>
                  <a:bodyPr/>
                  <a:lstStyle/>
                  <a:p>
                    <a:pPr>
                      <a:defRPr sz="1000"/>
                    </a:pPr>
                    <a:r>
                      <a:rPr lang="en-US"/>
                      <a:t>OCC19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F1FE-49FE-8336-F66E5365814D}"/>
                </c:ext>
              </c:extLst>
            </c:dLbl>
            <c:dLbl>
              <c:idx val="71"/>
              <c:tx>
                <c:rich>
                  <a:bodyPr/>
                  <a:lstStyle/>
                  <a:p>
                    <a:pPr>
                      <a:defRPr sz="1000"/>
                    </a:pPr>
                    <a:r>
                      <a:rPr lang="en-US"/>
                      <a:t>OCC20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F1FE-49FE-8336-F66E5365814D}"/>
                </c:ext>
              </c:extLst>
            </c:dLbl>
            <c:dLbl>
              <c:idx val="72"/>
              <c:tx>
                <c:rich>
                  <a:bodyPr/>
                  <a:lstStyle/>
                  <a:p>
                    <a:pPr>
                      <a:defRPr sz="1000"/>
                    </a:pPr>
                    <a:r>
                      <a:rPr lang="en-US"/>
                      <a:t>OCC21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F1FE-49FE-8336-F66E5365814D}"/>
                </c:ext>
              </c:extLst>
            </c:dLbl>
            <c:dLbl>
              <c:idx val="73"/>
              <c:tx>
                <c:rich>
                  <a:bodyPr/>
                  <a:lstStyle/>
                  <a:p>
                    <a:pPr>
                      <a:defRPr sz="1000"/>
                    </a:pPr>
                    <a:r>
                      <a:rPr lang="en-US"/>
                      <a:t>OCC22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F1FE-49FE-8336-F66E5365814D}"/>
                </c:ext>
              </c:extLst>
            </c:dLbl>
            <c:dLbl>
              <c:idx val="74"/>
              <c:tx>
                <c:rich>
                  <a:bodyPr/>
                  <a:lstStyle/>
                  <a:p>
                    <a:pPr>
                      <a:defRPr sz="1000"/>
                    </a:pPr>
                    <a:r>
                      <a:rPr lang="en-US"/>
                      <a:t>OCC23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F1FE-49FE-8336-F66E5365814D}"/>
                </c:ext>
              </c:extLst>
            </c:dLbl>
            <c:dLbl>
              <c:idx val="75"/>
              <c:tx>
                <c:rich>
                  <a:bodyPr/>
                  <a:lstStyle/>
                  <a:p>
                    <a:pPr>
                      <a:defRPr sz="1000"/>
                    </a:pPr>
                    <a:r>
                      <a:rPr lang="en-US"/>
                      <a:t>OCC24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F1FE-49FE-8336-F66E5365814D}"/>
                </c:ext>
              </c:extLst>
            </c:dLbl>
            <c:dLbl>
              <c:idx val="76"/>
              <c:tx>
                <c:rich>
                  <a:bodyPr/>
                  <a:lstStyle/>
                  <a:p>
                    <a:pPr>
                      <a:defRPr sz="1000"/>
                    </a:pPr>
                    <a:r>
                      <a:rPr lang="en-US"/>
                      <a:t>OCC25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F1FE-49FE-8336-F66E5365814D}"/>
                </c:ext>
              </c:extLst>
            </c:dLbl>
            <c:dLbl>
              <c:idx val="77"/>
              <c:tx>
                <c:rich>
                  <a:bodyPr/>
                  <a:lstStyle/>
                  <a:p>
                    <a:pPr>
                      <a:defRPr sz="1000"/>
                    </a:pPr>
                    <a:r>
                      <a:rPr lang="en-US"/>
                      <a:t>OCC26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F1FE-49FE-8336-F66E5365814D}"/>
                </c:ext>
              </c:extLst>
            </c:dLbl>
            <c:dLbl>
              <c:idx val="78"/>
              <c:tx>
                <c:rich>
                  <a:bodyPr/>
                  <a:lstStyle/>
                  <a:p>
                    <a:pPr>
                      <a:defRPr sz="1000"/>
                    </a:pPr>
                    <a:r>
                      <a:rPr lang="en-US"/>
                      <a:t>OCC27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F1FE-49FE-8336-F66E5365814D}"/>
                </c:ext>
              </c:extLst>
            </c:dLbl>
            <c:dLbl>
              <c:idx val="79"/>
              <c:tx>
                <c:rich>
                  <a:bodyPr/>
                  <a:lstStyle/>
                  <a:p>
                    <a:pPr>
                      <a:defRPr sz="1000"/>
                    </a:pPr>
                    <a:r>
                      <a:rPr lang="en-US"/>
                      <a:t>OCC28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F1FE-49FE-8336-F66E5365814D}"/>
                </c:ext>
              </c:extLst>
            </c:dLbl>
            <c:dLbl>
              <c:idx val="80"/>
              <c:tx>
                <c:rich>
                  <a:bodyPr/>
                  <a:lstStyle/>
                  <a:p>
                    <a:pPr>
                      <a:defRPr sz="1000"/>
                    </a:pPr>
                    <a:r>
                      <a:rPr lang="en-US"/>
                      <a:t>OCC29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F1FE-49FE-8336-F66E5365814D}"/>
                </c:ext>
              </c:extLst>
            </c:dLbl>
            <c:dLbl>
              <c:idx val="81"/>
              <c:tx>
                <c:rich>
                  <a:bodyPr/>
                  <a:lstStyle/>
                  <a:p>
                    <a:pPr>
                      <a:defRPr sz="1000"/>
                    </a:pPr>
                    <a:r>
                      <a:rPr lang="en-US"/>
                      <a:t>OCC30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F1FE-49FE-8336-F66E5365814D}"/>
                </c:ext>
              </c:extLst>
            </c:dLbl>
            <c:dLbl>
              <c:idx val="82"/>
              <c:tx>
                <c:rich>
                  <a:bodyPr/>
                  <a:lstStyle/>
                  <a:p>
                    <a:pPr>
                      <a:defRPr sz="1000"/>
                    </a:pPr>
                    <a:r>
                      <a:rPr lang="en-US"/>
                      <a:t>OCC31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F1FE-49FE-8336-F66E5365814D}"/>
                </c:ext>
              </c:extLst>
            </c:dLbl>
            <c:dLbl>
              <c:idx val="83"/>
              <c:tx>
                <c:rich>
                  <a:bodyPr/>
                  <a:lstStyle/>
                  <a:p>
                    <a:pPr>
                      <a:defRPr sz="1000"/>
                    </a:pPr>
                    <a:r>
                      <a:rPr lang="en-US"/>
                      <a:t>OCC33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F1FE-49FE-8336-F66E5365814D}"/>
                </c:ext>
              </c:extLst>
            </c:dLbl>
            <c:dLbl>
              <c:idx val="84"/>
              <c:tx>
                <c:rich>
                  <a:bodyPr/>
                  <a:lstStyle/>
                  <a:p>
                    <a:pPr>
                      <a:defRPr sz="1000"/>
                    </a:pPr>
                    <a:r>
                      <a:rPr lang="en-US"/>
                      <a:t>OCC34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F1FE-49FE-8336-F66E5365814D}"/>
                </c:ext>
              </c:extLst>
            </c:dLbl>
            <c:dLbl>
              <c:idx val="85"/>
              <c:tx>
                <c:rich>
                  <a:bodyPr/>
                  <a:lstStyle/>
                  <a:p>
                    <a:pPr>
                      <a:defRPr sz="1000"/>
                    </a:pPr>
                    <a:r>
                      <a:rPr lang="en-US"/>
                      <a:t>OCC35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F1FE-49FE-8336-F66E5365814D}"/>
                </c:ext>
              </c:extLst>
            </c:dLbl>
            <c:dLbl>
              <c:idx val="86"/>
              <c:tx>
                <c:rich>
                  <a:bodyPr/>
                  <a:lstStyle/>
                  <a:p>
                    <a:pPr>
                      <a:defRPr sz="1000"/>
                    </a:pPr>
                    <a:r>
                      <a:rPr lang="en-US"/>
                      <a:t>OCC36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F1FE-49FE-8336-F66E5365814D}"/>
                </c:ext>
              </c:extLst>
            </c:dLbl>
            <c:dLbl>
              <c:idx val="87"/>
              <c:tx>
                <c:rich>
                  <a:bodyPr/>
                  <a:lstStyle/>
                  <a:p>
                    <a:pPr>
                      <a:defRPr sz="1000"/>
                    </a:pPr>
                    <a:r>
                      <a:rPr lang="en-US"/>
                      <a:t>OCC37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F1FE-49FE-8336-F66E5365814D}"/>
                </c:ext>
              </c:extLst>
            </c:dLbl>
            <c:dLbl>
              <c:idx val="88"/>
              <c:tx>
                <c:rich>
                  <a:bodyPr/>
                  <a:lstStyle/>
                  <a:p>
                    <a:pPr>
                      <a:defRPr sz="1000"/>
                    </a:pPr>
                    <a:r>
                      <a:rPr lang="en-US"/>
                      <a:t>OCC38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F1FE-49FE-8336-F66E5365814D}"/>
                </c:ext>
              </c:extLst>
            </c:dLbl>
            <c:dLbl>
              <c:idx val="89"/>
              <c:tx>
                <c:rich>
                  <a:bodyPr/>
                  <a:lstStyle/>
                  <a:p>
                    <a:pPr>
                      <a:defRPr sz="1000"/>
                    </a:pPr>
                    <a:r>
                      <a:rPr lang="en-US"/>
                      <a:t>OCC39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F1FE-49FE-8336-F66E5365814D}"/>
                </c:ext>
              </c:extLst>
            </c:dLbl>
            <c:dLbl>
              <c:idx val="90"/>
              <c:tx>
                <c:rich>
                  <a:bodyPr/>
                  <a:lstStyle/>
                  <a:p>
                    <a:pPr>
                      <a:defRPr sz="1000"/>
                    </a:pPr>
                    <a:r>
                      <a:rPr lang="en-US"/>
                      <a:t>OCC40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F1FE-49FE-8336-F66E5365814D}"/>
                </c:ext>
              </c:extLst>
            </c:dLbl>
            <c:dLbl>
              <c:idx val="91"/>
              <c:tx>
                <c:rich>
                  <a:bodyPr/>
                  <a:lstStyle/>
                  <a:p>
                    <a:pPr>
                      <a:defRPr sz="1000"/>
                    </a:pPr>
                    <a:r>
                      <a:rPr lang="en-US"/>
                      <a:t>OCC41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F1FE-49FE-8336-F66E5365814D}"/>
                </c:ext>
              </c:extLst>
            </c:dLbl>
            <c:dLbl>
              <c:idx val="92"/>
              <c:tx>
                <c:rich>
                  <a:bodyPr/>
                  <a:lstStyle/>
                  <a:p>
                    <a:pPr>
                      <a:defRPr sz="1000"/>
                    </a:pPr>
                    <a:r>
                      <a:rPr lang="en-US"/>
                      <a:t>OCC42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F1FE-49FE-8336-F66E5365814D}"/>
                </c:ext>
              </c:extLst>
            </c:dLbl>
            <c:dLbl>
              <c:idx val="93"/>
              <c:tx>
                <c:rich>
                  <a:bodyPr/>
                  <a:lstStyle/>
                  <a:p>
                    <a:pPr>
                      <a:defRPr sz="1000"/>
                    </a:pPr>
                    <a:r>
                      <a:rPr lang="en-US"/>
                      <a:t>OCC43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F1FE-49FE-8336-F66E5365814D}"/>
                </c:ext>
              </c:extLst>
            </c:dLbl>
            <c:dLbl>
              <c:idx val="94"/>
              <c:tx>
                <c:rich>
                  <a:bodyPr/>
                  <a:lstStyle/>
                  <a:p>
                    <a:pPr>
                      <a:defRPr sz="1000"/>
                    </a:pPr>
                    <a:r>
                      <a:rPr lang="en-US"/>
                      <a:t>OCC44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F1FE-49FE-8336-F66E5365814D}"/>
                </c:ext>
              </c:extLst>
            </c:dLbl>
            <c:dLbl>
              <c:idx val="95"/>
              <c:tx>
                <c:rich>
                  <a:bodyPr/>
                  <a:lstStyle/>
                  <a:p>
                    <a:pPr>
                      <a:defRPr sz="1000"/>
                    </a:pPr>
                    <a:r>
                      <a:rPr lang="en-US"/>
                      <a:t>OCC45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F1FE-49FE-8336-F66E5365814D}"/>
                </c:ext>
              </c:extLst>
            </c:dLbl>
            <c:dLbl>
              <c:idx val="96"/>
              <c:tx>
                <c:rich>
                  <a:bodyPr/>
                  <a:lstStyle/>
                  <a:p>
                    <a:pPr>
                      <a:defRPr sz="1000"/>
                    </a:pPr>
                    <a:r>
                      <a:rPr lang="en-US"/>
                      <a:t>OCC46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F1FE-49FE-8336-F66E5365814D}"/>
                </c:ext>
              </c:extLst>
            </c:dLbl>
            <c:dLbl>
              <c:idx val="97"/>
              <c:tx>
                <c:rich>
                  <a:bodyPr/>
                  <a:lstStyle/>
                  <a:p>
                    <a:pPr>
                      <a:defRPr sz="1000"/>
                    </a:pPr>
                    <a:r>
                      <a:rPr lang="en-US"/>
                      <a:t>OCC47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F1FE-49FE-8336-F66E5365814D}"/>
                </c:ext>
              </c:extLst>
            </c:dLbl>
            <c:dLbl>
              <c:idx val="98"/>
              <c:tx>
                <c:rich>
                  <a:bodyPr/>
                  <a:lstStyle/>
                  <a:p>
                    <a:pPr>
                      <a:defRPr sz="1000"/>
                    </a:pPr>
                    <a:r>
                      <a:rPr lang="en-US"/>
                      <a:t>OCC48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F1FE-49FE-8336-F66E5365814D}"/>
                </c:ext>
              </c:extLst>
            </c:dLbl>
            <c:dLbl>
              <c:idx val="99"/>
              <c:tx>
                <c:rich>
                  <a:bodyPr/>
                  <a:lstStyle/>
                  <a:p>
                    <a:pPr>
                      <a:defRPr sz="1000"/>
                    </a:pPr>
                    <a:r>
                      <a:rPr lang="en-US"/>
                      <a:t>OCC49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F1FE-49FE-8336-F66E5365814D}"/>
                </c:ext>
              </c:extLst>
            </c:dLbl>
            <c:dLbl>
              <c:idx val="100"/>
              <c:tx>
                <c:rich>
                  <a:bodyPr/>
                  <a:lstStyle/>
                  <a:p>
                    <a:pPr>
                      <a:defRPr sz="1000"/>
                    </a:pPr>
                    <a:r>
                      <a:rPr lang="en-US"/>
                      <a:t>OCC50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F1FE-49FE-8336-F66E5365814D}"/>
                </c:ext>
              </c:extLst>
            </c:dLbl>
            <c:dLbl>
              <c:idx val="101"/>
              <c:tx>
                <c:rich>
                  <a:bodyPr/>
                  <a:lstStyle/>
                  <a:p>
                    <a:pPr>
                      <a:defRPr sz="1000"/>
                    </a:pPr>
                    <a:r>
                      <a:rPr lang="en-US"/>
                      <a:t>OCC51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F1FE-49FE-8336-F66E5365814D}"/>
                </c:ext>
              </c:extLst>
            </c:dLbl>
            <c:dLbl>
              <c:idx val="102"/>
              <c:tx>
                <c:rich>
                  <a:bodyPr/>
                  <a:lstStyle/>
                  <a:p>
                    <a:pPr>
                      <a:defRPr sz="1000"/>
                    </a:pPr>
                    <a:r>
                      <a:rPr lang="en-US"/>
                      <a:t>OCC52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F1FE-49FE-8336-F66E5365814D}"/>
                </c:ext>
              </c:extLst>
            </c:dLbl>
            <c:dLbl>
              <c:idx val="103"/>
              <c:tx>
                <c:rich>
                  <a:bodyPr/>
                  <a:lstStyle/>
                  <a:p>
                    <a:pPr>
                      <a:defRPr sz="1000"/>
                    </a:pPr>
                    <a:r>
                      <a:rPr lang="en-US"/>
                      <a:t>OCC53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F1FE-49FE-8336-F66E5365814D}"/>
                </c:ext>
              </c:extLst>
            </c:dLbl>
            <c:dLbl>
              <c:idx val="104"/>
              <c:tx>
                <c:rich>
                  <a:bodyPr/>
                  <a:lstStyle/>
                  <a:p>
                    <a:pPr>
                      <a:defRPr sz="1000"/>
                    </a:pPr>
                    <a:r>
                      <a:rPr lang="en-US"/>
                      <a:t>OCC54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F1FE-49FE-8336-F66E5365814D}"/>
                </c:ext>
              </c:extLst>
            </c:dLbl>
            <c:dLbl>
              <c:idx val="105"/>
              <c:tx>
                <c:rich>
                  <a:bodyPr/>
                  <a:lstStyle/>
                  <a:p>
                    <a:pPr>
                      <a:defRPr sz="1000"/>
                    </a:pPr>
                    <a:r>
                      <a:rPr lang="en-US"/>
                      <a:t>OCC57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F1FE-49FE-8336-F66E5365814D}"/>
                </c:ext>
              </c:extLst>
            </c:dLbl>
            <c:dLbl>
              <c:idx val="106"/>
              <c:tx>
                <c:rich>
                  <a:bodyPr/>
                  <a:lstStyle/>
                  <a:p>
                    <a:pPr>
                      <a:defRPr sz="1000"/>
                    </a:pPr>
                    <a:r>
                      <a:rPr lang="en-US"/>
                      <a:t>OCC58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F1FE-49FE-8336-F66E5365814D}"/>
                </c:ext>
              </c:extLst>
            </c:dLbl>
            <c:dLbl>
              <c:idx val="107"/>
              <c:tx>
                <c:rich>
                  <a:bodyPr/>
                  <a:lstStyle/>
                  <a:p>
                    <a:pPr>
                      <a:defRPr sz="1000"/>
                    </a:pPr>
                    <a:r>
                      <a:rPr lang="en-US"/>
                      <a:t>OCC59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F1FE-49FE-8336-F66E5365814D}"/>
                </c:ext>
              </c:extLst>
            </c:dLbl>
            <c:dLbl>
              <c:idx val="108"/>
              <c:tx>
                <c:rich>
                  <a:bodyPr/>
                  <a:lstStyle/>
                  <a:p>
                    <a:pPr>
                      <a:defRPr sz="1000"/>
                    </a:pPr>
                    <a:r>
                      <a:rPr lang="en-US"/>
                      <a:t>OCC60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F1FE-49FE-8336-F66E5365814D}"/>
                </c:ext>
              </c:extLst>
            </c:dLbl>
            <c:dLbl>
              <c:idx val="109"/>
              <c:tx>
                <c:rich>
                  <a:bodyPr/>
                  <a:lstStyle/>
                  <a:p>
                    <a:pPr>
                      <a:defRPr sz="1000"/>
                    </a:pPr>
                    <a:r>
                      <a:rPr lang="en-US"/>
                      <a:t>OCC65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F1FE-49FE-8336-F66E5365814D}"/>
                </c:ext>
              </c:extLst>
            </c:dLbl>
            <c:dLbl>
              <c:idx val="110"/>
              <c:tx>
                <c:rich>
                  <a:bodyPr/>
                  <a:lstStyle/>
                  <a:p>
                    <a:pPr>
                      <a:defRPr sz="1000"/>
                    </a:pPr>
                    <a:r>
                      <a:rPr lang="en-US"/>
                      <a:t>OCC69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F1FE-49FE-8336-F66E5365814D}"/>
                </c:ext>
              </c:extLst>
            </c:dLbl>
            <c:dLbl>
              <c:idx val="111"/>
              <c:tx>
                <c:rich>
                  <a:bodyPr/>
                  <a:lstStyle/>
                  <a:p>
                    <a:pPr>
                      <a:defRPr sz="1000"/>
                    </a:pPr>
                    <a:r>
                      <a:rPr lang="en-US"/>
                      <a:t>OCC75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F1FE-49FE-8336-F66E5365814D}"/>
                </c:ext>
              </c:extLst>
            </c:dLbl>
            <c:dLbl>
              <c:idx val="112"/>
              <c:tx>
                <c:rich>
                  <a:bodyPr/>
                  <a:lstStyle/>
                  <a:p>
                    <a:pPr>
                      <a:defRPr sz="1000"/>
                    </a:pPr>
                    <a:r>
                      <a:rPr lang="en-US"/>
                      <a:t>OCC79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F1FE-49FE-8336-F66E5365814D}"/>
                </c:ext>
              </c:extLst>
            </c:dLbl>
            <c:dLbl>
              <c:idx val="113"/>
              <c:tx>
                <c:rich>
                  <a:bodyPr/>
                  <a:lstStyle/>
                  <a:p>
                    <a:pPr>
                      <a:defRPr sz="1000"/>
                    </a:pPr>
                    <a:r>
                      <a:rPr lang="en-US"/>
                      <a:t>OCC80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F1FE-49FE-8336-F66E5365814D}"/>
                </c:ext>
              </c:extLst>
            </c:dLbl>
            <c:dLbl>
              <c:idx val="114"/>
              <c:tx>
                <c:rich>
                  <a:bodyPr/>
                  <a:lstStyle/>
                  <a:p>
                    <a:pPr>
                      <a:defRPr sz="1000"/>
                    </a:pPr>
                    <a:r>
                      <a:rPr lang="en-US"/>
                      <a:t>OCC82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F1FE-49FE-8336-F66E5365814D}"/>
                </c:ext>
              </c:extLst>
            </c:dLbl>
            <c:dLbl>
              <c:idx val="115"/>
              <c:tx>
                <c:rich>
                  <a:bodyPr/>
                  <a:lstStyle/>
                  <a:p>
                    <a:pPr>
                      <a:defRPr sz="1000"/>
                    </a:pPr>
                    <a:r>
                      <a:rPr lang="en-US"/>
                      <a:t>OCC85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F1FE-49FE-8336-F66E5365814D}"/>
                </c:ext>
              </c:extLst>
            </c:dLbl>
            <c:dLbl>
              <c:idx val="116"/>
              <c:tx>
                <c:rich>
                  <a:bodyPr/>
                  <a:lstStyle/>
                  <a:p>
                    <a:pPr>
                      <a:defRPr sz="1000"/>
                    </a:pPr>
                    <a:r>
                      <a:rPr lang="en-US"/>
                      <a:t>OCC86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F1FE-49FE-8336-F66E5365814D}"/>
                </c:ext>
              </c:extLst>
            </c:dLbl>
            <c:dLbl>
              <c:idx val="117"/>
              <c:tx>
                <c:rich>
                  <a:bodyPr/>
                  <a:lstStyle/>
                  <a:p>
                    <a:pPr>
                      <a:defRPr sz="1000"/>
                    </a:pPr>
                    <a:r>
                      <a:rPr lang="en-US"/>
                      <a:t>OCC91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F1FE-49FE-8336-F66E5365814D}"/>
                </c:ext>
              </c:extLst>
            </c:dLbl>
            <c:dLbl>
              <c:idx val="118"/>
              <c:tx>
                <c:rich>
                  <a:bodyPr/>
                  <a:lstStyle/>
                  <a:p>
                    <a:pPr>
                      <a:defRPr sz="1000"/>
                    </a:pPr>
                    <a:r>
                      <a:rPr lang="en-US"/>
                      <a:t>OCC92</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F1FE-49FE-8336-F66E5365814D}"/>
                </c:ext>
              </c:extLst>
            </c:dLbl>
            <c:dLbl>
              <c:idx val="119"/>
              <c:tx>
                <c:rich>
                  <a:bodyPr/>
                  <a:lstStyle/>
                  <a:p>
                    <a:pPr>
                      <a:defRPr sz="1000"/>
                    </a:pPr>
                    <a:r>
                      <a:rPr lang="en-US"/>
                      <a:t>OCC95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F1FE-49FE-8336-F66E5365814D}"/>
                </c:ext>
              </c:extLst>
            </c:dLbl>
            <c:dLbl>
              <c:idx val="120"/>
              <c:tx>
                <c:rich>
                  <a:bodyPr/>
                  <a:lstStyle/>
                  <a:p>
                    <a:pPr>
                      <a:defRPr sz="1000"/>
                    </a:pPr>
                    <a:r>
                      <a:rPr lang="en-US"/>
                      <a:t>OCC96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F1FE-49FE-8336-F66E5365814D}"/>
                </c:ext>
              </c:extLst>
            </c:dLbl>
            <c:dLbl>
              <c:idx val="121"/>
              <c:tx>
                <c:rich>
                  <a:bodyPr/>
                  <a:lstStyle/>
                  <a:p>
                    <a:pPr>
                      <a:defRPr sz="1000"/>
                    </a:pPr>
                    <a:r>
                      <a:rPr lang="en-US"/>
                      <a:t>OCC97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F1FE-49FE-8336-F66E5365814D}"/>
                </c:ext>
              </c:extLst>
            </c:dLbl>
            <c:dLbl>
              <c:idx val="122"/>
              <c:tx>
                <c:rich>
                  <a:bodyPr/>
                  <a:lstStyle/>
                  <a:p>
                    <a:pPr>
                      <a:defRPr sz="1000"/>
                    </a:pPr>
                    <a:r>
                      <a:rPr lang="en-US"/>
                      <a:t>OCC98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F1FE-49FE-8336-F66E5365814D}"/>
                </c:ext>
              </c:extLst>
            </c:dLbl>
            <c:dLbl>
              <c:idx val="123"/>
              <c:tx>
                <c:rich>
                  <a:bodyPr/>
                  <a:lstStyle/>
                  <a:p>
                    <a:pPr>
                      <a:defRPr sz="1000"/>
                    </a:pPr>
                    <a:r>
                      <a:rPr lang="en-US"/>
                      <a:t>OCC99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F1FE-49FE-8336-F66E5365814D}"/>
                </c:ext>
              </c:extLst>
            </c:dLbl>
            <c:dLbl>
              <c:idx val="124"/>
              <c:tx>
                <c:rich>
                  <a:bodyPr/>
                  <a:lstStyle/>
                  <a:p>
                    <a:pPr>
                      <a:defRPr sz="1000"/>
                    </a:pPr>
                    <a:r>
                      <a:rPr lang="en-US"/>
                      <a:t>OCC100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F1FE-49FE-8336-F66E5365814D}"/>
                </c:ext>
              </c:extLst>
            </c:dLbl>
            <c:dLbl>
              <c:idx val="125"/>
              <c:tx>
                <c:rich>
                  <a:bodyPr/>
                  <a:lstStyle/>
                  <a:p>
                    <a:pPr>
                      <a:defRPr sz="1000"/>
                    </a:pPr>
                    <a:r>
                      <a:rPr lang="en-US"/>
                      <a:t>OCC101</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F1FE-49FE-8336-F66E5365814D}"/>
                </c:ext>
              </c:extLst>
            </c:dLbl>
            <c:dLbl>
              <c:idx val="126"/>
              <c:tx>
                <c:rich>
                  <a:bodyPr/>
                  <a:lstStyle/>
                  <a:p>
                    <a:pPr>
                      <a:defRPr sz="1000"/>
                    </a:pPr>
                    <a:r>
                      <a:rPr lang="en-US"/>
                      <a:t>OCC103</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F1FE-49FE-8336-F66E5365814D}"/>
                </c:ext>
              </c:extLst>
            </c:dLbl>
            <c:dLbl>
              <c:idx val="127"/>
              <c:tx>
                <c:rich>
                  <a:bodyPr/>
                  <a:lstStyle/>
                  <a:p>
                    <a:pPr>
                      <a:defRPr sz="1000"/>
                    </a:pPr>
                    <a:r>
                      <a:rPr lang="en-US"/>
                      <a:t>OCC104</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F1FE-49FE-8336-F66E5365814D}"/>
                </c:ext>
              </c:extLst>
            </c:dLbl>
            <c:dLbl>
              <c:idx val="128"/>
              <c:tx>
                <c:rich>
                  <a:bodyPr/>
                  <a:lstStyle/>
                  <a:p>
                    <a:pPr>
                      <a:defRPr sz="1000"/>
                    </a:pPr>
                    <a:r>
                      <a:rPr lang="en-US"/>
                      <a:t>OCC105</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F1FE-49FE-8336-F66E5365814D}"/>
                </c:ext>
              </c:extLst>
            </c:dLbl>
            <c:dLbl>
              <c:idx val="129"/>
              <c:tx>
                <c:rich>
                  <a:bodyPr/>
                  <a:lstStyle/>
                  <a:p>
                    <a:pPr>
                      <a:defRPr sz="1000"/>
                    </a:pPr>
                    <a:r>
                      <a:rPr lang="en-US"/>
                      <a:t>OCC106</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F1FE-49FE-8336-F66E5365814D}"/>
                </c:ext>
              </c:extLst>
            </c:dLbl>
            <c:dLbl>
              <c:idx val="130"/>
              <c:tx>
                <c:rich>
                  <a:bodyPr/>
                  <a:lstStyle/>
                  <a:p>
                    <a:pPr>
                      <a:defRPr sz="1000"/>
                    </a:pPr>
                    <a:r>
                      <a:rPr lang="en-US"/>
                      <a:t>OCC107</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F1FE-49FE-8336-F66E5365814D}"/>
                </c:ext>
              </c:extLst>
            </c:dLbl>
            <c:dLbl>
              <c:idx val="131"/>
              <c:tx>
                <c:rich>
                  <a:bodyPr/>
                  <a:lstStyle/>
                  <a:p>
                    <a:pPr>
                      <a:defRPr sz="1000"/>
                    </a:pPr>
                    <a:r>
                      <a:rPr lang="en-US"/>
                      <a:t>OCC108</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F1FE-49FE-8336-F66E5365814D}"/>
                </c:ext>
              </c:extLst>
            </c:dLbl>
            <c:dLbl>
              <c:idx val="132"/>
              <c:tx>
                <c:rich>
                  <a:bodyPr/>
                  <a:lstStyle/>
                  <a:p>
                    <a:pPr>
                      <a:defRPr sz="1000"/>
                    </a:pPr>
                    <a:r>
                      <a:rPr lang="en-US"/>
                      <a:t>OCC109</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F1FE-49FE-8336-F66E5365814D}"/>
                </c:ext>
              </c:extLst>
            </c:dLbl>
            <c:dLbl>
              <c:idx val="133"/>
              <c:tx>
                <c:rich>
                  <a:bodyPr/>
                  <a:lstStyle/>
                  <a:p>
                    <a:pPr>
                      <a:defRPr sz="1000"/>
                    </a:pPr>
                    <a:r>
                      <a:rPr lang="en-US"/>
                      <a:t>OCC110</a:t>
                    </a:r>
                  </a:p>
                </c:rich>
              </c:tx>
              <c:spPr>
                <a:solidFill>
                  <a:srgbClr val="FF9900"/>
                </a:solidFill>
              </c:sp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F1FE-49FE-8336-F66E5365814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ASIF_param!$F$7:$F$140</c:f>
              <c:numCache>
                <c:formatCode>General</c:formatCode>
                <c:ptCount val="134"/>
                <c:pt idx="0">
                  <c:v>40</c:v>
                </c:pt>
                <c:pt idx="1">
                  <c:v>40</c:v>
                </c:pt>
                <c:pt idx="2">
                  <c:v>25</c:v>
                </c:pt>
                <c:pt idx="3">
                  <c:v>35</c:v>
                </c:pt>
                <c:pt idx="4">
                  <c:v>55</c:v>
                </c:pt>
                <c:pt idx="5">
                  <c:v>80</c:v>
                </c:pt>
                <c:pt idx="6">
                  <c:v>95</c:v>
                </c:pt>
                <c:pt idx="7">
                  <c:v>25</c:v>
                </c:pt>
                <c:pt idx="8">
                  <c:v>25</c:v>
                </c:pt>
                <c:pt idx="9">
                  <c:v>20</c:v>
                </c:pt>
                <c:pt idx="10">
                  <c:v>45</c:v>
                </c:pt>
                <c:pt idx="11">
                  <c:v>30</c:v>
                </c:pt>
                <c:pt idx="12">
                  <c:v>15</c:v>
                </c:pt>
                <c:pt idx="13">
                  <c:v>25</c:v>
                </c:pt>
                <c:pt idx="14">
                  <c:v>25</c:v>
                </c:pt>
                <c:pt idx="15">
                  <c:v>25</c:v>
                </c:pt>
                <c:pt idx="16">
                  <c:v>5</c:v>
                </c:pt>
                <c:pt idx="17">
                  <c:v>15</c:v>
                </c:pt>
                <c:pt idx="18">
                  <c:v>60</c:v>
                </c:pt>
                <c:pt idx="19">
                  <c:v>72</c:v>
                </c:pt>
                <c:pt idx="20">
                  <c:v>50</c:v>
                </c:pt>
                <c:pt idx="21">
                  <c:v>40</c:v>
                </c:pt>
                <c:pt idx="22">
                  <c:v>50</c:v>
                </c:pt>
                <c:pt idx="23">
                  <c:v>50</c:v>
                </c:pt>
                <c:pt idx="24">
                  <c:v>35</c:v>
                </c:pt>
                <c:pt idx="25">
                  <c:v>40</c:v>
                </c:pt>
                <c:pt idx="26">
                  <c:v>72</c:v>
                </c:pt>
                <c:pt idx="27">
                  <c:v>80</c:v>
                </c:pt>
                <c:pt idx="28">
                  <c:v>55</c:v>
                </c:pt>
                <c:pt idx="29">
                  <c:v>85</c:v>
                </c:pt>
                <c:pt idx="30">
                  <c:v>60</c:v>
                </c:pt>
                <c:pt idx="31">
                  <c:v>50</c:v>
                </c:pt>
                <c:pt idx="32">
                  <c:v>30</c:v>
                </c:pt>
                <c:pt idx="33">
                  <c:v>90</c:v>
                </c:pt>
                <c:pt idx="34">
                  <c:v>30</c:v>
                </c:pt>
                <c:pt idx="35">
                  <c:v>5</c:v>
                </c:pt>
                <c:pt idx="36">
                  <c:v>30</c:v>
                </c:pt>
                <c:pt idx="37">
                  <c:v>85</c:v>
                </c:pt>
                <c:pt idx="38">
                  <c:v>35</c:v>
                </c:pt>
                <c:pt idx="39">
                  <c:v>30</c:v>
                </c:pt>
                <c:pt idx="40">
                  <c:v>50</c:v>
                </c:pt>
                <c:pt idx="41">
                  <c:v>30</c:v>
                </c:pt>
                <c:pt idx="42">
                  <c:v>15</c:v>
                </c:pt>
                <c:pt idx="43">
                  <c:v>15</c:v>
                </c:pt>
                <c:pt idx="44">
                  <c:v>50</c:v>
                </c:pt>
                <c:pt idx="45">
                  <c:v>60</c:v>
                </c:pt>
                <c:pt idx="46">
                  <c:v>75</c:v>
                </c:pt>
                <c:pt idx="47">
                  <c:v>50</c:v>
                </c:pt>
                <c:pt idx="48">
                  <c:v>65</c:v>
                </c:pt>
                <c:pt idx="49">
                  <c:v>75</c:v>
                </c:pt>
                <c:pt idx="50">
                  <c:v>35</c:v>
                </c:pt>
                <c:pt idx="51">
                  <c:v>45</c:v>
                </c:pt>
                <c:pt idx="52">
                  <c:v>35</c:v>
                </c:pt>
                <c:pt idx="53">
                  <c:v>15</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numCache>
            </c:numRef>
          </c:xVal>
          <c:yVal>
            <c:numRef>
              <c:f>ASIF_param!$E$7:$E$140</c:f>
              <c:numCache>
                <c:formatCode>General</c:formatCode>
                <c:ptCount val="134"/>
                <c:pt idx="0">
                  <c:v>35</c:v>
                </c:pt>
                <c:pt idx="1">
                  <c:v>100</c:v>
                </c:pt>
                <c:pt idx="2">
                  <c:v>100</c:v>
                </c:pt>
                <c:pt idx="3">
                  <c:v>100</c:v>
                </c:pt>
                <c:pt idx="4">
                  <c:v>100</c:v>
                </c:pt>
                <c:pt idx="5">
                  <c:v>100</c:v>
                </c:pt>
                <c:pt idx="6">
                  <c:v>100</c:v>
                </c:pt>
                <c:pt idx="7">
                  <c:v>100</c:v>
                </c:pt>
                <c:pt idx="8">
                  <c:v>100</c:v>
                </c:pt>
                <c:pt idx="9">
                  <c:v>100</c:v>
                </c:pt>
                <c:pt idx="10">
                  <c:v>100</c:v>
                </c:pt>
                <c:pt idx="11">
                  <c:v>100</c:v>
                </c:pt>
                <c:pt idx="12">
                  <c:v>30</c:v>
                </c:pt>
                <c:pt idx="13">
                  <c:v>40</c:v>
                </c:pt>
                <c:pt idx="14">
                  <c:v>100</c:v>
                </c:pt>
                <c:pt idx="15">
                  <c:v>100</c:v>
                </c:pt>
                <c:pt idx="16">
                  <c:v>25</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numCache>
            </c:numRef>
          </c:yVal>
          <c:smooth val="0"/>
          <c:extLst>
            <c:ext xmlns:c16="http://schemas.microsoft.com/office/drawing/2014/chart" uri="{C3380CC4-5D6E-409C-BE32-E72D297353CC}">
              <c16:uniqueId val="{00000086-F1FE-49FE-8336-F66E5365814D}"/>
            </c:ext>
          </c:extLst>
        </c:ser>
        <c:ser>
          <c:idx val="1"/>
          <c:order val="1"/>
          <c:tx>
            <c:v>To implement</c:v>
          </c:tx>
          <c:spPr>
            <a:ln>
              <a:solidFill>
                <a:srgbClr val="0000FF"/>
              </a:solidFill>
              <a:prstDash val="solid"/>
            </a:ln>
          </c:spPr>
          <c:marker>
            <c:symbol val="none"/>
          </c:marker>
          <c:xVal>
            <c:numLit>
              <c:formatCode>General</c:formatCode>
              <c:ptCount val="2"/>
              <c:pt idx="0">
                <c:v>0</c:v>
              </c:pt>
              <c:pt idx="1">
                <c:v>100</c:v>
              </c:pt>
            </c:numLit>
          </c:xVal>
          <c:yVal>
            <c:numLit>
              <c:formatCode>General</c:formatCode>
              <c:ptCount val="2"/>
              <c:pt idx="0">
                <c:v>0</c:v>
              </c:pt>
              <c:pt idx="1">
                <c:v>100</c:v>
              </c:pt>
            </c:numLit>
          </c:yVal>
          <c:smooth val="0"/>
          <c:extLst>
            <c:ext xmlns:c16="http://schemas.microsoft.com/office/drawing/2014/chart" uri="{C3380CC4-5D6E-409C-BE32-E72D297353CC}">
              <c16:uniqueId val="{00000087-F1FE-49FE-8336-F66E5365814D}"/>
            </c:ext>
          </c:extLst>
        </c:ser>
        <c:ser>
          <c:idx val="2"/>
          <c:order val="2"/>
          <c:tx>
            <c:v>Questionable complexity</c:v>
          </c:tx>
          <c:spPr>
            <a:ln>
              <a:solidFill>
                <a:srgbClr val="FF0000"/>
              </a:solidFill>
              <a:prstDash val="solid"/>
            </a:ln>
          </c:spPr>
          <c:marker>
            <c:symbol val="none"/>
          </c:marker>
          <c:xVal>
            <c:numLit>
              <c:formatCode>General</c:formatCode>
              <c:ptCount val="2"/>
              <c:pt idx="0">
                <c:v>0</c:v>
              </c:pt>
              <c:pt idx="1">
                <c:v>100</c:v>
              </c:pt>
            </c:numLit>
          </c:xVal>
          <c:yVal>
            <c:numLit>
              <c:formatCode>General</c:formatCode>
              <c:ptCount val="2"/>
              <c:pt idx="0">
                <c:v>0</c:v>
              </c:pt>
              <c:pt idx="1">
                <c:v>33</c:v>
              </c:pt>
            </c:numLit>
          </c:yVal>
          <c:smooth val="0"/>
          <c:extLst>
            <c:ext xmlns:c16="http://schemas.microsoft.com/office/drawing/2014/chart" uri="{C3380CC4-5D6E-409C-BE32-E72D297353CC}">
              <c16:uniqueId val="{00000088-F1FE-49FE-8336-F66E5365814D}"/>
            </c:ext>
          </c:extLst>
        </c:ser>
        <c:dLbls>
          <c:showLegendKey val="0"/>
          <c:showVal val="0"/>
          <c:showCatName val="0"/>
          <c:showSerName val="0"/>
          <c:showPercent val="0"/>
          <c:showBubbleSize val="0"/>
        </c:dLbls>
        <c:axId val="244200576"/>
        <c:axId val="244202496"/>
      </c:scatterChart>
      <c:valAx>
        <c:axId val="244200576"/>
        <c:scaling>
          <c:orientation val="minMax"/>
        </c:scaling>
        <c:delete val="0"/>
        <c:axPos val="b"/>
        <c:title>
          <c:tx>
            <c:rich>
              <a:bodyPr/>
              <a:lstStyle/>
              <a:p>
                <a:pPr>
                  <a:defRPr/>
                </a:pPr>
                <a:r>
                  <a:rPr lang="en-GB"/>
                  <a:t>Implementation difficulty</a:t>
                </a:r>
              </a:p>
            </c:rich>
          </c:tx>
          <c:overlay val="0"/>
        </c:title>
        <c:numFmt formatCode="General" sourceLinked="1"/>
        <c:majorTickMark val="out"/>
        <c:minorTickMark val="none"/>
        <c:tickLblPos val="nextTo"/>
        <c:crossAx val="244202496"/>
        <c:crosses val="autoZero"/>
        <c:crossBetween val="midCat"/>
      </c:valAx>
      <c:valAx>
        <c:axId val="244202496"/>
        <c:scaling>
          <c:orientation val="minMax"/>
        </c:scaling>
        <c:delete val="0"/>
        <c:axPos val="l"/>
        <c:majorGridlines/>
        <c:title>
          <c:tx>
            <c:rich>
              <a:bodyPr/>
              <a:lstStyle/>
              <a:p>
                <a:pPr>
                  <a:defRPr sz="1100"/>
                </a:pPr>
                <a:r>
                  <a:rPr lang="en-GB"/>
                  <a:t>Global Improvement</a:t>
                </a:r>
              </a:p>
            </c:rich>
          </c:tx>
          <c:overlay val="0"/>
        </c:title>
        <c:numFmt formatCode="General" sourceLinked="1"/>
        <c:majorTickMark val="out"/>
        <c:minorTickMark val="none"/>
        <c:tickLblPos val="nextTo"/>
        <c:crossAx val="244200576"/>
        <c:crosses val="autoZero"/>
        <c:crossBetween val="midCat"/>
      </c:valAx>
    </c:plotArea>
    <c:legend>
      <c:legendPos val="r"/>
      <c:overlay val="0"/>
      <c:txPr>
        <a:bodyPr/>
        <a:lstStyle/>
        <a:p>
          <a:pPr>
            <a:defRPr sz="1000">
              <a:latin typeface="Calibri(Corps)"/>
              <a:ea typeface="Calibri(Corps)"/>
              <a:cs typeface="Calibri(Corps)"/>
            </a:defRPr>
          </a:pPr>
          <a:endParaRPr lang="fr-FR"/>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a:pPr>
            <a:r>
              <a:rPr lang="en-GB"/>
              <a:t>Compliance View</a:t>
            </a:r>
          </a:p>
        </c:rich>
      </c:tx>
      <c:overlay val="1"/>
    </c:title>
    <c:autoTitleDeleted val="0"/>
    <c:plotArea>
      <c:layout>
        <c:manualLayout>
          <c:layoutTarget val="inner"/>
          <c:xMode val="edge"/>
          <c:yMode val="edge"/>
          <c:x val="0.29538080732609151"/>
          <c:y val="0.12807211219809644"/>
          <c:w val="0.40923838534781692"/>
          <c:h val="0.68467711233065565"/>
        </c:manualLayout>
      </c:layout>
      <c:radarChart>
        <c:radarStyle val="filled"/>
        <c:varyColors val="0"/>
        <c:ser>
          <c:idx val="1"/>
          <c:order val="0"/>
          <c:tx>
            <c:strRef>
              <c:f>Outsourcing_Compliance_View!$D$2</c:f>
              <c:strCache>
                <c:ptCount val="1"/>
                <c:pt idx="0">
                  <c:v>Actual compliance level</c:v>
                </c:pt>
              </c:strCache>
            </c:strRef>
          </c:tx>
          <c:cat>
            <c:strRef>
              <c:f>Outsourcing_Compliance_View!$C$3:$C$9</c:f>
              <c:strCache>
                <c:ptCount val="7"/>
                <c:pt idx="0">
                  <c:v>Identify/Manage Cyber risks/Governance Risk &amp; Compliance</c:v>
                </c:pt>
                <c:pt idx="1">
                  <c:v>Identify/Manage People/People</c:v>
                </c:pt>
                <c:pt idx="2">
                  <c:v>Protect/Enable the extended entreprise/Identity &amp; access Management</c:v>
                </c:pt>
                <c:pt idx="3">
                  <c:v>Protect/Protect critical Assets/Infrastructure</c:v>
                </c:pt>
                <c:pt idx="4">
                  <c:v>Protect/Protect critical Assets/Data</c:v>
                </c:pt>
                <c:pt idx="5">
                  <c:v>Protect/Protect critical Assets/Continuity</c:v>
                </c:pt>
                <c:pt idx="6">
                  <c:v>Protect/Protect critical Assets/Applications</c:v>
                </c:pt>
              </c:strCache>
            </c:strRef>
          </c:cat>
          <c:val>
            <c:numRef>
              <c:f>Outsourcing_Compliance_View!$D$3:$D$9</c:f>
              <c:numCache>
                <c:formatCode>0.00</c:formatCode>
                <c:ptCount val="7"/>
                <c:pt idx="0">
                  <c:v>4</c:v>
                </c:pt>
                <c:pt idx="1">
                  <c:v>4</c:v>
                </c:pt>
                <c:pt idx="2">
                  <c:v>4</c:v>
                </c:pt>
                <c:pt idx="3">
                  <c:v>4</c:v>
                </c:pt>
                <c:pt idx="4">
                  <c:v>4</c:v>
                </c:pt>
                <c:pt idx="5">
                  <c:v>4</c:v>
                </c:pt>
                <c:pt idx="6">
                  <c:v>4</c:v>
                </c:pt>
              </c:numCache>
            </c:numRef>
          </c:val>
          <c:extLst>
            <c:ext xmlns:c16="http://schemas.microsoft.com/office/drawing/2014/chart" uri="{C3380CC4-5D6E-409C-BE32-E72D297353CC}">
              <c16:uniqueId val="{00000000-140C-49A2-A923-B5F92A2AAF41}"/>
            </c:ext>
          </c:extLst>
        </c:ser>
        <c:dLbls>
          <c:showLegendKey val="0"/>
          <c:showVal val="0"/>
          <c:showCatName val="0"/>
          <c:showSerName val="0"/>
          <c:showPercent val="0"/>
          <c:showBubbleSize val="0"/>
        </c:dLbls>
        <c:axId val="248771328"/>
        <c:axId val="248772864"/>
      </c:radarChart>
      <c:catAx>
        <c:axId val="248771328"/>
        <c:scaling>
          <c:orientation val="minMax"/>
        </c:scaling>
        <c:delete val="0"/>
        <c:axPos val="b"/>
        <c:majorGridlines/>
        <c:numFmt formatCode="General" sourceLinked="0"/>
        <c:majorTickMark val="out"/>
        <c:minorTickMark val="none"/>
        <c:tickLblPos val="nextTo"/>
        <c:crossAx val="248772864"/>
        <c:crosses val="autoZero"/>
        <c:auto val="1"/>
        <c:lblAlgn val="ctr"/>
        <c:lblOffset val="100"/>
        <c:noMultiLvlLbl val="0"/>
      </c:catAx>
      <c:valAx>
        <c:axId val="248772864"/>
        <c:scaling>
          <c:orientation val="maxMin"/>
          <c:max val="4"/>
          <c:min val="1"/>
        </c:scaling>
        <c:delete val="0"/>
        <c:axPos val="l"/>
        <c:majorGridlines/>
        <c:numFmt formatCode="0" sourceLinked="0"/>
        <c:majorTickMark val="cross"/>
        <c:minorTickMark val="none"/>
        <c:tickLblPos val="nextTo"/>
        <c:crossAx val="248771328"/>
        <c:crosses val="autoZero"/>
        <c:crossBetween val="between"/>
        <c:majorUnit val="1"/>
      </c:valAx>
    </c:plotArea>
    <c:legend>
      <c:legendPos val="r"/>
      <c:layout>
        <c:manualLayout>
          <c:xMode val="edge"/>
          <c:yMode val="edge"/>
          <c:x val="0.39375611625189177"/>
          <c:y val="0.87102097086349051"/>
          <c:w val="0.21966917638944766"/>
          <c:h val="4.8708184204247197E-2"/>
        </c:manualLayout>
      </c:layout>
      <c:overlay val="0"/>
    </c:legend>
    <c:plotVisOnly val="1"/>
    <c:dispBlanksAs val="gap"/>
    <c:showDLblsOverMax val="0"/>
  </c:chart>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GB" sz="1400"/>
              <a:t>Actions view</a:t>
            </a:r>
          </a:p>
        </c:rich>
      </c:tx>
      <c:layout>
        <c:manualLayout>
          <c:xMode val="edge"/>
          <c:yMode val="edge"/>
          <c:x val="0.40955636642980597"/>
          <c:y val="2.0833328451132251E-2"/>
        </c:manualLayout>
      </c:layout>
      <c:overlay val="1"/>
    </c:title>
    <c:autoTitleDeleted val="0"/>
    <c:view3D>
      <c:rotX val="15"/>
      <c:rotY val="20"/>
      <c:rAngAx val="1"/>
    </c:view3D>
    <c:floor>
      <c:thickness val="0"/>
    </c:floor>
    <c:sideWall>
      <c:thickness val="0"/>
    </c:sideWall>
    <c:backWall>
      <c:thickness val="0"/>
    </c:backWall>
    <c:plotArea>
      <c:layout>
        <c:manualLayout>
          <c:layoutTarget val="inner"/>
          <c:xMode val="edge"/>
          <c:yMode val="edge"/>
          <c:x val="5.6228417994039014E-2"/>
          <c:y val="0.10136089238845145"/>
          <c:w val="0.82760382651699049"/>
          <c:h val="0.58635227166472825"/>
        </c:manualLayout>
      </c:layout>
      <c:bar3DChart>
        <c:barDir val="col"/>
        <c:grouping val="stacked"/>
        <c:varyColors val="0"/>
        <c:ser>
          <c:idx val="0"/>
          <c:order val="0"/>
          <c:tx>
            <c:strRef>
              <c:f>Outsourcing_Compliance_View!$F$2</c:f>
              <c:strCache>
                <c:ptCount val="1"/>
                <c:pt idx="0">
                  <c:v># 
Total implemented</c:v>
                </c:pt>
              </c:strCache>
            </c:strRef>
          </c:tx>
          <c:spPr>
            <a:solidFill>
              <a:srgbClr val="92D050"/>
            </a:solidFill>
          </c:spPr>
          <c:invertIfNegative val="0"/>
          <c:dLbls>
            <c:spPr>
              <a:noFill/>
              <a:ln>
                <a:noFill/>
              </a:ln>
              <a:effectLst/>
            </c:spPr>
            <c:txPr>
              <a:bodyPr/>
              <a:lstStyle/>
              <a:p>
                <a:pPr>
                  <a:defRPr sz="70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Outsourcing_Compliance_View!$C$3:$C$9</c:f>
              <c:strCache>
                <c:ptCount val="7"/>
                <c:pt idx="0">
                  <c:v>Identify/Manage Cyber risks/Governance Risk &amp; Compliance</c:v>
                </c:pt>
                <c:pt idx="1">
                  <c:v>Identify/Manage People/People</c:v>
                </c:pt>
                <c:pt idx="2">
                  <c:v>Protect/Enable the extended entreprise/Identity &amp; access Management</c:v>
                </c:pt>
                <c:pt idx="3">
                  <c:v>Protect/Protect critical Assets/Infrastructure</c:v>
                </c:pt>
                <c:pt idx="4">
                  <c:v>Protect/Protect critical Assets/Data</c:v>
                </c:pt>
                <c:pt idx="5">
                  <c:v>Protect/Protect critical Assets/Continuity</c:v>
                </c:pt>
                <c:pt idx="6">
                  <c:v>Protect/Protect critical Assets/Applications</c:v>
                </c:pt>
              </c:strCache>
            </c:strRef>
          </c:cat>
          <c:val>
            <c:numRef>
              <c:f>Outsourcing_Compliance_View!$F$3:$F$9</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3A1-4321-9A7A-79880C7CDC20}"/>
            </c:ext>
          </c:extLst>
        </c:ser>
        <c:ser>
          <c:idx val="1"/>
          <c:order val="1"/>
          <c:tx>
            <c:strRef>
              <c:f>Outsourcing_Compliance_View!$G$2</c:f>
              <c:strCache>
                <c:ptCount val="1"/>
                <c:pt idx="0">
                  <c:v># 
Partial implemented</c:v>
                </c:pt>
              </c:strCache>
            </c:strRef>
          </c:tx>
          <c:spPr>
            <a:solidFill>
              <a:srgbClr val="FFC000"/>
            </a:solidFill>
          </c:spPr>
          <c:invertIfNegative val="0"/>
          <c:dLbls>
            <c:spPr>
              <a:noFill/>
              <a:ln>
                <a:noFill/>
              </a:ln>
              <a:effectLst/>
            </c:spPr>
            <c:txPr>
              <a:bodyPr/>
              <a:lstStyle/>
              <a:p>
                <a:pPr>
                  <a:defRPr sz="70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Outsourcing_Compliance_View!$C$3:$C$9</c:f>
              <c:strCache>
                <c:ptCount val="7"/>
                <c:pt idx="0">
                  <c:v>Identify/Manage Cyber risks/Governance Risk &amp; Compliance</c:v>
                </c:pt>
                <c:pt idx="1">
                  <c:v>Identify/Manage People/People</c:v>
                </c:pt>
                <c:pt idx="2">
                  <c:v>Protect/Enable the extended entreprise/Identity &amp; access Management</c:v>
                </c:pt>
                <c:pt idx="3">
                  <c:v>Protect/Protect critical Assets/Infrastructure</c:v>
                </c:pt>
                <c:pt idx="4">
                  <c:v>Protect/Protect critical Assets/Data</c:v>
                </c:pt>
                <c:pt idx="5">
                  <c:v>Protect/Protect critical Assets/Continuity</c:v>
                </c:pt>
                <c:pt idx="6">
                  <c:v>Protect/Protect critical Assets/Applications</c:v>
                </c:pt>
              </c:strCache>
            </c:strRef>
          </c:cat>
          <c:val>
            <c:numRef>
              <c:f>Outsourcing_Compliance_View!$G$3:$G$9</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3A1-4321-9A7A-79880C7CDC20}"/>
            </c:ext>
          </c:extLst>
        </c:ser>
        <c:ser>
          <c:idx val="2"/>
          <c:order val="2"/>
          <c:tx>
            <c:strRef>
              <c:f>Outsourcing_Compliance_View!$H$2</c:f>
              <c:strCache>
                <c:ptCount val="1"/>
                <c:pt idx="0">
                  <c:v># 
None implemented</c:v>
                </c:pt>
              </c:strCache>
            </c:strRef>
          </c:tx>
          <c:spPr>
            <a:solidFill>
              <a:srgbClr val="FF0000"/>
            </a:solidFill>
          </c:spPr>
          <c:invertIfNegative val="0"/>
          <c:cat>
            <c:strRef>
              <c:f>Outsourcing_Compliance_View!$C$3:$C$9</c:f>
              <c:strCache>
                <c:ptCount val="7"/>
                <c:pt idx="0">
                  <c:v>Identify/Manage Cyber risks/Governance Risk &amp; Compliance</c:v>
                </c:pt>
                <c:pt idx="1">
                  <c:v>Identify/Manage People/People</c:v>
                </c:pt>
                <c:pt idx="2">
                  <c:v>Protect/Enable the extended entreprise/Identity &amp; access Management</c:v>
                </c:pt>
                <c:pt idx="3">
                  <c:v>Protect/Protect critical Assets/Infrastructure</c:v>
                </c:pt>
                <c:pt idx="4">
                  <c:v>Protect/Protect critical Assets/Data</c:v>
                </c:pt>
                <c:pt idx="5">
                  <c:v>Protect/Protect critical Assets/Continuity</c:v>
                </c:pt>
                <c:pt idx="6">
                  <c:v>Protect/Protect critical Assets/Applications</c:v>
                </c:pt>
              </c:strCache>
            </c:strRef>
          </c:cat>
          <c:val>
            <c:numRef>
              <c:f>Outsourcing_Compliance_View!$H$3:$H$9</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3A1-4321-9A7A-79880C7CDC20}"/>
            </c:ext>
          </c:extLst>
        </c:ser>
        <c:ser>
          <c:idx val="3"/>
          <c:order val="3"/>
          <c:tx>
            <c:strRef>
              <c:f>Outsourcing_Compliance_View!$I$2</c:f>
              <c:strCache>
                <c:ptCount val="1"/>
                <c:pt idx="0">
                  <c:v># 
N/R</c:v>
                </c:pt>
              </c:strCache>
            </c:strRef>
          </c:tx>
          <c:spPr>
            <a:solidFill>
              <a:schemeClr val="accent2">
                <a:lumMod val="60000"/>
                <a:lumOff val="40000"/>
              </a:schemeClr>
            </a:solidFill>
          </c:spPr>
          <c:invertIfNegative val="0"/>
          <c:dLbls>
            <c:spPr>
              <a:noFill/>
              <a:ln>
                <a:noFill/>
              </a:ln>
              <a:effectLst/>
            </c:spPr>
            <c:txPr>
              <a:bodyPr/>
              <a:lstStyle/>
              <a:p>
                <a:pPr>
                  <a:defRPr sz="700"/>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Outsourcing_Compliance_View!$C$3:$C$9</c:f>
              <c:strCache>
                <c:ptCount val="7"/>
                <c:pt idx="0">
                  <c:v>Identify/Manage Cyber risks/Governance Risk &amp; Compliance</c:v>
                </c:pt>
                <c:pt idx="1">
                  <c:v>Identify/Manage People/People</c:v>
                </c:pt>
                <c:pt idx="2">
                  <c:v>Protect/Enable the extended entreprise/Identity &amp; access Management</c:v>
                </c:pt>
                <c:pt idx="3">
                  <c:v>Protect/Protect critical Assets/Infrastructure</c:v>
                </c:pt>
                <c:pt idx="4">
                  <c:v>Protect/Protect critical Assets/Data</c:v>
                </c:pt>
                <c:pt idx="5">
                  <c:v>Protect/Protect critical Assets/Continuity</c:v>
                </c:pt>
                <c:pt idx="6">
                  <c:v>Protect/Protect critical Assets/Applications</c:v>
                </c:pt>
              </c:strCache>
            </c:strRef>
          </c:cat>
          <c:val>
            <c:numRef>
              <c:f>Outsourcing_Compliance_View!$I$3:$I$9</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3A1-4321-9A7A-79880C7CDC20}"/>
            </c:ext>
          </c:extLst>
        </c:ser>
        <c:dLbls>
          <c:showLegendKey val="0"/>
          <c:showVal val="0"/>
          <c:showCatName val="0"/>
          <c:showSerName val="0"/>
          <c:showPercent val="0"/>
          <c:showBubbleSize val="0"/>
        </c:dLbls>
        <c:gapWidth val="150"/>
        <c:shape val="box"/>
        <c:axId val="249225216"/>
        <c:axId val="249226752"/>
        <c:axId val="0"/>
      </c:bar3DChart>
      <c:catAx>
        <c:axId val="249225216"/>
        <c:scaling>
          <c:orientation val="minMax"/>
        </c:scaling>
        <c:delete val="0"/>
        <c:axPos val="b"/>
        <c:numFmt formatCode="General" sourceLinked="0"/>
        <c:majorTickMark val="out"/>
        <c:minorTickMark val="none"/>
        <c:tickLblPos val="nextTo"/>
        <c:txPr>
          <a:bodyPr/>
          <a:lstStyle/>
          <a:p>
            <a:pPr>
              <a:defRPr sz="900"/>
            </a:pPr>
            <a:endParaRPr lang="fr-FR"/>
          </a:p>
        </c:txPr>
        <c:crossAx val="249226752"/>
        <c:crosses val="autoZero"/>
        <c:auto val="1"/>
        <c:lblAlgn val="ctr"/>
        <c:lblOffset val="100"/>
        <c:noMultiLvlLbl val="0"/>
      </c:catAx>
      <c:valAx>
        <c:axId val="249226752"/>
        <c:scaling>
          <c:orientation val="minMax"/>
        </c:scaling>
        <c:delete val="0"/>
        <c:axPos val="l"/>
        <c:majorGridlines/>
        <c:numFmt formatCode="General" sourceLinked="1"/>
        <c:majorTickMark val="out"/>
        <c:minorTickMark val="none"/>
        <c:tickLblPos val="nextTo"/>
        <c:crossAx val="249225216"/>
        <c:crosses val="autoZero"/>
        <c:crossBetween val="between"/>
      </c:valAx>
    </c:plotArea>
    <c:legend>
      <c:legendPos val="r"/>
      <c:layout>
        <c:manualLayout>
          <c:xMode val="edge"/>
          <c:yMode val="edge"/>
          <c:x val="0.87178589960841002"/>
          <c:y val="7.7784776902887154E-2"/>
          <c:w val="0.11883543569682246"/>
          <c:h val="0.67359711286089241"/>
        </c:manualLayout>
      </c:layout>
      <c:overlay val="0"/>
      <c:txPr>
        <a:bodyPr/>
        <a:lstStyle/>
        <a:p>
          <a:pPr>
            <a:defRPr b="0"/>
          </a:pPr>
          <a:endParaRPr lang="fr-FR"/>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hyperlink" Target="http://mediab2e.group.echonet/file/60/6/2211606.pdf" TargetMode="External"/><Relationship Id="rId1" Type="http://schemas.openxmlformats.org/officeDocument/2006/relationships/image" Target="../media/image1.png"/><Relationship Id="rId6" Type="http://schemas.openxmlformats.org/officeDocument/2006/relationships/image" Target="../media/image5.emf"/><Relationship Id="rId11" Type="http://schemas.openxmlformats.org/officeDocument/2006/relationships/image" Target="../media/image10.jp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7" Type="http://schemas.openxmlformats.org/officeDocument/2006/relationships/image" Target="../media/image16.emf"/><Relationship Id="rId2"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1</xdr:col>
      <xdr:colOff>95373</xdr:colOff>
      <xdr:row>1</xdr:row>
      <xdr:rowOff>40057</xdr:rowOff>
    </xdr:from>
    <xdr:to>
      <xdr:col>3</xdr:col>
      <xdr:colOff>1521402</xdr:colOff>
      <xdr:row>1</xdr:row>
      <xdr:rowOff>585106</xdr:rowOff>
    </xdr:to>
    <xdr:pic>
      <xdr:nvPicPr>
        <xdr:cNvPr id="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489980" y="284986"/>
          <a:ext cx="2269672" cy="545049"/>
        </a:xfrm>
        <a:prstGeom prst="rect">
          <a:avLst/>
        </a:prstGeom>
        <a:noFill/>
        <a:ln w="1">
          <a:noFill/>
          <a:miter lim="800000"/>
          <a:headEnd/>
          <a:tailEnd type="none" w="med" len="med"/>
        </a:ln>
        <a:effectLst/>
      </xdr:spPr>
    </xdr:pic>
    <xdr:clientData/>
  </xdr:twoCellAnchor>
  <xdr:twoCellAnchor editAs="oneCell">
    <xdr:from>
      <xdr:col>7</xdr:col>
      <xdr:colOff>269733</xdr:colOff>
      <xdr:row>1</xdr:row>
      <xdr:rowOff>95249</xdr:rowOff>
    </xdr:from>
    <xdr:to>
      <xdr:col>7</xdr:col>
      <xdr:colOff>701533</xdr:colOff>
      <xdr:row>1</xdr:row>
      <xdr:rowOff>527049</xdr:rowOff>
    </xdr:to>
    <xdr:pic>
      <xdr:nvPicPr>
        <xdr:cNvPr id="22" name="Picture 21" descr="Sample 6">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534321" y="341778"/>
          <a:ext cx="431800" cy="431800"/>
        </a:xfrm>
        <a:prstGeom prst="rect">
          <a:avLst/>
        </a:prstGeom>
        <a:noFill/>
        <a:ln w="9525">
          <a:noFill/>
          <a:miter lim="800000"/>
          <a:headEnd/>
          <a:tailEnd/>
        </a:ln>
      </xdr:spPr>
    </xdr:pic>
    <xdr:clientData/>
  </xdr:twoCellAnchor>
  <xdr:twoCellAnchor editAs="oneCell">
    <xdr:from>
      <xdr:col>3</xdr:col>
      <xdr:colOff>383383</xdr:colOff>
      <xdr:row>8</xdr:row>
      <xdr:rowOff>680350</xdr:rowOff>
    </xdr:from>
    <xdr:to>
      <xdr:col>3</xdr:col>
      <xdr:colOff>1024733</xdr:colOff>
      <xdr:row>8</xdr:row>
      <xdr:rowOff>1321700</xdr:rowOff>
    </xdr:to>
    <xdr:pic macro="[0]!MakeASIF_ModeChoice">
      <xdr:nvPicPr>
        <xdr:cNvPr id="34" name="Picture 33" descr="exec"/>
        <xdr:cNvPicPr>
          <a:picLocks noChangeAspect="1" noChangeArrowheads="1"/>
        </xdr:cNvPicPr>
      </xdr:nvPicPr>
      <xdr:blipFill>
        <a:blip xmlns:r="http://schemas.openxmlformats.org/officeDocument/2006/relationships" r:embed="rId4" cstate="print"/>
        <a:srcRect/>
        <a:stretch>
          <a:fillRect/>
        </a:stretch>
      </xdr:blipFill>
      <xdr:spPr bwMode="auto">
        <a:xfrm>
          <a:off x="1621633" y="4748886"/>
          <a:ext cx="641350" cy="641350"/>
        </a:xfrm>
        <a:prstGeom prst="rect">
          <a:avLst/>
        </a:prstGeom>
        <a:noFill/>
        <a:ln w="9525">
          <a:noFill/>
          <a:miter lim="800000"/>
          <a:headEnd/>
          <a:tailEnd/>
        </a:ln>
      </xdr:spPr>
    </xdr:pic>
    <xdr:clientData/>
  </xdr:twoCellAnchor>
  <xdr:twoCellAnchor editAs="oneCell">
    <xdr:from>
      <xdr:col>3</xdr:col>
      <xdr:colOff>326572</xdr:colOff>
      <xdr:row>16</xdr:row>
      <xdr:rowOff>73023</xdr:rowOff>
    </xdr:from>
    <xdr:to>
      <xdr:col>3</xdr:col>
      <xdr:colOff>1081545</xdr:colOff>
      <xdr:row>17</xdr:row>
      <xdr:rowOff>60984</xdr:rowOff>
    </xdr:to>
    <xdr:pic macro="[0]!UpdateUAT_Report">
      <xdr:nvPicPr>
        <xdr:cNvPr id="26" name="Picture 25" descr="MCj04398240000[1]"/>
        <xdr:cNvPicPr>
          <a:picLocks noChangeAspect="1" noChangeArrowheads="1"/>
        </xdr:cNvPicPr>
      </xdr:nvPicPr>
      <xdr:blipFill>
        <a:blip xmlns:r="http://schemas.openxmlformats.org/officeDocument/2006/relationships" r:embed="rId5" cstate="print"/>
        <a:srcRect/>
        <a:stretch>
          <a:fillRect/>
        </a:stretch>
      </xdr:blipFill>
      <xdr:spPr bwMode="auto">
        <a:xfrm>
          <a:off x="1564822" y="9257844"/>
          <a:ext cx="754973" cy="763568"/>
        </a:xfrm>
        <a:prstGeom prst="rect">
          <a:avLst/>
        </a:prstGeom>
        <a:noFill/>
        <a:ln w="9525">
          <a:noFill/>
          <a:miter lim="800000"/>
          <a:headEnd/>
          <a:tailEnd/>
        </a:ln>
      </xdr:spPr>
    </xdr:pic>
    <xdr:clientData/>
  </xdr:twoCellAnchor>
  <xdr:twoCellAnchor editAs="oneCell">
    <xdr:from>
      <xdr:col>3</xdr:col>
      <xdr:colOff>450058</xdr:colOff>
      <xdr:row>10</xdr:row>
      <xdr:rowOff>204107</xdr:rowOff>
    </xdr:from>
    <xdr:to>
      <xdr:col>3</xdr:col>
      <xdr:colOff>958058</xdr:colOff>
      <xdr:row>10</xdr:row>
      <xdr:rowOff>734089</xdr:rowOff>
    </xdr:to>
    <xdr:pic macro="[0]!UpdateRiskData">
      <xdr:nvPicPr>
        <xdr:cNvPr id="31" name="Picture 30" descr="j0293844"/>
        <xdr:cNvPicPr>
          <a:picLocks noChangeAspect="1" noChangeArrowheads="1"/>
        </xdr:cNvPicPr>
      </xdr:nvPicPr>
      <xdr:blipFill>
        <a:blip xmlns:r="http://schemas.openxmlformats.org/officeDocument/2006/relationships" r:embed="rId6" cstate="print"/>
        <a:srcRect/>
        <a:stretch>
          <a:fillRect/>
        </a:stretch>
      </xdr:blipFill>
      <xdr:spPr bwMode="auto">
        <a:xfrm>
          <a:off x="1688308" y="6490607"/>
          <a:ext cx="508000" cy="529982"/>
        </a:xfrm>
        <a:prstGeom prst="rect">
          <a:avLst/>
        </a:prstGeom>
        <a:noFill/>
        <a:ln w="9525">
          <a:noFill/>
          <a:miter lim="800000"/>
          <a:headEnd/>
          <a:tailEnd/>
        </a:ln>
      </xdr:spPr>
    </xdr:pic>
    <xdr:clientData/>
  </xdr:twoCellAnchor>
  <xdr:twoCellAnchor editAs="oneCell">
    <xdr:from>
      <xdr:col>3</xdr:col>
      <xdr:colOff>445522</xdr:colOff>
      <xdr:row>14</xdr:row>
      <xdr:rowOff>112930</xdr:rowOff>
    </xdr:from>
    <xdr:to>
      <xdr:col>3</xdr:col>
      <xdr:colOff>962595</xdr:colOff>
      <xdr:row>14</xdr:row>
      <xdr:rowOff>630003</xdr:rowOff>
    </xdr:to>
    <xdr:pic macro="[0]!UpdateActionPlan">
      <xdr:nvPicPr>
        <xdr:cNvPr id="41" name="Picture 40" descr="&amp;System&amp;Library&amp;CoreServices&amp;Conflict Resolver"/>
        <xdr:cNvPicPr>
          <a:picLocks noChangeAspect="1" noChangeArrowheads="1"/>
        </xdr:cNvPicPr>
      </xdr:nvPicPr>
      <xdr:blipFill>
        <a:blip xmlns:r="http://schemas.openxmlformats.org/officeDocument/2006/relationships" r:embed="rId7" cstate="print"/>
        <a:srcRect/>
        <a:stretch>
          <a:fillRect/>
        </a:stretch>
      </xdr:blipFill>
      <xdr:spPr bwMode="auto">
        <a:xfrm>
          <a:off x="1683772" y="8331644"/>
          <a:ext cx="517073" cy="517073"/>
        </a:xfrm>
        <a:prstGeom prst="rect">
          <a:avLst/>
        </a:prstGeom>
        <a:noFill/>
        <a:ln w="9525">
          <a:noFill/>
          <a:miter lim="800000"/>
          <a:headEnd/>
          <a:tailEnd/>
        </a:ln>
      </xdr:spPr>
    </xdr:pic>
    <xdr:clientData/>
  </xdr:twoCellAnchor>
  <xdr:twoCellAnchor editAs="oneCell">
    <xdr:from>
      <xdr:col>3</xdr:col>
      <xdr:colOff>380208</xdr:colOff>
      <xdr:row>6</xdr:row>
      <xdr:rowOff>462640</xdr:rowOff>
    </xdr:from>
    <xdr:to>
      <xdr:col>3</xdr:col>
      <xdr:colOff>1027908</xdr:colOff>
      <xdr:row>6</xdr:row>
      <xdr:rowOff>1110340</xdr:rowOff>
    </xdr:to>
    <xdr:pic macro="[0]!CheckFormsAreOK">
      <xdr:nvPicPr>
        <xdr:cNvPr id="36" name="Picture 35" descr="clean"/>
        <xdr:cNvPicPr>
          <a:picLocks noChangeAspect="1" noChangeArrowheads="1"/>
        </xdr:cNvPicPr>
      </xdr:nvPicPr>
      <xdr:blipFill>
        <a:blip xmlns:r="http://schemas.openxmlformats.org/officeDocument/2006/relationships" r:embed="rId8" cstate="print"/>
        <a:srcRect/>
        <a:stretch>
          <a:fillRect/>
        </a:stretch>
      </xdr:blipFill>
      <xdr:spPr bwMode="auto">
        <a:xfrm>
          <a:off x="1618458" y="2816676"/>
          <a:ext cx="647700" cy="647700"/>
        </a:xfrm>
        <a:prstGeom prst="rect">
          <a:avLst/>
        </a:prstGeom>
        <a:noFill/>
        <a:ln w="9525">
          <a:noFill/>
          <a:miter lim="800000"/>
          <a:headEnd/>
          <a:tailEnd/>
        </a:ln>
      </xdr:spPr>
    </xdr:pic>
    <xdr:clientData/>
  </xdr:twoCellAnchor>
  <xdr:twoCellAnchor editAs="oneCell">
    <xdr:from>
      <xdr:col>3</xdr:col>
      <xdr:colOff>415927</xdr:colOff>
      <xdr:row>12</xdr:row>
      <xdr:rowOff>149678</xdr:rowOff>
    </xdr:from>
    <xdr:to>
      <xdr:col>3</xdr:col>
      <xdr:colOff>992189</xdr:colOff>
      <xdr:row>12</xdr:row>
      <xdr:rowOff>707571</xdr:rowOff>
    </xdr:to>
    <xdr:pic macro="[0]!UpdateMeasuresView">
      <xdr:nvPicPr>
        <xdr:cNvPr id="39" name="Picture 38" descr="xmag"/>
        <xdr:cNvPicPr>
          <a:picLocks noChangeAspect="1" noChangeArrowheads="1"/>
        </xdr:cNvPicPr>
      </xdr:nvPicPr>
      <xdr:blipFill>
        <a:blip xmlns:r="http://schemas.openxmlformats.org/officeDocument/2006/relationships" r:embed="rId9" cstate="print"/>
        <a:srcRect/>
        <a:stretch>
          <a:fillRect/>
        </a:stretch>
      </xdr:blipFill>
      <xdr:spPr bwMode="auto">
        <a:xfrm>
          <a:off x="1654177" y="7538357"/>
          <a:ext cx="576262" cy="557893"/>
        </a:xfrm>
        <a:prstGeom prst="rect">
          <a:avLst/>
        </a:prstGeom>
        <a:noFill/>
        <a:ln w="9525">
          <a:noFill/>
          <a:miter lim="800000"/>
          <a:headEnd/>
          <a:tailEnd/>
        </a:ln>
      </xdr:spPr>
    </xdr:pic>
    <xdr:clientData/>
  </xdr:twoCellAnchor>
  <xdr:twoCellAnchor>
    <xdr:from>
      <xdr:col>3</xdr:col>
      <xdr:colOff>704058</xdr:colOff>
      <xdr:row>6</xdr:row>
      <xdr:rowOff>1110340</xdr:rowOff>
    </xdr:from>
    <xdr:to>
      <xdr:col>3</xdr:col>
      <xdr:colOff>704058</xdr:colOff>
      <xdr:row>8</xdr:row>
      <xdr:rowOff>680350</xdr:rowOff>
    </xdr:to>
    <xdr:cxnSp macro="">
      <xdr:nvCxnSpPr>
        <xdr:cNvPr id="9" name="Straight Arrow Connector 8"/>
        <xdr:cNvCxnSpPr>
          <a:stCxn id="36" idx="2"/>
          <a:endCxn id="34" idx="0"/>
        </xdr:cNvCxnSpPr>
      </xdr:nvCxnSpPr>
      <xdr:spPr>
        <a:xfrm>
          <a:off x="1942308" y="3464376"/>
          <a:ext cx="0" cy="1284510"/>
        </a:xfrm>
        <a:prstGeom prst="straightConnector1">
          <a:avLst/>
        </a:prstGeom>
        <a:ln w="38100">
          <a:solidFill>
            <a:sysClr val="windowText" lastClr="00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704058</xdr:colOff>
      <xdr:row>8</xdr:row>
      <xdr:rowOff>1321700</xdr:rowOff>
    </xdr:from>
    <xdr:to>
      <xdr:col>3</xdr:col>
      <xdr:colOff>704058</xdr:colOff>
      <xdr:row>10</xdr:row>
      <xdr:rowOff>204107</xdr:rowOff>
    </xdr:to>
    <xdr:cxnSp macro="">
      <xdr:nvCxnSpPr>
        <xdr:cNvPr id="49" name="Straight Arrow Connector 48"/>
        <xdr:cNvCxnSpPr>
          <a:stCxn id="34" idx="2"/>
          <a:endCxn id="31" idx="0"/>
        </xdr:cNvCxnSpPr>
      </xdr:nvCxnSpPr>
      <xdr:spPr>
        <a:xfrm>
          <a:off x="1942308" y="5390236"/>
          <a:ext cx="0" cy="1100371"/>
        </a:xfrm>
        <a:prstGeom prst="straightConnector1">
          <a:avLst/>
        </a:prstGeom>
        <a:ln w="38100">
          <a:solidFill>
            <a:sysClr val="windowText" lastClr="00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704058</xdr:colOff>
      <xdr:row>10</xdr:row>
      <xdr:rowOff>734089</xdr:rowOff>
    </xdr:from>
    <xdr:to>
      <xdr:col>3</xdr:col>
      <xdr:colOff>704058</xdr:colOff>
      <xdr:row>12</xdr:row>
      <xdr:rowOff>149678</xdr:rowOff>
    </xdr:to>
    <xdr:cxnSp macro="">
      <xdr:nvCxnSpPr>
        <xdr:cNvPr id="52" name="Straight Arrow Connector 51"/>
        <xdr:cNvCxnSpPr>
          <a:stCxn id="31" idx="2"/>
          <a:endCxn id="39" idx="0"/>
        </xdr:cNvCxnSpPr>
      </xdr:nvCxnSpPr>
      <xdr:spPr>
        <a:xfrm>
          <a:off x="1942308" y="7020589"/>
          <a:ext cx="0" cy="517768"/>
        </a:xfrm>
        <a:prstGeom prst="straightConnector1">
          <a:avLst/>
        </a:prstGeom>
        <a:ln w="38100">
          <a:solidFill>
            <a:sysClr val="windowText" lastClr="00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704058</xdr:colOff>
      <xdr:row>12</xdr:row>
      <xdr:rowOff>707571</xdr:rowOff>
    </xdr:from>
    <xdr:to>
      <xdr:col>3</xdr:col>
      <xdr:colOff>704059</xdr:colOff>
      <xdr:row>14</xdr:row>
      <xdr:rowOff>112930</xdr:rowOff>
    </xdr:to>
    <xdr:cxnSp macro="">
      <xdr:nvCxnSpPr>
        <xdr:cNvPr id="55" name="Straight Arrow Connector 54"/>
        <xdr:cNvCxnSpPr>
          <a:stCxn id="39" idx="2"/>
          <a:endCxn id="41" idx="0"/>
        </xdr:cNvCxnSpPr>
      </xdr:nvCxnSpPr>
      <xdr:spPr>
        <a:xfrm>
          <a:off x="1942308" y="8096250"/>
          <a:ext cx="1" cy="507537"/>
        </a:xfrm>
        <a:prstGeom prst="straightConnector1">
          <a:avLst/>
        </a:prstGeom>
        <a:ln w="38100">
          <a:solidFill>
            <a:sysClr val="windowText" lastClr="00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704059</xdr:colOff>
      <xdr:row>14</xdr:row>
      <xdr:rowOff>630003</xdr:rowOff>
    </xdr:from>
    <xdr:to>
      <xdr:col>3</xdr:col>
      <xdr:colOff>704059</xdr:colOff>
      <xdr:row>16</xdr:row>
      <xdr:rowOff>73023</xdr:rowOff>
    </xdr:to>
    <xdr:cxnSp macro="">
      <xdr:nvCxnSpPr>
        <xdr:cNvPr id="58" name="Straight Arrow Connector 57"/>
        <xdr:cNvCxnSpPr>
          <a:stCxn id="41" idx="2"/>
          <a:endCxn id="26" idx="0"/>
        </xdr:cNvCxnSpPr>
      </xdr:nvCxnSpPr>
      <xdr:spPr>
        <a:xfrm>
          <a:off x="1942309" y="8848717"/>
          <a:ext cx="0" cy="409127"/>
        </a:xfrm>
        <a:prstGeom prst="straightConnector1">
          <a:avLst/>
        </a:prstGeom>
        <a:ln w="38100">
          <a:solidFill>
            <a:sysClr val="windowText" lastClr="00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272142</xdr:colOff>
      <xdr:row>2</xdr:row>
      <xdr:rowOff>27218</xdr:rowOff>
    </xdr:from>
    <xdr:to>
      <xdr:col>7</xdr:col>
      <xdr:colOff>678542</xdr:colOff>
      <xdr:row>3</xdr:row>
      <xdr:rowOff>297546</xdr:rowOff>
    </xdr:to>
    <xdr:pic macro="[0]!CustomSaveASIF">
      <xdr:nvPicPr>
        <xdr:cNvPr id="16" name="Picture 15" descr="disk"/>
        <xdr:cNvPicPr>
          <a:picLocks noChangeAspect="1" noChangeArrowheads="1"/>
        </xdr:cNvPicPr>
      </xdr:nvPicPr>
      <xdr:blipFill>
        <a:blip xmlns:r="http://schemas.openxmlformats.org/officeDocument/2006/relationships" r:embed="rId10" cstate="print"/>
        <a:srcRect/>
        <a:stretch>
          <a:fillRect/>
        </a:stretch>
      </xdr:blipFill>
      <xdr:spPr bwMode="auto">
        <a:xfrm>
          <a:off x="10559142" y="898075"/>
          <a:ext cx="406400" cy="406400"/>
        </a:xfrm>
        <a:prstGeom prst="rect">
          <a:avLst/>
        </a:prstGeom>
        <a:noFill/>
      </xdr:spPr>
    </xdr:pic>
    <xdr:clientData/>
  </xdr:twoCellAnchor>
  <xdr:twoCellAnchor editAs="oneCell">
    <xdr:from>
      <xdr:col>3</xdr:col>
      <xdr:colOff>244929</xdr:colOff>
      <xdr:row>20</xdr:row>
      <xdr:rowOff>9631</xdr:rowOff>
    </xdr:from>
    <xdr:to>
      <xdr:col>3</xdr:col>
      <xdr:colOff>1115787</xdr:colOff>
      <xdr:row>21</xdr:row>
      <xdr:rowOff>35216</xdr:rowOff>
    </xdr:to>
    <xdr:pic macro="[0]!Measures_PrintOut">
      <xdr:nvPicPr>
        <xdr:cNvPr id="2" name="Image 1" title="Measure PrintOut"/>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477576" y="10644013"/>
          <a:ext cx="870858" cy="809997"/>
        </a:xfrm>
        <a:prstGeom prst="rect">
          <a:avLst/>
        </a:prstGeom>
      </xdr:spPr>
    </xdr:pic>
    <xdr:clientData/>
  </xdr:twoCellAnchor>
  <xdr:twoCellAnchor editAs="oneCell">
    <xdr:from>
      <xdr:col>3</xdr:col>
      <xdr:colOff>204109</xdr:colOff>
      <xdr:row>22</xdr:row>
      <xdr:rowOff>151276</xdr:rowOff>
    </xdr:from>
    <xdr:to>
      <xdr:col>3</xdr:col>
      <xdr:colOff>1136056</xdr:colOff>
      <xdr:row>23</xdr:row>
      <xdr:rowOff>47221</xdr:rowOff>
    </xdr:to>
    <xdr:pic macro="[0]!importOutsourcingMeasures">
      <xdr:nvPicPr>
        <xdr:cNvPr id="5" name="Image 4"/>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36756" y="11760570"/>
          <a:ext cx="931947" cy="680357"/>
        </a:xfrm>
        <a:prstGeom prst="rect">
          <a:avLst/>
        </a:prstGeom>
      </xdr:spPr>
    </xdr:pic>
    <xdr:clientData/>
  </xdr:twoCellAnchor>
  <xdr:twoCellAnchor>
    <xdr:from>
      <xdr:col>3</xdr:col>
      <xdr:colOff>636022</xdr:colOff>
      <xdr:row>20</xdr:row>
      <xdr:rowOff>734053</xdr:rowOff>
    </xdr:from>
    <xdr:to>
      <xdr:col>3</xdr:col>
      <xdr:colOff>636022</xdr:colOff>
      <xdr:row>22</xdr:row>
      <xdr:rowOff>168268</xdr:rowOff>
    </xdr:to>
    <xdr:cxnSp macro="">
      <xdr:nvCxnSpPr>
        <xdr:cNvPr id="35" name="Straight Arrow Connector 57"/>
        <xdr:cNvCxnSpPr/>
      </xdr:nvCxnSpPr>
      <xdr:spPr>
        <a:xfrm>
          <a:off x="1868669" y="11368435"/>
          <a:ext cx="0" cy="409127"/>
        </a:xfrm>
        <a:prstGeom prst="straightConnector1">
          <a:avLst/>
        </a:prstGeom>
        <a:ln w="38100">
          <a:solidFill>
            <a:sysClr val="windowText" lastClr="00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2353235</xdr:colOff>
      <xdr:row>1</xdr:row>
      <xdr:rowOff>168088</xdr:rowOff>
    </xdr:from>
    <xdr:to>
      <xdr:col>6</xdr:col>
      <xdr:colOff>89374</xdr:colOff>
      <xdr:row>1</xdr:row>
      <xdr:rowOff>422645</xdr:rowOff>
    </xdr:to>
    <xdr:sp macro="" textlink="">
      <xdr:nvSpPr>
        <xdr:cNvPr id="20" name="ZoneTexte 10"/>
        <xdr:cNvSpPr txBox="1"/>
      </xdr:nvSpPr>
      <xdr:spPr>
        <a:xfrm>
          <a:off x="8348382" y="414617"/>
          <a:ext cx="1781463" cy="254557"/>
        </a:xfrm>
        <a:prstGeom prst="rect">
          <a:avLst/>
        </a:prstGeom>
        <a:noFill/>
        <a:ln w="28575">
          <a:solidFill>
            <a:srgbClr val="FF0000"/>
          </a:solidFill>
        </a:ln>
      </xdr:spPr>
      <xdr:txBody>
        <a:bodyPr wrap="square" rtlCol="0" anchor="ctr">
          <a:spAutoFit/>
        </a:bodyPr>
        <a:lstStyle>
          <a:defPPr>
            <a:defRPr lang="fr-FR"/>
          </a:defPPr>
          <a:lvl1pPr algn="l" rtl="0" fontAlgn="base">
            <a:spcBef>
              <a:spcPct val="0"/>
            </a:spcBef>
            <a:spcAft>
              <a:spcPct val="0"/>
            </a:spcAft>
            <a:defRPr kern="1200">
              <a:solidFill>
                <a:schemeClr val="tx1"/>
              </a:solidFill>
              <a:latin typeface="Arial" charset="0"/>
              <a:ea typeface="+mn-ea"/>
              <a:cs typeface="Arial" charset="0"/>
            </a:defRPr>
          </a:lvl1pPr>
          <a:lvl2pPr marL="457200" algn="l" rtl="0" fontAlgn="base">
            <a:spcBef>
              <a:spcPct val="0"/>
            </a:spcBef>
            <a:spcAft>
              <a:spcPct val="0"/>
            </a:spcAft>
            <a:defRPr kern="1200">
              <a:solidFill>
                <a:schemeClr val="tx1"/>
              </a:solidFill>
              <a:latin typeface="Arial" charset="0"/>
              <a:ea typeface="+mn-ea"/>
              <a:cs typeface="Arial" charset="0"/>
            </a:defRPr>
          </a:lvl2pPr>
          <a:lvl3pPr marL="914400" algn="l" rtl="0" fontAlgn="base">
            <a:spcBef>
              <a:spcPct val="0"/>
            </a:spcBef>
            <a:spcAft>
              <a:spcPct val="0"/>
            </a:spcAft>
            <a:defRPr kern="1200">
              <a:solidFill>
                <a:schemeClr val="tx1"/>
              </a:solidFill>
              <a:latin typeface="Arial" charset="0"/>
              <a:ea typeface="+mn-ea"/>
              <a:cs typeface="Arial" charset="0"/>
            </a:defRPr>
          </a:lvl3pPr>
          <a:lvl4pPr marL="1371600" algn="l" rtl="0" fontAlgn="base">
            <a:spcBef>
              <a:spcPct val="0"/>
            </a:spcBef>
            <a:spcAft>
              <a:spcPct val="0"/>
            </a:spcAft>
            <a:defRPr kern="1200">
              <a:solidFill>
                <a:schemeClr val="tx1"/>
              </a:solidFill>
              <a:latin typeface="Arial" charset="0"/>
              <a:ea typeface="+mn-ea"/>
              <a:cs typeface="Arial" charset="0"/>
            </a:defRPr>
          </a:lvl4pPr>
          <a:lvl5pPr marL="1828800" algn="l" rtl="0" fontAlgn="base">
            <a:spcBef>
              <a:spcPct val="0"/>
            </a:spcBef>
            <a:spcAft>
              <a:spcPct val="0"/>
            </a:spcAft>
            <a:defRPr kern="1200">
              <a:solidFill>
                <a:schemeClr val="tx1"/>
              </a:solidFill>
              <a:latin typeface="Arial" charset="0"/>
              <a:ea typeface="+mn-ea"/>
              <a:cs typeface="Arial" charset="0"/>
            </a:defRPr>
          </a:lvl5pPr>
          <a:lvl6pPr marL="2286000" algn="l" defTabSz="914400" rtl="0" eaLnBrk="1" latinLnBrk="0" hangingPunct="1">
            <a:defRPr kern="1200">
              <a:solidFill>
                <a:schemeClr val="tx1"/>
              </a:solidFill>
              <a:latin typeface="Arial" charset="0"/>
              <a:ea typeface="+mn-ea"/>
              <a:cs typeface="Arial" charset="0"/>
            </a:defRPr>
          </a:lvl6pPr>
          <a:lvl7pPr marL="2743200" algn="l" defTabSz="914400" rtl="0" eaLnBrk="1" latinLnBrk="0" hangingPunct="1">
            <a:defRPr kern="1200">
              <a:solidFill>
                <a:schemeClr val="tx1"/>
              </a:solidFill>
              <a:latin typeface="Arial" charset="0"/>
              <a:ea typeface="+mn-ea"/>
              <a:cs typeface="Arial" charset="0"/>
            </a:defRPr>
          </a:lvl7pPr>
          <a:lvl8pPr marL="3200400" algn="l" defTabSz="914400" rtl="0" eaLnBrk="1" latinLnBrk="0" hangingPunct="1">
            <a:defRPr kern="1200">
              <a:solidFill>
                <a:schemeClr val="tx1"/>
              </a:solidFill>
              <a:latin typeface="Arial" charset="0"/>
              <a:ea typeface="+mn-ea"/>
              <a:cs typeface="Arial" charset="0"/>
            </a:defRPr>
          </a:lvl8pPr>
          <a:lvl9pPr marL="3657600" algn="l" defTabSz="914400" rtl="0" eaLnBrk="1" latinLnBrk="0" hangingPunct="1">
            <a:defRPr kern="1200">
              <a:solidFill>
                <a:schemeClr val="tx1"/>
              </a:solidFill>
              <a:latin typeface="Arial" charset="0"/>
              <a:ea typeface="+mn-ea"/>
              <a:cs typeface="Arial" charset="0"/>
            </a:defRPr>
          </a:lvl9pPr>
        </a:lstStyle>
        <a:p>
          <a:pPr algn="ctr"/>
          <a:r>
            <a:rPr lang="en-US">
              <a:solidFill>
                <a:srgbClr val="FF0000"/>
              </a:solidFill>
            </a:rPr>
            <a:t>RESTRICTED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295275</xdr:colOff>
      <xdr:row>6</xdr:row>
      <xdr:rowOff>38100</xdr:rowOff>
    </xdr:from>
    <xdr:to>
      <xdr:col>4</xdr:col>
      <xdr:colOff>609600</xdr:colOff>
      <xdr:row>6</xdr:row>
      <xdr:rowOff>514350</xdr:rowOff>
    </xdr:to>
    <xdr:sp macro="" textlink="">
      <xdr:nvSpPr>
        <xdr:cNvPr id="14" name="Rectangle à coins arrondis 13"/>
        <xdr:cNvSpPr/>
      </xdr:nvSpPr>
      <xdr:spPr>
        <a:xfrm>
          <a:off x="2533650" y="1771650"/>
          <a:ext cx="3114675" cy="476250"/>
        </a:xfrm>
        <a:prstGeom prst="roundRect">
          <a:avLst/>
        </a:prstGeom>
        <a:solidFill>
          <a:srgbClr val="00B05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b="1" baseline="0"/>
            <a:t>SHEET APPLICATION IDENTITY</a:t>
          </a:r>
          <a:endParaRPr lang="fr-FR" sz="1600" b="1"/>
        </a:p>
      </xdr:txBody>
    </xdr:sp>
    <xdr:clientData/>
  </xdr:twoCellAnchor>
  <xdr:twoCellAnchor editAs="oneCell">
    <xdr:from>
      <xdr:col>1</xdr:col>
      <xdr:colOff>45893</xdr:colOff>
      <xdr:row>1</xdr:row>
      <xdr:rowOff>35108</xdr:rowOff>
    </xdr:from>
    <xdr:to>
      <xdr:col>2</xdr:col>
      <xdr:colOff>464993</xdr:colOff>
      <xdr:row>3</xdr:row>
      <xdr:rowOff>8657</xdr:rowOff>
    </xdr:to>
    <xdr:pic>
      <xdr:nvPicPr>
        <xdr:cNvPr id="309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435552" y="234267"/>
          <a:ext cx="2263486" cy="545049"/>
        </a:xfrm>
        <a:prstGeom prst="rect">
          <a:avLst/>
        </a:prstGeom>
        <a:noFill/>
        <a:ln w="1">
          <a:noFill/>
          <a:miter lim="800000"/>
          <a:headEnd/>
          <a:tailEnd type="none" w="med" len="med"/>
        </a:ln>
        <a:effectLst/>
      </xdr:spPr>
    </xdr:pic>
    <xdr:clientData/>
  </xdr:twoCellAnchor>
  <xdr:twoCellAnchor>
    <xdr:from>
      <xdr:col>2</xdr:col>
      <xdr:colOff>987137</xdr:colOff>
      <xdr:row>1</xdr:row>
      <xdr:rowOff>161296</xdr:rowOff>
    </xdr:from>
    <xdr:to>
      <xdr:col>3</xdr:col>
      <xdr:colOff>920750</xdr:colOff>
      <xdr:row>2</xdr:row>
      <xdr:rowOff>130103</xdr:rowOff>
    </xdr:to>
    <xdr:sp macro="" textlink="">
      <xdr:nvSpPr>
        <xdr:cNvPr id="4" name="ZoneTexte 10"/>
        <xdr:cNvSpPr txBox="1"/>
      </xdr:nvSpPr>
      <xdr:spPr>
        <a:xfrm>
          <a:off x="3221182" y="360455"/>
          <a:ext cx="1778000" cy="254557"/>
        </a:xfrm>
        <a:prstGeom prst="rect">
          <a:avLst/>
        </a:prstGeom>
        <a:noFill/>
        <a:ln w="28575">
          <a:solidFill>
            <a:srgbClr val="FF0000"/>
          </a:solidFill>
        </a:ln>
      </xdr:spPr>
      <xdr:txBody>
        <a:bodyPr wrap="square" rtlCol="0" anchor="ctr">
          <a:spAutoFit/>
        </a:bodyPr>
        <a:lstStyle>
          <a:defPPr>
            <a:defRPr lang="fr-FR"/>
          </a:defPPr>
          <a:lvl1pPr algn="l" rtl="0" fontAlgn="base">
            <a:spcBef>
              <a:spcPct val="0"/>
            </a:spcBef>
            <a:spcAft>
              <a:spcPct val="0"/>
            </a:spcAft>
            <a:defRPr kern="1200">
              <a:solidFill>
                <a:schemeClr val="tx1"/>
              </a:solidFill>
              <a:latin typeface="Arial" charset="0"/>
              <a:ea typeface="+mn-ea"/>
              <a:cs typeface="Arial" charset="0"/>
            </a:defRPr>
          </a:lvl1pPr>
          <a:lvl2pPr marL="457200" algn="l" rtl="0" fontAlgn="base">
            <a:spcBef>
              <a:spcPct val="0"/>
            </a:spcBef>
            <a:spcAft>
              <a:spcPct val="0"/>
            </a:spcAft>
            <a:defRPr kern="1200">
              <a:solidFill>
                <a:schemeClr val="tx1"/>
              </a:solidFill>
              <a:latin typeface="Arial" charset="0"/>
              <a:ea typeface="+mn-ea"/>
              <a:cs typeface="Arial" charset="0"/>
            </a:defRPr>
          </a:lvl2pPr>
          <a:lvl3pPr marL="914400" algn="l" rtl="0" fontAlgn="base">
            <a:spcBef>
              <a:spcPct val="0"/>
            </a:spcBef>
            <a:spcAft>
              <a:spcPct val="0"/>
            </a:spcAft>
            <a:defRPr kern="1200">
              <a:solidFill>
                <a:schemeClr val="tx1"/>
              </a:solidFill>
              <a:latin typeface="Arial" charset="0"/>
              <a:ea typeface="+mn-ea"/>
              <a:cs typeface="Arial" charset="0"/>
            </a:defRPr>
          </a:lvl3pPr>
          <a:lvl4pPr marL="1371600" algn="l" rtl="0" fontAlgn="base">
            <a:spcBef>
              <a:spcPct val="0"/>
            </a:spcBef>
            <a:spcAft>
              <a:spcPct val="0"/>
            </a:spcAft>
            <a:defRPr kern="1200">
              <a:solidFill>
                <a:schemeClr val="tx1"/>
              </a:solidFill>
              <a:latin typeface="Arial" charset="0"/>
              <a:ea typeface="+mn-ea"/>
              <a:cs typeface="Arial" charset="0"/>
            </a:defRPr>
          </a:lvl4pPr>
          <a:lvl5pPr marL="1828800" algn="l" rtl="0" fontAlgn="base">
            <a:spcBef>
              <a:spcPct val="0"/>
            </a:spcBef>
            <a:spcAft>
              <a:spcPct val="0"/>
            </a:spcAft>
            <a:defRPr kern="1200">
              <a:solidFill>
                <a:schemeClr val="tx1"/>
              </a:solidFill>
              <a:latin typeface="Arial" charset="0"/>
              <a:ea typeface="+mn-ea"/>
              <a:cs typeface="Arial" charset="0"/>
            </a:defRPr>
          </a:lvl5pPr>
          <a:lvl6pPr marL="2286000" algn="l" defTabSz="914400" rtl="0" eaLnBrk="1" latinLnBrk="0" hangingPunct="1">
            <a:defRPr kern="1200">
              <a:solidFill>
                <a:schemeClr val="tx1"/>
              </a:solidFill>
              <a:latin typeface="Arial" charset="0"/>
              <a:ea typeface="+mn-ea"/>
              <a:cs typeface="Arial" charset="0"/>
            </a:defRPr>
          </a:lvl6pPr>
          <a:lvl7pPr marL="2743200" algn="l" defTabSz="914400" rtl="0" eaLnBrk="1" latinLnBrk="0" hangingPunct="1">
            <a:defRPr kern="1200">
              <a:solidFill>
                <a:schemeClr val="tx1"/>
              </a:solidFill>
              <a:latin typeface="Arial" charset="0"/>
              <a:ea typeface="+mn-ea"/>
              <a:cs typeface="Arial" charset="0"/>
            </a:defRPr>
          </a:lvl7pPr>
          <a:lvl8pPr marL="3200400" algn="l" defTabSz="914400" rtl="0" eaLnBrk="1" latinLnBrk="0" hangingPunct="1">
            <a:defRPr kern="1200">
              <a:solidFill>
                <a:schemeClr val="tx1"/>
              </a:solidFill>
              <a:latin typeface="Arial" charset="0"/>
              <a:ea typeface="+mn-ea"/>
              <a:cs typeface="Arial" charset="0"/>
            </a:defRPr>
          </a:lvl8pPr>
          <a:lvl9pPr marL="3657600" algn="l" defTabSz="914400" rtl="0" eaLnBrk="1" latinLnBrk="0" hangingPunct="1">
            <a:defRPr kern="1200">
              <a:solidFill>
                <a:schemeClr val="tx1"/>
              </a:solidFill>
              <a:latin typeface="Arial" charset="0"/>
              <a:ea typeface="+mn-ea"/>
              <a:cs typeface="Arial" charset="0"/>
            </a:defRPr>
          </a:lvl9pPr>
        </a:lstStyle>
        <a:p>
          <a:pPr algn="ctr"/>
          <a:r>
            <a:rPr lang="en-US">
              <a:solidFill>
                <a:srgbClr val="FF0000"/>
              </a:solidFill>
            </a:rPr>
            <a:t>RESTRICTED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57150</xdr:rowOff>
    </xdr:from>
    <xdr:to>
      <xdr:col>2</xdr:col>
      <xdr:colOff>1895475</xdr:colOff>
      <xdr:row>1</xdr:row>
      <xdr:rowOff>613052</xdr:rowOff>
    </xdr:to>
    <xdr:pic>
      <xdr:nvPicPr>
        <xdr:cNvPr id="2"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266700" y="257175"/>
          <a:ext cx="2314575" cy="555902"/>
        </a:xfrm>
        <a:prstGeom prst="rect">
          <a:avLst/>
        </a:prstGeom>
        <a:noFill/>
        <a:ln w="1">
          <a:noFill/>
          <a:miter lim="800000"/>
          <a:headEnd/>
          <a:tailEnd type="none" w="med" len="med"/>
        </a:ln>
        <a:effectLst/>
      </xdr:spPr>
    </xdr:pic>
    <xdr:clientData/>
  </xdr:twoCellAnchor>
  <xdr:twoCellAnchor editAs="oneCell">
    <xdr:from>
      <xdr:col>4</xdr:col>
      <xdr:colOff>0</xdr:colOff>
      <xdr:row>4</xdr:row>
      <xdr:rowOff>647700</xdr:rowOff>
    </xdr:from>
    <xdr:to>
      <xdr:col>4</xdr:col>
      <xdr:colOff>1252818</xdr:colOff>
      <xdr:row>5</xdr:row>
      <xdr:rowOff>16090</xdr:rowOff>
    </xdr:to>
    <xdr:sp macro="" textlink="">
      <xdr:nvSpPr>
        <xdr:cNvPr id="3" name="Text Box 33"/>
        <xdr:cNvSpPr txBox="1">
          <a:spLocks noChangeArrowheads="1"/>
        </xdr:cNvSpPr>
      </xdr:nvSpPr>
      <xdr:spPr bwMode="auto">
        <a:xfrm>
          <a:off x="5781675" y="1571625"/>
          <a:ext cx="3114675" cy="0"/>
        </a:xfrm>
        <a:prstGeom prst="rect">
          <a:avLst/>
        </a:prstGeom>
        <a:noFill/>
        <a:ln w="9525">
          <a:noFill/>
          <a:miter lim="800000"/>
          <a:headEnd/>
          <a:tailEnd/>
        </a:ln>
      </xdr:spPr>
      <xdr:txBody>
        <a:bodyPr vertOverflow="clip" wrap="square" lIns="91440" tIns="45720" rIns="91440" bIns="45720" anchor="t" upright="1"/>
        <a:lstStyle/>
        <a:p>
          <a:pPr algn="ctr" rtl="0">
            <a:defRPr sz="1000"/>
          </a:pPr>
          <a:r>
            <a:rPr lang="fr-FR" sz="1800" b="1" i="0" u="none" strike="noStrike" baseline="0">
              <a:solidFill>
                <a:srgbClr val="FFFFFF"/>
              </a:solidFill>
              <a:latin typeface="Arial"/>
              <a:cs typeface="Arial"/>
            </a:rPr>
            <a:t>ONGLET VERSIONNING</a:t>
          </a:r>
          <a:endParaRPr lang="fr-FR" sz="1800" b="1" i="0" u="none" strike="noStrike" baseline="0">
            <a:solidFill>
              <a:srgbClr val="000000"/>
            </a:solidFill>
            <a:latin typeface="Arial"/>
            <a:cs typeface="Arial"/>
          </a:endParaRPr>
        </a:p>
        <a:p>
          <a:pPr algn="ctr" rtl="0">
            <a:defRPr sz="1000"/>
          </a:pPr>
          <a:endParaRPr lang="fr-FR" sz="1800" b="1" i="0" u="none" strike="noStrike" baseline="0">
            <a:solidFill>
              <a:srgbClr val="000000"/>
            </a:solidFill>
            <a:latin typeface="Arial"/>
            <a:cs typeface="Arial"/>
          </a:endParaRPr>
        </a:p>
      </xdr:txBody>
    </xdr:sp>
    <xdr:clientData/>
  </xdr:twoCellAnchor>
  <xdr:twoCellAnchor>
    <xdr:from>
      <xdr:col>2</xdr:col>
      <xdr:colOff>1647768</xdr:colOff>
      <xdr:row>4</xdr:row>
      <xdr:rowOff>119684</xdr:rowOff>
    </xdr:from>
    <xdr:to>
      <xdr:col>4</xdr:col>
      <xdr:colOff>895293</xdr:colOff>
      <xdr:row>5</xdr:row>
      <xdr:rowOff>397151</xdr:rowOff>
    </xdr:to>
    <xdr:sp macro="" textlink="">
      <xdr:nvSpPr>
        <xdr:cNvPr id="4" name="Rectangle à coins arrondis 3"/>
        <xdr:cNvSpPr/>
      </xdr:nvSpPr>
      <xdr:spPr>
        <a:xfrm>
          <a:off x="2691377" y="1444901"/>
          <a:ext cx="6428546" cy="476250"/>
        </a:xfrm>
        <a:prstGeom prst="roundRect">
          <a:avLst/>
        </a:prstGeom>
        <a:solidFill>
          <a:srgbClr val="00B05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b="1"/>
            <a:t>SHEET BUSINESS FORM</a:t>
          </a:r>
        </a:p>
      </xdr:txBody>
    </xdr:sp>
    <xdr:clientData/>
  </xdr:twoCellAnchor>
  <xdr:twoCellAnchor>
    <xdr:from>
      <xdr:col>8</xdr:col>
      <xdr:colOff>533399</xdr:colOff>
      <xdr:row>2</xdr:row>
      <xdr:rowOff>88106</xdr:rowOff>
    </xdr:from>
    <xdr:to>
      <xdr:col>8</xdr:col>
      <xdr:colOff>1476374</xdr:colOff>
      <xdr:row>2</xdr:row>
      <xdr:rowOff>278605</xdr:rowOff>
    </xdr:to>
    <xdr:sp macro="" textlink="">
      <xdr:nvSpPr>
        <xdr:cNvPr id="8" name="TextBox 7"/>
        <xdr:cNvSpPr txBox="1"/>
      </xdr:nvSpPr>
      <xdr:spPr>
        <a:xfrm>
          <a:off x="13082587" y="814387"/>
          <a:ext cx="942975"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t>CAVEAT</a:t>
          </a:r>
        </a:p>
      </xdr:txBody>
    </xdr:sp>
    <xdr:clientData/>
  </xdr:twoCellAnchor>
  <xdr:twoCellAnchor editAs="oneCell">
    <xdr:from>
      <xdr:col>8</xdr:col>
      <xdr:colOff>52387</xdr:colOff>
      <xdr:row>1</xdr:row>
      <xdr:rowOff>616743</xdr:rowOff>
    </xdr:from>
    <xdr:to>
      <xdr:col>8</xdr:col>
      <xdr:colOff>522317</xdr:colOff>
      <xdr:row>3</xdr:row>
      <xdr:rowOff>69056</xdr:rowOff>
    </xdr:to>
    <xdr:pic>
      <xdr:nvPicPr>
        <xdr:cNvPr id="7" name="Picture 6"/>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0" b="100000" l="1205" r="100000"/>
                  </a14:imgEffect>
                </a14:imgLayer>
              </a14:imgProps>
            </a:ext>
            <a:ext uri="{28A0092B-C50C-407E-A947-70E740481C1C}">
              <a14:useLocalDpi xmlns:a14="http://schemas.microsoft.com/office/drawing/2010/main" val="0"/>
            </a:ext>
          </a:extLst>
        </a:blip>
        <a:srcRect/>
        <a:stretch>
          <a:fillRect/>
        </a:stretch>
      </xdr:blipFill>
      <xdr:spPr bwMode="auto">
        <a:xfrm>
          <a:off x="12601575" y="700087"/>
          <a:ext cx="469930" cy="404813"/>
        </a:xfrm>
        <a:prstGeom prst="rect">
          <a:avLst/>
        </a:prstGeom>
        <a:noFill/>
        <a:ln>
          <a:noFill/>
        </a:ln>
        <a:effectLst/>
      </xdr:spPr>
    </xdr:pic>
    <xdr:clientData/>
  </xdr:twoCellAnchor>
  <xdr:twoCellAnchor editAs="oneCell">
    <xdr:from>
      <xdr:col>5</xdr:col>
      <xdr:colOff>111919</xdr:colOff>
      <xdr:row>8</xdr:row>
      <xdr:rowOff>28573</xdr:rowOff>
    </xdr:from>
    <xdr:to>
      <xdr:col>5</xdr:col>
      <xdr:colOff>342107</xdr:colOff>
      <xdr:row>8</xdr:row>
      <xdr:rowOff>258761</xdr:rowOff>
    </xdr:to>
    <xdr:pic>
      <xdr:nvPicPr>
        <xdr:cNvPr id="12" name="Picture 11" descr="ip_icon_02_Ok"/>
        <xdr:cNvPicPr>
          <a:picLocks noChangeAspect="1" noChangeArrowheads="1"/>
        </xdr:cNvPicPr>
      </xdr:nvPicPr>
      <xdr:blipFill>
        <a:blip xmlns:r="http://schemas.openxmlformats.org/officeDocument/2006/relationships" r:embed="rId4" cstate="print"/>
        <a:srcRect/>
        <a:stretch>
          <a:fillRect/>
        </a:stretch>
      </xdr:blipFill>
      <xdr:spPr bwMode="auto">
        <a:xfrm>
          <a:off x="11303794" y="2540792"/>
          <a:ext cx="230188" cy="230188"/>
        </a:xfrm>
        <a:prstGeom prst="rect">
          <a:avLst/>
        </a:prstGeom>
        <a:noFill/>
        <a:ln w="9525">
          <a:noFill/>
          <a:miter lim="800000"/>
          <a:headEnd/>
          <a:tailEnd/>
        </a:ln>
      </xdr:spPr>
    </xdr:pic>
    <xdr:clientData/>
  </xdr:twoCellAnchor>
  <xdr:twoCellAnchor editAs="oneCell">
    <xdr:from>
      <xdr:col>8</xdr:col>
      <xdr:colOff>133350</xdr:colOff>
      <xdr:row>1</xdr:row>
      <xdr:rowOff>136072</xdr:rowOff>
    </xdr:from>
    <xdr:to>
      <xdr:col>8</xdr:col>
      <xdr:colOff>484414</xdr:colOff>
      <xdr:row>1</xdr:row>
      <xdr:rowOff>487136</xdr:rowOff>
    </xdr:to>
    <xdr:pic macro="[0]!InitReqLevel">
      <xdr:nvPicPr>
        <xdr:cNvPr id="10" name="Picture 9" descr="Check 3"/>
        <xdr:cNvPicPr>
          <a:picLocks noChangeAspect="1" noChangeArrowheads="1"/>
        </xdr:cNvPicPr>
      </xdr:nvPicPr>
      <xdr:blipFill>
        <a:blip xmlns:r="http://schemas.openxmlformats.org/officeDocument/2006/relationships" r:embed="rId5" cstate="print"/>
        <a:srcRect/>
        <a:stretch>
          <a:fillRect/>
        </a:stretch>
      </xdr:blipFill>
      <xdr:spPr bwMode="auto">
        <a:xfrm>
          <a:off x="11687175" y="221797"/>
          <a:ext cx="351064" cy="351064"/>
        </a:xfrm>
        <a:prstGeom prst="rect">
          <a:avLst/>
        </a:prstGeom>
        <a:noFill/>
        <a:ln w="9525">
          <a:noFill/>
          <a:miter lim="800000"/>
          <a:headEnd/>
          <a:tailEnd/>
        </a:ln>
      </xdr:spPr>
    </xdr:pic>
    <xdr:clientData/>
  </xdr:twoCellAnchor>
  <xdr:twoCellAnchor>
    <xdr:from>
      <xdr:col>2</xdr:col>
      <xdr:colOff>4743450</xdr:colOff>
      <xdr:row>1</xdr:row>
      <xdr:rowOff>200262</xdr:rowOff>
    </xdr:from>
    <xdr:to>
      <xdr:col>3</xdr:col>
      <xdr:colOff>234950</xdr:colOff>
      <xdr:row>1</xdr:row>
      <xdr:rowOff>454819</xdr:rowOff>
    </xdr:to>
    <xdr:sp macro="" textlink="">
      <xdr:nvSpPr>
        <xdr:cNvPr id="11" name="ZoneTexte 10"/>
        <xdr:cNvSpPr txBox="1"/>
      </xdr:nvSpPr>
      <xdr:spPr>
        <a:xfrm>
          <a:off x="5419725" y="285987"/>
          <a:ext cx="1778000" cy="254557"/>
        </a:xfrm>
        <a:prstGeom prst="rect">
          <a:avLst/>
        </a:prstGeom>
        <a:noFill/>
        <a:ln w="28575">
          <a:solidFill>
            <a:srgbClr val="FF0000"/>
          </a:solidFill>
        </a:ln>
      </xdr:spPr>
      <xdr:txBody>
        <a:bodyPr wrap="square" rtlCol="0" anchor="ctr">
          <a:spAutoFit/>
        </a:bodyPr>
        <a:lstStyle>
          <a:defPPr>
            <a:defRPr lang="fr-FR"/>
          </a:defPPr>
          <a:lvl1pPr algn="l" rtl="0" fontAlgn="base">
            <a:spcBef>
              <a:spcPct val="0"/>
            </a:spcBef>
            <a:spcAft>
              <a:spcPct val="0"/>
            </a:spcAft>
            <a:defRPr kern="1200">
              <a:solidFill>
                <a:schemeClr val="tx1"/>
              </a:solidFill>
              <a:latin typeface="Arial" charset="0"/>
              <a:ea typeface="+mn-ea"/>
              <a:cs typeface="Arial" charset="0"/>
            </a:defRPr>
          </a:lvl1pPr>
          <a:lvl2pPr marL="457200" algn="l" rtl="0" fontAlgn="base">
            <a:spcBef>
              <a:spcPct val="0"/>
            </a:spcBef>
            <a:spcAft>
              <a:spcPct val="0"/>
            </a:spcAft>
            <a:defRPr kern="1200">
              <a:solidFill>
                <a:schemeClr val="tx1"/>
              </a:solidFill>
              <a:latin typeface="Arial" charset="0"/>
              <a:ea typeface="+mn-ea"/>
              <a:cs typeface="Arial" charset="0"/>
            </a:defRPr>
          </a:lvl2pPr>
          <a:lvl3pPr marL="914400" algn="l" rtl="0" fontAlgn="base">
            <a:spcBef>
              <a:spcPct val="0"/>
            </a:spcBef>
            <a:spcAft>
              <a:spcPct val="0"/>
            </a:spcAft>
            <a:defRPr kern="1200">
              <a:solidFill>
                <a:schemeClr val="tx1"/>
              </a:solidFill>
              <a:latin typeface="Arial" charset="0"/>
              <a:ea typeface="+mn-ea"/>
              <a:cs typeface="Arial" charset="0"/>
            </a:defRPr>
          </a:lvl3pPr>
          <a:lvl4pPr marL="1371600" algn="l" rtl="0" fontAlgn="base">
            <a:spcBef>
              <a:spcPct val="0"/>
            </a:spcBef>
            <a:spcAft>
              <a:spcPct val="0"/>
            </a:spcAft>
            <a:defRPr kern="1200">
              <a:solidFill>
                <a:schemeClr val="tx1"/>
              </a:solidFill>
              <a:latin typeface="Arial" charset="0"/>
              <a:ea typeface="+mn-ea"/>
              <a:cs typeface="Arial" charset="0"/>
            </a:defRPr>
          </a:lvl4pPr>
          <a:lvl5pPr marL="1828800" algn="l" rtl="0" fontAlgn="base">
            <a:spcBef>
              <a:spcPct val="0"/>
            </a:spcBef>
            <a:spcAft>
              <a:spcPct val="0"/>
            </a:spcAft>
            <a:defRPr kern="1200">
              <a:solidFill>
                <a:schemeClr val="tx1"/>
              </a:solidFill>
              <a:latin typeface="Arial" charset="0"/>
              <a:ea typeface="+mn-ea"/>
              <a:cs typeface="Arial" charset="0"/>
            </a:defRPr>
          </a:lvl5pPr>
          <a:lvl6pPr marL="2286000" algn="l" defTabSz="914400" rtl="0" eaLnBrk="1" latinLnBrk="0" hangingPunct="1">
            <a:defRPr kern="1200">
              <a:solidFill>
                <a:schemeClr val="tx1"/>
              </a:solidFill>
              <a:latin typeface="Arial" charset="0"/>
              <a:ea typeface="+mn-ea"/>
              <a:cs typeface="Arial" charset="0"/>
            </a:defRPr>
          </a:lvl6pPr>
          <a:lvl7pPr marL="2743200" algn="l" defTabSz="914400" rtl="0" eaLnBrk="1" latinLnBrk="0" hangingPunct="1">
            <a:defRPr kern="1200">
              <a:solidFill>
                <a:schemeClr val="tx1"/>
              </a:solidFill>
              <a:latin typeface="Arial" charset="0"/>
              <a:ea typeface="+mn-ea"/>
              <a:cs typeface="Arial" charset="0"/>
            </a:defRPr>
          </a:lvl7pPr>
          <a:lvl8pPr marL="3200400" algn="l" defTabSz="914400" rtl="0" eaLnBrk="1" latinLnBrk="0" hangingPunct="1">
            <a:defRPr kern="1200">
              <a:solidFill>
                <a:schemeClr val="tx1"/>
              </a:solidFill>
              <a:latin typeface="Arial" charset="0"/>
              <a:ea typeface="+mn-ea"/>
              <a:cs typeface="Arial" charset="0"/>
            </a:defRPr>
          </a:lvl8pPr>
          <a:lvl9pPr marL="3657600" algn="l" defTabSz="914400" rtl="0" eaLnBrk="1" latinLnBrk="0" hangingPunct="1">
            <a:defRPr kern="1200">
              <a:solidFill>
                <a:schemeClr val="tx1"/>
              </a:solidFill>
              <a:latin typeface="Arial" charset="0"/>
              <a:ea typeface="+mn-ea"/>
              <a:cs typeface="Arial" charset="0"/>
            </a:defRPr>
          </a:lvl9pPr>
        </a:lstStyle>
        <a:p>
          <a:pPr algn="ctr"/>
          <a:r>
            <a:rPr lang="en-US">
              <a:solidFill>
                <a:srgbClr val="FF0000"/>
              </a:solidFill>
            </a:rPr>
            <a:t>RESTRICTED </a:t>
          </a:r>
        </a:p>
      </xdr:txBody>
    </xdr:sp>
    <xdr:clientData/>
  </xdr:twoCellAnchor>
  <xdr:twoCellAnchor editAs="oneCell">
    <xdr:from>
      <xdr:col>2</xdr:col>
      <xdr:colOff>47624</xdr:colOff>
      <xdr:row>76</xdr:row>
      <xdr:rowOff>59531</xdr:rowOff>
    </xdr:from>
    <xdr:to>
      <xdr:col>2</xdr:col>
      <xdr:colOff>4881563</xdr:colOff>
      <xdr:row>76</xdr:row>
      <xdr:rowOff>2856861</xdr:rowOff>
    </xdr:to>
    <xdr:pic>
      <xdr:nvPicPr>
        <xdr:cNvPr id="6" name="Image 5"/>
        <xdr:cNvPicPr>
          <a:picLocks noChangeAspect="1"/>
        </xdr:cNvPicPr>
      </xdr:nvPicPr>
      <xdr:blipFill>
        <a:blip xmlns:r="http://schemas.openxmlformats.org/officeDocument/2006/relationships" r:embed="rId6"/>
        <a:stretch>
          <a:fillRect/>
        </a:stretch>
      </xdr:blipFill>
      <xdr:spPr>
        <a:xfrm>
          <a:off x="714374" y="32277844"/>
          <a:ext cx="4833939" cy="2797330"/>
        </a:xfrm>
        <a:prstGeom prst="rect">
          <a:avLst/>
        </a:prstGeom>
      </xdr:spPr>
    </xdr:pic>
    <xdr:clientData/>
  </xdr:twoCellAnchor>
  <xdr:twoCellAnchor editAs="oneCell">
    <xdr:from>
      <xdr:col>2</xdr:col>
      <xdr:colOff>178594</xdr:colOff>
      <xdr:row>76</xdr:row>
      <xdr:rowOff>2869407</xdr:rowOff>
    </xdr:from>
    <xdr:to>
      <xdr:col>2</xdr:col>
      <xdr:colOff>4762500</xdr:colOff>
      <xdr:row>76</xdr:row>
      <xdr:rowOff>4115406</xdr:rowOff>
    </xdr:to>
    <xdr:pic>
      <xdr:nvPicPr>
        <xdr:cNvPr id="17" name="Image 1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45344" y="35087720"/>
          <a:ext cx="4583906" cy="12459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342900</xdr:colOff>
      <xdr:row>1</xdr:row>
      <xdr:rowOff>57150</xdr:rowOff>
    </xdr:from>
    <xdr:to>
      <xdr:col>2</xdr:col>
      <xdr:colOff>2128582</xdr:colOff>
      <xdr:row>1</xdr:row>
      <xdr:rowOff>613052</xdr:rowOff>
    </xdr:to>
    <xdr:pic>
      <xdr:nvPicPr>
        <xdr:cNvPr id="2"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1133475" y="285750"/>
          <a:ext cx="2314575" cy="555902"/>
        </a:xfrm>
        <a:prstGeom prst="rect">
          <a:avLst/>
        </a:prstGeom>
        <a:noFill/>
        <a:ln w="1">
          <a:noFill/>
          <a:miter lim="800000"/>
          <a:headEnd/>
          <a:tailEnd type="none" w="med" len="med"/>
        </a:ln>
        <a:effectLst/>
      </xdr:spPr>
    </xdr:pic>
    <xdr:clientData/>
  </xdr:twoCellAnchor>
  <xdr:twoCellAnchor>
    <xdr:from>
      <xdr:col>2</xdr:col>
      <xdr:colOff>1628775</xdr:colOff>
      <xdr:row>4</xdr:row>
      <xdr:rowOff>123825</xdr:rowOff>
    </xdr:from>
    <xdr:to>
      <xdr:col>4</xdr:col>
      <xdr:colOff>876300</xdr:colOff>
      <xdr:row>5</xdr:row>
      <xdr:rowOff>401292</xdr:rowOff>
    </xdr:to>
    <xdr:sp macro="" textlink="">
      <xdr:nvSpPr>
        <xdr:cNvPr id="7" name="Rectangle à coins arrondis 3"/>
        <xdr:cNvSpPr/>
      </xdr:nvSpPr>
      <xdr:spPr>
        <a:xfrm>
          <a:off x="2305050" y="1457325"/>
          <a:ext cx="7296150" cy="477492"/>
        </a:xfrm>
        <a:prstGeom prst="roundRect">
          <a:avLst/>
        </a:prstGeom>
        <a:solidFill>
          <a:srgbClr val="00B05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b="1"/>
            <a:t>SHEET IT FORM</a:t>
          </a:r>
        </a:p>
      </xdr:txBody>
    </xdr:sp>
    <xdr:clientData/>
  </xdr:twoCellAnchor>
  <xdr:twoCellAnchor editAs="oneCell">
    <xdr:from>
      <xdr:col>5</xdr:col>
      <xdr:colOff>76200</xdr:colOff>
      <xdr:row>8</xdr:row>
      <xdr:rowOff>28575</xdr:rowOff>
    </xdr:from>
    <xdr:to>
      <xdr:col>5</xdr:col>
      <xdr:colOff>306388</xdr:colOff>
      <xdr:row>8</xdr:row>
      <xdr:rowOff>258763</xdr:rowOff>
    </xdr:to>
    <xdr:pic>
      <xdr:nvPicPr>
        <xdr:cNvPr id="10" name="Picture 9" descr="ip_icon_02_Ok"/>
        <xdr:cNvPicPr>
          <a:picLocks noChangeAspect="1" noChangeArrowheads="1"/>
        </xdr:cNvPicPr>
      </xdr:nvPicPr>
      <xdr:blipFill>
        <a:blip xmlns:r="http://schemas.openxmlformats.org/officeDocument/2006/relationships" r:embed="rId2" cstate="print"/>
        <a:srcRect/>
        <a:stretch>
          <a:fillRect/>
        </a:stretch>
      </xdr:blipFill>
      <xdr:spPr bwMode="auto">
        <a:xfrm>
          <a:off x="11277600" y="2552700"/>
          <a:ext cx="230188" cy="230188"/>
        </a:xfrm>
        <a:prstGeom prst="rect">
          <a:avLst/>
        </a:prstGeom>
        <a:noFill/>
        <a:ln w="9525">
          <a:noFill/>
          <a:miter lim="800000"/>
          <a:headEnd/>
          <a:tailEnd/>
        </a:ln>
      </xdr:spPr>
    </xdr:pic>
    <xdr:clientData/>
  </xdr:twoCellAnchor>
  <xdr:twoCellAnchor>
    <xdr:from>
      <xdr:col>2</xdr:col>
      <xdr:colOff>4143375</xdr:colOff>
      <xdr:row>1</xdr:row>
      <xdr:rowOff>209787</xdr:rowOff>
    </xdr:from>
    <xdr:to>
      <xdr:col>2</xdr:col>
      <xdr:colOff>5921375</xdr:colOff>
      <xdr:row>1</xdr:row>
      <xdr:rowOff>464344</xdr:rowOff>
    </xdr:to>
    <xdr:sp macro="" textlink="">
      <xdr:nvSpPr>
        <xdr:cNvPr id="11" name="ZoneTexte 10"/>
        <xdr:cNvSpPr txBox="1"/>
      </xdr:nvSpPr>
      <xdr:spPr>
        <a:xfrm>
          <a:off x="4891036" y="291722"/>
          <a:ext cx="1778000" cy="254557"/>
        </a:xfrm>
        <a:prstGeom prst="rect">
          <a:avLst/>
        </a:prstGeom>
        <a:noFill/>
        <a:ln w="28575">
          <a:solidFill>
            <a:srgbClr val="FF0000"/>
          </a:solidFill>
        </a:ln>
      </xdr:spPr>
      <xdr:txBody>
        <a:bodyPr wrap="square" rtlCol="0" anchor="ctr">
          <a:spAutoFit/>
        </a:bodyPr>
        <a:lstStyle>
          <a:defPPr>
            <a:defRPr lang="fr-FR"/>
          </a:defPPr>
          <a:lvl1pPr algn="l" rtl="0" fontAlgn="base">
            <a:spcBef>
              <a:spcPct val="0"/>
            </a:spcBef>
            <a:spcAft>
              <a:spcPct val="0"/>
            </a:spcAft>
            <a:defRPr kern="1200">
              <a:solidFill>
                <a:schemeClr val="tx1"/>
              </a:solidFill>
              <a:latin typeface="Arial" charset="0"/>
              <a:ea typeface="+mn-ea"/>
              <a:cs typeface="Arial" charset="0"/>
            </a:defRPr>
          </a:lvl1pPr>
          <a:lvl2pPr marL="457200" algn="l" rtl="0" fontAlgn="base">
            <a:spcBef>
              <a:spcPct val="0"/>
            </a:spcBef>
            <a:spcAft>
              <a:spcPct val="0"/>
            </a:spcAft>
            <a:defRPr kern="1200">
              <a:solidFill>
                <a:schemeClr val="tx1"/>
              </a:solidFill>
              <a:latin typeface="Arial" charset="0"/>
              <a:ea typeface="+mn-ea"/>
              <a:cs typeface="Arial" charset="0"/>
            </a:defRPr>
          </a:lvl2pPr>
          <a:lvl3pPr marL="914400" algn="l" rtl="0" fontAlgn="base">
            <a:spcBef>
              <a:spcPct val="0"/>
            </a:spcBef>
            <a:spcAft>
              <a:spcPct val="0"/>
            </a:spcAft>
            <a:defRPr kern="1200">
              <a:solidFill>
                <a:schemeClr val="tx1"/>
              </a:solidFill>
              <a:latin typeface="Arial" charset="0"/>
              <a:ea typeface="+mn-ea"/>
              <a:cs typeface="Arial" charset="0"/>
            </a:defRPr>
          </a:lvl3pPr>
          <a:lvl4pPr marL="1371600" algn="l" rtl="0" fontAlgn="base">
            <a:spcBef>
              <a:spcPct val="0"/>
            </a:spcBef>
            <a:spcAft>
              <a:spcPct val="0"/>
            </a:spcAft>
            <a:defRPr kern="1200">
              <a:solidFill>
                <a:schemeClr val="tx1"/>
              </a:solidFill>
              <a:latin typeface="Arial" charset="0"/>
              <a:ea typeface="+mn-ea"/>
              <a:cs typeface="Arial" charset="0"/>
            </a:defRPr>
          </a:lvl4pPr>
          <a:lvl5pPr marL="1828800" algn="l" rtl="0" fontAlgn="base">
            <a:spcBef>
              <a:spcPct val="0"/>
            </a:spcBef>
            <a:spcAft>
              <a:spcPct val="0"/>
            </a:spcAft>
            <a:defRPr kern="1200">
              <a:solidFill>
                <a:schemeClr val="tx1"/>
              </a:solidFill>
              <a:latin typeface="Arial" charset="0"/>
              <a:ea typeface="+mn-ea"/>
              <a:cs typeface="Arial" charset="0"/>
            </a:defRPr>
          </a:lvl5pPr>
          <a:lvl6pPr marL="2286000" algn="l" defTabSz="914400" rtl="0" eaLnBrk="1" latinLnBrk="0" hangingPunct="1">
            <a:defRPr kern="1200">
              <a:solidFill>
                <a:schemeClr val="tx1"/>
              </a:solidFill>
              <a:latin typeface="Arial" charset="0"/>
              <a:ea typeface="+mn-ea"/>
              <a:cs typeface="Arial" charset="0"/>
            </a:defRPr>
          </a:lvl6pPr>
          <a:lvl7pPr marL="2743200" algn="l" defTabSz="914400" rtl="0" eaLnBrk="1" latinLnBrk="0" hangingPunct="1">
            <a:defRPr kern="1200">
              <a:solidFill>
                <a:schemeClr val="tx1"/>
              </a:solidFill>
              <a:latin typeface="Arial" charset="0"/>
              <a:ea typeface="+mn-ea"/>
              <a:cs typeface="Arial" charset="0"/>
            </a:defRPr>
          </a:lvl7pPr>
          <a:lvl8pPr marL="3200400" algn="l" defTabSz="914400" rtl="0" eaLnBrk="1" latinLnBrk="0" hangingPunct="1">
            <a:defRPr kern="1200">
              <a:solidFill>
                <a:schemeClr val="tx1"/>
              </a:solidFill>
              <a:latin typeface="Arial" charset="0"/>
              <a:ea typeface="+mn-ea"/>
              <a:cs typeface="Arial" charset="0"/>
            </a:defRPr>
          </a:lvl8pPr>
          <a:lvl9pPr marL="3657600" algn="l" defTabSz="914400" rtl="0" eaLnBrk="1" latinLnBrk="0" hangingPunct="1">
            <a:defRPr kern="1200">
              <a:solidFill>
                <a:schemeClr val="tx1"/>
              </a:solidFill>
              <a:latin typeface="Arial" charset="0"/>
              <a:ea typeface="+mn-ea"/>
              <a:cs typeface="Arial" charset="0"/>
            </a:defRPr>
          </a:lvl9pPr>
        </a:lstStyle>
        <a:p>
          <a:pPr algn="ctr"/>
          <a:r>
            <a:rPr lang="en-US">
              <a:solidFill>
                <a:srgbClr val="FF0000"/>
              </a:solidFill>
            </a:rPr>
            <a:t>RESTRICTED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0</xdr:colOff>
      <xdr:row>3</xdr:row>
      <xdr:rowOff>647700</xdr:rowOff>
    </xdr:from>
    <xdr:to>
      <xdr:col>9</xdr:col>
      <xdr:colOff>1062918</xdr:colOff>
      <xdr:row>4</xdr:row>
      <xdr:rowOff>10319</xdr:rowOff>
    </xdr:to>
    <xdr:sp macro="" textlink="">
      <xdr:nvSpPr>
        <xdr:cNvPr id="2" name="Text Box 33"/>
        <xdr:cNvSpPr txBox="1">
          <a:spLocks noChangeArrowheads="1"/>
        </xdr:cNvSpPr>
      </xdr:nvSpPr>
      <xdr:spPr bwMode="auto">
        <a:xfrm>
          <a:off x="12420600" y="1743075"/>
          <a:ext cx="3787068" cy="10319"/>
        </a:xfrm>
        <a:prstGeom prst="rect">
          <a:avLst/>
        </a:prstGeom>
        <a:noFill/>
        <a:ln w="9525">
          <a:noFill/>
          <a:miter lim="800000"/>
          <a:headEnd/>
          <a:tailEnd/>
        </a:ln>
      </xdr:spPr>
      <xdr:txBody>
        <a:bodyPr vertOverflow="clip" wrap="square" lIns="91440" tIns="45720" rIns="91440" bIns="45720" anchor="t" upright="1"/>
        <a:lstStyle/>
        <a:p>
          <a:pPr algn="ctr" rtl="0">
            <a:defRPr sz="1000"/>
          </a:pPr>
          <a:r>
            <a:rPr lang="fr-FR" sz="1800" b="1" i="0" u="none" strike="noStrike" baseline="0">
              <a:solidFill>
                <a:srgbClr val="FFFFFF"/>
              </a:solidFill>
              <a:latin typeface="Arial"/>
              <a:cs typeface="Arial"/>
            </a:rPr>
            <a:t>ONGLET VERSIONNING</a:t>
          </a:r>
          <a:endParaRPr lang="fr-FR" sz="1800" b="1" i="0" u="none" strike="noStrike" baseline="0">
            <a:solidFill>
              <a:srgbClr val="000000"/>
            </a:solidFill>
            <a:latin typeface="Arial"/>
            <a:cs typeface="Arial"/>
          </a:endParaRPr>
        </a:p>
        <a:p>
          <a:pPr algn="ctr" rtl="0">
            <a:defRPr sz="1000"/>
          </a:pPr>
          <a:endParaRPr lang="fr-FR" sz="1800" b="1" i="0" u="none" strike="noStrike" baseline="0">
            <a:solidFill>
              <a:srgbClr val="000000"/>
            </a:solidFill>
            <a:latin typeface="Arial"/>
            <a:cs typeface="Arial"/>
          </a:endParaRPr>
        </a:p>
      </xdr:txBody>
    </xdr:sp>
    <xdr:clientData/>
  </xdr:twoCellAnchor>
  <xdr:twoCellAnchor>
    <xdr:from>
      <xdr:col>4</xdr:col>
      <xdr:colOff>1702855</xdr:colOff>
      <xdr:row>4</xdr:row>
      <xdr:rowOff>133350</xdr:rowOff>
    </xdr:from>
    <xdr:to>
      <xdr:col>7</xdr:col>
      <xdr:colOff>1061346</xdr:colOff>
      <xdr:row>4</xdr:row>
      <xdr:rowOff>609600</xdr:rowOff>
    </xdr:to>
    <xdr:sp macro="" textlink="">
      <xdr:nvSpPr>
        <xdr:cNvPr id="3" name="Rectangle à coins arrondis 2"/>
        <xdr:cNvSpPr/>
      </xdr:nvSpPr>
      <xdr:spPr>
        <a:xfrm>
          <a:off x="5893855" y="1876425"/>
          <a:ext cx="7588091" cy="476250"/>
        </a:xfrm>
        <a:prstGeom prst="roundRect">
          <a:avLst/>
        </a:prstGeom>
        <a:solidFill>
          <a:srgbClr val="00B05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b="1"/>
            <a:t>SHEET SECURITY MEASURE</a:t>
          </a:r>
        </a:p>
      </xdr:txBody>
    </xdr:sp>
    <xdr:clientData/>
  </xdr:twoCellAnchor>
  <xdr:twoCellAnchor editAs="oneCell">
    <xdr:from>
      <xdr:col>1</xdr:col>
      <xdr:colOff>171161</xdr:colOff>
      <xdr:row>0</xdr:row>
      <xdr:rowOff>60902</xdr:rowOff>
    </xdr:from>
    <xdr:to>
      <xdr:col>3</xdr:col>
      <xdr:colOff>371155</xdr:colOff>
      <xdr:row>0</xdr:row>
      <xdr:rowOff>606399</xdr:rowOff>
    </xdr:to>
    <xdr:pic>
      <xdr:nvPicPr>
        <xdr:cNvPr id="4"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571211" y="60902"/>
          <a:ext cx="2419319" cy="545497"/>
        </a:xfrm>
        <a:prstGeom prst="rect">
          <a:avLst/>
        </a:prstGeom>
        <a:noFill/>
        <a:ln w="1">
          <a:noFill/>
          <a:miter lim="800000"/>
          <a:headEnd/>
          <a:tailEnd type="none" w="med" len="med"/>
        </a:ln>
        <a:effectLst/>
      </xdr:spPr>
    </xdr:pic>
    <xdr:clientData/>
  </xdr:twoCellAnchor>
  <xdr:twoCellAnchor>
    <xdr:from>
      <xdr:col>5</xdr:col>
      <xdr:colOff>2149930</xdr:colOff>
      <xdr:row>0</xdr:row>
      <xdr:rowOff>176893</xdr:rowOff>
    </xdr:from>
    <xdr:to>
      <xdr:col>5</xdr:col>
      <xdr:colOff>3927930</xdr:colOff>
      <xdr:row>0</xdr:row>
      <xdr:rowOff>546225</xdr:rowOff>
    </xdr:to>
    <xdr:sp macro="" textlink="">
      <xdr:nvSpPr>
        <xdr:cNvPr id="5" name="ZoneTexte 10"/>
        <xdr:cNvSpPr txBox="1"/>
      </xdr:nvSpPr>
      <xdr:spPr>
        <a:xfrm>
          <a:off x="8550730" y="176893"/>
          <a:ext cx="1778000" cy="369332"/>
        </a:xfrm>
        <a:prstGeom prst="rect">
          <a:avLst/>
        </a:prstGeom>
        <a:noFill/>
        <a:ln w="28575">
          <a:solidFill>
            <a:srgbClr val="FF0000"/>
          </a:solidFill>
        </a:ln>
      </xdr:spPr>
      <xdr:txBody>
        <a:bodyPr wrap="square" rtlCol="0">
          <a:spAutoFit/>
        </a:bodyPr>
        <a:lstStyle>
          <a:defPPr>
            <a:defRPr lang="fr-FR"/>
          </a:defPPr>
          <a:lvl1pPr algn="l" rtl="0" fontAlgn="base">
            <a:spcBef>
              <a:spcPct val="0"/>
            </a:spcBef>
            <a:spcAft>
              <a:spcPct val="0"/>
            </a:spcAft>
            <a:defRPr kern="1200">
              <a:solidFill>
                <a:schemeClr val="tx1"/>
              </a:solidFill>
              <a:latin typeface="Arial" charset="0"/>
              <a:ea typeface="+mn-ea"/>
              <a:cs typeface="Arial" charset="0"/>
            </a:defRPr>
          </a:lvl1pPr>
          <a:lvl2pPr marL="457200" algn="l" rtl="0" fontAlgn="base">
            <a:spcBef>
              <a:spcPct val="0"/>
            </a:spcBef>
            <a:spcAft>
              <a:spcPct val="0"/>
            </a:spcAft>
            <a:defRPr kern="1200">
              <a:solidFill>
                <a:schemeClr val="tx1"/>
              </a:solidFill>
              <a:latin typeface="Arial" charset="0"/>
              <a:ea typeface="+mn-ea"/>
              <a:cs typeface="Arial" charset="0"/>
            </a:defRPr>
          </a:lvl2pPr>
          <a:lvl3pPr marL="914400" algn="l" rtl="0" fontAlgn="base">
            <a:spcBef>
              <a:spcPct val="0"/>
            </a:spcBef>
            <a:spcAft>
              <a:spcPct val="0"/>
            </a:spcAft>
            <a:defRPr kern="1200">
              <a:solidFill>
                <a:schemeClr val="tx1"/>
              </a:solidFill>
              <a:latin typeface="Arial" charset="0"/>
              <a:ea typeface="+mn-ea"/>
              <a:cs typeface="Arial" charset="0"/>
            </a:defRPr>
          </a:lvl3pPr>
          <a:lvl4pPr marL="1371600" algn="l" rtl="0" fontAlgn="base">
            <a:spcBef>
              <a:spcPct val="0"/>
            </a:spcBef>
            <a:spcAft>
              <a:spcPct val="0"/>
            </a:spcAft>
            <a:defRPr kern="1200">
              <a:solidFill>
                <a:schemeClr val="tx1"/>
              </a:solidFill>
              <a:latin typeface="Arial" charset="0"/>
              <a:ea typeface="+mn-ea"/>
              <a:cs typeface="Arial" charset="0"/>
            </a:defRPr>
          </a:lvl4pPr>
          <a:lvl5pPr marL="1828800" algn="l" rtl="0" fontAlgn="base">
            <a:spcBef>
              <a:spcPct val="0"/>
            </a:spcBef>
            <a:spcAft>
              <a:spcPct val="0"/>
            </a:spcAft>
            <a:defRPr kern="1200">
              <a:solidFill>
                <a:schemeClr val="tx1"/>
              </a:solidFill>
              <a:latin typeface="Arial" charset="0"/>
              <a:ea typeface="+mn-ea"/>
              <a:cs typeface="Arial" charset="0"/>
            </a:defRPr>
          </a:lvl5pPr>
          <a:lvl6pPr marL="2286000" algn="l" defTabSz="914400" rtl="0" eaLnBrk="1" latinLnBrk="0" hangingPunct="1">
            <a:defRPr kern="1200">
              <a:solidFill>
                <a:schemeClr val="tx1"/>
              </a:solidFill>
              <a:latin typeface="Arial" charset="0"/>
              <a:ea typeface="+mn-ea"/>
              <a:cs typeface="Arial" charset="0"/>
            </a:defRPr>
          </a:lvl6pPr>
          <a:lvl7pPr marL="2743200" algn="l" defTabSz="914400" rtl="0" eaLnBrk="1" latinLnBrk="0" hangingPunct="1">
            <a:defRPr kern="1200">
              <a:solidFill>
                <a:schemeClr val="tx1"/>
              </a:solidFill>
              <a:latin typeface="Arial" charset="0"/>
              <a:ea typeface="+mn-ea"/>
              <a:cs typeface="Arial" charset="0"/>
            </a:defRPr>
          </a:lvl7pPr>
          <a:lvl8pPr marL="3200400" algn="l" defTabSz="914400" rtl="0" eaLnBrk="1" latinLnBrk="0" hangingPunct="1">
            <a:defRPr kern="1200">
              <a:solidFill>
                <a:schemeClr val="tx1"/>
              </a:solidFill>
              <a:latin typeface="Arial" charset="0"/>
              <a:ea typeface="+mn-ea"/>
              <a:cs typeface="Arial" charset="0"/>
            </a:defRPr>
          </a:lvl8pPr>
          <a:lvl9pPr marL="3657600" algn="l" defTabSz="914400" rtl="0" eaLnBrk="1" latinLnBrk="0" hangingPunct="1">
            <a:defRPr kern="1200">
              <a:solidFill>
                <a:schemeClr val="tx1"/>
              </a:solidFill>
              <a:latin typeface="Arial" charset="0"/>
              <a:ea typeface="+mn-ea"/>
              <a:cs typeface="Arial" charset="0"/>
            </a:defRPr>
          </a:lvl9pPr>
        </a:lstStyle>
        <a:p>
          <a:pPr algn="ctr"/>
          <a:r>
            <a:rPr lang="en-US">
              <a:solidFill>
                <a:srgbClr val="FF0000"/>
              </a:solidFill>
            </a:rPr>
            <a:t>RESTRICTED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552450</xdr:colOff>
      <xdr:row>0</xdr:row>
      <xdr:rowOff>171450</xdr:rowOff>
    </xdr:from>
    <xdr:to>
      <xdr:col>17</xdr:col>
      <xdr:colOff>676275</xdr:colOff>
      <xdr:row>17</xdr:row>
      <xdr:rowOff>180976</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20</xdr:row>
      <xdr:rowOff>76199</xdr:rowOff>
    </xdr:from>
    <xdr:to>
      <xdr:col>18</xdr:col>
      <xdr:colOff>19050</xdr:colOff>
      <xdr:row>43</xdr:row>
      <xdr:rowOff>38100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0.49275</cdr:x>
      <cdr:y>0.22589</cdr:y>
    </cdr:from>
    <cdr:to>
      <cdr:x>0.50906</cdr:x>
      <cdr:y>0.49388</cdr:y>
    </cdr:to>
    <cdr:grpSp>
      <cdr:nvGrpSpPr>
        <cdr:cNvPr id="2" name="Groupe 1"/>
        <cdr:cNvGrpSpPr/>
      </cdr:nvGrpSpPr>
      <cdr:grpSpPr>
        <a:xfrm xmlns:a="http://schemas.openxmlformats.org/drawingml/2006/main">
          <a:off x="2590781" y="1054285"/>
          <a:ext cx="85755" cy="1250777"/>
          <a:chOff x="0" y="0"/>
          <a:chExt cx="29064" cy="2613193"/>
        </a:xfrm>
      </cdr:grpSpPr>
      <cdr:sp macro="" textlink="">
        <cdr:nvSpPr>
          <cdr:cNvPr id="3" name="Rectangle 2"/>
          <cdr:cNvSpPr/>
        </cdr:nvSpPr>
        <cdr:spPr>
          <a:xfrm xmlns:a="http://schemas.openxmlformats.org/drawingml/2006/main" rot="10800000">
            <a:off x="18" y="1738079"/>
            <a:ext cx="29046" cy="875114"/>
          </a:xfrm>
          <a:prstGeom xmlns:a="http://schemas.openxmlformats.org/drawingml/2006/main" prst="rect">
            <a:avLst/>
          </a:prstGeom>
          <a:solidFill xmlns:a="http://schemas.openxmlformats.org/drawingml/2006/main">
            <a:srgbClr val="FF000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sp macro="" textlink="">
        <cdr:nvSpPr>
          <cdr:cNvPr id="4" name="Rectangle 3"/>
          <cdr:cNvSpPr/>
        </cdr:nvSpPr>
        <cdr:spPr>
          <a:xfrm xmlns:a="http://schemas.openxmlformats.org/drawingml/2006/main" rot="10800000">
            <a:off x="14" y="918141"/>
            <a:ext cx="29046" cy="829055"/>
          </a:xfrm>
          <a:prstGeom xmlns:a="http://schemas.openxmlformats.org/drawingml/2006/main" prst="rect">
            <a:avLst/>
          </a:prstGeom>
          <a:solidFill xmlns:a="http://schemas.openxmlformats.org/drawingml/2006/main">
            <a:srgbClr val="FFFF0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sp macro="" textlink="">
        <cdr:nvSpPr>
          <cdr:cNvPr id="5" name="Rectangle 4"/>
          <cdr:cNvSpPr/>
        </cdr:nvSpPr>
        <cdr:spPr>
          <a:xfrm xmlns:a="http://schemas.openxmlformats.org/drawingml/2006/main" rot="10800000">
            <a:off x="4" y="89659"/>
            <a:ext cx="29046" cy="829055"/>
          </a:xfrm>
          <a:prstGeom xmlns:a="http://schemas.openxmlformats.org/drawingml/2006/main" prst="rect">
            <a:avLst/>
          </a:prstGeom>
          <a:solidFill xmlns:a="http://schemas.openxmlformats.org/drawingml/2006/main">
            <a:srgbClr val="00B0F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sp macro="" textlink="">
        <cdr:nvSpPr>
          <cdr:cNvPr id="6" name="Rectangle 5"/>
          <cdr:cNvSpPr/>
        </cdr:nvSpPr>
        <cdr:spPr>
          <a:xfrm xmlns:a="http://schemas.openxmlformats.org/drawingml/2006/main" rot="10800000">
            <a:off x="0" y="0"/>
            <a:ext cx="29046" cy="122159"/>
          </a:xfrm>
          <a:prstGeom xmlns:a="http://schemas.openxmlformats.org/drawingml/2006/main" prst="rect">
            <a:avLst/>
          </a:prstGeom>
          <a:solidFill xmlns:a="http://schemas.openxmlformats.org/drawingml/2006/main">
            <a:srgbClr val="92D05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grpSp>
  </cdr:relSizeAnchor>
</c:userShapes>
</file>

<file path=xl/drawings/drawing8.xml><?xml version="1.0" encoding="utf-8"?>
<xdr:wsDr xmlns:xdr="http://schemas.openxmlformats.org/drawingml/2006/spreadsheetDrawing" xmlns:a="http://schemas.openxmlformats.org/drawingml/2006/main">
  <xdr:twoCellAnchor>
    <xdr:from>
      <xdr:col>8</xdr:col>
      <xdr:colOff>3086104</xdr:colOff>
      <xdr:row>0</xdr:row>
      <xdr:rowOff>122707</xdr:rowOff>
    </xdr:from>
    <xdr:to>
      <xdr:col>17</xdr:col>
      <xdr:colOff>734549</xdr:colOff>
      <xdr:row>31</xdr:row>
      <xdr:rowOff>103659</xdr:rowOff>
    </xdr:to>
    <xdr:graphicFrame macro="">
      <xdr:nvGraphicFramePr>
        <xdr:cNvPr id="7"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56034</xdr:colOff>
      <xdr:row>0</xdr:row>
      <xdr:rowOff>123269</xdr:rowOff>
    </xdr:from>
    <xdr:to>
      <xdr:col>8</xdr:col>
      <xdr:colOff>3016068</xdr:colOff>
      <xdr:row>31</xdr:row>
      <xdr:rowOff>104221</xdr:rowOff>
    </xdr:to>
    <xdr:graphicFrame macro="">
      <xdr:nvGraphicFramePr>
        <xdr:cNvPr id="8"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437029</xdr:colOff>
      <xdr:row>32</xdr:row>
      <xdr:rowOff>90290</xdr:rowOff>
    </xdr:from>
    <xdr:to>
      <xdr:col>17</xdr:col>
      <xdr:colOff>347390</xdr:colOff>
      <xdr:row>36</xdr:row>
      <xdr:rowOff>651</xdr:rowOff>
    </xdr:to>
    <xdr:pic macro="[0]!UpdateRiskCharts">
      <xdr:nvPicPr>
        <xdr:cNvPr id="12" name="Picture 11" descr="quick_restart"/>
        <xdr:cNvPicPr>
          <a:picLocks noChangeAspect="1" noChangeArrowheads="1"/>
        </xdr:cNvPicPr>
      </xdr:nvPicPr>
      <xdr:blipFill>
        <a:blip xmlns:r="http://schemas.openxmlformats.org/officeDocument/2006/relationships" r:embed="rId3" cstate="print"/>
        <a:srcRect/>
        <a:stretch>
          <a:fillRect/>
        </a:stretch>
      </xdr:blipFill>
      <xdr:spPr bwMode="auto">
        <a:xfrm>
          <a:off x="16192500" y="6186290"/>
          <a:ext cx="672361" cy="672361"/>
        </a:xfrm>
        <a:prstGeom prst="rect">
          <a:avLst/>
        </a:prstGeom>
        <a:noFill/>
        <a:ln w="9525">
          <a:noFill/>
          <a:miter lim="800000"/>
          <a:headEnd/>
          <a:tailEnd/>
        </a:ln>
      </xdr:spPr>
    </xdr:pic>
    <xdr:clientData/>
  </xdr:twoCellAnchor>
</xdr:wsDr>
</file>

<file path=xl/drawings/drawing9.xml><?xml version="1.0" encoding="utf-8"?>
<c:userShapes xmlns:c="http://schemas.openxmlformats.org/drawingml/2006/chart">
  <cdr:relSizeAnchor xmlns:cdr="http://schemas.openxmlformats.org/drawingml/2006/chartDrawing">
    <cdr:from>
      <cdr:x>0.67853</cdr:x>
      <cdr:y>0.5039</cdr:y>
    </cdr:from>
    <cdr:to>
      <cdr:x>0.84872</cdr:x>
      <cdr:y>0.66477</cdr:y>
    </cdr:to>
    <cdr:sp macro="" textlink="">
      <cdr:nvSpPr>
        <cdr:cNvPr id="45" name="ZoneTexte 1"/>
        <cdr:cNvSpPr txBox="1"/>
      </cdr:nvSpPr>
      <cdr:spPr>
        <a:xfrm xmlns:a="http://schemas.openxmlformats.org/drawingml/2006/main">
          <a:off x="5810235" y="2966183"/>
          <a:ext cx="1457333"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44" name="ZoneTexte 1"/>
        <cdr:cNvSpPr txBox="1"/>
      </cdr:nvSpPr>
      <cdr:spPr>
        <a:xfrm xmlns:a="http://schemas.openxmlformats.org/drawingml/2006/main">
          <a:off x="4352903" y="2966183"/>
          <a:ext cx="1457332"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6" name="ZoneTexte 1"/>
        <cdr:cNvSpPr txBox="1"/>
      </cdr:nvSpPr>
      <cdr:spPr>
        <a:xfrm xmlns:a="http://schemas.openxmlformats.org/drawingml/2006/main">
          <a:off x="1438276" y="3910843"/>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19" name="ZoneTexte 1"/>
        <cdr:cNvSpPr txBox="1"/>
      </cdr:nvSpPr>
      <cdr:spPr>
        <a:xfrm xmlns:a="http://schemas.openxmlformats.org/drawingml/2006/main">
          <a:off x="289560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20" name="ZoneTexte 1"/>
        <cdr:cNvSpPr txBox="1"/>
      </cdr:nvSpPr>
      <cdr:spPr>
        <a:xfrm xmlns:a="http://schemas.openxmlformats.org/drawingml/2006/main">
          <a:off x="4352925"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0.66505</cdr:y>
    </cdr:from>
    <cdr:to>
      <cdr:x>0.84872</cdr:x>
      <cdr:y>0.82591</cdr:y>
    </cdr:to>
    <cdr:sp macro="" textlink="">
      <cdr:nvSpPr>
        <cdr:cNvPr id="21" name="ZoneTexte 1"/>
        <cdr:cNvSpPr txBox="1"/>
      </cdr:nvSpPr>
      <cdr:spPr>
        <a:xfrm xmlns:a="http://schemas.openxmlformats.org/drawingml/2006/main">
          <a:off x="581025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22" name="ZoneTexte 1"/>
        <cdr:cNvSpPr txBox="1"/>
      </cdr:nvSpPr>
      <cdr:spPr>
        <a:xfrm xmlns:a="http://schemas.openxmlformats.org/drawingml/2006/main">
          <a:off x="1438275" y="2962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23" name="ZoneTexte 1"/>
        <cdr:cNvSpPr txBox="1"/>
      </cdr:nvSpPr>
      <cdr:spPr>
        <a:xfrm xmlns:a="http://schemas.openxmlformats.org/drawingml/2006/main">
          <a:off x="289559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24" name="ZoneTexte 1"/>
        <cdr:cNvSpPr txBox="1"/>
      </cdr:nvSpPr>
      <cdr:spPr>
        <a:xfrm xmlns:a="http://schemas.openxmlformats.org/drawingml/2006/main">
          <a:off x="4352924"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0.67853</cdr:x>
      <cdr:y>0.5039</cdr:y>
    </cdr:from>
    <cdr:to>
      <cdr:x>0.84872</cdr:x>
      <cdr:y>0.66477</cdr:y>
    </cdr:to>
    <cdr:sp macro="" textlink="">
      <cdr:nvSpPr>
        <cdr:cNvPr id="25" name="ZoneTexte 1"/>
        <cdr:cNvSpPr txBox="1"/>
      </cdr:nvSpPr>
      <cdr:spPr>
        <a:xfrm xmlns:a="http://schemas.openxmlformats.org/drawingml/2006/main">
          <a:off x="581024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0.34142</cdr:y>
    </cdr:from>
    <cdr:to>
      <cdr:x>0.33815</cdr:x>
      <cdr:y>0.50324</cdr:y>
    </cdr:to>
    <cdr:sp macro="" textlink="">
      <cdr:nvSpPr>
        <cdr:cNvPr id="30" name="ZoneTexte 1"/>
        <cdr:cNvSpPr txBox="1"/>
      </cdr:nvSpPr>
      <cdr:spPr>
        <a:xfrm xmlns:a="http://schemas.openxmlformats.org/drawingml/2006/main">
          <a:off x="1438275" y="20097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0.34209</cdr:y>
    </cdr:from>
    <cdr:to>
      <cdr:x>0.50834</cdr:x>
      <cdr:y>0.50295</cdr:y>
    </cdr:to>
    <cdr:sp macro="" textlink="">
      <cdr:nvSpPr>
        <cdr:cNvPr id="31" name="ZoneTexte 1"/>
        <cdr:cNvSpPr txBox="1"/>
      </cdr:nvSpPr>
      <cdr:spPr>
        <a:xfrm xmlns:a="http://schemas.openxmlformats.org/drawingml/2006/main">
          <a:off x="289559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0.34209</cdr:y>
    </cdr:from>
    <cdr:to>
      <cdr:x>0.67853</cdr:x>
      <cdr:y>0.50295</cdr:y>
    </cdr:to>
    <cdr:sp macro="" textlink="">
      <cdr:nvSpPr>
        <cdr:cNvPr id="32" name="ZoneTexte 1"/>
        <cdr:cNvSpPr txBox="1"/>
      </cdr:nvSpPr>
      <cdr:spPr>
        <a:xfrm xmlns:a="http://schemas.openxmlformats.org/drawingml/2006/main">
          <a:off x="4352924"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33" name="ZoneTexte 1"/>
        <cdr:cNvSpPr txBox="1"/>
      </cdr:nvSpPr>
      <cdr:spPr>
        <a:xfrm xmlns:a="http://schemas.openxmlformats.org/drawingml/2006/main">
          <a:off x="581024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0.17961</cdr:y>
    </cdr:from>
    <cdr:to>
      <cdr:x>0.33815</cdr:x>
      <cdr:y>0.34142</cdr:y>
    </cdr:to>
    <cdr:sp macro="" textlink="">
      <cdr:nvSpPr>
        <cdr:cNvPr id="34" name="ZoneTexte 1"/>
        <cdr:cNvSpPr txBox="1"/>
      </cdr:nvSpPr>
      <cdr:spPr>
        <a:xfrm xmlns:a="http://schemas.openxmlformats.org/drawingml/2006/main">
          <a:off x="1438275" y="1057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35" name="ZoneTexte 1"/>
        <cdr:cNvSpPr txBox="1"/>
      </cdr:nvSpPr>
      <cdr:spPr>
        <a:xfrm xmlns:a="http://schemas.openxmlformats.org/drawingml/2006/main">
          <a:off x="289559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36" name="ZoneTexte 1"/>
        <cdr:cNvSpPr txBox="1"/>
      </cdr:nvSpPr>
      <cdr:spPr>
        <a:xfrm xmlns:a="http://schemas.openxmlformats.org/drawingml/2006/main">
          <a:off x="4352924"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37" name="ZoneTexte 1"/>
        <cdr:cNvSpPr txBox="1"/>
      </cdr:nvSpPr>
      <cdr:spPr>
        <a:xfrm xmlns:a="http://schemas.openxmlformats.org/drawingml/2006/main">
          <a:off x="581024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38" name="ZoneTexte 1"/>
        <cdr:cNvSpPr txBox="1"/>
      </cdr:nvSpPr>
      <cdr:spPr>
        <a:xfrm xmlns:a="http://schemas.openxmlformats.org/drawingml/2006/main">
          <a:off x="1438276" y="3910843"/>
          <a:ext cx="1457326" cy="946910"/>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39" name="ZoneTexte 1"/>
        <cdr:cNvSpPr txBox="1"/>
      </cdr:nvSpPr>
      <cdr:spPr>
        <a:xfrm xmlns:a="http://schemas.openxmlformats.org/drawingml/2006/main">
          <a:off x="2895570" y="3914785"/>
          <a:ext cx="1457333"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40" name="ZoneTexte 1"/>
        <cdr:cNvSpPr txBox="1"/>
      </cdr:nvSpPr>
      <cdr:spPr>
        <a:xfrm xmlns:a="http://schemas.openxmlformats.org/drawingml/2006/main">
          <a:off x="4352903" y="3914785"/>
          <a:ext cx="1457332"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0.66343</cdr:y>
    </cdr:from>
    <cdr:to>
      <cdr:x>0.84872</cdr:x>
      <cdr:y>0.82429</cdr:y>
    </cdr:to>
    <cdr:sp macro="" textlink="">
      <cdr:nvSpPr>
        <cdr:cNvPr id="41" name="ZoneTexte 1"/>
        <cdr:cNvSpPr txBox="1"/>
      </cdr:nvSpPr>
      <cdr:spPr>
        <a:xfrm xmlns:a="http://schemas.openxmlformats.org/drawingml/2006/main">
          <a:off x="5810235" y="3905260"/>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42" name="ZoneTexte 1"/>
        <cdr:cNvSpPr txBox="1"/>
      </cdr:nvSpPr>
      <cdr:spPr>
        <a:xfrm xmlns:a="http://schemas.openxmlformats.org/drawingml/2006/main">
          <a:off x="1438237" y="2962298"/>
          <a:ext cx="1457333" cy="952487"/>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43" name="ZoneTexte 1"/>
        <cdr:cNvSpPr txBox="1"/>
      </cdr:nvSpPr>
      <cdr:spPr>
        <a:xfrm xmlns:a="http://schemas.openxmlformats.org/drawingml/2006/main">
          <a:off x="2895570" y="2966183"/>
          <a:ext cx="1457333" cy="946954"/>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0.33951</cdr:y>
    </cdr:from>
    <cdr:to>
      <cdr:x>0.33815</cdr:x>
      <cdr:y>0.50133</cdr:y>
    </cdr:to>
    <cdr:sp macro="" textlink="">
      <cdr:nvSpPr>
        <cdr:cNvPr id="46" name="ZoneTexte 1"/>
        <cdr:cNvSpPr txBox="1"/>
      </cdr:nvSpPr>
      <cdr:spPr>
        <a:xfrm xmlns:a="http://schemas.openxmlformats.org/drawingml/2006/main">
          <a:off x="1438237" y="1998520"/>
          <a:ext cx="1457333" cy="952546"/>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0.34047</cdr:y>
    </cdr:from>
    <cdr:to>
      <cdr:x>0.50834</cdr:x>
      <cdr:y>0.50133</cdr:y>
    </cdr:to>
    <cdr:sp macro="" textlink="">
      <cdr:nvSpPr>
        <cdr:cNvPr id="47" name="ZoneTexte 1"/>
        <cdr:cNvSpPr txBox="1"/>
      </cdr:nvSpPr>
      <cdr:spPr>
        <a:xfrm xmlns:a="http://schemas.openxmlformats.org/drawingml/2006/main">
          <a:off x="2895570" y="2004171"/>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0.50945</cdr:x>
      <cdr:y>0.34047</cdr:y>
    </cdr:from>
    <cdr:to>
      <cdr:x>0.67964</cdr:x>
      <cdr:y>0.50133</cdr:y>
    </cdr:to>
    <cdr:sp macro="" textlink="">
      <cdr:nvSpPr>
        <cdr:cNvPr id="48" name="ZoneTexte 1"/>
        <cdr:cNvSpPr txBox="1"/>
      </cdr:nvSpPr>
      <cdr:spPr>
        <a:xfrm xmlns:a="http://schemas.openxmlformats.org/drawingml/2006/main">
          <a:off x="4362443" y="2004171"/>
          <a:ext cx="1457332" cy="946895"/>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49" name="ZoneTexte 1"/>
        <cdr:cNvSpPr txBox="1"/>
      </cdr:nvSpPr>
      <cdr:spPr>
        <a:xfrm xmlns:a="http://schemas.openxmlformats.org/drawingml/2006/main">
          <a:off x="5810235" y="2013696"/>
          <a:ext cx="1457333" cy="946895"/>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0.18028</cdr:y>
    </cdr:from>
    <cdr:to>
      <cdr:x>0.33815</cdr:x>
      <cdr:y>0.34209</cdr:y>
    </cdr:to>
    <cdr:sp macro="" textlink="">
      <cdr:nvSpPr>
        <cdr:cNvPr id="50" name="ZoneTexte 1"/>
        <cdr:cNvSpPr txBox="1"/>
      </cdr:nvSpPr>
      <cdr:spPr>
        <a:xfrm xmlns:a="http://schemas.openxmlformats.org/drawingml/2006/main">
          <a:off x="1438237" y="1061210"/>
          <a:ext cx="1457333" cy="952486"/>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51" name="ZoneTexte 1"/>
        <cdr:cNvSpPr txBox="1"/>
      </cdr:nvSpPr>
      <cdr:spPr>
        <a:xfrm xmlns:a="http://schemas.openxmlformats.org/drawingml/2006/main">
          <a:off x="2895570" y="1061210"/>
          <a:ext cx="1457333" cy="94689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52" name="ZoneTexte 1"/>
        <cdr:cNvSpPr txBox="1"/>
      </cdr:nvSpPr>
      <cdr:spPr>
        <a:xfrm xmlns:a="http://schemas.openxmlformats.org/drawingml/2006/main">
          <a:off x="4352924"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53" name="ZoneTexte 1"/>
        <cdr:cNvSpPr txBox="1"/>
      </cdr:nvSpPr>
      <cdr:spPr>
        <a:xfrm xmlns:a="http://schemas.openxmlformats.org/drawingml/2006/main">
          <a:off x="5810249"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0.22247</cdr:x>
      <cdr:y>0.83495</cdr:y>
    </cdr:from>
    <cdr:to>
      <cdr:x>0.32036</cdr:x>
      <cdr:y>0.8754</cdr:y>
    </cdr:to>
    <cdr:sp macro="" textlink="">
      <cdr:nvSpPr>
        <cdr:cNvPr id="54" name="ZoneTexte 53"/>
        <cdr:cNvSpPr txBox="1"/>
      </cdr:nvSpPr>
      <cdr:spPr>
        <a:xfrm xmlns:a="http://schemas.openxmlformats.org/drawingml/2006/main">
          <a:off x="1905001" y="4914902"/>
          <a:ext cx="838200"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1100"/>
            <a:t>  Unlikely</a:t>
          </a:r>
        </a:p>
      </cdr:txBody>
    </cdr:sp>
  </cdr:relSizeAnchor>
  <cdr:relSizeAnchor xmlns:cdr="http://schemas.openxmlformats.org/drawingml/2006/chartDrawing">
    <cdr:from>
      <cdr:x>0.38154</cdr:x>
      <cdr:y>0.83819</cdr:y>
    </cdr:from>
    <cdr:to>
      <cdr:x>0.49944</cdr:x>
      <cdr:y>0.87864</cdr:y>
    </cdr:to>
    <cdr:sp macro="" textlink="">
      <cdr:nvSpPr>
        <cdr:cNvPr id="55" name="ZoneTexte 1"/>
        <cdr:cNvSpPr txBox="1"/>
      </cdr:nvSpPr>
      <cdr:spPr>
        <a:xfrm xmlns:a="http://schemas.openxmlformats.org/drawingml/2006/main">
          <a:off x="3267076" y="4933965"/>
          <a:ext cx="1009616"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Rare</a:t>
          </a:r>
        </a:p>
      </cdr:txBody>
    </cdr:sp>
  </cdr:relSizeAnchor>
  <cdr:relSizeAnchor xmlns:cdr="http://schemas.openxmlformats.org/drawingml/2006/chartDrawing">
    <cdr:from>
      <cdr:x>0.55951</cdr:x>
      <cdr:y>0.83333</cdr:y>
    </cdr:from>
    <cdr:to>
      <cdr:x>0.6574</cdr:x>
      <cdr:y>0.87379</cdr:y>
    </cdr:to>
    <cdr:sp macro="" textlink="">
      <cdr:nvSpPr>
        <cdr:cNvPr id="56" name="ZoneTexte 1"/>
        <cdr:cNvSpPr txBox="1"/>
      </cdr:nvSpPr>
      <cdr:spPr>
        <a:xfrm xmlns:a="http://schemas.openxmlformats.org/drawingml/2006/main">
          <a:off x="4791075" y="4905375"/>
          <a:ext cx="838200"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Possible</a:t>
          </a:r>
        </a:p>
      </cdr:txBody>
    </cdr:sp>
  </cdr:relSizeAnchor>
  <cdr:relSizeAnchor xmlns:cdr="http://schemas.openxmlformats.org/drawingml/2006/chartDrawing">
    <cdr:from>
      <cdr:x>0.72748</cdr:x>
      <cdr:y>0.82848</cdr:y>
    </cdr:from>
    <cdr:to>
      <cdr:x>0.8465</cdr:x>
      <cdr:y>0.86893</cdr:y>
    </cdr:to>
    <cdr:sp macro="" textlink="">
      <cdr:nvSpPr>
        <cdr:cNvPr id="57" name="ZoneTexte 1"/>
        <cdr:cNvSpPr txBox="1"/>
      </cdr:nvSpPr>
      <cdr:spPr>
        <a:xfrm xmlns:a="http://schemas.openxmlformats.org/drawingml/2006/main">
          <a:off x="6229351" y="4876808"/>
          <a:ext cx="1019207"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Likely</a:t>
          </a:r>
        </a:p>
      </cdr:txBody>
    </cdr:sp>
  </cdr:relSizeAnchor>
  <cdr:relSizeAnchor xmlns:cdr="http://schemas.openxmlformats.org/drawingml/2006/chartDrawing">
    <cdr:from>
      <cdr:x>0.13904</cdr:x>
      <cdr:y>0.63107</cdr:y>
    </cdr:from>
    <cdr:to>
      <cdr:x>0.16685</cdr:x>
      <cdr:y>0.81715</cdr:y>
    </cdr:to>
    <cdr:sp macro="" textlink="">
      <cdr:nvSpPr>
        <cdr:cNvPr id="58" name="ZoneTexte 1"/>
        <cdr:cNvSpPr txBox="1"/>
      </cdr:nvSpPr>
      <cdr:spPr>
        <a:xfrm xmlns:a="http://schemas.openxmlformats.org/drawingml/2006/main" rot="16200000">
          <a:off x="762003" y="4143378"/>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Low</a:t>
          </a:r>
        </a:p>
      </cdr:txBody>
    </cdr:sp>
  </cdr:relSizeAnchor>
  <cdr:relSizeAnchor xmlns:cdr="http://schemas.openxmlformats.org/drawingml/2006/chartDrawing">
    <cdr:from>
      <cdr:x>0.1346</cdr:x>
      <cdr:y>0.46116</cdr:y>
    </cdr:from>
    <cdr:to>
      <cdr:x>0.16241</cdr:x>
      <cdr:y>0.64725</cdr:y>
    </cdr:to>
    <cdr:sp macro="" textlink="">
      <cdr:nvSpPr>
        <cdr:cNvPr id="59" name="ZoneTexte 1"/>
        <cdr:cNvSpPr txBox="1"/>
      </cdr:nvSpPr>
      <cdr:spPr>
        <a:xfrm xmlns:a="http://schemas.openxmlformats.org/drawingml/2006/main" rot="16200000">
          <a:off x="723901" y="3143259"/>
          <a:ext cx="1095410" cy="2381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Moderate</a:t>
          </a:r>
        </a:p>
      </cdr:txBody>
    </cdr:sp>
  </cdr:relSizeAnchor>
  <cdr:relSizeAnchor xmlns:cdr="http://schemas.openxmlformats.org/drawingml/2006/chartDrawing">
    <cdr:from>
      <cdr:x>0.13793</cdr:x>
      <cdr:y>0.29288</cdr:y>
    </cdr:from>
    <cdr:to>
      <cdr:x>0.16574</cdr:x>
      <cdr:y>0.47896</cdr:y>
    </cdr:to>
    <cdr:sp macro="" textlink="">
      <cdr:nvSpPr>
        <cdr:cNvPr id="60" name="ZoneTexte 1"/>
        <cdr:cNvSpPr txBox="1"/>
      </cdr:nvSpPr>
      <cdr:spPr>
        <a:xfrm xmlns:a="http://schemas.openxmlformats.org/drawingml/2006/main" rot="16200000">
          <a:off x="752477" y="2152652"/>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Serious</a:t>
          </a:r>
        </a:p>
      </cdr:txBody>
    </cdr:sp>
  </cdr:relSizeAnchor>
  <cdr:relSizeAnchor xmlns:cdr="http://schemas.openxmlformats.org/drawingml/2006/chartDrawing">
    <cdr:from>
      <cdr:x>0.13904</cdr:x>
      <cdr:y>0.14401</cdr:y>
    </cdr:from>
    <cdr:to>
      <cdr:x>0.16685</cdr:x>
      <cdr:y>0.3301</cdr:y>
    </cdr:to>
    <cdr:sp macro="" textlink="">
      <cdr:nvSpPr>
        <cdr:cNvPr id="61" name="ZoneTexte 1"/>
        <cdr:cNvSpPr txBox="1"/>
      </cdr:nvSpPr>
      <cdr:spPr>
        <a:xfrm xmlns:a="http://schemas.openxmlformats.org/drawingml/2006/main" rot="16200000">
          <a:off x="762001" y="1276351"/>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Extreme</a:t>
          </a:r>
        </a:p>
      </cdr:txBody>
    </cdr:sp>
  </cdr:relSizeAnchor>
  <cdr:relSizeAnchor xmlns:cdr="http://schemas.openxmlformats.org/drawingml/2006/chartDrawing">
    <cdr:from>
      <cdr:x>0.67853</cdr:x>
      <cdr:y>0.5039</cdr:y>
    </cdr:from>
    <cdr:to>
      <cdr:x>0.84872</cdr:x>
      <cdr:y>0.66477</cdr:y>
    </cdr:to>
    <cdr:sp macro="" textlink="">
      <cdr:nvSpPr>
        <cdr:cNvPr id="2" name="ZoneTexte 1"/>
        <cdr:cNvSpPr txBox="1"/>
      </cdr:nvSpPr>
      <cdr:spPr>
        <a:xfrm xmlns:a="http://schemas.openxmlformats.org/drawingml/2006/main">
          <a:off x="5810235" y="2966183"/>
          <a:ext cx="1457333"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3" name="ZoneTexte 1"/>
        <cdr:cNvSpPr txBox="1"/>
      </cdr:nvSpPr>
      <cdr:spPr>
        <a:xfrm xmlns:a="http://schemas.openxmlformats.org/drawingml/2006/main">
          <a:off x="4352903" y="2966183"/>
          <a:ext cx="1457332"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4" name="ZoneTexte 1"/>
        <cdr:cNvSpPr txBox="1"/>
      </cdr:nvSpPr>
      <cdr:spPr>
        <a:xfrm xmlns:a="http://schemas.openxmlformats.org/drawingml/2006/main">
          <a:off x="1438276" y="3910843"/>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5" name="ZoneTexte 1"/>
        <cdr:cNvSpPr txBox="1"/>
      </cdr:nvSpPr>
      <cdr:spPr>
        <a:xfrm xmlns:a="http://schemas.openxmlformats.org/drawingml/2006/main">
          <a:off x="289560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7" name="ZoneTexte 1"/>
        <cdr:cNvSpPr txBox="1"/>
      </cdr:nvSpPr>
      <cdr:spPr>
        <a:xfrm xmlns:a="http://schemas.openxmlformats.org/drawingml/2006/main">
          <a:off x="4352925"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0.66505</cdr:y>
    </cdr:from>
    <cdr:to>
      <cdr:x>0.84872</cdr:x>
      <cdr:y>0.82591</cdr:y>
    </cdr:to>
    <cdr:sp macro="" textlink="">
      <cdr:nvSpPr>
        <cdr:cNvPr id="8" name="ZoneTexte 1"/>
        <cdr:cNvSpPr txBox="1"/>
      </cdr:nvSpPr>
      <cdr:spPr>
        <a:xfrm xmlns:a="http://schemas.openxmlformats.org/drawingml/2006/main">
          <a:off x="581025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9" name="ZoneTexte 1"/>
        <cdr:cNvSpPr txBox="1"/>
      </cdr:nvSpPr>
      <cdr:spPr>
        <a:xfrm xmlns:a="http://schemas.openxmlformats.org/drawingml/2006/main">
          <a:off x="1438275" y="2962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10" name="ZoneTexte 1"/>
        <cdr:cNvSpPr txBox="1"/>
      </cdr:nvSpPr>
      <cdr:spPr>
        <a:xfrm xmlns:a="http://schemas.openxmlformats.org/drawingml/2006/main">
          <a:off x="289559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11" name="ZoneTexte 1"/>
        <cdr:cNvSpPr txBox="1"/>
      </cdr:nvSpPr>
      <cdr:spPr>
        <a:xfrm xmlns:a="http://schemas.openxmlformats.org/drawingml/2006/main">
          <a:off x="4352924"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0.67853</cdr:x>
      <cdr:y>0.5039</cdr:y>
    </cdr:from>
    <cdr:to>
      <cdr:x>0.84872</cdr:x>
      <cdr:y>0.66477</cdr:y>
    </cdr:to>
    <cdr:sp macro="" textlink="">
      <cdr:nvSpPr>
        <cdr:cNvPr id="12" name="ZoneTexte 1"/>
        <cdr:cNvSpPr txBox="1"/>
      </cdr:nvSpPr>
      <cdr:spPr>
        <a:xfrm xmlns:a="http://schemas.openxmlformats.org/drawingml/2006/main">
          <a:off x="581024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0.34142</cdr:y>
    </cdr:from>
    <cdr:to>
      <cdr:x>0.33815</cdr:x>
      <cdr:y>0.50324</cdr:y>
    </cdr:to>
    <cdr:sp macro="" textlink="">
      <cdr:nvSpPr>
        <cdr:cNvPr id="13" name="ZoneTexte 1"/>
        <cdr:cNvSpPr txBox="1"/>
      </cdr:nvSpPr>
      <cdr:spPr>
        <a:xfrm xmlns:a="http://schemas.openxmlformats.org/drawingml/2006/main">
          <a:off x="1438275" y="20097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0.34209</cdr:y>
    </cdr:from>
    <cdr:to>
      <cdr:x>0.50834</cdr:x>
      <cdr:y>0.50295</cdr:y>
    </cdr:to>
    <cdr:sp macro="" textlink="">
      <cdr:nvSpPr>
        <cdr:cNvPr id="14" name="ZoneTexte 1"/>
        <cdr:cNvSpPr txBox="1"/>
      </cdr:nvSpPr>
      <cdr:spPr>
        <a:xfrm xmlns:a="http://schemas.openxmlformats.org/drawingml/2006/main">
          <a:off x="289559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0.34209</cdr:y>
    </cdr:from>
    <cdr:to>
      <cdr:x>0.67853</cdr:x>
      <cdr:y>0.50295</cdr:y>
    </cdr:to>
    <cdr:sp macro="" textlink="">
      <cdr:nvSpPr>
        <cdr:cNvPr id="15" name="ZoneTexte 1"/>
        <cdr:cNvSpPr txBox="1"/>
      </cdr:nvSpPr>
      <cdr:spPr>
        <a:xfrm xmlns:a="http://schemas.openxmlformats.org/drawingml/2006/main">
          <a:off x="4352924"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16" name="ZoneTexte 1"/>
        <cdr:cNvSpPr txBox="1"/>
      </cdr:nvSpPr>
      <cdr:spPr>
        <a:xfrm xmlns:a="http://schemas.openxmlformats.org/drawingml/2006/main">
          <a:off x="581024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0.17961</cdr:y>
    </cdr:from>
    <cdr:to>
      <cdr:x>0.33815</cdr:x>
      <cdr:y>0.34142</cdr:y>
    </cdr:to>
    <cdr:sp macro="" textlink="">
      <cdr:nvSpPr>
        <cdr:cNvPr id="17" name="ZoneTexte 1"/>
        <cdr:cNvSpPr txBox="1"/>
      </cdr:nvSpPr>
      <cdr:spPr>
        <a:xfrm xmlns:a="http://schemas.openxmlformats.org/drawingml/2006/main">
          <a:off x="1438275" y="1057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18" name="ZoneTexte 1"/>
        <cdr:cNvSpPr txBox="1"/>
      </cdr:nvSpPr>
      <cdr:spPr>
        <a:xfrm xmlns:a="http://schemas.openxmlformats.org/drawingml/2006/main">
          <a:off x="289559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26" name="ZoneTexte 1"/>
        <cdr:cNvSpPr txBox="1"/>
      </cdr:nvSpPr>
      <cdr:spPr>
        <a:xfrm xmlns:a="http://schemas.openxmlformats.org/drawingml/2006/main">
          <a:off x="4352924"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27" name="ZoneTexte 1"/>
        <cdr:cNvSpPr txBox="1"/>
      </cdr:nvSpPr>
      <cdr:spPr>
        <a:xfrm xmlns:a="http://schemas.openxmlformats.org/drawingml/2006/main">
          <a:off x="581024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28" name="ZoneTexte 1"/>
        <cdr:cNvSpPr txBox="1"/>
      </cdr:nvSpPr>
      <cdr:spPr>
        <a:xfrm xmlns:a="http://schemas.openxmlformats.org/drawingml/2006/main">
          <a:off x="1438276" y="3910843"/>
          <a:ext cx="1457326" cy="946910"/>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29" name="ZoneTexte 1"/>
        <cdr:cNvSpPr txBox="1"/>
      </cdr:nvSpPr>
      <cdr:spPr>
        <a:xfrm xmlns:a="http://schemas.openxmlformats.org/drawingml/2006/main">
          <a:off x="2895570" y="3914785"/>
          <a:ext cx="1457333"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62" name="ZoneTexte 1"/>
        <cdr:cNvSpPr txBox="1"/>
      </cdr:nvSpPr>
      <cdr:spPr>
        <a:xfrm xmlns:a="http://schemas.openxmlformats.org/drawingml/2006/main">
          <a:off x="4352903" y="3914785"/>
          <a:ext cx="1457332"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0.66343</cdr:y>
    </cdr:from>
    <cdr:to>
      <cdr:x>0.84872</cdr:x>
      <cdr:y>0.82429</cdr:y>
    </cdr:to>
    <cdr:sp macro="" textlink="">
      <cdr:nvSpPr>
        <cdr:cNvPr id="63" name="ZoneTexte 1"/>
        <cdr:cNvSpPr txBox="1"/>
      </cdr:nvSpPr>
      <cdr:spPr>
        <a:xfrm xmlns:a="http://schemas.openxmlformats.org/drawingml/2006/main">
          <a:off x="5810235" y="3905260"/>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64" name="ZoneTexte 1"/>
        <cdr:cNvSpPr txBox="1"/>
      </cdr:nvSpPr>
      <cdr:spPr>
        <a:xfrm xmlns:a="http://schemas.openxmlformats.org/drawingml/2006/main">
          <a:off x="1438237" y="2962298"/>
          <a:ext cx="1457333" cy="952487"/>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65" name="ZoneTexte 1"/>
        <cdr:cNvSpPr txBox="1"/>
      </cdr:nvSpPr>
      <cdr:spPr>
        <a:xfrm xmlns:a="http://schemas.openxmlformats.org/drawingml/2006/main">
          <a:off x="2895570" y="2966183"/>
          <a:ext cx="1457333" cy="946954"/>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0.33951</cdr:y>
    </cdr:from>
    <cdr:to>
      <cdr:x>0.33815</cdr:x>
      <cdr:y>0.50133</cdr:y>
    </cdr:to>
    <cdr:sp macro="" textlink="">
      <cdr:nvSpPr>
        <cdr:cNvPr id="66" name="ZoneTexte 1"/>
        <cdr:cNvSpPr txBox="1"/>
      </cdr:nvSpPr>
      <cdr:spPr>
        <a:xfrm xmlns:a="http://schemas.openxmlformats.org/drawingml/2006/main">
          <a:off x="1438237" y="1998520"/>
          <a:ext cx="1457333" cy="952546"/>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0.34047</cdr:y>
    </cdr:from>
    <cdr:to>
      <cdr:x>0.50834</cdr:x>
      <cdr:y>0.50133</cdr:y>
    </cdr:to>
    <cdr:sp macro="" textlink="">
      <cdr:nvSpPr>
        <cdr:cNvPr id="67" name="ZoneTexte 1"/>
        <cdr:cNvSpPr txBox="1"/>
      </cdr:nvSpPr>
      <cdr:spPr>
        <a:xfrm xmlns:a="http://schemas.openxmlformats.org/drawingml/2006/main">
          <a:off x="2895570" y="2004171"/>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0.50945</cdr:x>
      <cdr:y>0.34047</cdr:y>
    </cdr:from>
    <cdr:to>
      <cdr:x>0.67964</cdr:x>
      <cdr:y>0.50133</cdr:y>
    </cdr:to>
    <cdr:sp macro="" textlink="">
      <cdr:nvSpPr>
        <cdr:cNvPr id="68" name="ZoneTexte 1"/>
        <cdr:cNvSpPr txBox="1"/>
      </cdr:nvSpPr>
      <cdr:spPr>
        <a:xfrm xmlns:a="http://schemas.openxmlformats.org/drawingml/2006/main">
          <a:off x="4362443" y="2004171"/>
          <a:ext cx="1457332" cy="946895"/>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69" name="ZoneTexte 1"/>
        <cdr:cNvSpPr txBox="1"/>
      </cdr:nvSpPr>
      <cdr:spPr>
        <a:xfrm xmlns:a="http://schemas.openxmlformats.org/drawingml/2006/main">
          <a:off x="5810235" y="2013696"/>
          <a:ext cx="1457333" cy="946895"/>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0.18028</cdr:y>
    </cdr:from>
    <cdr:to>
      <cdr:x>0.33815</cdr:x>
      <cdr:y>0.34209</cdr:y>
    </cdr:to>
    <cdr:sp macro="" textlink="">
      <cdr:nvSpPr>
        <cdr:cNvPr id="70" name="ZoneTexte 1"/>
        <cdr:cNvSpPr txBox="1"/>
      </cdr:nvSpPr>
      <cdr:spPr>
        <a:xfrm xmlns:a="http://schemas.openxmlformats.org/drawingml/2006/main">
          <a:off x="1438237" y="1061210"/>
          <a:ext cx="1457333" cy="952486"/>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71" name="ZoneTexte 1"/>
        <cdr:cNvSpPr txBox="1"/>
      </cdr:nvSpPr>
      <cdr:spPr>
        <a:xfrm xmlns:a="http://schemas.openxmlformats.org/drawingml/2006/main">
          <a:off x="2895570" y="1061210"/>
          <a:ext cx="1457333" cy="94689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72" name="ZoneTexte 1"/>
        <cdr:cNvSpPr txBox="1"/>
      </cdr:nvSpPr>
      <cdr:spPr>
        <a:xfrm xmlns:a="http://schemas.openxmlformats.org/drawingml/2006/main">
          <a:off x="4352924"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73" name="ZoneTexte 1"/>
        <cdr:cNvSpPr txBox="1"/>
      </cdr:nvSpPr>
      <cdr:spPr>
        <a:xfrm xmlns:a="http://schemas.openxmlformats.org/drawingml/2006/main">
          <a:off x="5810249"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0.22247</cdr:x>
      <cdr:y>0.83495</cdr:y>
    </cdr:from>
    <cdr:to>
      <cdr:x>0.32036</cdr:x>
      <cdr:y>0.8754</cdr:y>
    </cdr:to>
    <cdr:sp macro="" textlink="">
      <cdr:nvSpPr>
        <cdr:cNvPr id="74" name="ZoneTexte 53"/>
        <cdr:cNvSpPr txBox="1"/>
      </cdr:nvSpPr>
      <cdr:spPr>
        <a:xfrm xmlns:a="http://schemas.openxmlformats.org/drawingml/2006/main">
          <a:off x="1905001" y="4914902"/>
          <a:ext cx="838200"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1100"/>
            <a:t>  Unlikely</a:t>
          </a:r>
        </a:p>
      </cdr:txBody>
    </cdr:sp>
  </cdr:relSizeAnchor>
  <cdr:relSizeAnchor xmlns:cdr="http://schemas.openxmlformats.org/drawingml/2006/chartDrawing">
    <cdr:from>
      <cdr:x>0.38154</cdr:x>
      <cdr:y>0.83819</cdr:y>
    </cdr:from>
    <cdr:to>
      <cdr:x>0.49944</cdr:x>
      <cdr:y>0.87864</cdr:y>
    </cdr:to>
    <cdr:sp macro="" textlink="">
      <cdr:nvSpPr>
        <cdr:cNvPr id="75" name="ZoneTexte 1"/>
        <cdr:cNvSpPr txBox="1"/>
      </cdr:nvSpPr>
      <cdr:spPr>
        <a:xfrm xmlns:a="http://schemas.openxmlformats.org/drawingml/2006/main">
          <a:off x="3267076" y="4933965"/>
          <a:ext cx="1009616"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Rare</a:t>
          </a:r>
        </a:p>
      </cdr:txBody>
    </cdr:sp>
  </cdr:relSizeAnchor>
  <cdr:relSizeAnchor xmlns:cdr="http://schemas.openxmlformats.org/drawingml/2006/chartDrawing">
    <cdr:from>
      <cdr:x>0.55951</cdr:x>
      <cdr:y>0.83333</cdr:y>
    </cdr:from>
    <cdr:to>
      <cdr:x>0.6574</cdr:x>
      <cdr:y>0.87379</cdr:y>
    </cdr:to>
    <cdr:sp macro="" textlink="">
      <cdr:nvSpPr>
        <cdr:cNvPr id="76" name="ZoneTexte 1"/>
        <cdr:cNvSpPr txBox="1"/>
      </cdr:nvSpPr>
      <cdr:spPr>
        <a:xfrm xmlns:a="http://schemas.openxmlformats.org/drawingml/2006/main">
          <a:off x="4791075" y="4905375"/>
          <a:ext cx="838200"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Possible</a:t>
          </a:r>
        </a:p>
      </cdr:txBody>
    </cdr:sp>
  </cdr:relSizeAnchor>
  <cdr:relSizeAnchor xmlns:cdr="http://schemas.openxmlformats.org/drawingml/2006/chartDrawing">
    <cdr:from>
      <cdr:x>0.72748</cdr:x>
      <cdr:y>0.82848</cdr:y>
    </cdr:from>
    <cdr:to>
      <cdr:x>0.8465</cdr:x>
      <cdr:y>0.86893</cdr:y>
    </cdr:to>
    <cdr:sp macro="" textlink="">
      <cdr:nvSpPr>
        <cdr:cNvPr id="77" name="ZoneTexte 1"/>
        <cdr:cNvSpPr txBox="1"/>
      </cdr:nvSpPr>
      <cdr:spPr>
        <a:xfrm xmlns:a="http://schemas.openxmlformats.org/drawingml/2006/main">
          <a:off x="6229351" y="4876808"/>
          <a:ext cx="1019207"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Likely</a:t>
          </a:r>
        </a:p>
      </cdr:txBody>
    </cdr:sp>
  </cdr:relSizeAnchor>
  <cdr:relSizeAnchor xmlns:cdr="http://schemas.openxmlformats.org/drawingml/2006/chartDrawing">
    <cdr:from>
      <cdr:x>0.13904</cdr:x>
      <cdr:y>0.63107</cdr:y>
    </cdr:from>
    <cdr:to>
      <cdr:x>0.16685</cdr:x>
      <cdr:y>0.81715</cdr:y>
    </cdr:to>
    <cdr:sp macro="" textlink="">
      <cdr:nvSpPr>
        <cdr:cNvPr id="78" name="ZoneTexte 1"/>
        <cdr:cNvSpPr txBox="1"/>
      </cdr:nvSpPr>
      <cdr:spPr>
        <a:xfrm xmlns:a="http://schemas.openxmlformats.org/drawingml/2006/main" rot="16200000">
          <a:off x="762003" y="4143378"/>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Low</a:t>
          </a:r>
        </a:p>
      </cdr:txBody>
    </cdr:sp>
  </cdr:relSizeAnchor>
  <cdr:relSizeAnchor xmlns:cdr="http://schemas.openxmlformats.org/drawingml/2006/chartDrawing">
    <cdr:from>
      <cdr:x>0.1346</cdr:x>
      <cdr:y>0.46116</cdr:y>
    </cdr:from>
    <cdr:to>
      <cdr:x>0.16241</cdr:x>
      <cdr:y>0.64725</cdr:y>
    </cdr:to>
    <cdr:sp macro="" textlink="">
      <cdr:nvSpPr>
        <cdr:cNvPr id="79" name="ZoneTexte 1"/>
        <cdr:cNvSpPr txBox="1"/>
      </cdr:nvSpPr>
      <cdr:spPr>
        <a:xfrm xmlns:a="http://schemas.openxmlformats.org/drawingml/2006/main" rot="16200000">
          <a:off x="723901" y="3143259"/>
          <a:ext cx="1095410" cy="2381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Moderate</a:t>
          </a:r>
        </a:p>
      </cdr:txBody>
    </cdr:sp>
  </cdr:relSizeAnchor>
  <cdr:relSizeAnchor xmlns:cdr="http://schemas.openxmlformats.org/drawingml/2006/chartDrawing">
    <cdr:from>
      <cdr:x>0.13793</cdr:x>
      <cdr:y>0.29288</cdr:y>
    </cdr:from>
    <cdr:to>
      <cdr:x>0.16574</cdr:x>
      <cdr:y>0.47896</cdr:y>
    </cdr:to>
    <cdr:sp macro="" textlink="">
      <cdr:nvSpPr>
        <cdr:cNvPr id="80" name="ZoneTexte 1"/>
        <cdr:cNvSpPr txBox="1"/>
      </cdr:nvSpPr>
      <cdr:spPr>
        <a:xfrm xmlns:a="http://schemas.openxmlformats.org/drawingml/2006/main" rot="16200000">
          <a:off x="752477" y="2152652"/>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Serious</a:t>
          </a:r>
        </a:p>
      </cdr:txBody>
    </cdr:sp>
  </cdr:relSizeAnchor>
  <cdr:relSizeAnchor xmlns:cdr="http://schemas.openxmlformats.org/drawingml/2006/chartDrawing">
    <cdr:from>
      <cdr:x>0.13904</cdr:x>
      <cdr:y>0.14401</cdr:y>
    </cdr:from>
    <cdr:to>
      <cdr:x>0.16685</cdr:x>
      <cdr:y>0.3301</cdr:y>
    </cdr:to>
    <cdr:sp macro="" textlink="">
      <cdr:nvSpPr>
        <cdr:cNvPr id="81" name="ZoneTexte 1"/>
        <cdr:cNvSpPr txBox="1"/>
      </cdr:nvSpPr>
      <cdr:spPr>
        <a:xfrm xmlns:a="http://schemas.openxmlformats.org/drawingml/2006/main" rot="16200000">
          <a:off x="762001" y="1276351"/>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Extreme</a:t>
          </a:r>
        </a:p>
      </cdr:txBody>
    </cdr:sp>
  </cdr:relSizeAnchor>
</c:userShapes>
</file>

<file path=xl/drawings/drawing10.xml><?xml version="1.0" encoding="utf-8"?>
<c:userShapes xmlns:c="http://schemas.openxmlformats.org/drawingml/2006/chart">
  <cdr:relSizeAnchor xmlns:cdr="http://schemas.openxmlformats.org/drawingml/2006/chartDrawing">
    <cdr:from>
      <cdr:x>0.67853</cdr:x>
      <cdr:y>0.5039</cdr:y>
    </cdr:from>
    <cdr:to>
      <cdr:x>0.84872</cdr:x>
      <cdr:y>0.66477</cdr:y>
    </cdr:to>
    <cdr:sp macro="" textlink="">
      <cdr:nvSpPr>
        <cdr:cNvPr id="45" name="ZoneTexte 1"/>
        <cdr:cNvSpPr txBox="1"/>
      </cdr:nvSpPr>
      <cdr:spPr>
        <a:xfrm xmlns:a="http://schemas.openxmlformats.org/drawingml/2006/main">
          <a:off x="5810235" y="2966183"/>
          <a:ext cx="1457333"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44" name="ZoneTexte 1"/>
        <cdr:cNvSpPr txBox="1"/>
      </cdr:nvSpPr>
      <cdr:spPr>
        <a:xfrm xmlns:a="http://schemas.openxmlformats.org/drawingml/2006/main">
          <a:off x="4352903" y="2966183"/>
          <a:ext cx="1457332"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6" name="ZoneTexte 1"/>
        <cdr:cNvSpPr txBox="1"/>
      </cdr:nvSpPr>
      <cdr:spPr>
        <a:xfrm xmlns:a="http://schemas.openxmlformats.org/drawingml/2006/main">
          <a:off x="1438276" y="3910843"/>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19" name="ZoneTexte 1"/>
        <cdr:cNvSpPr txBox="1"/>
      </cdr:nvSpPr>
      <cdr:spPr>
        <a:xfrm xmlns:a="http://schemas.openxmlformats.org/drawingml/2006/main">
          <a:off x="289560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20" name="ZoneTexte 1"/>
        <cdr:cNvSpPr txBox="1"/>
      </cdr:nvSpPr>
      <cdr:spPr>
        <a:xfrm xmlns:a="http://schemas.openxmlformats.org/drawingml/2006/main">
          <a:off x="4352925"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0.66505</cdr:y>
    </cdr:from>
    <cdr:to>
      <cdr:x>0.84872</cdr:x>
      <cdr:y>0.82591</cdr:y>
    </cdr:to>
    <cdr:sp macro="" textlink="">
      <cdr:nvSpPr>
        <cdr:cNvPr id="21" name="ZoneTexte 1"/>
        <cdr:cNvSpPr txBox="1"/>
      </cdr:nvSpPr>
      <cdr:spPr>
        <a:xfrm xmlns:a="http://schemas.openxmlformats.org/drawingml/2006/main">
          <a:off x="581025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22" name="ZoneTexte 1"/>
        <cdr:cNvSpPr txBox="1"/>
      </cdr:nvSpPr>
      <cdr:spPr>
        <a:xfrm xmlns:a="http://schemas.openxmlformats.org/drawingml/2006/main">
          <a:off x="1438275" y="2962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23" name="ZoneTexte 1"/>
        <cdr:cNvSpPr txBox="1"/>
      </cdr:nvSpPr>
      <cdr:spPr>
        <a:xfrm xmlns:a="http://schemas.openxmlformats.org/drawingml/2006/main">
          <a:off x="289559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24" name="ZoneTexte 1"/>
        <cdr:cNvSpPr txBox="1"/>
      </cdr:nvSpPr>
      <cdr:spPr>
        <a:xfrm xmlns:a="http://schemas.openxmlformats.org/drawingml/2006/main">
          <a:off x="4352924"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0.67853</cdr:x>
      <cdr:y>0.5039</cdr:y>
    </cdr:from>
    <cdr:to>
      <cdr:x>0.84872</cdr:x>
      <cdr:y>0.66477</cdr:y>
    </cdr:to>
    <cdr:sp macro="" textlink="">
      <cdr:nvSpPr>
        <cdr:cNvPr id="25" name="ZoneTexte 1"/>
        <cdr:cNvSpPr txBox="1"/>
      </cdr:nvSpPr>
      <cdr:spPr>
        <a:xfrm xmlns:a="http://schemas.openxmlformats.org/drawingml/2006/main">
          <a:off x="581024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0.34142</cdr:y>
    </cdr:from>
    <cdr:to>
      <cdr:x>0.33815</cdr:x>
      <cdr:y>0.50324</cdr:y>
    </cdr:to>
    <cdr:sp macro="" textlink="">
      <cdr:nvSpPr>
        <cdr:cNvPr id="30" name="ZoneTexte 1"/>
        <cdr:cNvSpPr txBox="1"/>
      </cdr:nvSpPr>
      <cdr:spPr>
        <a:xfrm xmlns:a="http://schemas.openxmlformats.org/drawingml/2006/main">
          <a:off x="1438275" y="20097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0.34209</cdr:y>
    </cdr:from>
    <cdr:to>
      <cdr:x>0.50834</cdr:x>
      <cdr:y>0.50295</cdr:y>
    </cdr:to>
    <cdr:sp macro="" textlink="">
      <cdr:nvSpPr>
        <cdr:cNvPr id="31" name="ZoneTexte 1"/>
        <cdr:cNvSpPr txBox="1"/>
      </cdr:nvSpPr>
      <cdr:spPr>
        <a:xfrm xmlns:a="http://schemas.openxmlformats.org/drawingml/2006/main">
          <a:off x="289559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0.34209</cdr:y>
    </cdr:from>
    <cdr:to>
      <cdr:x>0.67853</cdr:x>
      <cdr:y>0.50295</cdr:y>
    </cdr:to>
    <cdr:sp macro="" textlink="">
      <cdr:nvSpPr>
        <cdr:cNvPr id="32" name="ZoneTexte 1"/>
        <cdr:cNvSpPr txBox="1"/>
      </cdr:nvSpPr>
      <cdr:spPr>
        <a:xfrm xmlns:a="http://schemas.openxmlformats.org/drawingml/2006/main">
          <a:off x="4352924"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33" name="ZoneTexte 1"/>
        <cdr:cNvSpPr txBox="1"/>
      </cdr:nvSpPr>
      <cdr:spPr>
        <a:xfrm xmlns:a="http://schemas.openxmlformats.org/drawingml/2006/main">
          <a:off x="581024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0.17961</cdr:y>
    </cdr:from>
    <cdr:to>
      <cdr:x>0.33815</cdr:x>
      <cdr:y>0.34142</cdr:y>
    </cdr:to>
    <cdr:sp macro="" textlink="">
      <cdr:nvSpPr>
        <cdr:cNvPr id="34" name="ZoneTexte 1"/>
        <cdr:cNvSpPr txBox="1"/>
      </cdr:nvSpPr>
      <cdr:spPr>
        <a:xfrm xmlns:a="http://schemas.openxmlformats.org/drawingml/2006/main">
          <a:off x="1438275" y="1057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35" name="ZoneTexte 1"/>
        <cdr:cNvSpPr txBox="1"/>
      </cdr:nvSpPr>
      <cdr:spPr>
        <a:xfrm xmlns:a="http://schemas.openxmlformats.org/drawingml/2006/main">
          <a:off x="289559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36" name="ZoneTexte 1"/>
        <cdr:cNvSpPr txBox="1"/>
      </cdr:nvSpPr>
      <cdr:spPr>
        <a:xfrm xmlns:a="http://schemas.openxmlformats.org/drawingml/2006/main">
          <a:off x="4352924"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37" name="ZoneTexte 1"/>
        <cdr:cNvSpPr txBox="1"/>
      </cdr:nvSpPr>
      <cdr:spPr>
        <a:xfrm xmlns:a="http://schemas.openxmlformats.org/drawingml/2006/main">
          <a:off x="581024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38" name="ZoneTexte 1"/>
        <cdr:cNvSpPr txBox="1"/>
      </cdr:nvSpPr>
      <cdr:spPr>
        <a:xfrm xmlns:a="http://schemas.openxmlformats.org/drawingml/2006/main">
          <a:off x="1438276" y="3910843"/>
          <a:ext cx="1457326" cy="946910"/>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39" name="ZoneTexte 1"/>
        <cdr:cNvSpPr txBox="1"/>
      </cdr:nvSpPr>
      <cdr:spPr>
        <a:xfrm xmlns:a="http://schemas.openxmlformats.org/drawingml/2006/main">
          <a:off x="2895570" y="3914785"/>
          <a:ext cx="1457333"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40" name="ZoneTexte 1"/>
        <cdr:cNvSpPr txBox="1"/>
      </cdr:nvSpPr>
      <cdr:spPr>
        <a:xfrm xmlns:a="http://schemas.openxmlformats.org/drawingml/2006/main">
          <a:off x="4352903" y="3914785"/>
          <a:ext cx="1457332"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0.66343</cdr:y>
    </cdr:from>
    <cdr:to>
      <cdr:x>0.84872</cdr:x>
      <cdr:y>0.82429</cdr:y>
    </cdr:to>
    <cdr:sp macro="" textlink="">
      <cdr:nvSpPr>
        <cdr:cNvPr id="41" name="ZoneTexte 1"/>
        <cdr:cNvSpPr txBox="1"/>
      </cdr:nvSpPr>
      <cdr:spPr>
        <a:xfrm xmlns:a="http://schemas.openxmlformats.org/drawingml/2006/main">
          <a:off x="5810235" y="3905260"/>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42" name="ZoneTexte 1"/>
        <cdr:cNvSpPr txBox="1"/>
      </cdr:nvSpPr>
      <cdr:spPr>
        <a:xfrm xmlns:a="http://schemas.openxmlformats.org/drawingml/2006/main">
          <a:off x="1438237" y="2962298"/>
          <a:ext cx="1457333" cy="952487"/>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43" name="ZoneTexte 1"/>
        <cdr:cNvSpPr txBox="1"/>
      </cdr:nvSpPr>
      <cdr:spPr>
        <a:xfrm xmlns:a="http://schemas.openxmlformats.org/drawingml/2006/main">
          <a:off x="2895570" y="2966183"/>
          <a:ext cx="1457333" cy="946954"/>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0.33951</cdr:y>
    </cdr:from>
    <cdr:to>
      <cdr:x>0.33815</cdr:x>
      <cdr:y>0.50133</cdr:y>
    </cdr:to>
    <cdr:sp macro="" textlink="">
      <cdr:nvSpPr>
        <cdr:cNvPr id="46" name="ZoneTexte 1"/>
        <cdr:cNvSpPr txBox="1"/>
      </cdr:nvSpPr>
      <cdr:spPr>
        <a:xfrm xmlns:a="http://schemas.openxmlformats.org/drawingml/2006/main">
          <a:off x="1438237" y="1998520"/>
          <a:ext cx="1457333" cy="952546"/>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0.34047</cdr:y>
    </cdr:from>
    <cdr:to>
      <cdr:x>0.50834</cdr:x>
      <cdr:y>0.50133</cdr:y>
    </cdr:to>
    <cdr:sp macro="" textlink="">
      <cdr:nvSpPr>
        <cdr:cNvPr id="47" name="ZoneTexte 1"/>
        <cdr:cNvSpPr txBox="1"/>
      </cdr:nvSpPr>
      <cdr:spPr>
        <a:xfrm xmlns:a="http://schemas.openxmlformats.org/drawingml/2006/main">
          <a:off x="2895570" y="2004171"/>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0.50945</cdr:x>
      <cdr:y>0.34047</cdr:y>
    </cdr:from>
    <cdr:to>
      <cdr:x>0.67964</cdr:x>
      <cdr:y>0.50133</cdr:y>
    </cdr:to>
    <cdr:sp macro="" textlink="">
      <cdr:nvSpPr>
        <cdr:cNvPr id="48" name="ZoneTexte 1"/>
        <cdr:cNvSpPr txBox="1"/>
      </cdr:nvSpPr>
      <cdr:spPr>
        <a:xfrm xmlns:a="http://schemas.openxmlformats.org/drawingml/2006/main">
          <a:off x="4362443" y="2004171"/>
          <a:ext cx="1457332" cy="946895"/>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49" name="ZoneTexte 1"/>
        <cdr:cNvSpPr txBox="1"/>
      </cdr:nvSpPr>
      <cdr:spPr>
        <a:xfrm xmlns:a="http://schemas.openxmlformats.org/drawingml/2006/main">
          <a:off x="5810235" y="2013696"/>
          <a:ext cx="1457333" cy="946895"/>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0.18028</cdr:y>
    </cdr:from>
    <cdr:to>
      <cdr:x>0.33815</cdr:x>
      <cdr:y>0.34209</cdr:y>
    </cdr:to>
    <cdr:sp macro="" textlink="">
      <cdr:nvSpPr>
        <cdr:cNvPr id="50" name="ZoneTexte 1"/>
        <cdr:cNvSpPr txBox="1"/>
      </cdr:nvSpPr>
      <cdr:spPr>
        <a:xfrm xmlns:a="http://schemas.openxmlformats.org/drawingml/2006/main">
          <a:off x="1438237" y="1061210"/>
          <a:ext cx="1457333" cy="952486"/>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51" name="ZoneTexte 1"/>
        <cdr:cNvSpPr txBox="1"/>
      </cdr:nvSpPr>
      <cdr:spPr>
        <a:xfrm xmlns:a="http://schemas.openxmlformats.org/drawingml/2006/main">
          <a:off x="2895570" y="1061210"/>
          <a:ext cx="1457333" cy="94689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52" name="ZoneTexte 1"/>
        <cdr:cNvSpPr txBox="1"/>
      </cdr:nvSpPr>
      <cdr:spPr>
        <a:xfrm xmlns:a="http://schemas.openxmlformats.org/drawingml/2006/main">
          <a:off x="4352924"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53" name="ZoneTexte 1"/>
        <cdr:cNvSpPr txBox="1"/>
      </cdr:nvSpPr>
      <cdr:spPr>
        <a:xfrm xmlns:a="http://schemas.openxmlformats.org/drawingml/2006/main">
          <a:off x="5810249"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0.22247</cdr:x>
      <cdr:y>0.83495</cdr:y>
    </cdr:from>
    <cdr:to>
      <cdr:x>0.32036</cdr:x>
      <cdr:y>0.8754</cdr:y>
    </cdr:to>
    <cdr:sp macro="" textlink="">
      <cdr:nvSpPr>
        <cdr:cNvPr id="54" name="ZoneTexte 53"/>
        <cdr:cNvSpPr txBox="1"/>
      </cdr:nvSpPr>
      <cdr:spPr>
        <a:xfrm xmlns:a="http://schemas.openxmlformats.org/drawingml/2006/main">
          <a:off x="1905001" y="4914902"/>
          <a:ext cx="838200"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1100"/>
            <a:t>  Unlikely</a:t>
          </a:r>
        </a:p>
      </cdr:txBody>
    </cdr:sp>
  </cdr:relSizeAnchor>
  <cdr:relSizeAnchor xmlns:cdr="http://schemas.openxmlformats.org/drawingml/2006/chartDrawing">
    <cdr:from>
      <cdr:x>0.38154</cdr:x>
      <cdr:y>0.83819</cdr:y>
    </cdr:from>
    <cdr:to>
      <cdr:x>0.49944</cdr:x>
      <cdr:y>0.87864</cdr:y>
    </cdr:to>
    <cdr:sp macro="" textlink="">
      <cdr:nvSpPr>
        <cdr:cNvPr id="55" name="ZoneTexte 1"/>
        <cdr:cNvSpPr txBox="1"/>
      </cdr:nvSpPr>
      <cdr:spPr>
        <a:xfrm xmlns:a="http://schemas.openxmlformats.org/drawingml/2006/main">
          <a:off x="3267076" y="4933965"/>
          <a:ext cx="1009616"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Rare</a:t>
          </a:r>
        </a:p>
      </cdr:txBody>
    </cdr:sp>
  </cdr:relSizeAnchor>
  <cdr:relSizeAnchor xmlns:cdr="http://schemas.openxmlformats.org/drawingml/2006/chartDrawing">
    <cdr:from>
      <cdr:x>0.55951</cdr:x>
      <cdr:y>0.83333</cdr:y>
    </cdr:from>
    <cdr:to>
      <cdr:x>0.6574</cdr:x>
      <cdr:y>0.87379</cdr:y>
    </cdr:to>
    <cdr:sp macro="" textlink="">
      <cdr:nvSpPr>
        <cdr:cNvPr id="56" name="ZoneTexte 1"/>
        <cdr:cNvSpPr txBox="1"/>
      </cdr:nvSpPr>
      <cdr:spPr>
        <a:xfrm xmlns:a="http://schemas.openxmlformats.org/drawingml/2006/main">
          <a:off x="4791075" y="4905375"/>
          <a:ext cx="838200"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Possible</a:t>
          </a:r>
        </a:p>
      </cdr:txBody>
    </cdr:sp>
  </cdr:relSizeAnchor>
  <cdr:relSizeAnchor xmlns:cdr="http://schemas.openxmlformats.org/drawingml/2006/chartDrawing">
    <cdr:from>
      <cdr:x>0.72748</cdr:x>
      <cdr:y>0.82848</cdr:y>
    </cdr:from>
    <cdr:to>
      <cdr:x>0.8465</cdr:x>
      <cdr:y>0.86893</cdr:y>
    </cdr:to>
    <cdr:sp macro="" textlink="">
      <cdr:nvSpPr>
        <cdr:cNvPr id="57" name="ZoneTexte 1"/>
        <cdr:cNvSpPr txBox="1"/>
      </cdr:nvSpPr>
      <cdr:spPr>
        <a:xfrm xmlns:a="http://schemas.openxmlformats.org/drawingml/2006/main">
          <a:off x="6229351" y="4876808"/>
          <a:ext cx="1019207"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Likely</a:t>
          </a:r>
        </a:p>
      </cdr:txBody>
    </cdr:sp>
  </cdr:relSizeAnchor>
  <cdr:relSizeAnchor xmlns:cdr="http://schemas.openxmlformats.org/drawingml/2006/chartDrawing">
    <cdr:from>
      <cdr:x>0.13904</cdr:x>
      <cdr:y>0.63107</cdr:y>
    </cdr:from>
    <cdr:to>
      <cdr:x>0.16685</cdr:x>
      <cdr:y>0.81715</cdr:y>
    </cdr:to>
    <cdr:sp macro="" textlink="">
      <cdr:nvSpPr>
        <cdr:cNvPr id="58" name="ZoneTexte 1"/>
        <cdr:cNvSpPr txBox="1"/>
      </cdr:nvSpPr>
      <cdr:spPr>
        <a:xfrm xmlns:a="http://schemas.openxmlformats.org/drawingml/2006/main" rot="16200000">
          <a:off x="762003" y="4143378"/>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Low</a:t>
          </a:r>
        </a:p>
      </cdr:txBody>
    </cdr:sp>
  </cdr:relSizeAnchor>
  <cdr:relSizeAnchor xmlns:cdr="http://schemas.openxmlformats.org/drawingml/2006/chartDrawing">
    <cdr:from>
      <cdr:x>0.1346</cdr:x>
      <cdr:y>0.46116</cdr:y>
    </cdr:from>
    <cdr:to>
      <cdr:x>0.16241</cdr:x>
      <cdr:y>0.64725</cdr:y>
    </cdr:to>
    <cdr:sp macro="" textlink="">
      <cdr:nvSpPr>
        <cdr:cNvPr id="59" name="ZoneTexte 1"/>
        <cdr:cNvSpPr txBox="1"/>
      </cdr:nvSpPr>
      <cdr:spPr>
        <a:xfrm xmlns:a="http://schemas.openxmlformats.org/drawingml/2006/main" rot="16200000">
          <a:off x="723901" y="3143259"/>
          <a:ext cx="1095410" cy="2381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Moderate</a:t>
          </a:r>
        </a:p>
      </cdr:txBody>
    </cdr:sp>
  </cdr:relSizeAnchor>
  <cdr:relSizeAnchor xmlns:cdr="http://schemas.openxmlformats.org/drawingml/2006/chartDrawing">
    <cdr:from>
      <cdr:x>0.13793</cdr:x>
      <cdr:y>0.29288</cdr:y>
    </cdr:from>
    <cdr:to>
      <cdr:x>0.16574</cdr:x>
      <cdr:y>0.47896</cdr:y>
    </cdr:to>
    <cdr:sp macro="" textlink="">
      <cdr:nvSpPr>
        <cdr:cNvPr id="60" name="ZoneTexte 1"/>
        <cdr:cNvSpPr txBox="1"/>
      </cdr:nvSpPr>
      <cdr:spPr>
        <a:xfrm xmlns:a="http://schemas.openxmlformats.org/drawingml/2006/main" rot="16200000">
          <a:off x="752477" y="2152652"/>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Serious</a:t>
          </a:r>
        </a:p>
      </cdr:txBody>
    </cdr:sp>
  </cdr:relSizeAnchor>
  <cdr:relSizeAnchor xmlns:cdr="http://schemas.openxmlformats.org/drawingml/2006/chartDrawing">
    <cdr:from>
      <cdr:x>0.13904</cdr:x>
      <cdr:y>0.14401</cdr:y>
    </cdr:from>
    <cdr:to>
      <cdr:x>0.16685</cdr:x>
      <cdr:y>0.3301</cdr:y>
    </cdr:to>
    <cdr:sp macro="" textlink="">
      <cdr:nvSpPr>
        <cdr:cNvPr id="61" name="ZoneTexte 1"/>
        <cdr:cNvSpPr txBox="1"/>
      </cdr:nvSpPr>
      <cdr:spPr>
        <a:xfrm xmlns:a="http://schemas.openxmlformats.org/drawingml/2006/main" rot="16200000">
          <a:off x="762001" y="1276351"/>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Extreme</a:t>
          </a:r>
        </a:p>
      </cdr:txBody>
    </cdr:sp>
  </cdr:relSizeAnchor>
  <cdr:relSizeAnchor xmlns:cdr="http://schemas.openxmlformats.org/drawingml/2006/chartDrawing">
    <cdr:from>
      <cdr:x>0.67853</cdr:x>
      <cdr:y>0.5039</cdr:y>
    </cdr:from>
    <cdr:to>
      <cdr:x>0.84872</cdr:x>
      <cdr:y>0.66477</cdr:y>
    </cdr:to>
    <cdr:sp macro="" textlink="">
      <cdr:nvSpPr>
        <cdr:cNvPr id="2" name="ZoneTexte 1"/>
        <cdr:cNvSpPr txBox="1"/>
      </cdr:nvSpPr>
      <cdr:spPr>
        <a:xfrm xmlns:a="http://schemas.openxmlformats.org/drawingml/2006/main">
          <a:off x="5810235" y="2966183"/>
          <a:ext cx="1457333"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3" name="ZoneTexte 1"/>
        <cdr:cNvSpPr txBox="1"/>
      </cdr:nvSpPr>
      <cdr:spPr>
        <a:xfrm xmlns:a="http://schemas.openxmlformats.org/drawingml/2006/main">
          <a:off x="4352903" y="2966183"/>
          <a:ext cx="1457332" cy="94695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4" name="ZoneTexte 1"/>
        <cdr:cNvSpPr txBox="1"/>
      </cdr:nvSpPr>
      <cdr:spPr>
        <a:xfrm xmlns:a="http://schemas.openxmlformats.org/drawingml/2006/main">
          <a:off x="1438276" y="3910843"/>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5" name="ZoneTexte 1"/>
        <cdr:cNvSpPr txBox="1"/>
      </cdr:nvSpPr>
      <cdr:spPr>
        <a:xfrm xmlns:a="http://schemas.openxmlformats.org/drawingml/2006/main">
          <a:off x="289560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7" name="ZoneTexte 1"/>
        <cdr:cNvSpPr txBox="1"/>
      </cdr:nvSpPr>
      <cdr:spPr>
        <a:xfrm xmlns:a="http://schemas.openxmlformats.org/drawingml/2006/main">
          <a:off x="4352925"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0.66505</cdr:y>
    </cdr:from>
    <cdr:to>
      <cdr:x>0.84872</cdr:x>
      <cdr:y>0.82591</cdr:y>
    </cdr:to>
    <cdr:sp macro="" textlink="">
      <cdr:nvSpPr>
        <cdr:cNvPr id="8" name="ZoneTexte 1"/>
        <cdr:cNvSpPr txBox="1"/>
      </cdr:nvSpPr>
      <cdr:spPr>
        <a:xfrm xmlns:a="http://schemas.openxmlformats.org/drawingml/2006/main">
          <a:off x="5810250" y="3914775"/>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9" name="ZoneTexte 1"/>
        <cdr:cNvSpPr txBox="1"/>
      </cdr:nvSpPr>
      <cdr:spPr>
        <a:xfrm xmlns:a="http://schemas.openxmlformats.org/drawingml/2006/main">
          <a:off x="1438275" y="2962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10" name="ZoneTexte 1"/>
        <cdr:cNvSpPr txBox="1"/>
      </cdr:nvSpPr>
      <cdr:spPr>
        <a:xfrm xmlns:a="http://schemas.openxmlformats.org/drawingml/2006/main">
          <a:off x="289559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0.5039</cdr:y>
    </cdr:from>
    <cdr:to>
      <cdr:x>0.67853</cdr:x>
      <cdr:y>0.66477</cdr:y>
    </cdr:to>
    <cdr:sp macro="" textlink="">
      <cdr:nvSpPr>
        <cdr:cNvPr id="11" name="ZoneTexte 1"/>
        <cdr:cNvSpPr txBox="1"/>
      </cdr:nvSpPr>
      <cdr:spPr>
        <a:xfrm xmlns:a="http://schemas.openxmlformats.org/drawingml/2006/main">
          <a:off x="4352924"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0.67853</cdr:x>
      <cdr:y>0.5039</cdr:y>
    </cdr:from>
    <cdr:to>
      <cdr:x>0.84872</cdr:x>
      <cdr:y>0.66477</cdr:y>
    </cdr:to>
    <cdr:sp macro="" textlink="">
      <cdr:nvSpPr>
        <cdr:cNvPr id="12" name="ZoneTexte 1"/>
        <cdr:cNvSpPr txBox="1"/>
      </cdr:nvSpPr>
      <cdr:spPr>
        <a:xfrm xmlns:a="http://schemas.openxmlformats.org/drawingml/2006/main">
          <a:off x="5810249" y="2966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0.34142</cdr:y>
    </cdr:from>
    <cdr:to>
      <cdr:x>0.33815</cdr:x>
      <cdr:y>0.50324</cdr:y>
    </cdr:to>
    <cdr:sp macro="" textlink="">
      <cdr:nvSpPr>
        <cdr:cNvPr id="13" name="ZoneTexte 1"/>
        <cdr:cNvSpPr txBox="1"/>
      </cdr:nvSpPr>
      <cdr:spPr>
        <a:xfrm xmlns:a="http://schemas.openxmlformats.org/drawingml/2006/main">
          <a:off x="1438275" y="20097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0.34209</cdr:y>
    </cdr:from>
    <cdr:to>
      <cdr:x>0.50834</cdr:x>
      <cdr:y>0.50295</cdr:y>
    </cdr:to>
    <cdr:sp macro="" textlink="">
      <cdr:nvSpPr>
        <cdr:cNvPr id="14" name="ZoneTexte 1"/>
        <cdr:cNvSpPr txBox="1"/>
      </cdr:nvSpPr>
      <cdr:spPr>
        <a:xfrm xmlns:a="http://schemas.openxmlformats.org/drawingml/2006/main">
          <a:off x="289559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0.34209</cdr:y>
    </cdr:from>
    <cdr:to>
      <cdr:x>0.67853</cdr:x>
      <cdr:y>0.50295</cdr:y>
    </cdr:to>
    <cdr:sp macro="" textlink="">
      <cdr:nvSpPr>
        <cdr:cNvPr id="15" name="ZoneTexte 1"/>
        <cdr:cNvSpPr txBox="1"/>
      </cdr:nvSpPr>
      <cdr:spPr>
        <a:xfrm xmlns:a="http://schemas.openxmlformats.org/drawingml/2006/main">
          <a:off x="4352924"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16" name="ZoneTexte 1"/>
        <cdr:cNvSpPr txBox="1"/>
      </cdr:nvSpPr>
      <cdr:spPr>
        <a:xfrm xmlns:a="http://schemas.openxmlformats.org/drawingml/2006/main">
          <a:off x="5810249" y="20137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0.17961</cdr:y>
    </cdr:from>
    <cdr:to>
      <cdr:x>0.33815</cdr:x>
      <cdr:y>0.34142</cdr:y>
    </cdr:to>
    <cdr:sp macro="" textlink="">
      <cdr:nvSpPr>
        <cdr:cNvPr id="17" name="ZoneTexte 1"/>
        <cdr:cNvSpPr txBox="1"/>
      </cdr:nvSpPr>
      <cdr:spPr>
        <a:xfrm xmlns:a="http://schemas.openxmlformats.org/drawingml/2006/main">
          <a:off x="1438275" y="1057275"/>
          <a:ext cx="1457326" cy="952502"/>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18" name="ZoneTexte 1"/>
        <cdr:cNvSpPr txBox="1"/>
      </cdr:nvSpPr>
      <cdr:spPr>
        <a:xfrm xmlns:a="http://schemas.openxmlformats.org/drawingml/2006/main">
          <a:off x="289559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26" name="ZoneTexte 1"/>
        <cdr:cNvSpPr txBox="1"/>
      </cdr:nvSpPr>
      <cdr:spPr>
        <a:xfrm xmlns:a="http://schemas.openxmlformats.org/drawingml/2006/main">
          <a:off x="4352924"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27" name="ZoneTexte 1"/>
        <cdr:cNvSpPr txBox="1"/>
      </cdr:nvSpPr>
      <cdr:spPr>
        <a:xfrm xmlns:a="http://schemas.openxmlformats.org/drawingml/2006/main">
          <a:off x="5810249" y="1061207"/>
          <a:ext cx="1457326" cy="946910"/>
        </a:xfrm>
        <a:prstGeom xmlns:a="http://schemas.openxmlformats.org/drawingml/2006/main" prst="rect">
          <a:avLst/>
        </a:prstGeom>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0.66438</cdr:y>
    </cdr:from>
    <cdr:to>
      <cdr:x>0.33815</cdr:x>
      <cdr:y>0.82524</cdr:y>
    </cdr:to>
    <cdr:sp macro="" textlink="">
      <cdr:nvSpPr>
        <cdr:cNvPr id="28" name="ZoneTexte 1"/>
        <cdr:cNvSpPr txBox="1"/>
      </cdr:nvSpPr>
      <cdr:spPr>
        <a:xfrm xmlns:a="http://schemas.openxmlformats.org/drawingml/2006/main">
          <a:off x="1438276" y="3910843"/>
          <a:ext cx="1457326" cy="946910"/>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0.66505</cdr:y>
    </cdr:from>
    <cdr:to>
      <cdr:x>0.50834</cdr:x>
      <cdr:y>0.82591</cdr:y>
    </cdr:to>
    <cdr:sp macro="" textlink="">
      <cdr:nvSpPr>
        <cdr:cNvPr id="29" name="ZoneTexte 1"/>
        <cdr:cNvSpPr txBox="1"/>
      </cdr:nvSpPr>
      <cdr:spPr>
        <a:xfrm xmlns:a="http://schemas.openxmlformats.org/drawingml/2006/main">
          <a:off x="2895570" y="3914785"/>
          <a:ext cx="1457333"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0.50834</cdr:x>
      <cdr:y>0.66505</cdr:y>
    </cdr:from>
    <cdr:to>
      <cdr:x>0.67853</cdr:x>
      <cdr:y>0.82591</cdr:y>
    </cdr:to>
    <cdr:sp macro="" textlink="">
      <cdr:nvSpPr>
        <cdr:cNvPr id="62" name="ZoneTexte 1"/>
        <cdr:cNvSpPr txBox="1"/>
      </cdr:nvSpPr>
      <cdr:spPr>
        <a:xfrm xmlns:a="http://schemas.openxmlformats.org/drawingml/2006/main">
          <a:off x="4352903" y="3914785"/>
          <a:ext cx="1457332" cy="946895"/>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0.66343</cdr:y>
    </cdr:from>
    <cdr:to>
      <cdr:x>0.84872</cdr:x>
      <cdr:y>0.82429</cdr:y>
    </cdr:to>
    <cdr:sp macro="" textlink="">
      <cdr:nvSpPr>
        <cdr:cNvPr id="63" name="ZoneTexte 1"/>
        <cdr:cNvSpPr txBox="1"/>
      </cdr:nvSpPr>
      <cdr:spPr>
        <a:xfrm xmlns:a="http://schemas.openxmlformats.org/drawingml/2006/main">
          <a:off x="5810235" y="3905260"/>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0.50324</cdr:y>
    </cdr:from>
    <cdr:to>
      <cdr:x>0.33815</cdr:x>
      <cdr:y>0.66505</cdr:y>
    </cdr:to>
    <cdr:sp macro="" textlink="">
      <cdr:nvSpPr>
        <cdr:cNvPr id="64" name="ZoneTexte 1"/>
        <cdr:cNvSpPr txBox="1"/>
      </cdr:nvSpPr>
      <cdr:spPr>
        <a:xfrm xmlns:a="http://schemas.openxmlformats.org/drawingml/2006/main">
          <a:off x="1438237" y="2962298"/>
          <a:ext cx="1457333" cy="952487"/>
        </a:xfrm>
        <a:prstGeom xmlns:a="http://schemas.openxmlformats.org/drawingml/2006/main" prst="rect">
          <a:avLst/>
        </a:prstGeom>
        <a:solidFill xmlns:a="http://schemas.openxmlformats.org/drawingml/2006/main">
          <a:srgbClr val="9BBB59">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0.33815</cdr:x>
      <cdr:y>0.5039</cdr:y>
    </cdr:from>
    <cdr:to>
      <cdr:x>0.50834</cdr:x>
      <cdr:y>0.66477</cdr:y>
    </cdr:to>
    <cdr:sp macro="" textlink="">
      <cdr:nvSpPr>
        <cdr:cNvPr id="65" name="ZoneTexte 1"/>
        <cdr:cNvSpPr txBox="1"/>
      </cdr:nvSpPr>
      <cdr:spPr>
        <a:xfrm xmlns:a="http://schemas.openxmlformats.org/drawingml/2006/main">
          <a:off x="2895570" y="2966183"/>
          <a:ext cx="1457333" cy="946954"/>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fr-FR" sz="1100"/>
        </a:p>
      </cdr:txBody>
    </cdr:sp>
  </cdr:relSizeAnchor>
  <cdr:relSizeAnchor xmlns:cdr="http://schemas.openxmlformats.org/drawingml/2006/chartDrawing">
    <cdr:from>
      <cdr:x>0.16796</cdr:x>
      <cdr:y>0.33951</cdr:y>
    </cdr:from>
    <cdr:to>
      <cdr:x>0.33815</cdr:x>
      <cdr:y>0.50133</cdr:y>
    </cdr:to>
    <cdr:sp macro="" textlink="">
      <cdr:nvSpPr>
        <cdr:cNvPr id="66" name="ZoneTexte 1"/>
        <cdr:cNvSpPr txBox="1"/>
      </cdr:nvSpPr>
      <cdr:spPr>
        <a:xfrm xmlns:a="http://schemas.openxmlformats.org/drawingml/2006/main">
          <a:off x="1438237" y="1998520"/>
          <a:ext cx="1457333" cy="952546"/>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0.34047</cdr:y>
    </cdr:from>
    <cdr:to>
      <cdr:x>0.50834</cdr:x>
      <cdr:y>0.50133</cdr:y>
    </cdr:to>
    <cdr:sp macro="" textlink="">
      <cdr:nvSpPr>
        <cdr:cNvPr id="67" name="ZoneTexte 1"/>
        <cdr:cNvSpPr txBox="1"/>
      </cdr:nvSpPr>
      <cdr:spPr>
        <a:xfrm xmlns:a="http://schemas.openxmlformats.org/drawingml/2006/main">
          <a:off x="2895570" y="2004171"/>
          <a:ext cx="1457333" cy="946895"/>
        </a:xfrm>
        <a:prstGeom xmlns:a="http://schemas.openxmlformats.org/drawingml/2006/main" prst="rect">
          <a:avLst/>
        </a:prstGeom>
        <a:solidFill xmlns:a="http://schemas.openxmlformats.org/drawingml/2006/main">
          <a:srgbClr val="4F81B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0.50945</cdr:x>
      <cdr:y>0.34047</cdr:y>
    </cdr:from>
    <cdr:to>
      <cdr:x>0.67964</cdr:x>
      <cdr:y>0.50133</cdr:y>
    </cdr:to>
    <cdr:sp macro="" textlink="">
      <cdr:nvSpPr>
        <cdr:cNvPr id="68" name="ZoneTexte 1"/>
        <cdr:cNvSpPr txBox="1"/>
      </cdr:nvSpPr>
      <cdr:spPr>
        <a:xfrm xmlns:a="http://schemas.openxmlformats.org/drawingml/2006/main">
          <a:off x="4362443" y="2004171"/>
          <a:ext cx="1457332" cy="946895"/>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0.34209</cdr:y>
    </cdr:from>
    <cdr:to>
      <cdr:x>0.84872</cdr:x>
      <cdr:y>0.50295</cdr:y>
    </cdr:to>
    <cdr:sp macro="" textlink="">
      <cdr:nvSpPr>
        <cdr:cNvPr id="69" name="ZoneTexte 1"/>
        <cdr:cNvSpPr txBox="1"/>
      </cdr:nvSpPr>
      <cdr:spPr>
        <a:xfrm xmlns:a="http://schemas.openxmlformats.org/drawingml/2006/main">
          <a:off x="5810235" y="2013696"/>
          <a:ext cx="1457333" cy="946895"/>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0.16796</cdr:x>
      <cdr:y>0.18028</cdr:y>
    </cdr:from>
    <cdr:to>
      <cdr:x>0.33815</cdr:x>
      <cdr:y>0.34209</cdr:y>
    </cdr:to>
    <cdr:sp macro="" textlink="">
      <cdr:nvSpPr>
        <cdr:cNvPr id="70" name="ZoneTexte 1"/>
        <cdr:cNvSpPr txBox="1"/>
      </cdr:nvSpPr>
      <cdr:spPr>
        <a:xfrm xmlns:a="http://schemas.openxmlformats.org/drawingml/2006/main">
          <a:off x="1438237" y="1061210"/>
          <a:ext cx="1457333" cy="952486"/>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0.33815</cdr:x>
      <cdr:y>0.18028</cdr:y>
    </cdr:from>
    <cdr:to>
      <cdr:x>0.50834</cdr:x>
      <cdr:y>0.34114</cdr:y>
    </cdr:to>
    <cdr:sp macro="" textlink="">
      <cdr:nvSpPr>
        <cdr:cNvPr id="71" name="ZoneTexte 1"/>
        <cdr:cNvSpPr txBox="1"/>
      </cdr:nvSpPr>
      <cdr:spPr>
        <a:xfrm xmlns:a="http://schemas.openxmlformats.org/drawingml/2006/main">
          <a:off x="2895570" y="1061210"/>
          <a:ext cx="1457333" cy="946894"/>
        </a:xfrm>
        <a:prstGeom xmlns:a="http://schemas.openxmlformats.org/drawingml/2006/main" prst="rect">
          <a:avLst/>
        </a:prstGeom>
        <a:solidFill xmlns:a="http://schemas.openxmlformats.org/drawingml/2006/main">
          <a:srgbClr val="F79646">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0.50834</cdr:x>
      <cdr:y>0.18028</cdr:y>
    </cdr:from>
    <cdr:to>
      <cdr:x>0.67853</cdr:x>
      <cdr:y>0.34114</cdr:y>
    </cdr:to>
    <cdr:sp macro="" textlink="">
      <cdr:nvSpPr>
        <cdr:cNvPr id="72" name="ZoneTexte 1"/>
        <cdr:cNvSpPr txBox="1"/>
      </cdr:nvSpPr>
      <cdr:spPr>
        <a:xfrm xmlns:a="http://schemas.openxmlformats.org/drawingml/2006/main">
          <a:off x="4352924"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0.67853</cdr:x>
      <cdr:y>0.18028</cdr:y>
    </cdr:from>
    <cdr:to>
      <cdr:x>0.84872</cdr:x>
      <cdr:y>0.34114</cdr:y>
    </cdr:to>
    <cdr:sp macro="" textlink="">
      <cdr:nvSpPr>
        <cdr:cNvPr id="73" name="ZoneTexte 1"/>
        <cdr:cNvSpPr txBox="1"/>
      </cdr:nvSpPr>
      <cdr:spPr>
        <a:xfrm xmlns:a="http://schemas.openxmlformats.org/drawingml/2006/main">
          <a:off x="5810249" y="1061207"/>
          <a:ext cx="1457326" cy="946910"/>
        </a:xfrm>
        <a:prstGeom xmlns:a="http://schemas.openxmlformats.org/drawingml/2006/main" prst="rect">
          <a:avLst/>
        </a:prstGeom>
        <a:solidFill xmlns:a="http://schemas.openxmlformats.org/drawingml/2006/main">
          <a:srgbClr val="C0504D">
            <a:alpha val="40000"/>
          </a:srgbClr>
        </a:solidFill>
        <a:ln xmlns:a="http://schemas.openxmlformats.org/drawingml/2006/main">
          <a:solidFill>
            <a:sysClr val="windowText" lastClr="000000"/>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endParaRPr lang="fr-FR" sz="1100"/>
        </a:p>
      </cdr:txBody>
    </cdr:sp>
  </cdr:relSizeAnchor>
  <cdr:relSizeAnchor xmlns:cdr="http://schemas.openxmlformats.org/drawingml/2006/chartDrawing">
    <cdr:from>
      <cdr:x>0.22247</cdr:x>
      <cdr:y>0.83495</cdr:y>
    </cdr:from>
    <cdr:to>
      <cdr:x>0.32036</cdr:x>
      <cdr:y>0.8754</cdr:y>
    </cdr:to>
    <cdr:sp macro="" textlink="">
      <cdr:nvSpPr>
        <cdr:cNvPr id="74" name="ZoneTexte 53"/>
        <cdr:cNvSpPr txBox="1"/>
      </cdr:nvSpPr>
      <cdr:spPr>
        <a:xfrm xmlns:a="http://schemas.openxmlformats.org/drawingml/2006/main">
          <a:off x="1905001" y="4914902"/>
          <a:ext cx="838200"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fr-FR" sz="1100"/>
            <a:t>  Unlikely</a:t>
          </a:r>
        </a:p>
      </cdr:txBody>
    </cdr:sp>
  </cdr:relSizeAnchor>
  <cdr:relSizeAnchor xmlns:cdr="http://schemas.openxmlformats.org/drawingml/2006/chartDrawing">
    <cdr:from>
      <cdr:x>0.38154</cdr:x>
      <cdr:y>0.83819</cdr:y>
    </cdr:from>
    <cdr:to>
      <cdr:x>0.49944</cdr:x>
      <cdr:y>0.87864</cdr:y>
    </cdr:to>
    <cdr:sp macro="" textlink="">
      <cdr:nvSpPr>
        <cdr:cNvPr id="75" name="ZoneTexte 1"/>
        <cdr:cNvSpPr txBox="1"/>
      </cdr:nvSpPr>
      <cdr:spPr>
        <a:xfrm xmlns:a="http://schemas.openxmlformats.org/drawingml/2006/main">
          <a:off x="3267076" y="4933965"/>
          <a:ext cx="1009616"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Rare</a:t>
          </a:r>
        </a:p>
      </cdr:txBody>
    </cdr:sp>
  </cdr:relSizeAnchor>
  <cdr:relSizeAnchor xmlns:cdr="http://schemas.openxmlformats.org/drawingml/2006/chartDrawing">
    <cdr:from>
      <cdr:x>0.55951</cdr:x>
      <cdr:y>0.83333</cdr:y>
    </cdr:from>
    <cdr:to>
      <cdr:x>0.6574</cdr:x>
      <cdr:y>0.87379</cdr:y>
    </cdr:to>
    <cdr:sp macro="" textlink="">
      <cdr:nvSpPr>
        <cdr:cNvPr id="76" name="ZoneTexte 1"/>
        <cdr:cNvSpPr txBox="1"/>
      </cdr:nvSpPr>
      <cdr:spPr>
        <a:xfrm xmlns:a="http://schemas.openxmlformats.org/drawingml/2006/main">
          <a:off x="4791075" y="4905375"/>
          <a:ext cx="838200"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Possible</a:t>
          </a:r>
        </a:p>
      </cdr:txBody>
    </cdr:sp>
  </cdr:relSizeAnchor>
  <cdr:relSizeAnchor xmlns:cdr="http://schemas.openxmlformats.org/drawingml/2006/chartDrawing">
    <cdr:from>
      <cdr:x>0.72748</cdr:x>
      <cdr:y>0.82848</cdr:y>
    </cdr:from>
    <cdr:to>
      <cdr:x>0.8465</cdr:x>
      <cdr:y>0.86893</cdr:y>
    </cdr:to>
    <cdr:sp macro="" textlink="">
      <cdr:nvSpPr>
        <cdr:cNvPr id="77" name="ZoneTexte 1"/>
        <cdr:cNvSpPr txBox="1"/>
      </cdr:nvSpPr>
      <cdr:spPr>
        <a:xfrm xmlns:a="http://schemas.openxmlformats.org/drawingml/2006/main">
          <a:off x="6229351" y="4876808"/>
          <a:ext cx="1019207" cy="2381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Likely</a:t>
          </a:r>
        </a:p>
      </cdr:txBody>
    </cdr:sp>
  </cdr:relSizeAnchor>
  <cdr:relSizeAnchor xmlns:cdr="http://schemas.openxmlformats.org/drawingml/2006/chartDrawing">
    <cdr:from>
      <cdr:x>0.13904</cdr:x>
      <cdr:y>0.63107</cdr:y>
    </cdr:from>
    <cdr:to>
      <cdr:x>0.16685</cdr:x>
      <cdr:y>0.81715</cdr:y>
    </cdr:to>
    <cdr:sp macro="" textlink="">
      <cdr:nvSpPr>
        <cdr:cNvPr id="78" name="ZoneTexte 1"/>
        <cdr:cNvSpPr txBox="1"/>
      </cdr:nvSpPr>
      <cdr:spPr>
        <a:xfrm xmlns:a="http://schemas.openxmlformats.org/drawingml/2006/main" rot="16200000">
          <a:off x="762003" y="4143378"/>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Low</a:t>
          </a:r>
        </a:p>
      </cdr:txBody>
    </cdr:sp>
  </cdr:relSizeAnchor>
  <cdr:relSizeAnchor xmlns:cdr="http://schemas.openxmlformats.org/drawingml/2006/chartDrawing">
    <cdr:from>
      <cdr:x>0.1346</cdr:x>
      <cdr:y>0.46116</cdr:y>
    </cdr:from>
    <cdr:to>
      <cdr:x>0.16241</cdr:x>
      <cdr:y>0.64725</cdr:y>
    </cdr:to>
    <cdr:sp macro="" textlink="">
      <cdr:nvSpPr>
        <cdr:cNvPr id="79" name="ZoneTexte 1"/>
        <cdr:cNvSpPr txBox="1"/>
      </cdr:nvSpPr>
      <cdr:spPr>
        <a:xfrm xmlns:a="http://schemas.openxmlformats.org/drawingml/2006/main" rot="16200000">
          <a:off x="723901" y="3143259"/>
          <a:ext cx="1095410" cy="2381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fr-FR" sz="1100"/>
            <a:t>Moderate</a:t>
          </a:r>
        </a:p>
      </cdr:txBody>
    </cdr:sp>
  </cdr:relSizeAnchor>
  <cdr:relSizeAnchor xmlns:cdr="http://schemas.openxmlformats.org/drawingml/2006/chartDrawing">
    <cdr:from>
      <cdr:x>0.13793</cdr:x>
      <cdr:y>0.29288</cdr:y>
    </cdr:from>
    <cdr:to>
      <cdr:x>0.16574</cdr:x>
      <cdr:y>0.47896</cdr:y>
    </cdr:to>
    <cdr:sp macro="" textlink="">
      <cdr:nvSpPr>
        <cdr:cNvPr id="80" name="ZoneTexte 1"/>
        <cdr:cNvSpPr txBox="1"/>
      </cdr:nvSpPr>
      <cdr:spPr>
        <a:xfrm xmlns:a="http://schemas.openxmlformats.org/drawingml/2006/main" rot="16200000">
          <a:off x="752477" y="2152652"/>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Serious</a:t>
          </a:r>
        </a:p>
      </cdr:txBody>
    </cdr:sp>
  </cdr:relSizeAnchor>
  <cdr:relSizeAnchor xmlns:cdr="http://schemas.openxmlformats.org/drawingml/2006/chartDrawing">
    <cdr:from>
      <cdr:x>0.13904</cdr:x>
      <cdr:y>0.14401</cdr:y>
    </cdr:from>
    <cdr:to>
      <cdr:x>0.16685</cdr:x>
      <cdr:y>0.3301</cdr:y>
    </cdr:to>
    <cdr:sp macro="" textlink="">
      <cdr:nvSpPr>
        <cdr:cNvPr id="81" name="ZoneTexte 1"/>
        <cdr:cNvSpPr txBox="1"/>
      </cdr:nvSpPr>
      <cdr:spPr>
        <a:xfrm xmlns:a="http://schemas.openxmlformats.org/drawingml/2006/main" rot="16200000">
          <a:off x="762001" y="1276351"/>
          <a:ext cx="1095376"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fr-FR" sz="1100"/>
            <a:t>Extreme</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635000</xdr:colOff>
      <xdr:row>2</xdr:row>
      <xdr:rowOff>127000</xdr:rowOff>
    </xdr:from>
    <xdr:to>
      <xdr:col>17</xdr:col>
      <xdr:colOff>381000</xdr:colOff>
      <xdr:row>36</xdr:row>
      <xdr:rowOff>0</xdr:rowOff>
    </xdr:to>
    <xdr:graphicFrame macro="">
      <xdr:nvGraphicFramePr>
        <xdr:cNvPr id="2" name="MeasuresRepresentati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695325</xdr:colOff>
      <xdr:row>1</xdr:row>
      <xdr:rowOff>123825</xdr:rowOff>
    </xdr:from>
    <xdr:to>
      <xdr:col>14</xdr:col>
      <xdr:colOff>885825</xdr:colOff>
      <xdr:row>13</xdr:row>
      <xdr:rowOff>152400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714376</xdr:colOff>
      <xdr:row>20</xdr:row>
      <xdr:rowOff>0</xdr:rowOff>
    </xdr:from>
    <xdr:to>
      <xdr:col>15</xdr:col>
      <xdr:colOff>1238250</xdr:colOff>
      <xdr:row>36</xdr:row>
      <xdr:rowOff>0</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0.49635</cdr:x>
      <cdr:y>0.15888</cdr:y>
    </cdr:from>
    <cdr:to>
      <cdr:x>0.50949</cdr:x>
      <cdr:y>0.46358</cdr:y>
    </cdr:to>
    <cdr:grpSp>
      <cdr:nvGrpSpPr>
        <cdr:cNvPr id="2" name="Groupe 1"/>
        <cdr:cNvGrpSpPr/>
      </cdr:nvGrpSpPr>
      <cdr:grpSpPr>
        <a:xfrm xmlns:a="http://schemas.openxmlformats.org/drawingml/2006/main">
          <a:off x="3238498" y="870166"/>
          <a:ext cx="85733" cy="1668804"/>
          <a:chOff x="0" y="0"/>
          <a:chExt cx="29064" cy="2613193"/>
        </a:xfrm>
      </cdr:grpSpPr>
      <cdr:sp macro="" textlink="">
        <cdr:nvSpPr>
          <cdr:cNvPr id="3" name="Rectangle 2"/>
          <cdr:cNvSpPr/>
        </cdr:nvSpPr>
        <cdr:spPr>
          <a:xfrm xmlns:a="http://schemas.openxmlformats.org/drawingml/2006/main" rot="10800000">
            <a:off x="18" y="1738079"/>
            <a:ext cx="29046" cy="875114"/>
          </a:xfrm>
          <a:prstGeom xmlns:a="http://schemas.openxmlformats.org/drawingml/2006/main" prst="rect">
            <a:avLst/>
          </a:prstGeom>
          <a:solidFill xmlns:a="http://schemas.openxmlformats.org/drawingml/2006/main">
            <a:srgbClr val="FF000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sp macro="" textlink="">
        <cdr:nvSpPr>
          <cdr:cNvPr id="4" name="Rectangle 3"/>
          <cdr:cNvSpPr/>
        </cdr:nvSpPr>
        <cdr:spPr>
          <a:xfrm xmlns:a="http://schemas.openxmlformats.org/drawingml/2006/main" rot="10800000">
            <a:off x="14" y="918141"/>
            <a:ext cx="29046" cy="829055"/>
          </a:xfrm>
          <a:prstGeom xmlns:a="http://schemas.openxmlformats.org/drawingml/2006/main" prst="rect">
            <a:avLst/>
          </a:prstGeom>
          <a:solidFill xmlns:a="http://schemas.openxmlformats.org/drawingml/2006/main">
            <a:srgbClr val="FFFF0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sp macro="" textlink="">
        <cdr:nvSpPr>
          <cdr:cNvPr id="5" name="Rectangle 4"/>
          <cdr:cNvSpPr/>
        </cdr:nvSpPr>
        <cdr:spPr>
          <a:xfrm xmlns:a="http://schemas.openxmlformats.org/drawingml/2006/main" rot="10800000">
            <a:off x="4" y="89659"/>
            <a:ext cx="29046" cy="829055"/>
          </a:xfrm>
          <a:prstGeom xmlns:a="http://schemas.openxmlformats.org/drawingml/2006/main" prst="rect">
            <a:avLst/>
          </a:prstGeom>
          <a:solidFill xmlns:a="http://schemas.openxmlformats.org/drawingml/2006/main">
            <a:srgbClr val="00B0F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sp macro="" textlink="">
        <cdr:nvSpPr>
          <cdr:cNvPr id="6" name="Rectangle 5"/>
          <cdr:cNvSpPr/>
        </cdr:nvSpPr>
        <cdr:spPr>
          <a:xfrm xmlns:a="http://schemas.openxmlformats.org/drawingml/2006/main" rot="10800000">
            <a:off x="0" y="0"/>
            <a:ext cx="29046" cy="122159"/>
          </a:xfrm>
          <a:prstGeom xmlns:a="http://schemas.openxmlformats.org/drawingml/2006/main" prst="rect">
            <a:avLst/>
          </a:prstGeom>
          <a:solidFill xmlns:a="http://schemas.openxmlformats.org/drawingml/2006/main">
            <a:srgbClr val="92D050"/>
          </a:solidFill>
          <a:ln xmlns:a="http://schemas.openxmlformats.org/drawingml/2006/main" w="9525">
            <a:solidFill>
              <a:schemeClr val="bg1"/>
            </a:solidFill>
          </a:ln>
          <a:effectLst xmlns:a="http://schemas.openxmlformats.org/drawingml/2006/main">
            <a:outerShdw blurRad="76200" dir="18900000" sy="23000" kx="-1200000" algn="bl" rotWithShape="0">
              <a:prstClr val="black">
                <a:alpha val="20000"/>
              </a:prstClr>
            </a:outerShdw>
          </a:effectLst>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fr-FR"/>
          </a:p>
        </cdr:txBody>
      </cdr:sp>
    </cdr:grpSp>
  </cdr:relSizeAnchor>
</c:userShapes>
</file>

<file path=xl/drawings/drawing14.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927847</xdr:colOff>
      <xdr:row>0</xdr:row>
      <xdr:rowOff>0</xdr:rowOff>
    </xdr:to>
    <xdr:sp macro="" textlink="">
      <xdr:nvSpPr>
        <xdr:cNvPr id="2" name="Text Box 33"/>
        <xdr:cNvSpPr txBox="1">
          <a:spLocks noChangeArrowheads="1"/>
        </xdr:cNvSpPr>
      </xdr:nvSpPr>
      <xdr:spPr bwMode="auto">
        <a:xfrm>
          <a:off x="4705350" y="0"/>
          <a:ext cx="927847" cy="0"/>
        </a:xfrm>
        <a:prstGeom prst="rect">
          <a:avLst/>
        </a:prstGeom>
        <a:noFill/>
        <a:ln w="9525">
          <a:noFill/>
          <a:miter lim="800000"/>
          <a:headEnd/>
          <a:tailEnd/>
        </a:ln>
      </xdr:spPr>
      <xdr:txBody>
        <a:bodyPr vertOverflow="clip" wrap="square" lIns="91440" tIns="45720" rIns="91440" bIns="45720" anchor="t" upright="1"/>
        <a:lstStyle/>
        <a:p>
          <a:pPr algn="ctr" rtl="0">
            <a:defRPr sz="1000"/>
          </a:pPr>
          <a:r>
            <a:rPr lang="fr-FR" sz="1800" b="1" i="0" u="none" strike="noStrike" baseline="0">
              <a:solidFill>
                <a:srgbClr val="FFFFFF"/>
              </a:solidFill>
              <a:latin typeface="Arial"/>
              <a:cs typeface="Arial"/>
            </a:rPr>
            <a:t>ONGLET VERSIONNING</a:t>
          </a:r>
          <a:endParaRPr lang="fr-FR" sz="1800" b="1" i="0" u="none" strike="noStrike" baseline="0">
            <a:solidFill>
              <a:srgbClr val="000000"/>
            </a:solidFill>
            <a:latin typeface="Arial"/>
            <a:cs typeface="Arial"/>
          </a:endParaRPr>
        </a:p>
        <a:p>
          <a:pPr algn="ctr" rtl="0">
            <a:defRPr sz="1000"/>
          </a:pPr>
          <a:endParaRPr lang="fr-FR" sz="1800" b="1" i="0" u="none"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you-cardif-assurance.is.echonet/06_SSI/45-SecShared/45.09-VEILLE%20ASIF%20template/ASIF/New/_bug/CARDIF-GS-SPR-33-06_fr_en_ASIF_V7.T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you-cardif-assurance.is.echonet/@GMT-2016.01.04-12.15.00/06_SSI/45-SecShared/45.03-OCC/New%20documents/FISA%20V5R15%20-%20Dev.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ufrhqfs18up\a49698$\SecuriteGlobale\01_S&#233;curit&#233;_Globale\02_Global_Security_Dashboard\201401_1st_campagne\20_Asia\V1\RETO-ASIA-SEC-Korea-GS%20Dashboard-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IF_Steps"/>
      <sheetName val="Asset_Identity"/>
      <sheetName val="Business_Form"/>
      <sheetName val="IT_Form"/>
      <sheetName val="Security_Measures"/>
      <sheetName val="Compliance_View"/>
      <sheetName val="Risk_View"/>
      <sheetName val="ASIF_param"/>
      <sheetName val="SecurityMeasures_View"/>
      <sheetName val="Action_Plan"/>
      <sheetName val="UAT_Report"/>
      <sheetName val="Catalog_of_measures"/>
      <sheetName val="Param"/>
      <sheetName val="Trad"/>
      <sheetName val="Risk_ASIF"/>
      <sheetName val="Risk_Analysis_Data"/>
      <sheetName val="BasicAnalysisData"/>
      <sheetName val="Risk_Charts"/>
      <sheetName val="CARDIF-GS-SPR-33-06_fr_en_ASIF_"/>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ow r="106">
          <cell r="AB106" t="str">
            <v>-</v>
          </cell>
          <cell r="AC106">
            <v>0</v>
          </cell>
        </row>
        <row r="107">
          <cell r="AB107" t="str">
            <v>Regulatory</v>
          </cell>
          <cell r="AC107">
            <v>3</v>
          </cell>
        </row>
        <row r="108">
          <cell r="AB108" t="str">
            <v>Legal</v>
          </cell>
          <cell r="AC108">
            <v>4</v>
          </cell>
        </row>
        <row r="109">
          <cell r="AB109" t="str">
            <v>No</v>
          </cell>
          <cell r="AC109">
            <v>0</v>
          </cell>
        </row>
        <row r="118">
          <cell r="H118" t="str">
            <v>-</v>
          </cell>
          <cell r="I118" t="str">
            <v>-</v>
          </cell>
        </row>
        <row r="119">
          <cell r="H119" t="str">
            <v>RefOg</v>
          </cell>
          <cell r="I119" t="str">
            <v>SESAME</v>
          </cell>
        </row>
        <row r="120">
          <cell r="H120" t="str">
            <v>AD</v>
          </cell>
          <cell r="I120" t="str">
            <v>SESAME/CINRJ</v>
          </cell>
        </row>
        <row r="121">
          <cell r="H121" t="str">
            <v>Internal to the application</v>
          </cell>
          <cell r="I121" t="str">
            <v>Internal to the application</v>
          </cell>
        </row>
        <row r="122">
          <cell r="H122" t="str">
            <v>Other</v>
          </cell>
          <cell r="I122" t="str">
            <v>Other</v>
          </cell>
        </row>
        <row r="143">
          <cell r="C143" t="str">
            <v>Colonne1</v>
          </cell>
          <cell r="D143" t="str">
            <v>Colonne2</v>
          </cell>
        </row>
        <row r="144">
          <cell r="C144" t="str">
            <v>-</v>
          </cell>
          <cell r="D144" t="str">
            <v>-</v>
          </cell>
        </row>
        <row r="145">
          <cell r="C145" t="str">
            <v>EXTREME</v>
          </cell>
          <cell r="D145" t="str">
            <v>~ 0</v>
          </cell>
        </row>
        <row r="146">
          <cell r="C146" t="str">
            <v>SERIOUS</v>
          </cell>
          <cell r="D146" t="str">
            <v>~ 0</v>
          </cell>
        </row>
        <row r="147">
          <cell r="C147" t="str">
            <v>MODERATE</v>
          </cell>
          <cell r="D147" t="str">
            <v>24H</v>
          </cell>
        </row>
        <row r="148">
          <cell r="C148" t="str">
            <v>LOW</v>
          </cell>
          <cell r="D148" t="str">
            <v>24H</v>
          </cell>
        </row>
        <row r="159">
          <cell r="B159">
            <v>0</v>
          </cell>
          <cell r="D159" t="str">
            <v>ASIF in simple mode</v>
          </cell>
          <cell r="G159" t="str">
            <v>The measure is fully implemented</v>
          </cell>
          <cell r="I159" t="str">
            <v>P1</v>
          </cell>
        </row>
        <row r="160">
          <cell r="B160">
            <v>5</v>
          </cell>
          <cell r="D160" t="str">
            <v>ASIF in detailed mode</v>
          </cell>
          <cell r="G160" t="str">
            <v>The measure is partially implemented</v>
          </cell>
          <cell r="I160" t="str">
            <v>P2</v>
          </cell>
        </row>
        <row r="161">
          <cell r="B161">
            <v>10</v>
          </cell>
          <cell r="G161" t="str">
            <v>The measure has not been implemented</v>
          </cell>
          <cell r="I161" t="str">
            <v>P3</v>
          </cell>
        </row>
        <row r="162">
          <cell r="B162">
            <v>15</v>
          </cell>
          <cell r="I162" t="str">
            <v>P4</v>
          </cell>
        </row>
        <row r="163">
          <cell r="B163">
            <v>20</v>
          </cell>
          <cell r="I163" t="str">
            <v>P5</v>
          </cell>
        </row>
        <row r="164">
          <cell r="B164">
            <v>25</v>
          </cell>
        </row>
        <row r="165">
          <cell r="B165">
            <v>30</v>
          </cell>
        </row>
        <row r="166">
          <cell r="B166">
            <v>35</v>
          </cell>
        </row>
        <row r="167">
          <cell r="B167">
            <v>40</v>
          </cell>
        </row>
        <row r="168">
          <cell r="B168">
            <v>45</v>
          </cell>
        </row>
        <row r="169">
          <cell r="B169">
            <v>50</v>
          </cell>
        </row>
        <row r="170">
          <cell r="B170">
            <v>55</v>
          </cell>
          <cell r="E170" t="str">
            <v>Retentissement national / international</v>
          </cell>
          <cell r="F170">
            <v>4</v>
          </cell>
        </row>
        <row r="171">
          <cell r="B171">
            <v>60</v>
          </cell>
          <cell r="E171" t="str">
            <v>Impact régional ou impact national très limité</v>
          </cell>
          <cell r="F171">
            <v>3</v>
          </cell>
        </row>
        <row r="172">
          <cell r="B172">
            <v>65</v>
          </cell>
          <cell r="E172" t="str">
            <v>Impact local de faible amplitude</v>
          </cell>
          <cell r="F172">
            <v>2</v>
          </cell>
        </row>
        <row r="173">
          <cell r="B173">
            <v>70</v>
          </cell>
          <cell r="E173" t="str">
            <v>Pas d'impact</v>
          </cell>
          <cell r="F173">
            <v>1</v>
          </cell>
        </row>
        <row r="174">
          <cell r="B174">
            <v>75</v>
          </cell>
          <cell r="E174" t="str">
            <v>National / international impact</v>
          </cell>
          <cell r="F174">
            <v>4</v>
          </cell>
        </row>
        <row r="175">
          <cell r="B175">
            <v>80</v>
          </cell>
          <cell r="E175" t="str">
            <v>Regional impact or very limited national impact</v>
          </cell>
          <cell r="F175">
            <v>3</v>
          </cell>
        </row>
        <row r="176">
          <cell r="B176">
            <v>85</v>
          </cell>
          <cell r="E176" t="str">
            <v>Limited local impact</v>
          </cell>
          <cell r="F176">
            <v>2</v>
          </cell>
        </row>
        <row r="177">
          <cell r="B177">
            <v>90</v>
          </cell>
          <cell r="E177" t="str">
            <v>No impact</v>
          </cell>
          <cell r="F177">
            <v>1</v>
          </cell>
        </row>
        <row r="178">
          <cell r="B178">
            <v>95</v>
          </cell>
          <cell r="E178" t="str">
            <v>Interruption d'activité significative 
avec ou pas déclenchement de PCA</v>
          </cell>
          <cell r="F178">
            <v>4</v>
          </cell>
        </row>
        <row r="179">
          <cell r="B179">
            <v>100</v>
          </cell>
          <cell r="E179" t="str">
            <v>Impact / Visibilité externe importante, 
Non respect d'obligations contractuelles</v>
          </cell>
          <cell r="F179">
            <v>3</v>
          </cell>
        </row>
        <row r="180">
          <cell r="E180" t="str">
            <v>Faible impact clientèle, 
Faible visibilité externe</v>
          </cell>
          <cell r="F180">
            <v>2</v>
          </cell>
        </row>
        <row r="181">
          <cell r="E181" t="str">
            <v>Impact interne, 
sans visibilité externe</v>
          </cell>
          <cell r="F181">
            <v>1</v>
          </cell>
        </row>
        <row r="182">
          <cell r="E182" t="str">
            <v>Significant business disruption
with or without invocation of BCP</v>
          </cell>
          <cell r="F182">
            <v>4</v>
          </cell>
        </row>
        <row r="183">
          <cell r="E183" t="str">
            <v>High impact / external visibility 
Breach of contractual obligations</v>
          </cell>
          <cell r="F183">
            <v>3</v>
          </cell>
        </row>
        <row r="184">
          <cell r="E184" t="str">
            <v>Low impact on clients 
Low external visibility</v>
          </cell>
          <cell r="F184">
            <v>2</v>
          </cell>
        </row>
        <row r="185">
          <cell r="E185" t="str">
            <v>Internal impact, 
no external visibility</v>
          </cell>
          <cell r="F185">
            <v>1</v>
          </cell>
        </row>
        <row r="186">
          <cell r="E186" t="str">
            <v>Risque pénal de grande ampleur
Risque de retrait d'agrément</v>
          </cell>
          <cell r="F186">
            <v>4</v>
          </cell>
        </row>
        <row r="187">
          <cell r="E187" t="str">
            <v>Risque pénal limité 
Risque de sanctions réglementaires</v>
          </cell>
          <cell r="F187">
            <v>3</v>
          </cell>
        </row>
        <row r="188">
          <cell r="E188" t="str">
            <v>Pas de risque pénal 
Autres risques limités</v>
          </cell>
          <cell r="F188">
            <v>2</v>
          </cell>
        </row>
        <row r="189">
          <cell r="E189" t="str">
            <v>Major legal risk 
Risk of loss of licence</v>
          </cell>
          <cell r="F189">
            <v>4</v>
          </cell>
        </row>
        <row r="190">
          <cell r="E190" t="str">
            <v>Limited legal risk 
Risk of regulatory sanctions</v>
          </cell>
          <cell r="F190">
            <v>3</v>
          </cell>
        </row>
        <row r="191">
          <cell r="E191" t="str">
            <v>No legal risk 
Other risks are limited</v>
          </cell>
          <cell r="F191">
            <v>2</v>
          </cell>
        </row>
        <row r="192">
          <cell r="E192" t="str">
            <v>Image fortement dégradée auprès de tous: association de l'évènement négatif à l'image de l'entreprise réduisant son attractivité et sa compétitivité.</v>
          </cell>
          <cell r="F192">
            <v>4</v>
          </cell>
        </row>
        <row r="193">
          <cell r="E193" t="str">
            <v>Image moyennement dégradée auprès des collaborateurs, des partenaires, des concurrents et d'une partie des clients: réapparition de l'évènement négatif lors de négociations, de prospection.</v>
          </cell>
          <cell r="F193">
            <v>3</v>
          </cell>
        </row>
        <row r="194">
          <cell r="E194" t="str">
            <v>Image moyennement dégradée sur la sphére BNP Paribas.</v>
          </cell>
          <cell r="F194">
            <v>2</v>
          </cell>
        </row>
        <row r="195">
          <cell r="E195" t="str">
            <v>Image non dégradée ou de façon légère: l'évènement n'a pas marqué les esprits. Il est considéré sans importance.</v>
          </cell>
          <cell r="F195">
            <v>1</v>
          </cell>
        </row>
        <row r="196">
          <cell r="E196" t="str">
            <v>Brand seriously damaged for everyone: the negative event is linked to the brand and reduce its attractivity and competitivity</v>
          </cell>
          <cell r="F196">
            <v>4</v>
          </cell>
        </row>
        <row r="197">
          <cell r="E197" t="str">
            <v>Brand damaged for BNP Paribas employees, partners, competitors and part of our clients: the negative event comes back during negotiations or commercial prospection.</v>
          </cell>
          <cell r="F197">
            <v>3</v>
          </cell>
        </row>
        <row r="198">
          <cell r="E198" t="str">
            <v>Brand damaged on insurance professional world.</v>
          </cell>
          <cell r="F198">
            <v>2</v>
          </cell>
        </row>
        <row r="199">
          <cell r="E199" t="str">
            <v>No impact on brand or little impact: the negative event has not been noticed or is not considered noticeable.</v>
          </cell>
          <cell r="F199">
            <v>1</v>
          </cell>
        </row>
        <row r="200">
          <cell r="E200" t="str">
            <v>Interruption d'activité significative 
avec ou sans déclenchement de PCA</v>
          </cell>
          <cell r="F200">
            <v>4</v>
          </cell>
        </row>
        <row r="201">
          <cell r="E201" t="str">
            <v>Changements majeurs dans nos pratiques commerciales rendus obligatoires: nos clients et / ou nos fournisseurs ne nous font plus confiance.</v>
          </cell>
          <cell r="F201">
            <v>4</v>
          </cell>
        </row>
        <row r="202">
          <cell r="E202" t="str">
            <v>La gestion de l'incident nécessite de faire une communication et / ou des actions particulières : l'incident a impacté nos relations avec nos client et / ou nos partenaires.</v>
          </cell>
          <cell r="F202">
            <v>3</v>
          </cell>
        </row>
        <row r="203">
          <cell r="E203" t="str">
            <v>La gestion de l'incident nécessite une communication et / ou des actions particulières en interne mais pas externes: l'incident n'a pas impacté nos relations avec nos client ni avec nos partenaires.</v>
          </cell>
          <cell r="F203">
            <v>2</v>
          </cell>
        </row>
        <row r="204">
          <cell r="E204" t="str">
            <v>La gestion de l'incident n'a pas d'impacts commerciaux.</v>
          </cell>
          <cell r="F204">
            <v>1</v>
          </cell>
        </row>
        <row r="205">
          <cell r="E205" t="str">
            <v>Changing our business plan or strategy become compulsory: our clients and / or our partners are no more confident with us.</v>
          </cell>
          <cell r="F205">
            <v>4</v>
          </cell>
        </row>
        <row r="206">
          <cell r="E206" t="str">
            <v>Managing the incident require a communication and / or dedicated actions: the incident has impacted ou relations with our clients and / or our partners.</v>
          </cell>
          <cell r="F206">
            <v>3</v>
          </cell>
        </row>
        <row r="207">
          <cell r="E207" t="str">
            <v>Managing the incident could require an internal communication and / or internal dedicated actions: the incident has not impacted the relations with our clients nor with our partners</v>
          </cell>
          <cell r="F207">
            <v>2</v>
          </cell>
        </row>
        <row r="208">
          <cell r="E208" t="str">
            <v>Managing the incident has no commercial impacts.</v>
          </cell>
          <cell r="F208">
            <v>1</v>
          </cell>
        </row>
        <row r="209">
          <cell r="E209" t="str">
            <v>-</v>
          </cell>
          <cell r="F209">
            <v>0</v>
          </cell>
        </row>
        <row r="210">
          <cell r="E210" t="str">
            <v>Image moyennement dégradée sur la sphére Assurance.</v>
          </cell>
          <cell r="F210">
            <v>2</v>
          </cell>
        </row>
      </sheetData>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IF_Steps"/>
      <sheetName val="Application_Identity"/>
      <sheetName val="Business_Form"/>
      <sheetName val="IT_Form"/>
      <sheetName val="Security_Measures"/>
      <sheetName val="Compliance_View"/>
      <sheetName val="Risk_View"/>
      <sheetName val="SecurityMeasures_View"/>
      <sheetName val="ASIF_param"/>
      <sheetName val="Action_Plan"/>
      <sheetName val="Catalog_of_measures"/>
      <sheetName val="Param"/>
      <sheetName val="Trad"/>
      <sheetName val="Risk_ASIF"/>
      <sheetName val="Risk_Analysis_Data"/>
      <sheetName val="BasicAnalysisData"/>
      <sheetName val="Risk_Charts"/>
      <sheetName val="FISA V5R15 - De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106">
          <cell r="AB106" t="str">
            <v>-</v>
          </cell>
          <cell r="AC106">
            <v>0</v>
          </cell>
        </row>
        <row r="107">
          <cell r="AB107" t="str">
            <v>Réglementaire</v>
          </cell>
          <cell r="AC107">
            <v>3</v>
          </cell>
        </row>
        <row r="108">
          <cell r="AB108" t="str">
            <v>Légal</v>
          </cell>
          <cell r="AC108">
            <v>4</v>
          </cell>
        </row>
        <row r="109">
          <cell r="AB109" t="str">
            <v>Aucune</v>
          </cell>
          <cell r="AC109">
            <v>0</v>
          </cell>
        </row>
        <row r="118">
          <cell r="H118" t="str">
            <v>-</v>
          </cell>
          <cell r="I118" t="str">
            <v>-</v>
          </cell>
        </row>
        <row r="119">
          <cell r="H119" t="str">
            <v>RefOg</v>
          </cell>
          <cell r="I119" t="str">
            <v>SESAME</v>
          </cell>
        </row>
        <row r="120">
          <cell r="H120" t="str">
            <v>AD</v>
          </cell>
          <cell r="I120" t="str">
            <v>SESAME/CINRJ</v>
          </cell>
        </row>
        <row r="121">
          <cell r="H121" t="str">
            <v>Interne à l'application</v>
          </cell>
          <cell r="I121" t="str">
            <v>Interne à l'application</v>
          </cell>
        </row>
        <row r="122">
          <cell r="H122" t="str">
            <v>Autre</v>
          </cell>
          <cell r="I122" t="str">
            <v>Autre</v>
          </cell>
        </row>
        <row r="159">
          <cell r="B159">
            <v>0</v>
          </cell>
          <cell r="D159" t="str">
            <v>FISA en mode simple</v>
          </cell>
          <cell r="F159" t="str">
            <v>Acceptation du risque</v>
          </cell>
          <cell r="I159" t="str">
            <v>P1</v>
          </cell>
        </row>
        <row r="160">
          <cell r="B160">
            <v>5</v>
          </cell>
          <cell r="D160" t="str">
            <v>FISA en mode détaillé</v>
          </cell>
          <cell r="F160" t="str">
            <v>Transmettre le risque</v>
          </cell>
          <cell r="I160" t="str">
            <v>P2</v>
          </cell>
        </row>
        <row r="161">
          <cell r="B161">
            <v>10</v>
          </cell>
          <cell r="F161" t="str">
            <v>Eliminer le risque</v>
          </cell>
          <cell r="I161" t="str">
            <v>P3</v>
          </cell>
        </row>
        <row r="162">
          <cell r="B162">
            <v>15</v>
          </cell>
          <cell r="F162" t="str">
            <v>Réduire le risque</v>
          </cell>
          <cell r="I162" t="str">
            <v>P4</v>
          </cell>
        </row>
        <row r="163">
          <cell r="B163">
            <v>20</v>
          </cell>
          <cell r="I163" t="str">
            <v>P5</v>
          </cell>
        </row>
        <row r="164">
          <cell r="B164">
            <v>25</v>
          </cell>
        </row>
        <row r="165">
          <cell r="B165">
            <v>30</v>
          </cell>
        </row>
        <row r="166">
          <cell r="B166">
            <v>35</v>
          </cell>
        </row>
        <row r="167">
          <cell r="B167">
            <v>40</v>
          </cell>
        </row>
        <row r="168">
          <cell r="B168">
            <v>45</v>
          </cell>
        </row>
        <row r="169">
          <cell r="B169">
            <v>50</v>
          </cell>
        </row>
        <row r="170">
          <cell r="B170">
            <v>55</v>
          </cell>
          <cell r="E170" t="str">
            <v>Retentissement national / international</v>
          </cell>
          <cell r="F170">
            <v>4</v>
          </cell>
        </row>
        <row r="171">
          <cell r="B171">
            <v>60</v>
          </cell>
          <cell r="E171" t="str">
            <v>Impact régional ou impact national très limité</v>
          </cell>
          <cell r="F171">
            <v>3</v>
          </cell>
        </row>
        <row r="172">
          <cell r="B172">
            <v>65</v>
          </cell>
          <cell r="E172" t="str">
            <v>Impact local de faible amplitude</v>
          </cell>
          <cell r="F172">
            <v>2</v>
          </cell>
        </row>
        <row r="173">
          <cell r="B173">
            <v>70</v>
          </cell>
          <cell r="E173" t="str">
            <v>Pas d'impact</v>
          </cell>
          <cell r="F173">
            <v>1</v>
          </cell>
        </row>
        <row r="174">
          <cell r="B174">
            <v>75</v>
          </cell>
          <cell r="E174" t="str">
            <v>National / international impact</v>
          </cell>
          <cell r="F174">
            <v>4</v>
          </cell>
        </row>
        <row r="175">
          <cell r="B175">
            <v>80</v>
          </cell>
          <cell r="E175" t="str">
            <v>Regional impact or very limited national impact</v>
          </cell>
          <cell r="F175">
            <v>3</v>
          </cell>
        </row>
        <row r="176">
          <cell r="B176">
            <v>85</v>
          </cell>
          <cell r="E176" t="str">
            <v>Limited local impact</v>
          </cell>
          <cell r="F176">
            <v>2</v>
          </cell>
        </row>
        <row r="177">
          <cell r="B177">
            <v>90</v>
          </cell>
          <cell r="E177" t="str">
            <v>No impact</v>
          </cell>
          <cell r="F177">
            <v>1</v>
          </cell>
        </row>
        <row r="178">
          <cell r="B178">
            <v>95</v>
          </cell>
          <cell r="E178" t="str">
            <v>Interruption d'activité significative 
avec ou pas déclenchement de PCA</v>
          </cell>
          <cell r="F178">
            <v>4</v>
          </cell>
        </row>
        <row r="179">
          <cell r="B179">
            <v>100</v>
          </cell>
          <cell r="E179" t="str">
            <v>Impact / Visibilité externe importante, 
Non respect d'obligations contractuelles</v>
          </cell>
          <cell r="F179">
            <v>3</v>
          </cell>
        </row>
        <row r="180">
          <cell r="E180" t="str">
            <v>Faible impact clientèle, 
Faible visibilité externe</v>
          </cell>
          <cell r="F180">
            <v>2</v>
          </cell>
        </row>
        <row r="181">
          <cell r="E181" t="str">
            <v>Impact interne, 
sans visibilité externe</v>
          </cell>
          <cell r="F181">
            <v>1</v>
          </cell>
        </row>
        <row r="182">
          <cell r="E182" t="str">
            <v>Significant business disruption
with or without invocation of BCP</v>
          </cell>
          <cell r="F182">
            <v>4</v>
          </cell>
        </row>
        <row r="183">
          <cell r="E183" t="str">
            <v>High impact / external visibility 
Breach of contractual obligations</v>
          </cell>
          <cell r="F183">
            <v>3</v>
          </cell>
        </row>
        <row r="184">
          <cell r="E184" t="str">
            <v>Low impact on clients 
Low external visibility</v>
          </cell>
          <cell r="F184">
            <v>2</v>
          </cell>
        </row>
        <row r="185">
          <cell r="E185" t="str">
            <v>Internal impact, 
no external visibility</v>
          </cell>
          <cell r="F185">
            <v>1</v>
          </cell>
        </row>
        <row r="186">
          <cell r="E186" t="str">
            <v>Risque pénal de grande ampleur
Risque de retrait d'agrément</v>
          </cell>
          <cell r="F186">
            <v>4</v>
          </cell>
        </row>
        <row r="187">
          <cell r="E187" t="str">
            <v>Risque pénal limité 
Risque de sanctions réglementaires</v>
          </cell>
          <cell r="F187">
            <v>3</v>
          </cell>
        </row>
        <row r="188">
          <cell r="E188" t="str">
            <v>Pas de risque pénal 
Autres risques limités</v>
          </cell>
          <cell r="F188">
            <v>2</v>
          </cell>
        </row>
        <row r="189">
          <cell r="E189" t="str">
            <v>Major legal risk 
Risk of loss of licence</v>
          </cell>
          <cell r="F189">
            <v>4</v>
          </cell>
        </row>
        <row r="190">
          <cell r="E190" t="str">
            <v>Limited legal risk 
Risk of regulatory sanctions</v>
          </cell>
          <cell r="F190">
            <v>3</v>
          </cell>
        </row>
        <row r="191">
          <cell r="E191" t="str">
            <v>No legal risk 
Other risks are limited</v>
          </cell>
          <cell r="F191">
            <v>2</v>
          </cell>
        </row>
        <row r="192">
          <cell r="E192" t="str">
            <v>Image fortement dégradée auprès de tous: association de l'évènement négatif à l'image de l'entreprise réduisant son attractivité et sa compétitivité.</v>
          </cell>
          <cell r="F192">
            <v>4</v>
          </cell>
        </row>
        <row r="193">
          <cell r="E193" t="str">
            <v>Image moyennement dégradée auprès des collaborateurs, des partenaires, des concurrents et d'une partie des clients: réapparition de l'évènement négatif lors de négociations, de prospection.</v>
          </cell>
          <cell r="F193">
            <v>3</v>
          </cell>
        </row>
        <row r="194">
          <cell r="E194" t="str">
            <v>Image moyennement dégradée sur la sphére BNP Paribas.</v>
          </cell>
          <cell r="F194">
            <v>2</v>
          </cell>
        </row>
        <row r="195">
          <cell r="E195" t="str">
            <v>Image non dégradée ou de façon légère: l'évènement n'a pas marqué les esprits. Il est considéré sans importance.</v>
          </cell>
          <cell r="F195">
            <v>1</v>
          </cell>
        </row>
        <row r="196">
          <cell r="E196" t="str">
            <v>Brand seriously damaged for everyone: the negative event is linked to the brand and reduce its attractivity and competitivity</v>
          </cell>
          <cell r="F196">
            <v>4</v>
          </cell>
        </row>
        <row r="197">
          <cell r="E197" t="str">
            <v>Brand damaged for BNP Paribas employees, partners, competitors and part of our clients: the negative event comes back during negotiations or commercial prospection.</v>
          </cell>
          <cell r="F197">
            <v>3</v>
          </cell>
        </row>
        <row r="198">
          <cell r="E198" t="str">
            <v>Brand damaged on insurance professional world.</v>
          </cell>
          <cell r="F198">
            <v>2</v>
          </cell>
        </row>
        <row r="199">
          <cell r="E199" t="str">
            <v>No impact on brand or little impact: the negative event has not been noticed or is not considered noticeable.</v>
          </cell>
          <cell r="F199">
            <v>1</v>
          </cell>
        </row>
        <row r="200">
          <cell r="E200" t="str">
            <v>Interruption d'activité significative 
avec ou sans déclenchement de PCA</v>
          </cell>
          <cell r="F200">
            <v>4</v>
          </cell>
        </row>
        <row r="201">
          <cell r="E201" t="str">
            <v>Changements majeurs dans nos pratiques commerciales rendus obligatoires: nos clients et / ou nos fournisseurs ne nous font plus confiance.</v>
          </cell>
          <cell r="F201">
            <v>4</v>
          </cell>
        </row>
        <row r="202">
          <cell r="E202" t="str">
            <v>La gestion de l'incident nécessite de faire une communication et / ou des actions particulières : l'incident a impacté nos relations avec nos client et / ou nos partenaires.</v>
          </cell>
          <cell r="F202">
            <v>3</v>
          </cell>
        </row>
        <row r="203">
          <cell r="E203" t="str">
            <v>La gestion de l'incident nécessite une communication et / ou des actions particulières en interne mais pas externes: l'incident n'a pas impacté nos relations avec nos client ni avec nos partenaires.</v>
          </cell>
          <cell r="F203">
            <v>2</v>
          </cell>
        </row>
        <row r="204">
          <cell r="E204" t="str">
            <v>La gestion de l'incident n'a pas d'impacts commerciaux.</v>
          </cell>
          <cell r="F204">
            <v>1</v>
          </cell>
        </row>
        <row r="205">
          <cell r="E205" t="str">
            <v>Changing our business plan or strategy become compulsory: our clients and / or our partners are no more confident with us.</v>
          </cell>
          <cell r="F205">
            <v>4</v>
          </cell>
        </row>
        <row r="206">
          <cell r="E206" t="str">
            <v>Managing the incident require a communication and / or dedicated actions: the incident has impacted ou relations with our clients and / or our partners.</v>
          </cell>
          <cell r="F206">
            <v>3</v>
          </cell>
        </row>
        <row r="207">
          <cell r="E207" t="str">
            <v>Managing the incident could require an internal communication and / or internal dedicated actions: the incident has not impacted the relations with our clients nor with our partners</v>
          </cell>
          <cell r="F207">
            <v>2</v>
          </cell>
        </row>
        <row r="208">
          <cell r="E208" t="str">
            <v>Managing the incident has no commercial impacts.</v>
          </cell>
          <cell r="F208">
            <v>1</v>
          </cell>
        </row>
        <row r="209">
          <cell r="E209" t="str">
            <v>-</v>
          </cell>
          <cell r="F209">
            <v>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Questionnaire"/>
      <sheetName val="Dashboard"/>
      <sheetName val="Action Plan"/>
      <sheetName val="Documents"/>
      <sheetName val="Risk evaluation matrix"/>
      <sheetName val="LD"/>
      <sheetName val="Param"/>
    </sheetNames>
    <sheetDataSet>
      <sheetData sheetId="0"/>
      <sheetData sheetId="1">
        <row r="2">
          <cell r="F2">
            <v>1</v>
          </cell>
          <cell r="G2">
            <v>0</v>
          </cell>
        </row>
        <row r="3">
          <cell r="F3">
            <v>2</v>
          </cell>
          <cell r="G3" t="str">
            <v xml:space="preserve">Inventory updated. Not checked by RSO </v>
          </cell>
        </row>
        <row r="4">
          <cell r="F4">
            <v>2</v>
          </cell>
          <cell r="G4">
            <v>0</v>
          </cell>
        </row>
        <row r="5">
          <cell r="F5">
            <v>2</v>
          </cell>
          <cell r="G5" t="str">
            <v>DenyAll is about to be replaced by BigIP, this will solve the problem as it was the only access identified</v>
          </cell>
        </row>
        <row r="6">
          <cell r="F6">
            <v>2</v>
          </cell>
          <cell r="G6" t="str">
            <v>OK for firewall managed by ITIP. Local FW to have more restrictions. Done (action KR07)</v>
          </cell>
        </row>
        <row r="7">
          <cell r="F7" t="str">
            <v>N/A</v>
          </cell>
          <cell r="G7">
            <v>0</v>
          </cell>
        </row>
        <row r="8">
          <cell r="F8">
            <v>1</v>
          </cell>
          <cell r="G8">
            <v>0</v>
          </cell>
        </row>
        <row r="9">
          <cell r="F9">
            <v>1</v>
          </cell>
          <cell r="G9" t="str">
            <v>list updated on monthly bases</v>
          </cell>
        </row>
        <row r="10">
          <cell r="F10">
            <v>4</v>
          </cell>
          <cell r="G10" t="str">
            <v>Internet PC  actions plan: installation, users management, security management, site WEB management</v>
          </cell>
        </row>
        <row r="11">
          <cell r="F11">
            <v>4</v>
          </cell>
          <cell r="G11" t="str">
            <v>done by ITIP in SG, not done on local Internet network</v>
          </cell>
        </row>
        <row r="12">
          <cell r="F12">
            <v>4</v>
          </cell>
          <cell r="G12" t="str">
            <v>Yes for the browsing through Singapore. No for local internet parallel network. Whitelisting to be put in place (see action plan tab)</v>
          </cell>
        </row>
        <row r="13">
          <cell r="F13">
            <v>4</v>
          </cell>
          <cell r="G13" t="str">
            <v>Yes for the browsing through Singapore. No for local internet parallel network. Whitelisting to be put in place (see action plan tab)</v>
          </cell>
        </row>
        <row r="14">
          <cell r="F14">
            <v>2</v>
          </cell>
          <cell r="G14" t="str">
            <v>To be clarified: when external users are using Cardif Internet application, I am not sure that they are coming from Singapore (actually I am alsost sure that they come directly through Internet in Korea. To be checke dwith Local IT)</v>
          </cell>
        </row>
        <row r="15">
          <cell r="F15">
            <v>3</v>
          </cell>
          <cell r="G15" t="str">
            <v>To be clarified: when external users are using Cardif Internet application, I am not sure that they are coming from Singapore (actually I am alsost sure that they come directly through Internet in Korea. To be checke dwith Local IT)
Rated 2 in June. After clarification with the Group on ICP, should be review to 3 or 4.</v>
          </cell>
        </row>
        <row r="16">
          <cell r="F16">
            <v>4</v>
          </cell>
          <cell r="G16" t="str">
            <v>ex: XO application</v>
          </cell>
        </row>
        <row r="17">
          <cell r="F17">
            <v>1</v>
          </cell>
          <cell r="G17" t="str">
            <v>Tipping is IDS and IPS</v>
          </cell>
        </row>
        <row r="18">
          <cell r="F18">
            <v>1</v>
          </cell>
          <cell r="G18" t="str">
            <v>NA: managed by ITIP</v>
          </cell>
        </row>
        <row r="19">
          <cell r="F19">
            <v>1</v>
          </cell>
          <cell r="G19" t="str">
            <v>NA: managed by ITIP</v>
          </cell>
        </row>
        <row r="20">
          <cell r="F20">
            <v>1</v>
          </cell>
          <cell r="G20" t="str">
            <v>Mc Affee</v>
          </cell>
        </row>
        <row r="21">
          <cell r="F21">
            <v>4</v>
          </cell>
          <cell r="G21" t="str">
            <v>77 PC in parallel network, see action plan tab</v>
          </cell>
        </row>
        <row r="22">
          <cell r="F22">
            <v>3</v>
          </cell>
          <cell r="G22" t="str">
            <v>All partners are segregated in the DMZ Partner. However, legacy should be documented, especially project BSL that is the plateform to manage all the partners connections.</v>
          </cell>
        </row>
        <row r="23">
          <cell r="F23">
            <v>1</v>
          </cell>
          <cell r="G23" t="str">
            <v>yes</v>
          </cell>
        </row>
        <row r="24">
          <cell r="F24">
            <v>4</v>
          </cell>
          <cell r="G24" t="str">
            <v>No, see action plan tab (ex: XO application)</v>
          </cell>
        </row>
        <row r="25">
          <cell r="F25">
            <v>2</v>
          </cell>
          <cell r="G25">
            <v>0</v>
          </cell>
        </row>
        <row r="26">
          <cell r="F26">
            <v>4</v>
          </cell>
          <cell r="G26" t="str">
            <v>No.</v>
          </cell>
        </row>
        <row r="27">
          <cell r="F27">
            <v>1</v>
          </cell>
          <cell r="G27">
            <v>0</v>
          </cell>
        </row>
        <row r="28">
          <cell r="F28">
            <v>1</v>
          </cell>
          <cell r="G28">
            <v>0</v>
          </cell>
        </row>
        <row r="29">
          <cell r="F29">
            <v>1</v>
          </cell>
          <cell r="G29" t="str">
            <v>Whatsup gold</v>
          </cell>
        </row>
        <row r="30">
          <cell r="F30">
            <v>1</v>
          </cell>
          <cell r="G30">
            <v>0</v>
          </cell>
        </row>
        <row r="31">
          <cell r="F31">
            <v>2</v>
          </cell>
          <cell r="G31" t="str">
            <v>N/A for Cardif countries</v>
          </cell>
        </row>
        <row r="32">
          <cell r="F32">
            <v>1</v>
          </cell>
          <cell r="G32" t="str">
            <v>yes, sample provided by IT Operation team</v>
          </cell>
        </row>
        <row r="33">
          <cell r="F33">
            <v>1</v>
          </cell>
          <cell r="G33">
            <v>0</v>
          </cell>
        </row>
        <row r="34">
          <cell r="F34">
            <v>1</v>
          </cell>
          <cell r="G34">
            <v>0</v>
          </cell>
        </row>
        <row r="35">
          <cell r="F35">
            <v>1</v>
          </cell>
          <cell r="G35">
            <v>0</v>
          </cell>
        </row>
        <row r="36">
          <cell r="F36">
            <v>1</v>
          </cell>
          <cell r="G36">
            <v>0</v>
          </cell>
        </row>
        <row r="37">
          <cell r="F37">
            <v>2</v>
          </cell>
          <cell r="G37">
            <v>0</v>
          </cell>
        </row>
        <row r="38">
          <cell r="F38">
            <v>3</v>
          </cell>
          <cell r="G38" t="str">
            <v>No, a lot of legacy system.
All non compliances have been submitted to deputy CEO for validation of the risks.</v>
          </cell>
        </row>
        <row r="39">
          <cell r="F39">
            <v>3</v>
          </cell>
          <cell r="G39" t="str">
            <v>No, a lot of legacy system.
All non compliances have been submitted to deputy CEO for validation of the risks.</v>
          </cell>
        </row>
        <row r="40">
          <cell r="F40">
            <v>2</v>
          </cell>
          <cell r="G40" t="str">
            <v>CSIRT in place</v>
          </cell>
        </row>
        <row r="41">
          <cell r="F41">
            <v>1</v>
          </cell>
          <cell r="G41" t="str">
            <v>Security Officer</v>
          </cell>
        </row>
        <row r="42">
          <cell r="F42">
            <v>1</v>
          </cell>
          <cell r="G42">
            <v>0</v>
          </cell>
        </row>
        <row r="43">
          <cell r="F43">
            <v>1</v>
          </cell>
          <cell r="G43">
            <v>0</v>
          </cell>
        </row>
        <row r="44">
          <cell r="F44">
            <v>2</v>
          </cell>
          <cell r="G44">
            <v>0</v>
          </cell>
        </row>
        <row r="45">
          <cell r="F45">
            <v>1</v>
          </cell>
          <cell r="G45">
            <v>0</v>
          </cell>
        </row>
        <row r="46">
          <cell r="F46">
            <v>1</v>
          </cell>
          <cell r="G46">
            <v>0</v>
          </cell>
        </row>
        <row r="47">
          <cell r="F47">
            <v>4</v>
          </cell>
          <cell r="G47">
            <v>0</v>
          </cell>
        </row>
        <row r="48">
          <cell r="F48">
            <v>2</v>
          </cell>
          <cell r="G48" t="str">
            <v>LSO do not perform any more admin tasks, including security related production tasks(ex: NAC administration) and  IT project leadership.</v>
          </cell>
        </row>
        <row r="49">
          <cell r="F49">
            <v>1</v>
          </cell>
          <cell r="G49">
            <v>0</v>
          </cell>
        </row>
        <row r="50">
          <cell r="F50">
            <v>1</v>
          </cell>
          <cell r="G50" t="str">
            <v>yes,  there are golden rules in local language</v>
          </cell>
        </row>
        <row r="51">
          <cell r="F51">
            <v>2</v>
          </cell>
          <cell r="G51" t="str">
            <v>probably useless as all security policy is in english and end user do not speak english</v>
          </cell>
        </row>
        <row r="52">
          <cell r="F52">
            <v>1</v>
          </cell>
          <cell r="G52">
            <v>0</v>
          </cell>
        </row>
        <row r="53">
          <cell r="F53">
            <v>1</v>
          </cell>
          <cell r="G53" t="str">
            <v>mandatory by regulation. eLearning provided by regulator</v>
          </cell>
        </row>
        <row r="54">
          <cell r="F54">
            <v>1</v>
          </cell>
          <cell r="G54" t="str">
            <v>yes</v>
          </cell>
        </row>
        <row r="55">
          <cell r="F55">
            <v>2</v>
          </cell>
          <cell r="G55">
            <v>0</v>
          </cell>
        </row>
        <row r="56">
          <cell r="F56">
            <v>1</v>
          </cell>
          <cell r="G56">
            <v>0</v>
          </cell>
        </row>
        <row r="57">
          <cell r="F57">
            <v>1</v>
          </cell>
          <cell r="G57">
            <v>0</v>
          </cell>
        </row>
        <row r="58">
          <cell r="F58">
            <v>2</v>
          </cell>
          <cell r="G58" t="str">
            <v xml:space="preserve">Inventory updated. Not checked by RSO </v>
          </cell>
        </row>
        <row r="59">
          <cell r="F59">
            <v>2</v>
          </cell>
          <cell r="G59" t="str">
            <v>yes, but could be improved as the information is difficult to find and exploit.</v>
          </cell>
        </row>
        <row r="60">
          <cell r="F60">
            <v>4</v>
          </cell>
          <cell r="G60" t="str">
            <v>Internet PC : are not hardened</v>
          </cell>
        </row>
        <row r="61">
          <cell r="F61">
            <v>4</v>
          </cell>
          <cell r="G61" t="str">
            <v>Internet PC : there are not a master</v>
          </cell>
        </row>
        <row r="62">
          <cell r="F62">
            <v>4</v>
          </cell>
          <cell r="G62" t="str">
            <v xml:space="preserve">Internet PC: there are not a management of the users </v>
          </cell>
        </row>
        <row r="63">
          <cell r="F63">
            <v>4</v>
          </cell>
          <cell r="G63" t="str">
            <v xml:space="preserve">33 users with  admin rights </v>
          </cell>
        </row>
        <row r="64">
          <cell r="F64">
            <v>2</v>
          </cell>
          <cell r="G64" t="str">
            <v>Internet PC : no passord policy</v>
          </cell>
        </row>
        <row r="65">
          <cell r="F65">
            <v>2</v>
          </cell>
          <cell r="G65" t="str">
            <v>Internet PC : no policy</v>
          </cell>
        </row>
        <row r="66">
          <cell r="F66">
            <v>1</v>
          </cell>
          <cell r="G66">
            <v>0</v>
          </cell>
        </row>
        <row r="67">
          <cell r="F67">
            <v>1</v>
          </cell>
          <cell r="G67" t="str">
            <v>Altiris remote access, no validation from users before accessing</v>
          </cell>
        </row>
        <row r="68">
          <cell r="F68">
            <v>1</v>
          </cell>
          <cell r="G68" t="str">
            <v>Administrator account different from the user accounts</v>
          </cell>
        </row>
        <row r="69">
          <cell r="F69">
            <v>1</v>
          </cell>
          <cell r="G69" t="str">
            <v xml:space="preserve">monitoring Whatsup gold, administration : vendor tools for the servers </v>
          </cell>
        </row>
        <row r="70">
          <cell r="F70">
            <v>1</v>
          </cell>
          <cell r="G70" t="str">
            <v>Whatsup gold for all production servers</v>
          </cell>
        </row>
        <row r="71">
          <cell r="F71">
            <v>1</v>
          </cell>
          <cell r="G71">
            <v>0</v>
          </cell>
        </row>
        <row r="72">
          <cell r="F72">
            <v>2</v>
          </cell>
          <cell r="G72" t="str">
            <v>McAfee on all servers; Automaticaly scan for the servers  in the LAN but not in DMZ</v>
          </cell>
        </row>
        <row r="73">
          <cell r="F73">
            <v>1</v>
          </cell>
          <cell r="G73">
            <v>0</v>
          </cell>
        </row>
        <row r="74">
          <cell r="F74">
            <v>1</v>
          </cell>
          <cell r="G74" t="str">
            <v>EPO</v>
          </cell>
        </row>
        <row r="75">
          <cell r="F75">
            <v>1</v>
          </cell>
          <cell r="G75" t="str">
            <v xml:space="preserve">EPO architecture </v>
          </cell>
        </row>
        <row r="76">
          <cell r="F76">
            <v>1</v>
          </cell>
          <cell r="G76" t="str">
            <v>Altiris NS architecture</v>
          </cell>
        </row>
        <row r="77">
          <cell r="F77">
            <v>2</v>
          </cell>
          <cell r="G77" t="str">
            <v>done since IG mentioned it</v>
          </cell>
        </row>
        <row r="78">
          <cell r="F78">
            <v>1</v>
          </cell>
          <cell r="G78">
            <v>0</v>
          </cell>
        </row>
        <row r="79">
          <cell r="F79">
            <v>2</v>
          </cell>
          <cell r="G79" t="str">
            <v>yes for windows; no for applications</v>
          </cell>
        </row>
        <row r="80">
          <cell r="F80">
            <v>1</v>
          </cell>
          <cell r="G80">
            <v>0</v>
          </cell>
        </row>
        <row r="81">
          <cell r="F81">
            <v>1</v>
          </cell>
          <cell r="G81">
            <v>0</v>
          </cell>
        </row>
        <row r="82">
          <cell r="F82">
            <v>1</v>
          </cell>
          <cell r="G82">
            <v>0</v>
          </cell>
        </row>
        <row r="83">
          <cell r="F83">
            <v>1</v>
          </cell>
          <cell r="G83">
            <v>0</v>
          </cell>
        </row>
        <row r="84">
          <cell r="F84">
            <v>2</v>
          </cell>
          <cell r="G84">
            <v>0</v>
          </cell>
        </row>
        <row r="85">
          <cell r="F85">
            <v>2</v>
          </cell>
          <cell r="G85" t="str">
            <v>Access Right Management procedure in place.</v>
          </cell>
        </row>
        <row r="86">
          <cell r="F86">
            <v>4</v>
          </cell>
          <cell r="G86" t="str">
            <v>some of application access profile is descbribed in the specifications but some of application is not.
For example XO profiles are in the specifications because it has to be defined for each users and users linked with separated groups by depts or teams with limitation of menu or functions.
On the other hand, Closing application user account linked with only few generic accounts. Improvments are expected with implementation of Sesame</v>
          </cell>
        </row>
        <row r="87">
          <cell r="F87">
            <v>1</v>
          </cell>
          <cell r="G87" t="str">
            <v xml:space="preserve"> yes. even if there is sharing of same functions by default, no conflict or intrusion of major permissions.</v>
          </cell>
        </row>
        <row r="88">
          <cell r="F88">
            <v>3</v>
          </cell>
          <cell r="G88" t="str">
            <v>Not really, only XO is partially compliant for this. IG already mentioned this so we are started planning for all.
Improvement: now documentation has been published, but environments dedicated for UAT is not available.</v>
          </cell>
        </row>
        <row r="89">
          <cell r="F89">
            <v>1</v>
          </cell>
          <cell r="G89" t="str">
            <v>Only in case there is some requirements by FSS. (for instance, DMZ web securities)</v>
          </cell>
        </row>
        <row r="90">
          <cell r="F90">
            <v>2</v>
          </cell>
          <cell r="G90" t="str">
            <v>Only in case there is some requirements by FSS. (for instance, DMZ web securities)</v>
          </cell>
        </row>
        <row r="91">
          <cell r="F91">
            <v>2</v>
          </cell>
          <cell r="G91" t="str">
            <v>Only in case there is some requirements by FSS.</v>
          </cell>
        </row>
        <row r="92">
          <cell r="F92">
            <v>1</v>
          </cell>
          <cell r="G92" t="str">
            <v>Some dev have access to XO.  SunAccount also due to some reasons(specialty of application)</v>
          </cell>
        </row>
        <row r="93">
          <cell r="F93">
            <v>1</v>
          </cell>
          <cell r="G93" t="str">
            <v xml:space="preserve">Review of Security Form </v>
          </cell>
        </row>
        <row r="94">
          <cell r="F94">
            <v>4</v>
          </cell>
          <cell r="G94" t="str">
            <v>Internet facing applications are scanned with Qualys. No internal scan so far</v>
          </cell>
        </row>
        <row r="95">
          <cell r="F95">
            <v>1</v>
          </cell>
          <cell r="G95">
            <v>0</v>
          </cell>
        </row>
        <row r="96">
          <cell r="F96">
            <v>1</v>
          </cell>
          <cell r="G96" t="str">
            <v>Insurance for Cardif and for entire building</v>
          </cell>
        </row>
        <row r="97">
          <cell r="F97">
            <v>1</v>
          </cell>
          <cell r="G97">
            <v>0</v>
          </cell>
        </row>
        <row r="98">
          <cell r="F98">
            <v>1</v>
          </cell>
          <cell r="G98" t="str">
            <v>fire people during the drills : 1/ year</v>
          </cell>
        </row>
        <row r="99">
          <cell r="F99">
            <v>1</v>
          </cell>
          <cell r="G99">
            <v>0</v>
          </cell>
        </row>
        <row r="100">
          <cell r="F100">
            <v>1</v>
          </cell>
          <cell r="G100" t="str">
            <v>yes; water sprinklers; manual extinguishers</v>
          </cell>
        </row>
        <row r="101">
          <cell r="F101" t="str">
            <v>N/A</v>
          </cell>
          <cell r="G101">
            <v>0</v>
          </cell>
        </row>
        <row r="102">
          <cell r="F102">
            <v>1</v>
          </cell>
          <cell r="G102">
            <v>0</v>
          </cell>
        </row>
        <row r="103">
          <cell r="F103">
            <v>1</v>
          </cell>
          <cell r="G103">
            <v>0</v>
          </cell>
        </row>
        <row r="104">
          <cell r="F104">
            <v>1</v>
          </cell>
          <cell r="G104">
            <v>0</v>
          </cell>
        </row>
        <row r="105">
          <cell r="F105" t="str">
            <v>N/A</v>
          </cell>
          <cell r="G105">
            <v>0</v>
          </cell>
        </row>
        <row r="106">
          <cell r="F106">
            <v>1</v>
          </cell>
          <cell r="G106">
            <v>0</v>
          </cell>
        </row>
        <row r="107">
          <cell r="F107">
            <v>1</v>
          </cell>
          <cell r="G107" t="str">
            <v>yes ; CCTV around the building : parking, elevator; main lobby, entrance;</v>
          </cell>
        </row>
        <row r="108">
          <cell r="F108" t="str">
            <v>N/A</v>
          </cell>
          <cell r="G108">
            <v>0</v>
          </cell>
        </row>
        <row r="109">
          <cell r="F109">
            <v>1</v>
          </cell>
          <cell r="G109" t="str">
            <v>1 month</v>
          </cell>
        </row>
        <row r="110">
          <cell r="F110" t="str">
            <v>N/A</v>
          </cell>
          <cell r="G110">
            <v>0</v>
          </cell>
        </row>
        <row r="111">
          <cell r="F111">
            <v>1</v>
          </cell>
          <cell r="G111" t="str">
            <v>one power supply with an electric generator</v>
          </cell>
        </row>
        <row r="112">
          <cell r="F112">
            <v>1</v>
          </cell>
          <cell r="G112">
            <v>0</v>
          </cell>
        </row>
        <row r="113">
          <cell r="F113" t="str">
            <v>N/A</v>
          </cell>
          <cell r="G113">
            <v>0</v>
          </cell>
        </row>
        <row r="114">
          <cell r="F114">
            <v>1</v>
          </cell>
          <cell r="G114" t="str">
            <v>UPS in the IT rooms covers the Workstations</v>
          </cell>
        </row>
        <row r="115">
          <cell r="F115">
            <v>1</v>
          </cell>
          <cell r="G115" t="str">
            <v>yes; but each company has an access control system</v>
          </cell>
        </row>
        <row r="116">
          <cell r="F116">
            <v>1</v>
          </cell>
          <cell r="G116" t="str">
            <v>main lobby</v>
          </cell>
        </row>
        <row r="117">
          <cell r="F117">
            <v>1</v>
          </cell>
          <cell r="G117" t="str">
            <v>only from 0 am to 5 am</v>
          </cell>
        </row>
        <row r="118">
          <cell r="F118">
            <v>1</v>
          </cell>
          <cell r="G118">
            <v>0</v>
          </cell>
        </row>
        <row r="119">
          <cell r="F119" t="str">
            <v>N/A</v>
          </cell>
          <cell r="G119">
            <v>0</v>
          </cell>
        </row>
        <row r="120">
          <cell r="F120">
            <v>1</v>
          </cell>
          <cell r="G120" t="str">
            <v>IT Rooms;  Cardif offices on 3rd and 4th floor</v>
          </cell>
        </row>
        <row r="121">
          <cell r="F121">
            <v>1</v>
          </cell>
          <cell r="G121">
            <v>0</v>
          </cell>
        </row>
        <row r="122">
          <cell r="F122">
            <v>1</v>
          </cell>
          <cell r="G122">
            <v>0</v>
          </cell>
        </row>
        <row r="123">
          <cell r="F123">
            <v>1</v>
          </cell>
          <cell r="G123" t="str">
            <v>by finger print or cards</v>
          </cell>
        </row>
        <row r="124">
          <cell r="F124">
            <v>1</v>
          </cell>
          <cell r="G124" t="str">
            <v>twice month</v>
          </cell>
        </row>
        <row r="125">
          <cell r="F125">
            <v>1</v>
          </cell>
          <cell r="G125">
            <v>0</v>
          </cell>
        </row>
        <row r="126">
          <cell r="F126">
            <v>1</v>
          </cell>
          <cell r="G126">
            <v>0</v>
          </cell>
        </row>
        <row r="127">
          <cell r="F127">
            <v>2</v>
          </cell>
          <cell r="G127" t="str">
            <v>Issue with the entry door</v>
          </cell>
        </row>
        <row r="128">
          <cell r="F128">
            <v>1</v>
          </cell>
          <cell r="G128" t="str">
            <v>5 persons; by request form : is not the same system as for the users</v>
          </cell>
        </row>
        <row r="129">
          <cell r="F129">
            <v>1</v>
          </cell>
          <cell r="G129" t="str">
            <v>extract of the list of users who have access to the server room</v>
          </cell>
        </row>
        <row r="130">
          <cell r="F130">
            <v>1</v>
          </cell>
          <cell r="G130">
            <v>0</v>
          </cell>
        </row>
        <row r="131">
          <cell r="F131">
            <v>1</v>
          </cell>
          <cell r="G131" t="str">
            <v>1 month</v>
          </cell>
        </row>
        <row r="132">
          <cell r="F132">
            <v>1</v>
          </cell>
          <cell r="G132" t="str">
            <v>by the  authorised IT staff</v>
          </cell>
        </row>
        <row r="133">
          <cell r="F133">
            <v>1</v>
          </cell>
          <cell r="G133">
            <v>0</v>
          </cell>
        </row>
        <row r="134">
          <cell r="F134">
            <v>1</v>
          </cell>
          <cell r="G134">
            <v>0</v>
          </cell>
        </row>
        <row r="135">
          <cell r="F135">
            <v>3</v>
          </cell>
          <cell r="G135" t="str">
            <v>yes; behind the metallic  door</v>
          </cell>
        </row>
        <row r="136">
          <cell r="F136">
            <v>3</v>
          </cell>
          <cell r="G136" t="str">
            <v>only for the cooling system</v>
          </cell>
        </row>
        <row r="137">
          <cell r="F137">
            <v>1</v>
          </cell>
          <cell r="G137" t="str">
            <v>monthly report</v>
          </cell>
        </row>
        <row r="138">
          <cell r="F138">
            <v>1</v>
          </cell>
          <cell r="G138">
            <v>0</v>
          </cell>
        </row>
        <row r="139">
          <cell r="F139">
            <v>1</v>
          </cell>
          <cell r="G139">
            <v>0</v>
          </cell>
        </row>
        <row r="140">
          <cell r="F140" t="str">
            <v>N/A</v>
          </cell>
          <cell r="G140">
            <v>0</v>
          </cell>
        </row>
        <row r="141">
          <cell r="F141">
            <v>1</v>
          </cell>
          <cell r="G141">
            <v>0</v>
          </cell>
        </row>
        <row r="142">
          <cell r="F142">
            <v>1</v>
          </cell>
          <cell r="G142">
            <v>0</v>
          </cell>
        </row>
        <row r="143">
          <cell r="F143">
            <v>1</v>
          </cell>
          <cell r="G143">
            <v>0</v>
          </cell>
        </row>
        <row r="144">
          <cell r="F144">
            <v>1</v>
          </cell>
          <cell r="G144">
            <v>0</v>
          </cell>
        </row>
        <row r="145">
          <cell r="F145">
            <v>1</v>
          </cell>
          <cell r="G145">
            <v>0</v>
          </cell>
        </row>
        <row r="146">
          <cell r="F146">
            <v>1</v>
          </cell>
          <cell r="G146">
            <v>0</v>
          </cell>
        </row>
        <row r="147">
          <cell r="F147">
            <v>1</v>
          </cell>
          <cell r="G147">
            <v>0</v>
          </cell>
        </row>
        <row r="148">
          <cell r="F148">
            <v>1</v>
          </cell>
          <cell r="G148">
            <v>0</v>
          </cell>
        </row>
        <row r="149">
          <cell r="F149">
            <v>1</v>
          </cell>
          <cell r="G149">
            <v>0</v>
          </cell>
        </row>
        <row r="150">
          <cell r="F150">
            <v>1</v>
          </cell>
          <cell r="G150">
            <v>0</v>
          </cell>
        </row>
        <row r="151">
          <cell r="F151">
            <v>1</v>
          </cell>
          <cell r="G151" t="str">
            <v>Choose one colour for  Internet et other for Intranet</v>
          </cell>
        </row>
        <row r="152">
          <cell r="F152">
            <v>1</v>
          </cell>
          <cell r="G152" t="str">
            <v xml:space="preserve">yes ; quarterly </v>
          </cell>
        </row>
        <row r="153">
          <cell r="F153" t="str">
            <v>N/A</v>
          </cell>
          <cell r="G153">
            <v>0</v>
          </cell>
        </row>
        <row r="154">
          <cell r="F154" t="str">
            <v>N/A</v>
          </cell>
          <cell r="G154">
            <v>0</v>
          </cell>
        </row>
        <row r="155">
          <cell r="F155">
            <v>1</v>
          </cell>
          <cell r="G155" t="str">
            <v>yes;  1 / year; trained people : 11</v>
          </cell>
        </row>
        <row r="156">
          <cell r="F156">
            <v>1</v>
          </cell>
          <cell r="G156">
            <v>0</v>
          </cell>
        </row>
        <row r="157">
          <cell r="F157">
            <v>2</v>
          </cell>
          <cell r="G157">
            <v>0</v>
          </cell>
        </row>
        <row r="158">
          <cell r="F158">
            <v>1</v>
          </cell>
          <cell r="G158">
            <v>0</v>
          </cell>
        </row>
        <row r="159">
          <cell r="F159">
            <v>1</v>
          </cell>
          <cell r="G159" t="str">
            <v>Yes : 2008 + yearly ongoing maintenance process (November 2012)</v>
          </cell>
        </row>
        <row r="160">
          <cell r="F160">
            <v>1</v>
          </cell>
          <cell r="G160">
            <v>0</v>
          </cell>
        </row>
        <row r="161">
          <cell r="F161">
            <v>1</v>
          </cell>
          <cell r="G161">
            <v>0</v>
          </cell>
        </row>
        <row r="162">
          <cell r="F162">
            <v>1</v>
          </cell>
          <cell r="G162">
            <v>0</v>
          </cell>
        </row>
        <row r="163">
          <cell r="F163">
            <v>1</v>
          </cell>
          <cell r="G163">
            <v>0</v>
          </cell>
        </row>
        <row r="164">
          <cell r="F164">
            <v>1</v>
          </cell>
          <cell r="G164">
            <v>0</v>
          </cell>
        </row>
        <row r="165">
          <cell r="F165">
            <v>1</v>
          </cell>
          <cell r="G165">
            <v>0</v>
          </cell>
        </row>
        <row r="166">
          <cell r="F166">
            <v>1</v>
          </cell>
          <cell r="G166">
            <v>0</v>
          </cell>
        </row>
        <row r="167">
          <cell r="F167">
            <v>1</v>
          </cell>
          <cell r="G167">
            <v>0</v>
          </cell>
        </row>
        <row r="168">
          <cell r="F168">
            <v>1</v>
          </cell>
          <cell r="G168">
            <v>0</v>
          </cell>
        </row>
        <row r="169">
          <cell r="F169">
            <v>1</v>
          </cell>
          <cell r="G169">
            <v>0</v>
          </cell>
        </row>
        <row r="170">
          <cell r="F170">
            <v>1</v>
          </cell>
          <cell r="G170">
            <v>0</v>
          </cell>
        </row>
        <row r="171">
          <cell r="F171">
            <v>1</v>
          </cell>
          <cell r="G171" t="str">
            <v>Yearly</v>
          </cell>
        </row>
        <row r="172">
          <cell r="F172">
            <v>1</v>
          </cell>
          <cell r="G172" t="str">
            <v>Yearly</v>
          </cell>
        </row>
        <row r="173">
          <cell r="F173" t="str">
            <v>N/A</v>
          </cell>
          <cell r="G173">
            <v>0</v>
          </cell>
        </row>
        <row r="174">
          <cell r="F174" t="str">
            <v>N/A</v>
          </cell>
          <cell r="G174">
            <v>0</v>
          </cell>
        </row>
        <row r="175">
          <cell r="F175">
            <v>1</v>
          </cell>
          <cell r="G175">
            <v>0</v>
          </cell>
        </row>
        <row r="176">
          <cell r="F176">
            <v>1</v>
          </cell>
          <cell r="G176">
            <v>0</v>
          </cell>
        </row>
        <row r="177">
          <cell r="F177">
            <v>2</v>
          </cell>
          <cell r="G177">
            <v>0</v>
          </cell>
        </row>
        <row r="178">
          <cell r="F178">
            <v>1</v>
          </cell>
          <cell r="G178">
            <v>0</v>
          </cell>
        </row>
        <row r="179">
          <cell r="F179">
            <v>2</v>
          </cell>
          <cell r="G179">
            <v>0</v>
          </cell>
        </row>
        <row r="180">
          <cell r="F180">
            <v>1</v>
          </cell>
          <cell r="G180" t="str">
            <v>IT INVENTORY LIST is included the critical IT assets and application repository has</v>
          </cell>
        </row>
        <row r="181">
          <cell r="F181">
            <v>2</v>
          </cell>
          <cell r="G181" t="str">
            <v>IT projects has a AIA Form.</v>
          </cell>
        </row>
        <row r="182">
          <cell r="F182">
            <v>1</v>
          </cell>
          <cell r="G182">
            <v>0</v>
          </cell>
        </row>
        <row r="183">
          <cell r="F183">
            <v>1</v>
          </cell>
          <cell r="G183">
            <v>0</v>
          </cell>
        </row>
        <row r="184">
          <cell r="F184">
            <v>3</v>
          </cell>
          <cell r="G184" t="str">
            <v>IT Continuity exercise covering 35% and we have User testing in production yearly.</v>
          </cell>
        </row>
        <row r="185">
          <cell r="F185">
            <v>3</v>
          </cell>
          <cell r="G185" t="str">
            <v>Recovery Procedure of application has recovery procedure but not fully.</v>
          </cell>
        </row>
        <row r="186">
          <cell r="F186">
            <v>2</v>
          </cell>
          <cell r="G186" t="str">
            <v>IT is reviewd a BCP Test Assessment for IT every year.</v>
          </cell>
        </row>
        <row r="187">
          <cell r="F187">
            <v>3</v>
          </cell>
          <cell r="G187" t="str">
            <v xml:space="preserve">Only  SLA  but not tests reports </v>
          </cell>
        </row>
        <row r="188">
          <cell r="F188">
            <v>4</v>
          </cell>
          <cell r="G188" t="str">
            <v>Reduce the amount of the files that will be backuped in order to reduce the backup &amp; restore time</v>
          </cell>
        </row>
        <row r="189">
          <cell r="F189">
            <v>1</v>
          </cell>
          <cell r="G189">
            <v>0</v>
          </cell>
        </row>
        <row r="190">
          <cell r="F190">
            <v>1</v>
          </cell>
          <cell r="G190">
            <v>0</v>
          </cell>
        </row>
        <row r="191">
          <cell r="F191">
            <v>1</v>
          </cell>
          <cell r="G191">
            <v>0</v>
          </cell>
        </row>
        <row r="192">
          <cell r="F192">
            <v>4</v>
          </cell>
          <cell r="G192" t="str">
            <v>IG : Backup of production server system and data is configured based on full and daily backup scheme. The
adoption of full backup strategy has resulted in daily backup job for file server taking more than 14 hours to
complete due to huge amount of files stored in corporate file server.
In addition, there is no encryption enabled at the backup tape level on File Server backup data. The security
over the transport and handling of backup tapes between Cardif Korea office and offsite location for backup
tape storage is also not sufficiently robust.</v>
          </cell>
        </row>
        <row r="193">
          <cell r="F193">
            <v>1</v>
          </cell>
          <cell r="G193">
            <v>0</v>
          </cell>
        </row>
        <row r="194">
          <cell r="F194">
            <v>1</v>
          </cell>
          <cell r="G194" t="str">
            <v>DR Team</v>
          </cell>
        </row>
        <row r="195">
          <cell r="F195">
            <v>2</v>
          </cell>
          <cell r="G195" t="str">
            <v>Vision migration + Win Panda done.</v>
          </cell>
        </row>
        <row r="196">
          <cell r="F196">
            <v>2</v>
          </cell>
          <cell r="G196" t="str">
            <v>Vision migration + Win Panda done.</v>
          </cell>
        </row>
        <row r="197">
          <cell r="F197">
            <v>3</v>
          </cell>
          <cell r="G197" t="str">
            <v>IG: There is no centralized incident and problem logging tool with standardized formats maintained by IT
department for logging and tracking of IT incidents. Therefore, details and parameters important to facilitate IT
support were not maintained.</v>
          </cell>
        </row>
      </sheetData>
      <sheetData sheetId="2"/>
      <sheetData sheetId="3"/>
      <sheetData sheetId="4"/>
      <sheetData sheetId="5"/>
      <sheetData sheetId="6"/>
      <sheetData sheetId="7" refreshError="1"/>
    </sheetDataSet>
  </externalBook>
</externalLink>
</file>

<file path=xl/tables/table1.xml><?xml version="1.0" encoding="utf-8"?>
<table xmlns="http://schemas.openxmlformats.org/spreadsheetml/2006/main" id="1" name="Tableau1" displayName="Tableau1" ref="B17:B21" totalsRowShown="0">
  <autoFilter ref="B17:B21"/>
  <tableColumns count="1">
    <tableColumn id="1" name="Liste binaire">
      <calculatedColumnFormula>IF(Asset_Identity!$F$3="Français",J18,K18)</calculatedColumnFormula>
    </tableColumn>
  </tableColumns>
  <tableStyleInfo name="TableStyleLight13" showFirstColumn="0" showLastColumn="0" showRowStripes="1" showColumnStripes="0"/>
</table>
</file>

<file path=xl/tables/table2.xml><?xml version="1.0" encoding="utf-8"?>
<table xmlns="http://schemas.openxmlformats.org/spreadsheetml/2006/main" id="2" name="Tableau2" displayName="Tableau2" ref="D17:D25" totalsRowShown="0" dataDxfId="43" tableBorderDxfId="42">
  <autoFilter ref="D17:D25"/>
  <tableColumns count="1">
    <tableColumn id="1" name="Profil Utilisateur" dataDxfId="41">
      <calculatedColumnFormula>IF(Asset_Identity!$F$3="Français",M18,N18)</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3" name="Tableau3" displayName="Tableau3" ref="F17:F22" totalsRowShown="0">
  <autoFilter ref="F17:F22"/>
  <tableColumns count="1">
    <tableColumn id="1" name="NB utilisateurs">
      <calculatedColumnFormula>IF(Asset_Identity!$F$3="Français",P18,Q18)</calculatedColumnFormula>
    </tableColumn>
  </tableColumns>
  <tableStyleInfo name="TableStyleLight9" showFirstColumn="0" showLastColumn="0" showRowStripes="1" showColumnStripes="0"/>
</table>
</file>

<file path=xl/tables/table4.xml><?xml version="1.0" encoding="utf-8"?>
<table xmlns="http://schemas.openxmlformats.org/spreadsheetml/2006/main" id="5" name="Tableau5" displayName="Tableau5" ref="D54:E59" totalsRowShown="0">
  <autoFilter ref="D54:E59"/>
  <tableColumns count="2">
    <tableColumn id="1" name="Financier" dataDxfId="40"/>
    <tableColumn id="2" name="Indice"/>
  </tableColumns>
  <tableStyleInfo name="TableStyleLight12" showFirstColumn="0" showLastColumn="0" showRowStripes="1" showColumnStripes="0"/>
</table>
</file>

<file path=xl/tables/table5.xml><?xml version="1.0" encoding="utf-8"?>
<table xmlns="http://schemas.openxmlformats.org/spreadsheetml/2006/main" id="10" name="Tableau10" displayName="Tableau10" ref="A54:B59" totalsRowShown="0" headerRowDxfId="39" dataDxfId="38" tableBorderDxfId="37">
  <autoFilter ref="A54:B59"/>
  <tableColumns count="2">
    <tableColumn id="1" name="Indice" dataDxfId="36"/>
    <tableColumn id="2" name="Dispo CL" dataDxfId="35"/>
  </tableColumns>
  <tableStyleInfo name="TableStyleLight12" showFirstColumn="0" showLastColumn="0" showRowStripes="1" showColumnStripes="0"/>
</table>
</file>

<file path=xl/tables/table6.xml><?xml version="1.0" encoding="utf-8"?>
<table xmlns="http://schemas.openxmlformats.org/spreadsheetml/2006/main" id="11" name="Tableau11" displayName="Tableau11" ref="G54:H59" totalsRowShown="0" headerRowDxfId="34" tableBorderDxfId="33">
  <autoFilter ref="G54:H59"/>
  <tableColumns count="2">
    <tableColumn id="1" name="Image et reputation" dataDxfId="32">
      <calculatedColumnFormula>IF(Asset_Identity!$F$3="Français",S55,T55)</calculatedColumnFormula>
    </tableColumn>
    <tableColumn id="2" name="Indice" dataDxfId="31"/>
  </tableColumns>
  <tableStyleInfo name="TableStyleLight12" showFirstColumn="0" showLastColumn="0" showRowStripes="1" showColumnStripes="0"/>
</table>
</file>

<file path=xl/tables/table7.xml><?xml version="1.0" encoding="utf-8"?>
<table xmlns="http://schemas.openxmlformats.org/spreadsheetml/2006/main" id="12" name="Tableau12" displayName="Tableau12" ref="J54:K59" totalsRowShown="0" headerRowDxfId="30" tableBorderDxfId="29">
  <autoFilter ref="J54:K59"/>
  <tableColumns count="2">
    <tableColumn id="1" name="Commercial" dataDxfId="28">
      <calculatedColumnFormula>IF(Asset_Identity!$F$3="Français",V55,W55)</calculatedColumnFormula>
    </tableColumn>
    <tableColumn id="2" name="Indice" dataDxfId="27"/>
  </tableColumns>
  <tableStyleInfo name="TableStyleLight12" showFirstColumn="0" showLastColumn="0" showRowStripes="1" showColumnStripes="0"/>
</table>
</file>

<file path=xl/tables/table8.xml><?xml version="1.0" encoding="utf-8"?>
<table xmlns="http://schemas.openxmlformats.org/spreadsheetml/2006/main" id="13" name="Tableau13" displayName="Tableau13" ref="M54:N59" totalsRowShown="0" headerRowDxfId="26" dataDxfId="25" tableBorderDxfId="24">
  <autoFilter ref="M54:N59"/>
  <tableColumns count="2">
    <tableColumn id="1" name="Juridique et réglementaire" dataDxfId="23">
      <calculatedColumnFormula>IF(Asset_Identity!$F$3="Français",Y55,Z55)</calculatedColumnFormula>
    </tableColumn>
    <tableColumn id="2" name="Indice" dataDxfId="22"/>
  </tableColumns>
  <tableStyleInfo name="TableStyleLight12" showFirstColumn="0" showLastColumn="0" showRowStripes="1" showColumnStripes="0"/>
</table>
</file>

<file path=xl/tables/table9.xml><?xml version="1.0" encoding="utf-8"?>
<table xmlns="http://schemas.openxmlformats.org/spreadsheetml/2006/main" id="14" name="Tableau_Pays" displayName="Tableau_Pays" ref="D65:E109" totalsRowShown="0">
  <autoFilter ref="D65:E109"/>
  <sortState ref="C82:D115">
    <sortCondition ref="C10:C44"/>
  </sortState>
  <tableColumns count="2">
    <tableColumn id="1" name="Pays"/>
    <tableColumn id="2" name="Colonne" dataDxfId="21"/>
  </tableColumns>
  <tableStyleInfo name="TableStyleLight11" showFirstColumn="0" showLastColumn="0" showRowStripes="1" showColumnStripes="0"/>
</table>
</file>

<file path=xl/tables/table10.xml><?xml version="1.0" encoding="utf-8"?>
<table xmlns="http://schemas.openxmlformats.org/spreadsheetml/2006/main" id="15" name="Tableau_ContinuityLevelPays" displayName="Tableau_ContinuityLevelPays" ref="G65:H70" totalsRowShown="0">
  <autoFilter ref="G65:H70"/>
  <tableColumns count="2">
    <tableColumn id="1" name="Financial Pays" dataDxfId="20">
      <calculatedColumnFormula>INDEX(Tableau_FinancePays[],2,VLOOKUP($B$66,Tableau_Pays[],2,FALSE))</calculatedColumnFormula>
    </tableColumn>
    <tableColumn id="2" name="indice"/>
  </tableColumns>
  <tableStyleInfo name="TableStyleLight11" showFirstColumn="0" showLastColumn="0" showRowStripes="1" showColumnStripes="0"/>
</table>
</file>

<file path=xl/tables/table11.xml><?xml version="1.0" encoding="utf-8"?>
<table xmlns="http://schemas.openxmlformats.org/spreadsheetml/2006/main" id="16" name="Tableau_FinancePays" displayName="Tableau_FinancePays" ref="J65:M70" totalsRowShown="0" headerRowDxfId="19" dataDxfId="18">
  <autoFilter ref="J65:M70"/>
  <tableColumns count="4">
    <tableColumn id="3" name="1" dataDxfId="17"/>
    <tableColumn id="2" name="2" dataDxfId="16"/>
    <tableColumn id="1" name="3" dataDxfId="15"/>
    <tableColumn id="4" name="4 (Groupe)" dataDxfId="14"/>
  </tableColumns>
  <tableStyleInfo name="TableStyleLight11" showFirstColumn="0" showLastColumn="0" showRowStripes="1" showColumnStripes="0"/>
</table>
</file>

<file path=xl/tables/table12.xml><?xml version="1.0" encoding="utf-8"?>
<table xmlns="http://schemas.openxmlformats.org/spreadsheetml/2006/main" id="27" name="Tableau_Confidentialite" displayName="Tableau_Confidentialite" ref="A30:B35" totalsRowShown="0">
  <autoFilter ref="A30:B35"/>
  <tableColumns count="2">
    <tableColumn id="1" name="Indice"/>
    <tableColumn id="2" name="Confidentialité">
      <calculatedColumnFormula>IF(Asset_Identity!$F$3="Français",P31,Q31)</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id="28" name="Tableau_ConfidentialiteFinancier" displayName="Tableau_ConfidentialiteFinancier" ref="D30:E35" totalsRowShown="0">
  <autoFilter ref="D30:E35"/>
  <tableColumns count="2">
    <tableColumn id="1" name="Financier"/>
    <tableColumn id="2" name="Indice"/>
  </tableColumns>
  <tableStyleInfo name="TableStyleMedium9" showFirstColumn="0" showLastColumn="0" showRowStripes="1" showColumnStripes="0"/>
</table>
</file>

<file path=xl/tables/table14.xml><?xml version="1.0" encoding="utf-8"?>
<table xmlns="http://schemas.openxmlformats.org/spreadsheetml/2006/main" id="29" name="Tableau_ConfidentialiteImage" displayName="Tableau_ConfidentialiteImage" ref="G30:H35" totalsRowShown="0">
  <autoFilter ref="G30:H35"/>
  <tableColumns count="2">
    <tableColumn id="1" name="Image et réputation">
      <calculatedColumnFormula>IF(Asset_Identity!$F$3="Français",S31,T31)</calculatedColumnFormula>
    </tableColumn>
    <tableColumn id="2" name="Indice"/>
  </tableColumns>
  <tableStyleInfo name="TableStyleMedium9" showFirstColumn="0" showLastColumn="0" showRowStripes="1" showColumnStripes="0"/>
</table>
</file>

<file path=xl/tables/table15.xml><?xml version="1.0" encoding="utf-8"?>
<table xmlns="http://schemas.openxmlformats.org/spreadsheetml/2006/main" id="30" name="Tableau_ConfidentialiteCommercial" displayName="Tableau_ConfidentialiteCommercial" ref="J30:K35" totalsRowShown="0">
  <autoFilter ref="J30:K35"/>
  <tableColumns count="2">
    <tableColumn id="1" name="Commercial">
      <calculatedColumnFormula>IF(Asset_Identity!$F$3="Français",V31,W31)</calculatedColumnFormula>
    </tableColumn>
    <tableColumn id="2" name="Indice"/>
  </tableColumns>
  <tableStyleInfo name="TableStyleMedium9" showFirstColumn="0" showLastColumn="0" showRowStripes="1" showColumnStripes="0"/>
</table>
</file>

<file path=xl/tables/table16.xml><?xml version="1.0" encoding="utf-8"?>
<table xmlns="http://schemas.openxmlformats.org/spreadsheetml/2006/main" id="31" name="Tableau_ConfidentialiteJuridique" displayName="Tableau_ConfidentialiteJuridique" ref="M30:N35" totalsRowShown="0">
  <autoFilter ref="M30:N35"/>
  <tableColumns count="2">
    <tableColumn id="1" name="Juridique et réglementaire">
      <calculatedColumnFormula>IF(Asset_Identity!$F$3="Français",Y31,Z31)</calculatedColumnFormula>
    </tableColumn>
    <tableColumn id="2" name="Indice"/>
  </tableColumns>
  <tableStyleInfo name="TableStyleMedium9" showFirstColumn="0" showLastColumn="0" showRowStripes="1" showColumnStripes="0"/>
</table>
</file>

<file path=xl/tables/table17.xml><?xml version="1.0" encoding="utf-8"?>
<table xmlns="http://schemas.openxmlformats.org/spreadsheetml/2006/main" id="32" name="Tableau_Integrite" displayName="Tableau_Integrite" ref="A41:B46" totalsRowShown="0">
  <autoFilter ref="A41:B46"/>
  <tableColumns count="2">
    <tableColumn id="1" name="Indice"/>
    <tableColumn id="2" name="Intégrité">
      <calculatedColumnFormula>IF(Asset_Identity!$F$3="Français",P42,Q42)</calculatedColumnFormula>
    </tableColumn>
  </tableColumns>
  <tableStyleInfo name="TableStyleMedium13" showFirstColumn="0" showLastColumn="0" showRowStripes="1" showColumnStripes="0"/>
</table>
</file>

<file path=xl/tables/table18.xml><?xml version="1.0" encoding="utf-8"?>
<table xmlns="http://schemas.openxmlformats.org/spreadsheetml/2006/main" id="33" name="Tableau_IntegriteFinancier" displayName="Tableau_IntegriteFinancier" ref="D41:E46" totalsRowShown="0">
  <autoFilter ref="D41:E46"/>
  <tableColumns count="2">
    <tableColumn id="1" name="Financier"/>
    <tableColumn id="2" name="Indice"/>
  </tableColumns>
  <tableStyleInfo name="TableStyleMedium13" showFirstColumn="0" showLastColumn="0" showRowStripes="1" showColumnStripes="0"/>
</table>
</file>

<file path=xl/tables/table19.xml><?xml version="1.0" encoding="utf-8"?>
<table xmlns="http://schemas.openxmlformats.org/spreadsheetml/2006/main" id="34" name="Tableau_IntegriteImage" displayName="Tableau_IntegriteImage" ref="G41:H46" totalsRowShown="0">
  <autoFilter ref="G41:H46"/>
  <tableColumns count="2">
    <tableColumn id="1" name="Image et réputation">
      <calculatedColumnFormula>IF(Asset_Identity!$F$3="Français",S42,T42)</calculatedColumnFormula>
    </tableColumn>
    <tableColumn id="2" name="Indice"/>
  </tableColumns>
  <tableStyleInfo name="TableStyleMedium13" showFirstColumn="0" showLastColumn="0" showRowStripes="1" showColumnStripes="0"/>
</table>
</file>

<file path=xl/tables/table20.xml><?xml version="1.0" encoding="utf-8"?>
<table xmlns="http://schemas.openxmlformats.org/spreadsheetml/2006/main" id="35" name="Tableau_IntegriteCommercial" displayName="Tableau_IntegriteCommercial" ref="J41:K46" totalsRowShown="0">
  <autoFilter ref="J41:K46"/>
  <tableColumns count="2">
    <tableColumn id="1" name="Commercial">
      <calculatedColumnFormula>IF(Asset_Identity!$F$3="Français",V42,W42)</calculatedColumnFormula>
    </tableColumn>
    <tableColumn id="2" name="Indice"/>
  </tableColumns>
  <tableStyleInfo name="TableStyleMedium13" showFirstColumn="0" showLastColumn="0" showRowStripes="1" showColumnStripes="0"/>
</table>
</file>

<file path=xl/tables/table21.xml><?xml version="1.0" encoding="utf-8"?>
<table xmlns="http://schemas.openxmlformats.org/spreadsheetml/2006/main" id="36" name="Tableau_IntegriteJuridique" displayName="Tableau_IntegriteJuridique" ref="M41:N46" totalsRowShown="0">
  <autoFilter ref="M41:N46"/>
  <tableColumns count="2">
    <tableColumn id="1" name="Juridique et réglementaire">
      <calculatedColumnFormula>IF(Asset_Identity!$F$3="Français",Y42,Z42)</calculatedColumnFormula>
    </tableColumn>
    <tableColumn id="2" name="Indice"/>
  </tableColumns>
  <tableStyleInfo name="TableStyleMedium13" showFirstColumn="0" showLastColumn="0" showRowStripes="1" showColumnStripes="0"/>
</table>
</file>

<file path=xl/tables/table22.xml><?xml version="1.0" encoding="utf-8"?>
<table xmlns="http://schemas.openxmlformats.org/spreadsheetml/2006/main" id="37" name="Tableau_Tracabilite" displayName="Tableau_Tracabilite" ref="A113:B118" totalsRowShown="0">
  <autoFilter ref="A113:B118"/>
  <tableColumns count="2">
    <tableColumn id="1" name="Indice"/>
    <tableColumn id="2" name="Tracabilité">
      <calculatedColumnFormula>IF(Asset_Identity!$F$3="Français",P114,Q114)</calculatedColumnFormula>
    </tableColumn>
  </tableColumns>
  <tableStyleInfo name="TableStyleMedium10" showFirstColumn="0" showLastColumn="0" showRowStripes="1" showColumnStripes="0"/>
</table>
</file>

<file path=xl/tables/table23.xml><?xml version="1.0" encoding="utf-8"?>
<table xmlns="http://schemas.openxmlformats.org/spreadsheetml/2006/main" id="38" name="Tableau_TacabiliteFinancier" displayName="Tableau_TacabiliteFinancier" ref="D113:E118" totalsRowShown="0">
  <autoFilter ref="D113:E118"/>
  <tableColumns count="2">
    <tableColumn id="1" name="Financier"/>
    <tableColumn id="2" name="Indice"/>
  </tableColumns>
  <tableStyleInfo name="TableStyleMedium10" showFirstColumn="0" showLastColumn="0" showRowStripes="1" showColumnStripes="0"/>
</table>
</file>

<file path=xl/tables/table24.xml><?xml version="1.0" encoding="utf-8"?>
<table xmlns="http://schemas.openxmlformats.org/spreadsheetml/2006/main" id="39" name="Tableau_TracabiliteImage" displayName="Tableau_TracabiliteImage" ref="G113:H118" totalsRowShown="0">
  <autoFilter ref="G113:H118"/>
  <tableColumns count="2">
    <tableColumn id="1" name="Image et réputation">
      <calculatedColumnFormula>IF(Asset_Identity!$F$3="Français",S114,T114)</calculatedColumnFormula>
    </tableColumn>
    <tableColumn id="2" name="Indice"/>
  </tableColumns>
  <tableStyleInfo name="TableStyleMedium10" showFirstColumn="0" showLastColumn="0" showRowStripes="1" showColumnStripes="0"/>
</table>
</file>

<file path=xl/tables/table25.xml><?xml version="1.0" encoding="utf-8"?>
<table xmlns="http://schemas.openxmlformats.org/spreadsheetml/2006/main" id="40" name="Tableau_TracabiliteCommercial" displayName="Tableau_TracabiliteCommercial" ref="J113:K118" totalsRowShown="0">
  <autoFilter ref="J113:K118"/>
  <tableColumns count="2">
    <tableColumn id="1" name="Commercial">
      <calculatedColumnFormula>IF(Asset_Identity!$F$3="Français",V114,W114)</calculatedColumnFormula>
    </tableColumn>
    <tableColumn id="2" name="Indice"/>
  </tableColumns>
  <tableStyleInfo name="TableStyleMedium10" showFirstColumn="0" showLastColumn="0" showRowStripes="1" showColumnStripes="0"/>
</table>
</file>

<file path=xl/tables/table26.xml><?xml version="1.0" encoding="utf-8"?>
<table xmlns="http://schemas.openxmlformats.org/spreadsheetml/2006/main" id="41" name="Tableau_TracabiliteJuridique" displayName="Tableau_TracabiliteJuridique" ref="M113:N118" totalsRowShown="0">
  <autoFilter ref="M113:N118"/>
  <tableColumns count="2">
    <tableColumn id="1" name="Juridique et réglementaire">
      <calculatedColumnFormula>IF(Asset_Identity!$F$3="Français",Y114,Z114)</calculatedColumnFormula>
    </tableColumn>
    <tableColumn id="2" name="Indice"/>
  </tableColumns>
  <tableStyleInfo name="TableStyleMedium10" showFirstColumn="0" showLastColumn="0" showRowStripes="1" showColumnStripes="0"/>
</table>
</file>

<file path=xl/tables/table27.xml><?xml version="1.0" encoding="utf-8"?>
<table xmlns="http://schemas.openxmlformats.org/spreadsheetml/2006/main" id="42" name="Tableau_BRTO" displayName="Tableau_BRTO" ref="H16:H25" totalsRowShown="0">
  <autoFilter ref="H16:H25"/>
  <tableColumns count="1">
    <tableColumn id="1" name="BRTO">
      <calculatedColumnFormula>IF(Asset_Identity!$F$3="Français",S17,T17)</calculatedColumnFormula>
    </tableColumn>
  </tableColumns>
  <tableStyleInfo name="TableStyleLight9" showFirstColumn="0" showLastColumn="0" showRowStripes="1" showColumnStripes="0"/>
</table>
</file>

<file path=xl/tables/table28.xml><?xml version="1.0" encoding="utf-8"?>
<table xmlns="http://schemas.openxmlformats.org/spreadsheetml/2006/main" id="43" name="Tableau43" displayName="Tableau43" ref="B6:B10" totalsRowShown="0">
  <autoFilter ref="B6:B10"/>
  <tableColumns count="1">
    <tableColumn id="1" name="Statut doc">
      <calculatedColumnFormula>IF(Asset_Identity!$F$3="Français",J7,K7)</calculatedColumnFormula>
    </tableColumn>
  </tableColumns>
  <tableStyleInfo name="TableStyleMedium7" showFirstColumn="0" showLastColumn="0" showRowStripes="1" showColumnStripes="0"/>
</table>
</file>

<file path=xl/tables/table29.xml><?xml version="1.0" encoding="utf-8"?>
<table xmlns="http://schemas.openxmlformats.org/spreadsheetml/2006/main" id="44" name="Tableau44" displayName="Tableau44" ref="D6:D12" totalsRowShown="0">
  <autoFilter ref="D6:D12"/>
  <tableColumns count="1">
    <tableColumn id="1" name="Comité de validation"/>
  </tableColumns>
  <tableStyleInfo name="TableStyleMedium7" showFirstColumn="0" showLastColumn="0" showRowStripes="1" showColumnStripes="0"/>
</table>
</file>

<file path=xl/tables/table30.xml><?xml version="1.0" encoding="utf-8"?>
<table xmlns="http://schemas.openxmlformats.org/spreadsheetml/2006/main" id="45" name="Tableau45" displayName="Tableau45" ref="F6:F10" totalsRowShown="0">
  <autoFilter ref="F6:F10"/>
  <tableColumns count="1">
    <tableColumn id="1" name="Jalons"/>
  </tableColumns>
  <tableStyleInfo name="TableStyleMedium7" showFirstColumn="0" showLastColumn="0" showRowStripes="1" showColumnStripes="0"/>
</table>
</file>

<file path=xl/tables/table31.xml><?xml version="1.0" encoding="utf-8"?>
<table xmlns="http://schemas.openxmlformats.org/spreadsheetml/2006/main" id="46" name="Tableau_Dev" displayName="Tableau_Dev" ref="A125:A130" totalsRowShown="0">
  <autoFilter ref="A125:A130"/>
  <tableColumns count="1">
    <tableColumn id="1" name="Développement"/>
  </tableColumns>
  <tableStyleInfo name="TableStyleLight20" showFirstColumn="0" showLastColumn="0" showRowStripes="1" showColumnStripes="0"/>
</table>
</file>

<file path=xl/tables/table32.xml><?xml version="1.0" encoding="utf-8"?>
<table xmlns="http://schemas.openxmlformats.org/spreadsheetml/2006/main" id="47" name="Tableau_Hebergement" displayName="Tableau_Hebergement" ref="C125:C129" totalsRowShown="0">
  <autoFilter ref="C125:C129"/>
  <tableColumns count="1">
    <tableColumn id="1" name="Hébergement">
      <calculatedColumnFormula>IF(Asset_Identity!$F$3="Français",M126,N126)</calculatedColumnFormula>
    </tableColumn>
  </tableColumns>
  <tableStyleInfo name="TableStyleLight20" showFirstColumn="0" showLastColumn="0" showRowStripes="1" showColumnStripes="0"/>
</table>
</file>

<file path=xl/tables/table33.xml><?xml version="1.0" encoding="utf-8"?>
<table xmlns="http://schemas.openxmlformats.org/spreadsheetml/2006/main" id="48" name="Tableau_Techno" displayName="Tableau_Techno" ref="E125:E131" totalsRowShown="0">
  <autoFilter ref="E125:E131"/>
  <tableColumns count="1">
    <tableColumn id="1" name="Technologie choisie">
      <calculatedColumnFormula>IF(Asset_Identity!$F$3="Français",P126,Q126)</calculatedColumnFormula>
    </tableColumn>
  </tableColumns>
  <tableStyleInfo name="TableStyleLight20" showFirstColumn="0" showLastColumn="0" showRowStripes="1" showColumnStripes="0"/>
</table>
</file>

<file path=xl/tables/table34.xml><?xml version="1.0" encoding="utf-8"?>
<table xmlns="http://schemas.openxmlformats.org/spreadsheetml/2006/main" id="49" name="Tableau_Accès" displayName="Tableau_Accès" ref="G125:I131" totalsRowShown="0">
  <autoFilter ref="G125:I131"/>
  <tableColumns count="3">
    <tableColumn id="1" name="Canal d'accès">
      <calculatedColumnFormula>IF(Asset_Identity!$F$3="Français",S126,T126)</calculatedColumnFormula>
    </tableColumn>
    <tableColumn id="2" name="Ref Identity"/>
    <tableColumn id="3" name="Authentication"/>
  </tableColumns>
  <tableStyleInfo name="TableStyleLight20" showFirstColumn="0" showLastColumn="0" showRowStripes="1" showColumnStripes="0"/>
</table>
</file>

<file path=xl/tables/table35.xml><?xml version="1.0" encoding="utf-8"?>
<table xmlns="http://schemas.openxmlformats.org/spreadsheetml/2006/main" id="50" name="Tableau_Langue" displayName="Tableau_Langue" ref="H6:H9" totalsRowShown="0">
  <autoFilter ref="H6:H9"/>
  <tableColumns count="1">
    <tableColumn id="1" name="Langue"/>
  </tableColumns>
  <tableStyleInfo name="TableStyleMedium7" showFirstColumn="0" showLastColumn="0" showRowStripes="1" showColumnStripes="0"/>
</table>
</file>

<file path=xl/tables/table36.xml><?xml version="1.0" encoding="utf-8"?>
<table xmlns="http://schemas.openxmlformats.org/spreadsheetml/2006/main" id="4" name="Tableau4" displayName="Tableau4" ref="C133:C138" totalsRowShown="0">
  <autoFilter ref="C133:C138"/>
  <tableColumns count="1">
    <tableColumn id="1" name="TIGRE">
      <calculatedColumnFormula>IF(Asset_Identity!$F$3="Français",E134,F134)</calculatedColumnFormula>
    </tableColumn>
  </tableColumns>
  <tableStyleInfo name="TableStyleMedium13" showFirstColumn="0" showLastColumn="0" showRowStripes="1" showColumnStripes="0"/>
</table>
</file>

<file path=xl/tables/table37.xml><?xml version="1.0" encoding="utf-8"?>
<table xmlns="http://schemas.openxmlformats.org/spreadsheetml/2006/main" id="6" name="Tableau_RTO" displayName="Tableau_RTO" ref="C143:D148" totalsRowShown="0">
  <autoFilter ref="C143:D148"/>
  <tableColumns count="2">
    <tableColumn id="1" name="Colonne1"/>
    <tableColumn id="2" name="Colonne2"/>
  </tableColumns>
  <tableStyleInfo name="TableStyleMedium9" showFirstColumn="0" showLastColumn="0" showRowStripes="1" showColumnStripes="0"/>
</table>
</file>

<file path=xl/tables/table38.xml><?xml version="1.0" encoding="utf-8"?>
<table xmlns="http://schemas.openxmlformats.org/spreadsheetml/2006/main" id="7" name="Tableau_CLGroupe" displayName="Tableau_CLGroupe" ref="J76:M81" totalsRowShown="0">
  <autoFilter ref="J76:M81"/>
  <tableColumns count="4">
    <tableColumn id="1" name="1"/>
    <tableColumn id="2" name="2"/>
    <tableColumn id="3" name="3"/>
    <tableColumn id="4" name="4"/>
  </tableColumns>
  <tableStyleInfo name="TableStyleMedium9" showFirstColumn="0" showLastColumn="0" showRowStripes="1" showColumnStripes="0"/>
</table>
</file>

<file path=xl/tables/table39.xml><?xml version="1.0" encoding="utf-8"?>
<table xmlns="http://schemas.openxmlformats.org/spreadsheetml/2006/main" id="8" name="Tableau109" displayName="Tableau109" ref="G143:I148" totalsRowShown="0" headerRowDxfId="13" dataDxfId="12" tableBorderDxfId="11">
  <autoFilter ref="G143:I148"/>
  <tableColumns count="3">
    <tableColumn id="1" name="Indice" dataDxfId="10"/>
    <tableColumn id="2" name="Dispo CL" dataDxfId="9"/>
    <tableColumn id="3" name="Colonne1" dataDxfId="8"/>
  </tableColumns>
  <tableStyleInfo name="TableStyleLight12" showFirstColumn="0" showLastColumn="0" showRowStripes="1" showColumnStripes="0"/>
</table>
</file>

<file path=xl/tables/table40.xml><?xml version="1.0" encoding="utf-8"?>
<table xmlns="http://schemas.openxmlformats.org/spreadsheetml/2006/main" id="9" name="Tableau_RPO" displayName="Tableau_RPO" ref="V18:V23" totalsRowShown="0">
  <autoFilter ref="V18:V23"/>
  <tableColumns count="1">
    <tableColumn id="1" name="RPO"/>
  </tableColumns>
  <tableStyleInfo name="TableStyleMedium9" showFirstColumn="0" showLastColumn="0" showRowStripes="1" showColumnStripes="0"/>
</table>
</file>

<file path=xl/tables/table41.xml><?xml version="1.0" encoding="utf-8"?>
<table xmlns="http://schemas.openxmlformats.org/spreadsheetml/2006/main" id="17" name="Tableau_RPO18" displayName="Tableau_RPO18" ref="X18:X23" totalsRowShown="0">
  <autoFilter ref="X18:X23"/>
  <tableColumns count="1">
    <tableColumn id="1" name="Type de données"/>
  </tableColumns>
  <tableStyleInfo name="TableStyleMedium9" showFirstColumn="0" showLastColumn="0" showRowStripes="1" showColumnStripes="0"/>
</table>
</file>

<file path=xl/tables/table42.xml><?xml version="1.0" encoding="utf-8"?>
<table xmlns="http://schemas.openxmlformats.org/spreadsheetml/2006/main" id="18" name="Tableau_RPO1819" displayName="Tableau_RPO1819" ref="Z18:Z23" totalsRowShown="0">
  <autoFilter ref="Z18:Z23"/>
  <tableColumns count="1">
    <tableColumn id="1" name="Type d'hébergement"/>
  </tableColumns>
  <tableStyleInfo name="TableStyleMedium9" showFirstColumn="0" showLastColumn="0" showRowStripes="1" showColumnStripes="0"/>
</table>
</file>

<file path=xl/tables/table43.xml><?xml version="1.0" encoding="utf-8"?>
<table xmlns="http://schemas.openxmlformats.org/spreadsheetml/2006/main" id="19" name="Tableau120" displayName="Tableau120" ref="C17:C21" totalsRowShown="0">
  <autoFilter ref="C17:C21"/>
  <tableColumns count="1">
    <tableColumn id="1" name="Liste reglementaire" dataDxfId="7">
      <calculatedColumnFormula>IF(Asset_Identity!$F$3="Français",J23,K23)</calculatedColumnFormula>
    </tableColumn>
  </tableColumns>
  <tableStyleInfo name="TableStyleLight13" showFirstColumn="0" showLastColumn="0" showRowStripes="1" showColumnStripes="0"/>
</table>
</file>

<file path=xl/tables/table44.xml><?xml version="1.0" encoding="utf-8"?>
<table xmlns="http://schemas.openxmlformats.org/spreadsheetml/2006/main" id="20" name="Tableau_TacabiliteFinancier21" displayName="Tableau_TacabiliteFinancier21" ref="AB113:AC118" totalsRowShown="0">
  <autoFilter ref="AB113:AC118"/>
  <tableColumns count="2">
    <tableColumn id="1" name="Reglementaire" dataDxfId="6">
      <calculatedColumnFormula>IF(Asset_Identity!$F$3="Français",J23,K23)</calculatedColumnFormula>
    </tableColumn>
    <tableColumn id="2" name="Indice"/>
  </tableColumns>
  <tableStyleInfo name="TableStyleMedium10" showFirstColumn="0" showLastColumn="0" showRowStripes="1" showColumnStripes="0"/>
</table>
</file>

<file path=xl/tables/table45.xml><?xml version="1.0" encoding="utf-8"?>
<table xmlns="http://schemas.openxmlformats.org/spreadsheetml/2006/main" id="22" name="Tableau1023" displayName="Tableau1023" ref="K143:M148" totalsRowShown="0" headerRowDxfId="5" dataDxfId="4" tableBorderDxfId="3">
  <autoFilter ref="K143:M148"/>
  <tableColumns count="3">
    <tableColumn id="1" name="Indice" dataDxfId="2"/>
    <tableColumn id="2" name="Dispo CL" dataDxfId="1"/>
    <tableColumn id="3" name="Colonne1" dataDxfId="0"/>
  </tableColumns>
  <tableStyleInfo name="TableStyleLight1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1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1"/>
    <pageSetUpPr fitToPage="1"/>
  </sheetPr>
  <dimension ref="B1:L28"/>
  <sheetViews>
    <sheetView showGridLines="0" zoomScale="85" zoomScaleNormal="85" zoomScaleSheetLayoutView="80" workbookViewId="0">
      <selection activeCell="P17" sqref="P17"/>
    </sheetView>
  </sheetViews>
  <sheetFormatPr baseColWidth="10" defaultColWidth="11.44140625" defaultRowHeight="18" x14ac:dyDescent="0.3"/>
  <cols>
    <col min="1" max="1" width="5.88671875" style="350" customWidth="1"/>
    <col min="2" max="2" width="3.33203125" style="350" customWidth="1"/>
    <col min="3" max="3" width="9.33203125" style="350" customWidth="1"/>
    <col min="4" max="4" width="60.6640625" style="350" customWidth="1"/>
    <col min="5" max="5" width="10.6640625" style="350" customWidth="1"/>
    <col min="6" max="6" width="60.6640625" style="350" customWidth="1"/>
    <col min="7" max="7" width="3.33203125" style="350" customWidth="1"/>
    <col min="8" max="8" width="13.6640625" style="350" customWidth="1"/>
    <col min="9" max="9" width="11.5546875" style="350" hidden="1" customWidth="1"/>
    <col min="10" max="12" width="11.44140625" style="350" hidden="1" customWidth="1"/>
    <col min="13" max="16384" width="11.44140625" style="350"/>
  </cols>
  <sheetData>
    <row r="1" spans="2:12" ht="18.600000000000001" thickBot="1" x14ac:dyDescent="0.35"/>
    <row r="2" spans="2:12" ht="49.5" customHeight="1" thickBot="1" x14ac:dyDescent="0.35">
      <c r="B2" s="448" t="str">
        <f>IF(Asset_Identity!F3="Français",Trad!E169,Trad!F169)</f>
        <v>Etapes de l'ASIF</v>
      </c>
      <c r="C2" s="449"/>
      <c r="D2" s="449"/>
      <c r="E2" s="449"/>
      <c r="F2" s="449"/>
      <c r="G2" s="450"/>
    </row>
    <row r="3" spans="2:12" ht="10.5" customHeight="1" thickBot="1" x14ac:dyDescent="0.35">
      <c r="B3" s="151"/>
      <c r="C3" s="152"/>
      <c r="D3" s="152"/>
      <c r="E3" s="152"/>
      <c r="F3" s="152"/>
      <c r="G3" s="153"/>
    </row>
    <row r="4" spans="2:12" ht="61.5" customHeight="1" thickBot="1" x14ac:dyDescent="0.35">
      <c r="B4" s="154"/>
      <c r="C4" s="451" t="str">
        <f>IF(Asset_Identity!F3="Français",Trad!E168,Trad!F168)</f>
        <v>ASIF en mode simple</v>
      </c>
      <c r="D4" s="452"/>
      <c r="E4" s="452"/>
      <c r="F4" s="453"/>
      <c r="G4" s="155"/>
      <c r="H4" s="351" t="s">
        <v>950</v>
      </c>
    </row>
    <row r="5" spans="2:12" ht="15" customHeight="1" x14ac:dyDescent="0.3">
      <c r="B5" s="154"/>
      <c r="C5" s="156"/>
      <c r="D5" s="159"/>
      <c r="E5" s="159"/>
      <c r="F5" s="159"/>
      <c r="G5" s="157"/>
    </row>
    <row r="6" spans="2:12" ht="15" customHeight="1" x14ac:dyDescent="0.3">
      <c r="B6" s="154"/>
      <c r="C6" s="156"/>
      <c r="D6" s="159"/>
      <c r="E6" s="159"/>
      <c r="F6" s="159"/>
      <c r="G6" s="157"/>
      <c r="I6" s="350">
        <v>0</v>
      </c>
      <c r="J6" s="350">
        <v>1</v>
      </c>
      <c r="K6" s="350">
        <v>0</v>
      </c>
      <c r="L6" s="350">
        <v>0</v>
      </c>
    </row>
    <row r="7" spans="2:12" ht="120" customHeight="1" x14ac:dyDescent="0.3">
      <c r="B7" s="158"/>
      <c r="C7" s="251" t="str">
        <f>IF(Asset_Identity!F3="Français",Trad!E184,Trad!F184)</f>
        <v>Formulaires métier et IT</v>
      </c>
      <c r="D7" s="419" t="str">
        <f>IF(Asset_Identity!F3="Français",Trad!E171,Trad!F171)</f>
        <v>Vérifier les formulaires</v>
      </c>
      <c r="E7" s="159"/>
      <c r="F7" s="352" t="str">
        <f>IF(Asset_Identity!F3="Français",Trad!E179,Trad!F179)</f>
        <v>Etape 1 - Démarrer une nouvelle ASIF. Les onglets Asset Identity, Business_Form et IT_Form doivent être correctement remplis et validés par le métier.</v>
      </c>
      <c r="G7" s="157"/>
    </row>
    <row r="8" spans="2:12" ht="15" customHeight="1" x14ac:dyDescent="0.3">
      <c r="B8" s="158"/>
      <c r="C8" s="156"/>
      <c r="D8" s="353"/>
      <c r="E8" s="159"/>
      <c r="F8" s="159"/>
      <c r="G8" s="157"/>
    </row>
    <row r="9" spans="2:12" ht="159.9" customHeight="1" x14ac:dyDescent="0.3">
      <c r="B9" s="158"/>
      <c r="C9" s="251" t="str">
        <f>IF(Asset_Identity!F3="Français",Trad!E185,Trad!F185)</f>
        <v>Mesures</v>
      </c>
      <c r="D9" s="419" t="str">
        <f>IF(Asset_Identity!F3="Français",Trad!E172,Trad!F172)</f>
        <v>Import et mise à jour des mesures</v>
      </c>
      <c r="E9" s="159"/>
      <c r="F9" s="352" t="str">
        <f>IF(Asset_Identity!F3="Français",Trad!E180,Trad!F180)</f>
        <v>Etape 2 - Suite à la validation par le métier de ses besoins, deux options:
- Utiliser l'ASIF en mode simple et profiter d'une analyse de risque pré programmée et standard.
- Utiliser l'ASIF en mode détaillée et intégrer votre propre analyse de risque.</v>
      </c>
      <c r="G9" s="157"/>
    </row>
    <row r="10" spans="2:12" ht="15" customHeight="1" x14ac:dyDescent="0.3">
      <c r="B10" s="354"/>
      <c r="C10" s="355"/>
      <c r="D10" s="356"/>
      <c r="E10" s="357"/>
      <c r="F10" s="159"/>
      <c r="G10" s="358"/>
    </row>
    <row r="11" spans="2:12" ht="71.400000000000006" customHeight="1" x14ac:dyDescent="0.3">
      <c r="B11" s="354"/>
      <c r="C11" s="457" t="str">
        <f>IF(Asset_Identity!F3="Français",Trad!E186,Trad!F186)</f>
        <v>Etude</v>
      </c>
      <c r="D11" s="420" t="str">
        <f>IF(Asset_Identity!F3="Français",Trad!E173,Trad!F173)</f>
        <v>Montrer les risques et mesures associées</v>
      </c>
      <c r="E11" s="357"/>
      <c r="F11" s="454" t="str">
        <f>IF(Asset_Identity!F3="Français",Trad!E181,Trad!F181)</f>
        <v>Etape 3 - La sécurité présente au métier les mesures de sécurité requises.
Pour les projets:
Les mesures validées sont revues lors des CASA de GO et de COMMIT. Selon la notification CASA, les mesures peuvent avoir besoin d'être revues.
Ces besoins de sécurités doivent ensuite être pris en compte par le projet.</v>
      </c>
      <c r="G11" s="358"/>
    </row>
    <row r="12" spans="2:12" ht="15" customHeight="1" x14ac:dyDescent="0.3">
      <c r="B12" s="354"/>
      <c r="C12" s="457"/>
      <c r="D12" s="359"/>
      <c r="E12" s="357"/>
      <c r="F12" s="455"/>
      <c r="G12" s="358"/>
    </row>
    <row r="13" spans="2:12" ht="71.400000000000006" customHeight="1" x14ac:dyDescent="0.3">
      <c r="B13" s="354"/>
      <c r="C13" s="457"/>
      <c r="D13" s="421" t="str">
        <f>IF(Asset_Identity!F3="Français",Trad!E174,Trad!F174)</f>
        <v>Faire une revue graphique des mesures</v>
      </c>
      <c r="E13" s="357"/>
      <c r="F13" s="456"/>
      <c r="G13" s="358"/>
    </row>
    <row r="14" spans="2:12" ht="15" customHeight="1" x14ac:dyDescent="0.3">
      <c r="B14" s="354"/>
      <c r="C14" s="162"/>
      <c r="D14" s="163"/>
      <c r="E14" s="357"/>
      <c r="F14" s="159"/>
      <c r="G14" s="358"/>
    </row>
    <row r="15" spans="2:12" ht="61.5" customHeight="1" x14ac:dyDescent="0.3">
      <c r="B15" s="354"/>
      <c r="C15" s="457" t="str">
        <f>IF(Asset_Identity!F3="Français",Trad!E187,Trad!F187)</f>
        <v>Recette</v>
      </c>
      <c r="D15" s="422" t="str">
        <f>IF(Asset_Identity!F3="Français",Trad!E175,Trad!F175)</f>
        <v>Mettre à jour le plan d'action</v>
      </c>
      <c r="E15" s="357"/>
      <c r="F15" s="445" t="str">
        <f>IF(Asset_Identity!F3="Français",Trad!E182,Trad!F182)</f>
        <v>Etape 4 - Le projet / run doit implémenter et vérifier les mesures validées à l'aide du plan d'action et du PV de recette.</v>
      </c>
      <c r="G15" s="358"/>
    </row>
    <row r="16" spans="2:12" ht="15" customHeight="1" x14ac:dyDescent="0.3">
      <c r="B16" s="354"/>
      <c r="C16" s="457"/>
      <c r="D16" s="359"/>
      <c r="E16" s="357"/>
      <c r="F16" s="446"/>
      <c r="G16" s="358"/>
    </row>
    <row r="17" spans="2:7" ht="61.5" customHeight="1" x14ac:dyDescent="0.3">
      <c r="B17" s="354"/>
      <c r="C17" s="457"/>
      <c r="D17" s="423" t="str">
        <f>IF(Asset_Identity!F3="Français",Trad!E176,Trad!F176)</f>
        <v>Générer le PV de recette</v>
      </c>
      <c r="E17" s="357"/>
      <c r="F17" s="447"/>
      <c r="G17" s="358"/>
    </row>
    <row r="18" spans="2:7" ht="15" customHeight="1" x14ac:dyDescent="0.3">
      <c r="B18" s="354"/>
      <c r="C18" s="165"/>
      <c r="D18" s="357"/>
      <c r="E18" s="357"/>
      <c r="F18" s="357"/>
      <c r="G18" s="358"/>
    </row>
    <row r="19" spans="2:7" ht="15" customHeight="1" x14ac:dyDescent="0.3">
      <c r="B19" s="354"/>
      <c r="C19" s="165"/>
      <c r="D19" s="360"/>
      <c r="E19" s="357"/>
      <c r="F19" s="361"/>
      <c r="G19" s="358"/>
    </row>
    <row r="20" spans="2:7" ht="15" customHeight="1" x14ac:dyDescent="0.3">
      <c r="B20" s="354"/>
      <c r="C20" s="165"/>
      <c r="E20" s="360"/>
      <c r="F20" s="445" t="str">
        <f>IF(Asset_Identity!F3="Français",Trad!E183,Trad!F183)</f>
        <v>Etape 5 - Import / Export
- Sélectionner le bouton "Export des mesures de Sécurité" pour exporter les mesures dans un nouveau fichier Excel
- Sélectionner le bouton "Import des mesures de Sécurité" pour importer les mesures dans le présent fichier</v>
      </c>
      <c r="G20" s="358"/>
    </row>
    <row r="21" spans="2:7" ht="61.5" customHeight="1" x14ac:dyDescent="0.3">
      <c r="B21" s="354"/>
      <c r="C21" s="444" t="s">
        <v>1285</v>
      </c>
      <c r="D21" s="424" t="str">
        <f>IF(Asset_Identity!F3="Français",Trad!E177,Trad!F177)</f>
        <v>Export des mesures de Sécurité</v>
      </c>
      <c r="E21" s="360"/>
      <c r="F21" s="446"/>
      <c r="G21" s="358"/>
    </row>
    <row r="22" spans="2:7" ht="15" customHeight="1" x14ac:dyDescent="0.3">
      <c r="B22" s="354"/>
      <c r="C22" s="444"/>
      <c r="E22" s="360"/>
      <c r="F22" s="446"/>
      <c r="G22" s="358"/>
    </row>
    <row r="23" spans="2:7" ht="61.5" customHeight="1" x14ac:dyDescent="0.3">
      <c r="B23" s="354"/>
      <c r="C23" s="444"/>
      <c r="D23" s="424" t="str">
        <f>IF(Asset_Identity!F3="Français",Trad!E178,Trad!F178)</f>
        <v>Import des mesures de Sécurité</v>
      </c>
      <c r="E23" s="360"/>
      <c r="F23" s="446"/>
      <c r="G23" s="358"/>
    </row>
    <row r="24" spans="2:7" x14ac:dyDescent="0.3">
      <c r="B24" s="354"/>
      <c r="C24" s="178"/>
      <c r="E24" s="360"/>
      <c r="F24" s="447"/>
      <c r="G24" s="358"/>
    </row>
    <row r="25" spans="2:7" x14ac:dyDescent="0.3">
      <c r="B25" s="354"/>
      <c r="C25" s="165"/>
      <c r="D25" s="360"/>
      <c r="E25" s="360"/>
      <c r="F25" s="361"/>
      <c r="G25" s="358"/>
    </row>
    <row r="26" spans="2:7" x14ac:dyDescent="0.3">
      <c r="B26" s="354"/>
      <c r="C26" s="165"/>
      <c r="D26" s="360"/>
      <c r="E26" s="360"/>
      <c r="F26" s="360"/>
      <c r="G26" s="358"/>
    </row>
    <row r="27" spans="2:7" ht="21.6" thickBot="1" x14ac:dyDescent="0.35">
      <c r="B27" s="160"/>
      <c r="C27" s="161"/>
      <c r="D27" s="362"/>
      <c r="E27" s="362"/>
      <c r="F27" s="362" t="s">
        <v>2151</v>
      </c>
      <c r="G27" s="363"/>
    </row>
    <row r="28" spans="2:7" ht="18.600000000000001" thickTop="1" x14ac:dyDescent="0.3"/>
  </sheetData>
  <sheetProtection formatCells="0" formatColumns="0" formatRows="0" insertColumns="0" insertRows="0" insertHyperlinks="0" deleteColumns="0" deleteRows="0" sort="0" autoFilter="0" pivotTables="0"/>
  <protectedRanges>
    <protectedRange sqref="C4" name="mode"/>
  </protectedRanges>
  <mergeCells count="8">
    <mergeCell ref="C21:C23"/>
    <mergeCell ref="F20:F24"/>
    <mergeCell ref="B2:G2"/>
    <mergeCell ref="C4:F4"/>
    <mergeCell ref="F11:F13"/>
    <mergeCell ref="F15:F17"/>
    <mergeCell ref="C11:C13"/>
    <mergeCell ref="C15:C17"/>
  </mergeCells>
  <dataValidations count="1">
    <dataValidation type="list" allowBlank="1" showInputMessage="1" showErrorMessage="1" sqref="C4">
      <formula1>FISA_Mode</formula1>
    </dataValidation>
  </dataValidations>
  <printOptions horizontalCentered="1"/>
  <pageMargins left="0.23622047244094491" right="0.23622047244094491" top="0.74803149606299213" bottom="0.74803149606299213" header="0.31496062992125984" footer="0.31496062992125984"/>
  <pageSetup paperSize="9" scale="69" fitToHeight="0" orientation="portrait" copies="10" r:id="rId1"/>
  <headerFooter>
    <oddHeader>&amp;C&amp;A
&amp;P/&amp;N</oddHead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pageSetUpPr fitToPage="1"/>
  </sheetPr>
  <dimension ref="B1:J54"/>
  <sheetViews>
    <sheetView showGridLines="0" tabSelected="1" zoomScaleNormal="100" zoomScaleSheetLayoutView="80" workbookViewId="0">
      <selection activeCell="D10" sqref="D10:F10"/>
    </sheetView>
  </sheetViews>
  <sheetFormatPr baseColWidth="10" defaultColWidth="11.44140625" defaultRowHeight="14.4" x14ac:dyDescent="0.3"/>
  <cols>
    <col min="1" max="1" width="5.88671875" style="292" customWidth="1"/>
    <col min="2" max="3" width="27.6640625" style="292" customWidth="1"/>
    <col min="4" max="5" width="14.33203125" style="292" customWidth="1"/>
    <col min="6" max="6" width="27.6640625" style="292" customWidth="1"/>
    <col min="7" max="7" width="5.88671875" style="292" hidden="1" customWidth="1"/>
    <col min="8" max="8" width="11.44140625" style="292" hidden="1" customWidth="1"/>
    <col min="9" max="9" width="11.5546875" style="292" hidden="1" customWidth="1"/>
    <col min="10" max="10" width="11.44140625" style="292" hidden="1" customWidth="1"/>
    <col min="11" max="16384" width="11.44140625" style="292"/>
  </cols>
  <sheetData>
    <row r="1" spans="2:10" ht="15" thickBot="1" x14ac:dyDescent="0.35"/>
    <row r="2" spans="2:10" ht="23.1" customHeight="1" thickTop="1" x14ac:dyDescent="0.3">
      <c r="B2" s="521"/>
      <c r="C2" s="522"/>
      <c r="D2" s="383"/>
      <c r="E2" s="383"/>
      <c r="F2" s="384" t="s">
        <v>174</v>
      </c>
    </row>
    <row r="3" spans="2:10" ht="23.1" customHeight="1" x14ac:dyDescent="0.3">
      <c r="B3" s="385"/>
      <c r="C3" s="386"/>
      <c r="D3" s="387"/>
      <c r="E3" s="387"/>
      <c r="F3" s="388" t="s">
        <v>176</v>
      </c>
    </row>
    <row r="4" spans="2:10" ht="23.4" x14ac:dyDescent="0.3">
      <c r="B4" s="523" t="str">
        <f>IF($F$3="Français",Trad!B5,Trad!C5)</f>
        <v>FICHE D'IDENTITE SECURITE APPLICATIVE</v>
      </c>
      <c r="C4" s="524"/>
      <c r="D4" s="524"/>
      <c r="E4" s="525"/>
      <c r="F4" s="526"/>
    </row>
    <row r="5" spans="2:10" ht="111.75" customHeight="1" x14ac:dyDescent="0.3">
      <c r="B5" s="545" t="str">
        <f>IF($F$3="Français",Trad!B6,Trad!C6)</f>
        <v>ACTIF :</v>
      </c>
      <c r="C5" s="546"/>
      <c r="D5" s="547" t="s">
        <v>2256</v>
      </c>
      <c r="E5" s="548"/>
      <c r="F5" s="549"/>
      <c r="G5" s="292">
        <f>IF(OR(D5="Asset name",D5="Nom de l'actif",D5=""),0,1)</f>
        <v>1</v>
      </c>
      <c r="H5" s="292" t="str">
        <f>LEFT(Asset_Name,SEARCH(" - ",Asset_Name)-1)</f>
        <v>AP5295</v>
      </c>
      <c r="I5" s="292" t="str">
        <f>IF(ISERR(SEARCH("CAyyyy",Asset_Name)),MID(Asset_Name,SEARCH(" - ",Asset_Name)+3,SEARCH(" - ",Asset_Name,SEARCH(" - ",Asset_Name)+3)-SEARCH(" - ",Asset_Name)-3),"")</f>
        <v/>
      </c>
      <c r="J5" s="292" t="str">
        <f>MID(Asset_Name,SEARCH(" - ",Asset_Name,SEARCH(" - ",Asset_Name)+3)+3,LEN(Asset_Name)-SEARCH(" - ",Asset_Name))</f>
        <v>ESB
ESB - CA 3668 - bus interne + bus externe  
ESB - TIBCO Admin - interne + externe
ESB - CA 4952 - bus internet 
ESB - TIBCO Admin - internet</v>
      </c>
    </row>
    <row r="6" spans="2:10" ht="10.5" customHeight="1" x14ac:dyDescent="0.3">
      <c r="B6" s="389"/>
      <c r="C6" s="390"/>
      <c r="D6" s="390"/>
      <c r="E6" s="390"/>
      <c r="F6" s="391"/>
    </row>
    <row r="7" spans="2:10" ht="51.75" customHeight="1" thickBot="1" x14ac:dyDescent="0.35">
      <c r="B7" s="389"/>
      <c r="C7" s="390"/>
      <c r="D7" s="390"/>
      <c r="E7" s="390"/>
      <c r="F7" s="391"/>
    </row>
    <row r="8" spans="2:10" ht="21" customHeight="1" thickBot="1" x14ac:dyDescent="0.35">
      <c r="B8" s="553" t="str">
        <f>IF($F$3="Français",Trad!B8,Trad!C8)</f>
        <v>Pays propriétaire de l'actif :</v>
      </c>
      <c r="C8" s="554"/>
      <c r="D8" s="550" t="s">
        <v>2229</v>
      </c>
      <c r="E8" s="551"/>
      <c r="F8" s="552"/>
    </row>
    <row r="9" spans="2:10" ht="21" customHeight="1" thickBot="1" x14ac:dyDescent="0.35">
      <c r="B9" s="553" t="str">
        <f>IF($F$3="Français",Trad!B9,Trad!C9)</f>
        <v>Propriétaire métier de l'actif :</v>
      </c>
      <c r="C9" s="554"/>
      <c r="D9" s="529" t="s">
        <v>2260</v>
      </c>
      <c r="E9" s="530"/>
      <c r="F9" s="531"/>
      <c r="G9" s="292">
        <f>IF(OR(D9="Enter the name and the entity of the business owner of the asset",D9="Saisir le nom et l'entité du propriétaire métier de l'actif",D9=""),0,1)</f>
        <v>1</v>
      </c>
    </row>
    <row r="10" spans="2:10" ht="21" customHeight="1" thickBot="1" x14ac:dyDescent="0.35">
      <c r="B10" s="527" t="str">
        <f>IF($F$3="Français",Trad!B10,Trad!C10)</f>
        <v>Responsable de l'Actif (RA):</v>
      </c>
      <c r="C10" s="528"/>
      <c r="D10" s="529" t="s">
        <v>2259</v>
      </c>
      <c r="E10" s="530"/>
      <c r="F10" s="531"/>
      <c r="G10" s="292">
        <f>IF(OR(D10="Enter the name and the entity in charge of the asset",D10="Saisir le nom et l'entité du responsable de l'actif",D10=""),0,1)</f>
        <v>1</v>
      </c>
    </row>
    <row r="11" spans="2:10" ht="21.75" customHeight="1" thickBot="1" x14ac:dyDescent="0.35">
      <c r="B11" s="392"/>
      <c r="C11" s="393"/>
      <c r="D11" s="394"/>
      <c r="E11" s="394"/>
      <c r="F11" s="395"/>
    </row>
    <row r="12" spans="2:10" ht="24" customHeight="1" thickBot="1" x14ac:dyDescent="0.35">
      <c r="B12" s="535" t="str">
        <f>IF($F$3="Français",Trad!B11,Trad!C11)</f>
        <v xml:space="preserve">Description fonctionnelle de l'actif : </v>
      </c>
      <c r="C12" s="536"/>
      <c r="D12" s="536"/>
      <c r="E12" s="536"/>
      <c r="F12" s="537"/>
    </row>
    <row r="13" spans="2:10" ht="135.75" customHeight="1" thickBot="1" x14ac:dyDescent="0.35">
      <c r="B13" s="532" t="s">
        <v>2152</v>
      </c>
      <c r="C13" s="533"/>
      <c r="D13" s="533"/>
      <c r="E13" s="533"/>
      <c r="F13" s="534"/>
      <c r="G13" s="292">
        <f>IF(OR(B13="Describe the key asset functions and the context of project use.",B13="Décrire les grandes fonctionnalités de l'actif et de son contexte d'utilisation.",B13=""),0,1)</f>
        <v>1</v>
      </c>
    </row>
    <row r="14" spans="2:10" ht="15.75" customHeight="1" thickBot="1" x14ac:dyDescent="0.35">
      <c r="B14" s="396"/>
      <c r="F14" s="397"/>
    </row>
    <row r="15" spans="2:10" ht="15.75" customHeight="1" x14ac:dyDescent="0.3">
      <c r="B15" s="538" t="str">
        <f>IF($F$3="Français",Trad!B14,Trad!C14)</f>
        <v>Date de dernière mise à jour:</v>
      </c>
      <c r="C15" s="539"/>
      <c r="D15" s="542">
        <v>43052</v>
      </c>
      <c r="E15" s="543"/>
      <c r="F15" s="544"/>
      <c r="G15" s="292">
        <f>IF(OR(D15=DATE(2000,1,1),D15=""),0,1)</f>
        <v>1</v>
      </c>
    </row>
    <row r="16" spans="2:10" ht="15" thickBot="1" x14ac:dyDescent="0.35">
      <c r="B16" s="540" t="str">
        <f>IF($F$3="Français",Trad!B15,Trad!C15)</f>
        <v xml:space="preserve">Statut du document : </v>
      </c>
      <c r="C16" s="541"/>
      <c r="D16" s="489" t="s">
        <v>213</v>
      </c>
      <c r="E16" s="490"/>
      <c r="F16" s="491"/>
      <c r="G16" s="292">
        <f>IF(OR(D16="-",D16=""),0,1)</f>
        <v>1</v>
      </c>
    </row>
    <row r="17" spans="2:7" ht="18" customHeight="1" thickBot="1" x14ac:dyDescent="0.35">
      <c r="B17" s="396"/>
      <c r="F17" s="397"/>
    </row>
    <row r="18" spans="2:7" ht="15.75" customHeight="1" thickBot="1" x14ac:dyDescent="0.35">
      <c r="B18" s="461" t="str">
        <f>IF($F$3="Français",Trad!B16,Trad!C16)</f>
        <v>MOA</v>
      </c>
      <c r="C18" s="462"/>
      <c r="D18" s="529" t="s">
        <v>2153</v>
      </c>
      <c r="E18" s="530"/>
      <c r="F18" s="531"/>
      <c r="G18" s="292">
        <f>IF(OR(D18="Name of Business project manager + Entity",D18="Nom de la maîtrise d'ouvrage + Entité",D18=""),0,1)</f>
        <v>1</v>
      </c>
    </row>
    <row r="19" spans="2:7" ht="15" thickBot="1" x14ac:dyDescent="0.35">
      <c r="B19" s="396"/>
      <c r="F19" s="397"/>
    </row>
    <row r="20" spans="2:7" ht="15.6" x14ac:dyDescent="0.3">
      <c r="B20" s="398" t="str">
        <f>IF($F$3="Français",Trad!B17,Trad!C17)</f>
        <v>Niveau de sécurité</v>
      </c>
      <c r="C20" s="399"/>
      <c r="D20" s="399"/>
      <c r="E20" s="399"/>
      <c r="F20" s="400"/>
    </row>
    <row r="21" spans="2:7" x14ac:dyDescent="0.3">
      <c r="B21" s="401" t="str">
        <f>IF($F$3="Français",Trad!B18,Trad!C18)</f>
        <v>C = Confidentialité</v>
      </c>
      <c r="C21" s="402" t="str">
        <f>IF($F$3="Français",Trad!B19,Trad!C19)</f>
        <v>I = Intégrité</v>
      </c>
      <c r="D21" s="463" t="str">
        <f>IF($F$3="Français",Trad!B20,Trad!C20)</f>
        <v>D = Disponibilité</v>
      </c>
      <c r="E21" s="464"/>
      <c r="F21" s="403" t="str">
        <f>IF($F$3="Français",Trad!B21,Trad!C21)</f>
        <v>T = Tracabilité</v>
      </c>
    </row>
    <row r="22" spans="2:7" x14ac:dyDescent="0.3">
      <c r="B22" s="37">
        <f>VLOOKUP(B23,Param!M6:N11,2,FALSE)</f>
        <v>3</v>
      </c>
      <c r="C22" s="38">
        <f>VLOOKUP(C23,Param!P6:Q11,2,FALSE)</f>
        <v>3</v>
      </c>
      <c r="D22" s="467">
        <f>VLOOKUP(D23,Param!H143:I148,2,FALSE)</f>
        <v>4</v>
      </c>
      <c r="E22" s="468"/>
      <c r="F22" s="36">
        <f>VLOOKUP(F23,Param!V6:W11,2,FALSE)</f>
        <v>4</v>
      </c>
    </row>
    <row r="23" spans="2:7" ht="39.75" customHeight="1" thickBot="1" x14ac:dyDescent="0.35">
      <c r="B23" s="53" t="str">
        <f>Business_Form!D40</f>
        <v>CONFIDENTIEL</v>
      </c>
      <c r="C23" s="54" t="str">
        <f>Business_Form!D47</f>
        <v>RENFORCE</v>
      </c>
      <c r="D23" s="465" t="str">
        <f>Business_Form!D58</f>
        <v>AUCUNE INDISPONIBILITE TOLEREE</v>
      </c>
      <c r="E23" s="466"/>
      <c r="F23" s="240" t="str">
        <f>Business_Form!D63</f>
        <v>DETAILLE</v>
      </c>
      <c r="G23" s="239"/>
    </row>
    <row r="24" spans="2:7" ht="16.2" thickBot="1" x14ac:dyDescent="0.35">
      <c r="B24" s="513" t="str">
        <f>IF($F$3="Français",Trad!B24,Trad!C24)</f>
        <v>Sensibilité</v>
      </c>
      <c r="C24" s="514"/>
      <c r="D24" s="515">
        <f>IF(MAX(B22:D22)=0,"-",MAX(B22:D22))</f>
        <v>4</v>
      </c>
      <c r="E24" s="515"/>
      <c r="F24" s="516"/>
    </row>
    <row r="25" spans="2:7" ht="15.75" customHeight="1" thickBot="1" x14ac:dyDescent="0.35">
      <c r="B25" s="396"/>
      <c r="F25" s="397"/>
    </row>
    <row r="26" spans="2:7" ht="16.2" thickBot="1" x14ac:dyDescent="0.35">
      <c r="B26" s="519" t="str">
        <f>IF($F$3="Français",Trad!B32,Trad!C32)</f>
        <v>Activité sous-traitée</v>
      </c>
      <c r="C26" s="520"/>
      <c r="D26" s="517" t="str">
        <f>Business_Form!D82</f>
        <v>Non</v>
      </c>
      <c r="E26" s="517"/>
      <c r="F26" s="518"/>
    </row>
    <row r="27" spans="2:7" ht="16.2" thickBot="1" x14ac:dyDescent="0.35">
      <c r="B27" s="519" t="str">
        <f>IF($F$3="Français",Trad!B33,Trad!C33)</f>
        <v xml:space="preserve">Hebergement </v>
      </c>
      <c r="C27" s="520"/>
      <c r="D27" s="517" t="str">
        <f>IF($F$3="Français",IF(IT_Form!D23="Oui","Housing",IF(IT_Form!D20="Oui","IaaS",IF(IT_Form!D21="Oui","PaaS",IF(IT_Form!D22="Oui","SaaS",IF(IT_Form!D19="Oui","Groupe","Non applicable"))))),IF(IT_Form!D23="Yes","Housing",IF(IT_Form!D20="Yes","IaaS",IF(IT_Form!D21="Yes","PaaS",IF(IT_Form!D22="Yes","SaaS",IF(IT_Form!D19="Yes","Group","Not applicable"))))))</f>
        <v>Groupe</v>
      </c>
      <c r="E27" s="517"/>
      <c r="F27" s="518"/>
    </row>
    <row r="28" spans="2:7" ht="15.75" customHeight="1" thickBot="1" x14ac:dyDescent="0.35">
      <c r="B28" s="396"/>
      <c r="F28" s="397"/>
    </row>
    <row r="29" spans="2:7" ht="16.2" thickBot="1" x14ac:dyDescent="0.35">
      <c r="B29" s="475" t="str">
        <f>IF($F$3="Français",Trad!B30,Trad!C30)</f>
        <v>Plan Continuité d'Activité</v>
      </c>
      <c r="C29" s="476"/>
      <c r="D29" s="476"/>
      <c r="E29" s="476"/>
      <c r="F29" s="477"/>
    </row>
    <row r="30" spans="2:7" ht="33.75" customHeight="1" thickBot="1" x14ac:dyDescent="0.35">
      <c r="B30" s="487" t="str">
        <f>Business_Form!D11</f>
        <v>Oui</v>
      </c>
      <c r="C30" s="488"/>
      <c r="D30" s="469" t="str">
        <f>IF($F$3="Français",Trad!B31,Trad!C31)</f>
        <v>Délai maximal d'indisponibilité de l'application (DMIA)</v>
      </c>
      <c r="E30" s="470"/>
      <c r="F30" s="197" t="str">
        <f>Business_Form!D12</f>
        <v>H+2</v>
      </c>
    </row>
    <row r="31" spans="2:7" ht="16.2" thickBot="1" x14ac:dyDescent="0.35">
      <c r="B31" s="475" t="str">
        <f>IF($F$3="Français",Trad!B22,Trad!C22)</f>
        <v>Continuité Informatique</v>
      </c>
      <c r="C31" s="476"/>
      <c r="D31" s="476"/>
      <c r="E31" s="476"/>
      <c r="F31" s="477"/>
    </row>
    <row r="32" spans="2:7" ht="16.2" thickBot="1" x14ac:dyDescent="0.35">
      <c r="B32" s="478" t="s">
        <v>1333</v>
      </c>
      <c r="C32" s="479"/>
      <c r="D32" s="480" t="s">
        <v>1339</v>
      </c>
      <c r="E32" s="481"/>
      <c r="F32" s="482"/>
    </row>
    <row r="33" spans="2:8" x14ac:dyDescent="0.3">
      <c r="B33" s="473" t="str">
        <f>IF($F$3="Français",Trad!B23,Trad!C23)</f>
        <v>Niveau de Continuité</v>
      </c>
      <c r="C33" s="485" t="str">
        <f>Business_Form!D75</f>
        <v>EXTREME</v>
      </c>
      <c r="D33" s="483" t="s">
        <v>1334</v>
      </c>
      <c r="E33" s="484"/>
      <c r="F33" s="344" t="str">
        <f>Business_Form!D79</f>
        <v>2H</v>
      </c>
    </row>
    <row r="34" spans="2:8" ht="15" thickBot="1" x14ac:dyDescent="0.35">
      <c r="B34" s="474"/>
      <c r="C34" s="486"/>
      <c r="D34" s="471" t="s">
        <v>1335</v>
      </c>
      <c r="E34" s="472"/>
      <c r="F34" s="380" t="str">
        <f>Business_Form!D80</f>
        <v>~ 0</v>
      </c>
    </row>
    <row r="35" spans="2:8" ht="15" hidden="1" thickBot="1" x14ac:dyDescent="0.35">
      <c r="C35" s="243">
        <f>VLOOKUP(C33,Param!L144:M148,2,FALSE)</f>
        <v>4</v>
      </c>
    </row>
    <row r="36" spans="2:8" ht="15.6" thickTop="1" thickBot="1" x14ac:dyDescent="0.35"/>
    <row r="37" spans="2:8" ht="16.8" thickTop="1" thickBot="1" x14ac:dyDescent="0.35">
      <c r="B37" s="458" t="str">
        <f>IF($F$3="Français",Trad!B25,Trad!C25)</f>
        <v>Suivi des versions</v>
      </c>
      <c r="C37" s="459"/>
      <c r="D37" s="459"/>
      <c r="E37" s="459"/>
      <c r="F37" s="460"/>
    </row>
    <row r="38" spans="2:8" x14ac:dyDescent="0.3">
      <c r="B38" s="345" t="str">
        <f>IF($F$3="Français",Trad!B26,Trad!C26)</f>
        <v>Version</v>
      </c>
      <c r="C38" s="346" t="str">
        <f>IF($F$3="Français",Trad!B27,Trad!C27)</f>
        <v>Date</v>
      </c>
      <c r="D38" s="504" t="str">
        <f>IF($F$3="Français",Trad!B28,Trad!C28)</f>
        <v>Auteur</v>
      </c>
      <c r="E38" s="505"/>
      <c r="F38" s="347" t="str">
        <f>IF($F$3="Français",Trad!B29,Trad!C29)</f>
        <v>Commentaire</v>
      </c>
    </row>
    <row r="39" spans="2:8" ht="15" customHeight="1" x14ac:dyDescent="0.3">
      <c r="B39" s="427" t="s">
        <v>2154</v>
      </c>
      <c r="C39" s="428">
        <v>42622</v>
      </c>
      <c r="D39" s="506" t="s">
        <v>2155</v>
      </c>
      <c r="E39" s="507"/>
      <c r="F39" s="429" t="s">
        <v>2159</v>
      </c>
      <c r="G39" s="292">
        <f>IF(OR(B39="",C39="",D39=""),0,1)</f>
        <v>1</v>
      </c>
    </row>
    <row r="40" spans="2:8" x14ac:dyDescent="0.3">
      <c r="B40" s="430" t="s">
        <v>2156</v>
      </c>
      <c r="C40" s="428">
        <v>43011</v>
      </c>
      <c r="D40" s="508" t="s">
        <v>2157</v>
      </c>
      <c r="E40" s="507"/>
      <c r="F40" s="431" t="s">
        <v>2158</v>
      </c>
    </row>
    <row r="41" spans="2:8" x14ac:dyDescent="0.3">
      <c r="B41" s="348" t="s">
        <v>2208</v>
      </c>
      <c r="C41" s="404">
        <v>43019</v>
      </c>
      <c r="D41" s="509" t="s">
        <v>2210</v>
      </c>
      <c r="E41" s="510"/>
      <c r="F41" s="406" t="s">
        <v>2209</v>
      </c>
    </row>
    <row r="42" spans="2:8" x14ac:dyDescent="0.3">
      <c r="B42" s="348" t="s">
        <v>2257</v>
      </c>
      <c r="C42" s="404">
        <v>43052</v>
      </c>
      <c r="D42" s="508" t="s">
        <v>2157</v>
      </c>
      <c r="E42" s="507"/>
      <c r="F42" s="405" t="s">
        <v>2258</v>
      </c>
    </row>
    <row r="43" spans="2:8" ht="15" thickBot="1" x14ac:dyDescent="0.35">
      <c r="B43" s="349"/>
      <c r="C43" s="407"/>
      <c r="D43" s="511"/>
      <c r="E43" s="512"/>
      <c r="F43" s="408"/>
    </row>
    <row r="44" spans="2:8" ht="15.6" thickTop="1" thickBot="1" x14ac:dyDescent="0.35"/>
    <row r="45" spans="2:8" ht="30" customHeight="1" thickTop="1" thickBot="1" x14ac:dyDescent="0.35">
      <c r="B45" s="501" t="str">
        <f>IF(Asset_Identity!$F$3="Français",Trad!E133,Trad!F133)</f>
        <v>Commentaires concernant le niveau de conformité aux exigences métier ( avis CASA, IC, Outsourcing)</v>
      </c>
      <c r="C45" s="502"/>
      <c r="D45" s="502"/>
      <c r="E45" s="502"/>
      <c r="F45" s="503"/>
    </row>
    <row r="46" spans="2:8" x14ac:dyDescent="0.3">
      <c r="B46" s="492" t="s">
        <v>2092</v>
      </c>
      <c r="C46" s="493"/>
      <c r="D46" s="493"/>
      <c r="E46" s="493"/>
      <c r="F46" s="494"/>
      <c r="G46" s="409">
        <f>IF(B46="",0,1)</f>
        <v>1</v>
      </c>
      <c r="H46" s="409"/>
    </row>
    <row r="47" spans="2:8" x14ac:dyDescent="0.3">
      <c r="B47" s="495"/>
      <c r="C47" s="496"/>
      <c r="D47" s="496"/>
      <c r="E47" s="496"/>
      <c r="F47" s="497"/>
      <c r="G47" s="409"/>
      <c r="H47" s="409"/>
    </row>
    <row r="48" spans="2:8" x14ac:dyDescent="0.3">
      <c r="B48" s="495"/>
      <c r="C48" s="496"/>
      <c r="D48" s="496"/>
      <c r="E48" s="496"/>
      <c r="F48" s="497"/>
      <c r="G48" s="409"/>
      <c r="H48" s="409"/>
    </row>
    <row r="49" spans="2:8" x14ac:dyDescent="0.3">
      <c r="B49" s="495"/>
      <c r="C49" s="496"/>
      <c r="D49" s="496"/>
      <c r="E49" s="496"/>
      <c r="F49" s="497"/>
      <c r="G49" s="409"/>
      <c r="H49" s="409"/>
    </row>
    <row r="50" spans="2:8" x14ac:dyDescent="0.3">
      <c r="B50" s="495"/>
      <c r="C50" s="496"/>
      <c r="D50" s="496"/>
      <c r="E50" s="496"/>
      <c r="F50" s="497"/>
      <c r="G50" s="409"/>
      <c r="H50" s="409"/>
    </row>
    <row r="51" spans="2:8" x14ac:dyDescent="0.3">
      <c r="B51" s="495"/>
      <c r="C51" s="496"/>
      <c r="D51" s="496"/>
      <c r="E51" s="496"/>
      <c r="F51" s="497"/>
      <c r="G51" s="409"/>
      <c r="H51" s="409"/>
    </row>
    <row r="52" spans="2:8" x14ac:dyDescent="0.3">
      <c r="B52" s="495"/>
      <c r="C52" s="496"/>
      <c r="D52" s="496"/>
      <c r="E52" s="496"/>
      <c r="F52" s="497"/>
    </row>
    <row r="53" spans="2:8" ht="15" thickBot="1" x14ac:dyDescent="0.35">
      <c r="B53" s="498"/>
      <c r="C53" s="499"/>
      <c r="D53" s="499"/>
      <c r="E53" s="499"/>
      <c r="F53" s="500"/>
    </row>
    <row r="54" spans="2:8" ht="15" thickTop="1" x14ac:dyDescent="0.3"/>
  </sheetData>
  <sheetProtection formatCells="0" formatColumns="0" formatRows="0" insertColumns="0" insertRows="0" insertHyperlinks="0" deleteColumns="0" deleteRows="0" sort="0" autoFilter="0" pivotTables="0"/>
  <protectedRanges>
    <protectedRange sqref="D33 C35 F31:F34 D31:E32 D34:E34 B37:F38 B2:F30 B31:B34 C31:C33 B41:F41 B43:F43 B42:C42 F42" name="App_Identity"/>
    <protectedRange sqref="B46:E51" name="BF_COM_3"/>
    <protectedRange sqref="B39:F40 D42:E42" name="App_Identity_1"/>
  </protectedRanges>
  <mergeCells count="46">
    <mergeCell ref="B2:C2"/>
    <mergeCell ref="B4:F4"/>
    <mergeCell ref="B10:C10"/>
    <mergeCell ref="D18:F18"/>
    <mergeCell ref="B13:F13"/>
    <mergeCell ref="B12:F12"/>
    <mergeCell ref="B15:C15"/>
    <mergeCell ref="B16:C16"/>
    <mergeCell ref="D15:F15"/>
    <mergeCell ref="D10:F10"/>
    <mergeCell ref="B5:C5"/>
    <mergeCell ref="D5:F5"/>
    <mergeCell ref="D8:F8"/>
    <mergeCell ref="B9:C9"/>
    <mergeCell ref="D9:F9"/>
    <mergeCell ref="B8:C8"/>
    <mergeCell ref="D16:F16"/>
    <mergeCell ref="B46:F53"/>
    <mergeCell ref="B45:F45"/>
    <mergeCell ref="D38:E38"/>
    <mergeCell ref="D39:E39"/>
    <mergeCell ref="D40:E40"/>
    <mergeCell ref="D41:E41"/>
    <mergeCell ref="D43:E43"/>
    <mergeCell ref="D42:E42"/>
    <mergeCell ref="B24:C24"/>
    <mergeCell ref="D24:F24"/>
    <mergeCell ref="B29:F29"/>
    <mergeCell ref="D26:F26"/>
    <mergeCell ref="B27:C27"/>
    <mergeCell ref="D27:F27"/>
    <mergeCell ref="B26:C26"/>
    <mergeCell ref="B37:F37"/>
    <mergeCell ref="B18:C18"/>
    <mergeCell ref="D21:E21"/>
    <mergeCell ref="D23:E23"/>
    <mergeCell ref="D22:E22"/>
    <mergeCell ref="D30:E30"/>
    <mergeCell ref="D34:E34"/>
    <mergeCell ref="B33:B34"/>
    <mergeCell ref="B31:F31"/>
    <mergeCell ref="B32:C32"/>
    <mergeCell ref="D32:F32"/>
    <mergeCell ref="D33:E33"/>
    <mergeCell ref="C33:C34"/>
    <mergeCell ref="B30:C30"/>
  </mergeCells>
  <conditionalFormatting sqref="D24:F24 D26">
    <cfRule type="cellIs" dxfId="1656" priority="62" operator="equal">
      <formula>4</formula>
    </cfRule>
    <cfRule type="cellIs" dxfId="1655" priority="63" operator="equal">
      <formula>3</formula>
    </cfRule>
    <cfRule type="cellIs" dxfId="1654" priority="64" operator="equal">
      <formula>2</formula>
    </cfRule>
    <cfRule type="cellIs" dxfId="1653" priority="65" operator="equal">
      <formula>1</formula>
    </cfRule>
  </conditionalFormatting>
  <conditionalFormatting sqref="B22">
    <cfRule type="cellIs" dxfId="1652" priority="52" operator="equal">
      <formula>4</formula>
    </cfRule>
    <cfRule type="cellIs" dxfId="1651" priority="53" operator="equal">
      <formula>3</formula>
    </cfRule>
    <cfRule type="cellIs" dxfId="1650" priority="58" operator="equal">
      <formula>2</formula>
    </cfRule>
    <cfRule type="cellIs" dxfId="1649" priority="61" operator="equal">
      <formula>1</formula>
    </cfRule>
  </conditionalFormatting>
  <conditionalFormatting sqref="C22">
    <cfRule type="cellIs" dxfId="1648" priority="48" operator="equal">
      <formula>4</formula>
    </cfRule>
    <cfRule type="cellIs" dxfId="1647" priority="49" operator="equal">
      <formula>3</formula>
    </cfRule>
    <cfRule type="cellIs" dxfId="1646" priority="50" operator="equal">
      <formula>2</formula>
    </cfRule>
    <cfRule type="cellIs" dxfId="1645" priority="51" operator="equal">
      <formula>1</formula>
    </cfRule>
  </conditionalFormatting>
  <conditionalFormatting sqref="F22">
    <cfRule type="cellIs" dxfId="1644" priority="44" operator="equal">
      <formula>4</formula>
    </cfRule>
    <cfRule type="cellIs" dxfId="1643" priority="45" operator="equal">
      <formula>3</formula>
    </cfRule>
    <cfRule type="cellIs" dxfId="1642" priority="46" operator="equal">
      <formula>2</formula>
    </cfRule>
    <cfRule type="cellIs" dxfId="1641" priority="47" operator="equal">
      <formula>1</formula>
    </cfRule>
  </conditionalFormatting>
  <conditionalFormatting sqref="D22:E22">
    <cfRule type="cellIs" dxfId="1640" priority="40" operator="equal">
      <formula>4</formula>
    </cfRule>
    <cfRule type="cellIs" dxfId="1639" priority="41" operator="equal">
      <formula>3</formula>
    </cfRule>
    <cfRule type="cellIs" dxfId="1638" priority="42" operator="equal">
      <formula>2</formula>
    </cfRule>
    <cfRule type="cellIs" dxfId="1637" priority="43" operator="equal">
      <formula>1</formula>
    </cfRule>
  </conditionalFormatting>
  <conditionalFormatting sqref="D27">
    <cfRule type="cellIs" dxfId="1636" priority="17" operator="equal">
      <formula>4</formula>
    </cfRule>
    <cfRule type="cellIs" dxfId="1635" priority="18" operator="equal">
      <formula>3</formula>
    </cfRule>
    <cfRule type="cellIs" dxfId="1634" priority="19" operator="equal">
      <formula>2</formula>
    </cfRule>
    <cfRule type="cellIs" dxfId="1633" priority="20" operator="equal">
      <formula>1</formula>
    </cfRule>
  </conditionalFormatting>
  <conditionalFormatting sqref="D33:D34">
    <cfRule type="cellIs" dxfId="1632" priority="5" operator="equal">
      <formula>"LOW"</formula>
    </cfRule>
    <cfRule type="cellIs" dxfId="1631" priority="6" operator="equal">
      <formula>"MODERATE"</formula>
    </cfRule>
    <cfRule type="cellIs" dxfId="1630" priority="7" operator="equal">
      <formula>"SERIOUS"</formula>
    </cfRule>
    <cfRule type="cellIs" dxfId="1629" priority="8" operator="equal">
      <formula>"EXTREME"</formula>
    </cfRule>
  </conditionalFormatting>
  <conditionalFormatting sqref="C33">
    <cfRule type="cellIs" dxfId="1628" priority="1" operator="equal">
      <formula>"EXTREME"</formula>
    </cfRule>
  </conditionalFormatting>
  <conditionalFormatting sqref="C35">
    <cfRule type="cellIs" dxfId="1627" priority="2" operator="equal">
      <formula>4</formula>
    </cfRule>
    <cfRule type="cellIs" dxfId="1626" priority="3" operator="equal">
      <formula>3</formula>
    </cfRule>
    <cfRule type="cellIs" dxfId="1625" priority="4" operator="equal">
      <formula>2</formula>
    </cfRule>
    <cfRule type="cellIs" dxfId="1624" priority="9" operator="equal">
      <formula>1</formula>
    </cfRule>
  </conditionalFormatting>
  <dataValidations count="4">
    <dataValidation type="list" allowBlank="1" showInputMessage="1" showErrorMessage="1" sqref="D8:F8">
      <formula1>ListePays</formula1>
    </dataValidation>
    <dataValidation type="date" operator="lessThanOrEqual" showInputMessage="1" showErrorMessage="1" sqref="D15:F15">
      <formula1>TODAY()</formula1>
    </dataValidation>
    <dataValidation type="list" allowBlank="1" showInputMessage="1" showErrorMessage="1" sqref="D16">
      <formula1>Liste_statut</formula1>
    </dataValidation>
    <dataValidation type="list" allowBlank="1" showInputMessage="1" showErrorMessage="1" sqref="F3">
      <formula1>Liste_Langue</formula1>
    </dataValidation>
  </dataValidations>
  <printOptions horizontalCentered="1"/>
  <pageMargins left="0.23622047244094491" right="0.23622047244094491" top="0.74803149606299213" bottom="0.74803149606299213" header="0.31496062992125984" footer="0.31496062992125984"/>
  <pageSetup paperSize="9" scale="88" fitToHeight="0" orientation="portrait" copies="10" r:id="rId1"/>
  <headerFooter>
    <oddHeader>&amp;C&amp;A
&amp;P/&amp;N</oddHeader>
  </headerFooter>
  <drawing r:id="rId2"/>
  <legacyDrawing r:id="rId3"/>
  <extLst>
    <ext xmlns:x14="http://schemas.microsoft.com/office/spreadsheetml/2009/9/main" uri="{78C0D931-6437-407d-A8EE-F0AAD7539E65}">
      <x14:conditionalFormattings>
        <x14:conditionalFormatting xmlns:xm="http://schemas.microsoft.com/office/excel/2006/main">
          <x14:cfRule type="cellIs" priority="70" operator="equal" id="{EF45370D-92C0-4C80-981F-6B860DE1D59E}">
            <xm:f>Param!$B$35</xm:f>
            <x14:dxf>
              <fill>
                <patternFill>
                  <bgColor rgb="FFCCFFCC"/>
                </patternFill>
              </fill>
            </x14:dxf>
          </x14:cfRule>
          <x14:cfRule type="cellIs" priority="74" operator="equal" id="{0DB286EA-16BE-4374-AA6B-DBD54F40AAA0}">
            <xm:f>Param!$B$34</xm:f>
            <x14:dxf>
              <fill>
                <patternFill>
                  <bgColor rgb="FF99CCFF"/>
                </patternFill>
              </fill>
            </x14:dxf>
          </x14:cfRule>
          <x14:cfRule type="cellIs" priority="78" operator="equal" id="{C1EC5F79-13BD-4D23-B5E8-F31F8048B058}">
            <xm:f>Param!$B$33</xm:f>
            <x14:dxf>
              <fill>
                <patternFill>
                  <bgColor rgb="FFFFFF66"/>
                </patternFill>
              </fill>
            </x14:dxf>
          </x14:cfRule>
          <x14:cfRule type="cellIs" priority="82" operator="equal" id="{3BB83D37-D6CF-48F9-9AB4-D75FEF4A43A0}">
            <xm:f>Param!$B$32</xm:f>
            <x14:dxf>
              <fill>
                <patternFill>
                  <bgColor rgb="FFFF9999"/>
                </patternFill>
              </fill>
            </x14:dxf>
          </x14:cfRule>
          <xm:sqref>B23</xm:sqref>
        </x14:conditionalFormatting>
        <x14:conditionalFormatting xmlns:xm="http://schemas.microsoft.com/office/excel/2006/main">
          <x14:cfRule type="cellIs" priority="69" operator="equal" id="{B8DA0985-4B97-40BA-8552-8E59550BEFE6}">
            <xm:f>Param!$B$46</xm:f>
            <x14:dxf>
              <fill>
                <patternFill>
                  <bgColor rgb="FFCCFFCC"/>
                </patternFill>
              </fill>
            </x14:dxf>
          </x14:cfRule>
          <x14:cfRule type="cellIs" priority="73" operator="equal" id="{1B55A248-0803-4662-8F01-CFFF4EACB5DE}">
            <xm:f>Param!$B$45</xm:f>
            <x14:dxf>
              <fill>
                <patternFill>
                  <bgColor rgb="FF99CCFF"/>
                </patternFill>
              </fill>
            </x14:dxf>
          </x14:cfRule>
          <x14:cfRule type="cellIs" priority="77" operator="equal" id="{EA4D49B3-F6C4-49B5-A51E-DC762769B791}">
            <xm:f>Param!$B$44</xm:f>
            <x14:dxf>
              <fill>
                <patternFill>
                  <bgColor rgb="FFFFFF66"/>
                </patternFill>
              </fill>
            </x14:dxf>
          </x14:cfRule>
          <x14:cfRule type="cellIs" priority="81" operator="equal" id="{8CA3756C-1F65-4911-8EE7-12CB73733F39}">
            <xm:f>Param!$B$43</xm:f>
            <x14:dxf>
              <fill>
                <patternFill>
                  <bgColor rgb="FFFF9999"/>
                </patternFill>
              </fill>
            </x14:dxf>
          </x14:cfRule>
          <xm:sqref>C23</xm:sqref>
        </x14:conditionalFormatting>
        <x14:conditionalFormatting xmlns:xm="http://schemas.microsoft.com/office/excel/2006/main">
          <x14:cfRule type="cellIs" priority="84" operator="equal" id="{A88E01E7-01ED-4FC2-BB63-E3BDEAB3AC60}">
            <xm:f>Param!$H$144</xm:f>
            <x14:dxf>
              <fill>
                <patternFill>
                  <bgColor theme="0" tint="-0.14996795556505021"/>
                </patternFill>
              </fill>
            </x14:dxf>
          </x14:cfRule>
          <xm:sqref>B23:D23</xm:sqref>
        </x14:conditionalFormatting>
        <x14:conditionalFormatting xmlns:xm="http://schemas.microsoft.com/office/excel/2006/main">
          <x14:cfRule type="cellIs" priority="86" operator="equal" id="{EF7747BB-DF84-47C1-A905-9E91E6AA6034}">
            <xm:f>Param!$H$148</xm:f>
            <x14:dxf>
              <fill>
                <patternFill>
                  <bgColor rgb="FFCCFFCC"/>
                </patternFill>
              </fill>
            </x14:dxf>
          </x14:cfRule>
          <x14:cfRule type="cellIs" priority="87" operator="equal" id="{88E6E147-A21F-45AA-9AB0-1AACA9D8AFCA}">
            <xm:f>Param!$H$147</xm:f>
            <x14:dxf>
              <fill>
                <patternFill>
                  <bgColor rgb="FF99CCFF"/>
                </patternFill>
              </fill>
            </x14:dxf>
          </x14:cfRule>
          <x14:cfRule type="cellIs" priority="88" operator="equal" id="{61A31977-B5B1-4924-8030-ADBCF608D65B}">
            <xm:f>Param!$H$146</xm:f>
            <x14:dxf>
              <fill>
                <patternFill>
                  <bgColor rgb="FFFFFF66"/>
                </patternFill>
              </fill>
            </x14:dxf>
          </x14:cfRule>
          <x14:cfRule type="cellIs" priority="89" operator="equal" id="{512B1B80-B18E-4DF8-AAF5-D17AE586DFB2}">
            <xm:f>Param!$H$145</xm:f>
            <x14:dxf>
              <fill>
                <patternFill>
                  <bgColor rgb="FFFF9999"/>
                </patternFill>
              </fill>
            </x14:dxf>
          </x14:cfRule>
          <xm:sqref>D23</xm:sqref>
        </x14:conditionalFormatting>
        <x14:conditionalFormatting xmlns:xm="http://schemas.microsoft.com/office/excel/2006/main">
          <x14:cfRule type="cellIs" priority="24" operator="equal" id="{A4B51891-E20C-4ECF-AE38-FD396387E1BB}">
            <xm:f>Param!$H$17</xm:f>
            <x14:dxf>
              <fill>
                <patternFill>
                  <bgColor theme="0" tint="-0.14996795556505021"/>
                </patternFill>
              </fill>
            </x14:dxf>
          </x14:cfRule>
          <xm:sqref>F33:F34</xm:sqref>
        </x14:conditionalFormatting>
        <x14:conditionalFormatting xmlns:xm="http://schemas.microsoft.com/office/excel/2006/main">
          <x14:cfRule type="cellIs" priority="10" operator="equal" id="{225541A8-BB6C-49DF-AFD9-514A389D9F8F}">
            <xm:f>Param!$B$57</xm:f>
            <x14:dxf>
              <fill>
                <patternFill>
                  <bgColor rgb="FFFFFF00"/>
                </patternFill>
              </fill>
            </x14:dxf>
          </x14:cfRule>
          <x14:cfRule type="cellIs" priority="11" operator="equal" id="{B05DB398-7FD5-4D46-A387-8108EE683E0B}">
            <xm:f>Param!$B$58</xm:f>
            <x14:dxf>
              <fill>
                <patternFill>
                  <bgColor rgb="FF00B0F0"/>
                </patternFill>
              </fill>
            </x14:dxf>
          </x14:cfRule>
          <x14:cfRule type="cellIs" priority="23" operator="equal" id="{F3EF8F7A-C787-45B7-BCEC-11758F5D6289}">
            <xm:f>Param!$B$59</xm:f>
            <x14:dxf>
              <fill>
                <patternFill>
                  <bgColor rgb="FF92D050"/>
                </patternFill>
              </fill>
            </x14:dxf>
          </x14:cfRule>
          <xm:sqref>C33</xm:sqref>
        </x14:conditionalFormatting>
        <x14:conditionalFormatting xmlns:xm="http://schemas.microsoft.com/office/excel/2006/main">
          <x14:cfRule type="cellIs" priority="22" operator="equal" id="{FBA215B7-CE5A-4D30-83C1-14EC8628B823}">
            <xm:f>Param!$H$17</xm:f>
            <x14:dxf>
              <fill>
                <patternFill>
                  <bgColor theme="0" tint="-0.14996795556505021"/>
                </patternFill>
              </fill>
            </x14:dxf>
          </x14:cfRule>
          <xm:sqref>B30</xm:sqref>
        </x14:conditionalFormatting>
        <x14:conditionalFormatting xmlns:xm="http://schemas.microsoft.com/office/excel/2006/main">
          <x14:cfRule type="cellIs" priority="21" operator="equal" id="{72480651-1030-4121-B971-66E8FDE39336}">
            <xm:f>Param!$H$17</xm:f>
            <x14:dxf>
              <fill>
                <patternFill>
                  <bgColor theme="0" tint="-0.14996795556505021"/>
                </patternFill>
              </fill>
            </x14:dxf>
          </x14:cfRule>
          <xm:sqref>F30</xm:sqref>
        </x14:conditionalFormatting>
        <x14:conditionalFormatting xmlns:xm="http://schemas.microsoft.com/office/excel/2006/main">
          <x14:cfRule type="cellIs" priority="12" operator="equal" id="{0D21904C-9051-4513-A963-982440EE63C4}">
            <xm:f>Param!$H$144</xm:f>
            <x14:dxf>
              <fill>
                <patternFill>
                  <bgColor theme="0" tint="-0.14996795556505021"/>
                </patternFill>
              </fill>
            </x14:dxf>
          </x14:cfRule>
          <xm:sqref>F23</xm:sqref>
        </x14:conditionalFormatting>
        <x14:conditionalFormatting xmlns:xm="http://schemas.microsoft.com/office/excel/2006/main">
          <x14:cfRule type="cellIs" priority="13" operator="equal" id="{4FF3C880-B8D9-4374-BFF0-CC5CAAB0A8F7}">
            <xm:f>Param!$B$118</xm:f>
            <x14:dxf>
              <fill>
                <patternFill>
                  <bgColor rgb="FFCCFFCC"/>
                </patternFill>
              </fill>
            </x14:dxf>
          </x14:cfRule>
          <x14:cfRule type="cellIs" priority="14" operator="equal" id="{6659D65D-A890-4C40-91D4-B8FF6A4161CD}">
            <xm:f>Param!$B$117</xm:f>
            <x14:dxf>
              <fill>
                <patternFill>
                  <bgColor rgb="FF99CCFF"/>
                </patternFill>
              </fill>
            </x14:dxf>
          </x14:cfRule>
          <x14:cfRule type="cellIs" priority="15" operator="equal" id="{864DD273-5366-46C8-B921-CB81105DC5A5}">
            <xm:f>Param!$B$116</xm:f>
            <x14:dxf>
              <fill>
                <patternFill>
                  <bgColor rgb="FFFFFF66"/>
                </patternFill>
              </fill>
            </x14:dxf>
          </x14:cfRule>
          <x14:cfRule type="cellIs" priority="16" operator="equal" id="{D66FB29A-FFF3-4686-A9C9-759801EAE191}">
            <xm:f>Param!$B$115</xm:f>
            <x14:dxf>
              <fill>
                <patternFill>
                  <bgColor rgb="FFFF9999"/>
                </patternFill>
              </fill>
            </x14:dxf>
          </x14:cfRule>
          <xm:sqref>F23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00B050"/>
  </sheetPr>
  <dimension ref="B1:N89"/>
  <sheetViews>
    <sheetView showGridLines="0" topLeftCell="A74" zoomScale="85" zoomScaleNormal="85" zoomScaleSheetLayoutView="70" workbookViewId="0">
      <selection activeCell="D32" sqref="D32:E32"/>
    </sheetView>
  </sheetViews>
  <sheetFormatPr baseColWidth="10" defaultColWidth="11.44140625" defaultRowHeight="14.4" x14ac:dyDescent="0.3"/>
  <cols>
    <col min="1" max="1" width="3.33203125" style="286" customWidth="1"/>
    <col min="2" max="2" width="6.88671875" style="286" customWidth="1"/>
    <col min="3" max="3" width="94.33203125" style="286" customWidth="1"/>
    <col min="4" max="4" width="39" style="332" customWidth="1"/>
    <col min="5" max="5" width="42.33203125" style="288" customWidth="1"/>
    <col min="6" max="6" width="6" style="286" customWidth="1"/>
    <col min="7" max="7" width="5.6640625" style="286" hidden="1" customWidth="1"/>
    <col min="8" max="8" width="10.6640625" style="286" hidden="1" customWidth="1"/>
    <col min="9" max="9" width="47.6640625" style="370" customWidth="1"/>
    <col min="10" max="11" width="10.33203125" style="286" customWidth="1"/>
    <col min="12" max="12" width="18.6640625" style="286" customWidth="1"/>
    <col min="13" max="13" width="14.5546875" style="286" customWidth="1"/>
    <col min="14" max="14" width="18" style="286" customWidth="1"/>
    <col min="15" max="16384" width="11.44140625" style="286"/>
  </cols>
  <sheetData>
    <row r="1" spans="2:14" ht="6.75" customHeight="1" thickBot="1" x14ac:dyDescent="0.35"/>
    <row r="2" spans="2:14" ht="51" customHeight="1" thickTop="1" thickBot="1" x14ac:dyDescent="0.35">
      <c r="B2" s="289"/>
      <c r="C2" s="290"/>
      <c r="D2" s="333"/>
      <c r="E2" s="291"/>
      <c r="F2" s="287"/>
      <c r="G2" s="287"/>
      <c r="I2" s="371" t="str">
        <f>IF(Asset_Identity!F3="Français",Trad!E66,Trad!F66)</f>
        <v>Réinitialiser les formules du calcul des niveaux de sécurité</v>
      </c>
    </row>
    <row r="3" spans="2:14" s="292" customFormat="1" ht="24" thickBot="1" x14ac:dyDescent="0.35">
      <c r="B3" s="586" t="str">
        <f>Asset_Identity!B4</f>
        <v>FICHE D'IDENTITE SECURITE APPLICATIVE</v>
      </c>
      <c r="C3" s="587"/>
      <c r="D3" s="587"/>
      <c r="E3" s="588"/>
      <c r="I3" s="372"/>
    </row>
    <row r="4" spans="2:14" s="292" customFormat="1" ht="23.4" x14ac:dyDescent="0.3">
      <c r="B4" s="589" t="str">
        <f>Asset_Identity!B5&amp;" "&amp;Asset_Identity!D5</f>
        <v>ACTIF : AP5295 - CAyyyy - ESB
ESB - CA 3668 - bus interne + bus externe  
ESB - TIBCO Admin - interne + externe
ESB - CA 4952 - bus internet 
ESB - TIBCO Admin - internet</v>
      </c>
      <c r="C4" s="590"/>
      <c r="D4" s="590"/>
      <c r="E4" s="591"/>
      <c r="I4" s="555" t="str">
        <f>IF(Asset_Identity!F3="Français",Trad!E65,Trad!F65)</f>
        <v>Ce document doit être rempli sans tenir compte des éventuelles mesures et contrôles déjà en place. Ceux-ci doivent être déclarés et seront pris en comptes lors de l'étude des risques.</v>
      </c>
    </row>
    <row r="5" spans="2:14" s="292" customFormat="1" ht="15.75" customHeight="1" x14ac:dyDescent="0.3">
      <c r="B5" s="601"/>
      <c r="C5" s="602"/>
      <c r="D5" s="602"/>
      <c r="E5" s="603"/>
      <c r="G5" s="293"/>
      <c r="H5" s="293"/>
      <c r="I5" s="556"/>
      <c r="J5" s="293"/>
      <c r="K5" s="293"/>
      <c r="L5" s="293"/>
      <c r="M5" s="293"/>
      <c r="N5" s="293"/>
    </row>
    <row r="6" spans="2:14" s="292" customFormat="1" ht="42" customHeight="1" thickBot="1" x14ac:dyDescent="0.35">
      <c r="B6" s="604"/>
      <c r="C6" s="605"/>
      <c r="D6" s="605"/>
      <c r="E6" s="606"/>
      <c r="G6" s="293"/>
      <c r="H6" s="293"/>
      <c r="I6" s="557"/>
      <c r="K6" s="293"/>
      <c r="L6" s="293"/>
      <c r="M6" s="293"/>
      <c r="N6" s="293"/>
    </row>
    <row r="7" spans="2:14" s="292" customFormat="1" ht="30.75" customHeight="1" x14ac:dyDescent="0.3">
      <c r="B7" s="592" t="str">
        <f>IF(Asset_Identity!$F$3="Français",Trad!B65,Trad!C65)</f>
        <v>Cette étape a pour objectif d’identifier les contraintes qui pèsent sur l’actif cible .
Les informations obtenues serviront ensuite à l’analyse détaillée des risques SSI qui sera conduite par les experts sécurité.</v>
      </c>
      <c r="C7" s="593"/>
      <c r="D7" s="593"/>
      <c r="E7" s="594"/>
      <c r="G7" s="293"/>
      <c r="H7" s="293"/>
      <c r="I7" s="373"/>
      <c r="J7" s="293"/>
      <c r="K7" s="293"/>
      <c r="L7" s="293"/>
      <c r="M7" s="293"/>
      <c r="N7" s="293"/>
    </row>
    <row r="8" spans="2:14" ht="3.75" customHeight="1" thickBot="1" x14ac:dyDescent="0.35">
      <c r="B8" s="595"/>
      <c r="C8" s="596"/>
      <c r="D8" s="596"/>
      <c r="E8" s="597"/>
      <c r="F8" s="287"/>
      <c r="G8" s="293"/>
      <c r="H8" s="293"/>
      <c r="I8" s="373"/>
      <c r="J8" s="293"/>
      <c r="K8" s="293"/>
      <c r="L8" s="293"/>
      <c r="M8" s="293"/>
      <c r="N8" s="293"/>
    </row>
    <row r="9" spans="2:14" ht="23.25" customHeight="1" thickBot="1" x14ac:dyDescent="0.35">
      <c r="B9" s="560" t="str">
        <f>IF(Asset_Identity!$F$3="Français",Trad!B66,Trad!C66)</f>
        <v>Informations générales sur l'actif</v>
      </c>
      <c r="C9" s="561"/>
      <c r="D9" s="599" t="str">
        <f>IF(Asset_Identity!$F$3="Français",Trad!B67,Trad!C67)</f>
        <v>Réponses</v>
      </c>
      <c r="E9" s="600"/>
      <c r="F9" s="122"/>
      <c r="G9" s="248" t="s">
        <v>674</v>
      </c>
      <c r="H9" s="248" t="s">
        <v>675</v>
      </c>
      <c r="I9" s="374" t="str">
        <f>IF(Asset_Identity!$F$3="Français",Trad!B68,Trad!C68)</f>
        <v>Aide</v>
      </c>
      <c r="J9" s="293"/>
      <c r="K9" s="293"/>
      <c r="L9" s="293"/>
      <c r="M9" s="293"/>
      <c r="N9" s="293"/>
    </row>
    <row r="10" spans="2:14" ht="230.25" customHeight="1" x14ac:dyDescent="0.3">
      <c r="B10" s="9">
        <v>1</v>
      </c>
      <c r="C10" s="294" t="str">
        <f>IF(Asset_Identity!$F$3="Français",Trad!B69,Trad!C69)</f>
        <v>Quelles sont les principales activités (ou processus) Métiers supportées par l'actif ?</v>
      </c>
      <c r="D10" s="598" t="str">
        <f>Asset_Identity!B13</f>
        <v>L'implémentation d'une solution ESB est un chantier technique identifié dans le cadre du Schéma Directeur de CARDIF FRANCE. 
Le but d’un ESB (Enterprise Service Bus) est de structurer la communication entre applications hétérogènes.
Il apporte l’urbanisation des échanges ("Moteur TIBCO BWE") ainsi que la maitrise de l’administration et de l’exploitation 
(IHMs: console d'administration "TIBCO Admin", surveillance  et remontée d'alertes "Hawk WebConsole").
Solution :
Les travaux du corporate ont abouti à la solution PEARL (qui s’appuie sur TIBCO)
Le projet « PEARL.France : mise en place de l’ESB » doit aboutir à la mise en place des infrastructures, normes et méthodes nécessaires au déploiement des futurs services (webservices).</v>
      </c>
      <c r="E10" s="584"/>
      <c r="F10" s="123">
        <f>IF(G10&lt;&gt;"",IF(G10=0,0,IF(H10=0,1,2)),IF(H10&lt;&gt;"",IF(H10=1,2,0)))</f>
        <v>2</v>
      </c>
      <c r="G10" s="295"/>
      <c r="H10" s="295">
        <f>IF(D10&lt;&gt;"",1,0)</f>
        <v>1</v>
      </c>
      <c r="I10" s="285" t="str">
        <f>IF(Asset_Identity!F3="Français",Trad!E69,Trad!F69)</f>
        <v>Pour les questions 1 à 3 , vous pouvez vous rapprocher de votre correspondant PCA. Merci de préciser les processus métiers supportés par l'actif.</v>
      </c>
      <c r="J10" s="115"/>
      <c r="K10" s="293"/>
      <c r="L10" s="293"/>
      <c r="M10" s="293"/>
      <c r="N10" s="293"/>
    </row>
    <row r="11" spans="2:14" ht="27.75" customHeight="1" x14ac:dyDescent="0.3">
      <c r="B11" s="265">
        <f>+B10+1</f>
        <v>2</v>
      </c>
      <c r="C11" s="296" t="str">
        <f>IF(Asset_Identity!$F$3="Français",Trad!B70,Trad!C70)</f>
        <v>L'actif est-il lié à une activité vitale ou stratégique déclarée au Plan de Continuité d'Activité (PCA) métier ?</v>
      </c>
      <c r="D11" s="126" t="s">
        <v>50</v>
      </c>
      <c r="E11" s="125"/>
      <c r="F11" s="117">
        <f t="shared" ref="F11" si="0">IF(OR(D11="-",D11=""),0,IF(OR(D11="Yes",D11="Oui"),IF(H11=1,2,1),2))</f>
        <v>2</v>
      </c>
      <c r="G11" s="297">
        <f>IF(OR(D11="Yes",D11="Oui"),1,0)</f>
        <v>1</v>
      </c>
      <c r="H11" s="297">
        <v>1</v>
      </c>
      <c r="I11" s="96" t="str">
        <f>IF(Asset_Identity!F3="Français",Trad!E70,Trad!F70)</f>
        <v>Si vous ne savez pas répondre à cette question, rapprochez vous de votre correspondant PCA ou de l'équipe PCA.</v>
      </c>
      <c r="J11" s="293"/>
      <c r="K11" s="293"/>
      <c r="L11" s="293"/>
      <c r="M11" s="293"/>
      <c r="N11" s="293"/>
    </row>
    <row r="12" spans="2:14" ht="55.2" x14ac:dyDescent="0.3">
      <c r="B12" s="265">
        <f>+B11+1</f>
        <v>3</v>
      </c>
      <c r="C12" s="296" t="str">
        <f>IF(Asset_Identity!$F$3="Français",Trad!B71,Trad!C71)</f>
        <v>Quel est l'objectif de délai reprise du métier, Business Recovery Time Objective (BRTO), de l'actif (identifiée lors du Business Impact Analysis - BIA) ?
Pour les actifs utilisés par plusieurs métiers, il faut prendre en compte le BRTO le plus restrictif.</v>
      </c>
      <c r="D12" s="126" t="s">
        <v>155</v>
      </c>
      <c r="E12" s="242" t="s">
        <v>2160</v>
      </c>
      <c r="F12" s="117">
        <f>IF(OR(D12="-",D12=""),0,IF(H12=1,2,1))</f>
        <v>2</v>
      </c>
      <c r="G12" s="297"/>
      <c r="H12" s="297">
        <f t="shared" ref="H12" si="1">IF(D12&lt;&gt;"",IF(E12="",0,1),0)</f>
        <v>1</v>
      </c>
      <c r="I12" s="268" t="str">
        <f>IF(Asset_Identity!F3="Français",Trad!E71,Trad!F71)</f>
        <v>Si vous ne savez pas répondre à cette question, rapprochez vous de votre correspondant PCA ou de l'équipe PCA.</v>
      </c>
      <c r="J12" s="293"/>
      <c r="K12" s="293"/>
      <c r="L12" s="293"/>
      <c r="M12" s="293"/>
      <c r="N12" s="293"/>
    </row>
    <row r="13" spans="2:14" ht="72" x14ac:dyDescent="0.3">
      <c r="B13" s="580">
        <f>B12+1</f>
        <v>4</v>
      </c>
      <c r="C13" s="296" t="str">
        <f>IF(Asset_Identity!$F$3="Français",Trad!B73,Trad!C73)</f>
        <v>Quels sont les grands groupes de données manipulés par l'actif ?</v>
      </c>
      <c r="D13" s="582" t="s">
        <v>2161</v>
      </c>
      <c r="E13" s="565"/>
      <c r="F13" s="117">
        <f>IF(G13&lt;&gt;"",IF(G13=0,0,IF(H13=0,1,2)),IF(H13&lt;&gt;"",IF(H13=1,2,0)))</f>
        <v>2</v>
      </c>
      <c r="G13" s="297"/>
      <c r="H13" s="297">
        <f>IF(D13&lt;&gt;"",1,0)</f>
        <v>1</v>
      </c>
      <c r="I13" s="96" t="str">
        <f>IF(Asset_Identity!F3="Français",Trad!E73,Trad!F73)</f>
        <v>Mettre autant de détails que possible:
- Données personnelles, données réglementaires, plaintes, définitions de nos produits, données partenaires / fournisseurs, contrats, formules de tarification ou actuarielles ou autres données confidentielles telles que données sur un projet stratégique, rapports d'audit, résultats financiers, rapports d'incidents...</v>
      </c>
      <c r="J13" s="293"/>
      <c r="K13" s="293"/>
      <c r="L13" s="293"/>
      <c r="M13" s="293"/>
      <c r="N13" s="293"/>
    </row>
    <row r="14" spans="2:14" x14ac:dyDescent="0.3">
      <c r="B14" s="578"/>
      <c r="C14" s="340" t="str">
        <f>IF(Asset_Identity!$F$3="Français",Trad!B74,Trad!C74)</f>
        <v>Médicales</v>
      </c>
      <c r="D14" s="126" t="s">
        <v>52</v>
      </c>
      <c r="E14" s="125" t="s">
        <v>2162</v>
      </c>
      <c r="F14" s="117">
        <f>IF(OR(D14="-",D14=""),0,IF(OR(D14="Yes",D14="Oui"),IF(H14=1,2,1),2))</f>
        <v>2</v>
      </c>
      <c r="G14" s="297">
        <f t="shared" ref="G14:G33" si="2">IF(OR(D14="Yes",D14="Oui"),1,0)</f>
        <v>0</v>
      </c>
      <c r="H14" s="297">
        <f>IF(D14&lt;&gt;"",IF(E14="",0,1),0)</f>
        <v>1</v>
      </c>
      <c r="I14" s="96" t="str">
        <f>IF(Asset_Identity!$F$3="Français",Trad!E74,Trad!F74)</f>
        <v>Mettez des informations aussi précises que possible</v>
      </c>
      <c r="J14" s="293"/>
      <c r="K14" s="293"/>
      <c r="L14" s="293"/>
      <c r="M14" s="293"/>
      <c r="N14" s="293"/>
    </row>
    <row r="15" spans="2:14" ht="27.6" x14ac:dyDescent="0.3">
      <c r="B15" s="578"/>
      <c r="C15" s="340" t="str">
        <f>IF(Asset_Identity!$F$3="Français",Trad!B75,Trad!C75)</f>
        <v>Personnelles</v>
      </c>
      <c r="D15" s="126" t="s">
        <v>50</v>
      </c>
      <c r="E15" s="381" t="s">
        <v>2163</v>
      </c>
      <c r="F15" s="117">
        <f t="shared" ref="F15:F20" si="3">IF(OR(D15="-",D15=""),0,IF(OR(D15="Yes",D15="Oui"),IF(H15=1,2,1),2))</f>
        <v>2</v>
      </c>
      <c r="G15" s="297">
        <f t="shared" si="2"/>
        <v>1</v>
      </c>
      <c r="H15" s="297">
        <f t="shared" ref="H15:H63" si="4">IF(D15&lt;&gt;"",IF(E15="",0,1),0)</f>
        <v>1</v>
      </c>
      <c r="I15" s="96" t="str">
        <f>IF(Asset_Identity!$F$3="Français",Trad!E75,Trad!F75)</f>
        <v>Mettez des informations aussi précises que possible</v>
      </c>
      <c r="J15" s="293"/>
      <c r="K15" s="293"/>
      <c r="L15" s="293"/>
      <c r="M15" s="293"/>
      <c r="N15" s="293"/>
    </row>
    <row r="16" spans="2:14" x14ac:dyDescent="0.3">
      <c r="B16" s="578"/>
      <c r="C16" s="340" t="str">
        <f>IF(Asset_Identity!$F$3="Français",Trad!B76,Trad!C76)</f>
        <v>Bancaires</v>
      </c>
      <c r="D16" s="126" t="s">
        <v>52</v>
      </c>
      <c r="E16" s="381" t="s">
        <v>2162</v>
      </c>
      <c r="F16" s="117">
        <f>IF(OR(D16="-",D16=""),0,IF(OR(D16="Yes",D16="Oui"),IF(H16=1,2,1),2))</f>
        <v>2</v>
      </c>
      <c r="G16" s="297">
        <f t="shared" si="2"/>
        <v>0</v>
      </c>
      <c r="H16" s="297">
        <f t="shared" si="4"/>
        <v>1</v>
      </c>
      <c r="I16" s="96" t="str">
        <f>IF(Asset_Identity!$F$3="Français",Trad!E76,Trad!F76)</f>
        <v>Mettez des informations aussi précises que possible</v>
      </c>
      <c r="J16" s="293"/>
      <c r="K16" s="293"/>
      <c r="L16" s="293"/>
      <c r="M16" s="293"/>
      <c r="N16" s="293"/>
    </row>
    <row r="17" spans="2:14" x14ac:dyDescent="0.3">
      <c r="B17" s="579"/>
      <c r="C17" s="340" t="str">
        <f>IF(Asset_Identity!$F$3="Français",Trad!B77,Trad!C77)</f>
        <v>Contractuelles</v>
      </c>
      <c r="D17" s="126" t="s">
        <v>50</v>
      </c>
      <c r="E17" s="381" t="s">
        <v>2164</v>
      </c>
      <c r="F17" s="117">
        <f t="shared" si="3"/>
        <v>2</v>
      </c>
      <c r="G17" s="297">
        <f t="shared" si="2"/>
        <v>1</v>
      </c>
      <c r="H17" s="297">
        <f t="shared" si="4"/>
        <v>1</v>
      </c>
      <c r="I17" s="96" t="str">
        <f>IF(Asset_Identity!$F$3="Français",Trad!E77,Trad!F77)</f>
        <v>Mettez des informations aussi précises que possible</v>
      </c>
      <c r="J17" s="293"/>
      <c r="K17" s="293"/>
      <c r="L17" s="293"/>
      <c r="M17" s="293"/>
      <c r="N17" s="293"/>
    </row>
    <row r="18" spans="2:14" ht="27.75" customHeight="1" x14ac:dyDescent="0.3">
      <c r="B18" s="265">
        <f>+B13+1</f>
        <v>5</v>
      </c>
      <c r="C18" s="296" t="str">
        <f>IF(Asset_Identity!$F$3="Français",Trad!B79,Trad!C79)</f>
        <v>Le stockage des données de l'actif est t-il soumis à la réglementation locale / UE ?
Si oui, le prendre en compte lors de l'évaluation des impacts.</v>
      </c>
      <c r="D18" s="126" t="s">
        <v>50</v>
      </c>
      <c r="E18" s="125" t="s">
        <v>2165</v>
      </c>
      <c r="F18" s="117">
        <f t="shared" si="3"/>
        <v>2</v>
      </c>
      <c r="G18" s="297">
        <f t="shared" si="2"/>
        <v>1</v>
      </c>
      <c r="H18" s="297">
        <f t="shared" si="4"/>
        <v>1</v>
      </c>
      <c r="I18" s="96" t="str">
        <f>IF(Asset_Identity!$F$3="Français",Trad!E78,Trad!F78)</f>
        <v>Mettez des informations aussi précises que possible</v>
      </c>
    </row>
    <row r="19" spans="2:14" ht="27.6" x14ac:dyDescent="0.3">
      <c r="B19" s="265">
        <f>+B18+1</f>
        <v>6</v>
      </c>
      <c r="C19" s="298" t="str">
        <f>IF(Asset_Identity!$F$3="Français",Trad!B80,Trad!C80)</f>
        <v xml:space="preserve">L'activité liée à l'actif présente-t-elle un risque de fraude financière significative pour le Métier ? Exemple: lettre chèques </v>
      </c>
      <c r="D19" s="126" t="s">
        <v>52</v>
      </c>
      <c r="E19" s="125"/>
      <c r="F19" s="117">
        <f t="shared" si="3"/>
        <v>2</v>
      </c>
      <c r="G19" s="297">
        <f t="shared" si="2"/>
        <v>0</v>
      </c>
      <c r="H19" s="297">
        <f t="shared" si="4"/>
        <v>0</v>
      </c>
      <c r="I19" s="96" t="str">
        <f>IF(Asset_Identity!$F$3="Français",Trad!E79,Trad!F79)</f>
        <v>Mettez des informations aussi précises que possible</v>
      </c>
      <c r="J19" s="293"/>
      <c r="K19" s="293"/>
      <c r="L19" s="293"/>
      <c r="M19" s="293"/>
      <c r="N19" s="293"/>
    </row>
    <row r="20" spans="2:14" ht="27.75" customHeight="1" thickBot="1" x14ac:dyDescent="0.35">
      <c r="B20" s="259">
        <f>+B19+1</f>
        <v>7</v>
      </c>
      <c r="C20" s="299" t="str">
        <f>IF(Asset_Identity!$F$3="Français",Trad!B81,Trad!C81)</f>
        <v>L'actif génére t-il des flux de données ou un produit fini visible par la clientèle (relevés, mailing / courrier, etc.) ?</v>
      </c>
      <c r="D20" s="266" t="s">
        <v>50</v>
      </c>
      <c r="E20" s="253" t="s">
        <v>2166</v>
      </c>
      <c r="F20" s="276">
        <f t="shared" si="3"/>
        <v>2</v>
      </c>
      <c r="G20" s="300">
        <f t="shared" si="2"/>
        <v>1</v>
      </c>
      <c r="H20" s="300">
        <f t="shared" si="4"/>
        <v>1</v>
      </c>
      <c r="I20" s="96" t="str">
        <f>IF(Asset_Identity!$F$3="Français",Trad!E80,Trad!F80)</f>
        <v>Mettez des informations aussi précises que possible</v>
      </c>
      <c r="J20" s="293"/>
      <c r="K20" s="293"/>
      <c r="L20" s="293"/>
      <c r="M20" s="293"/>
      <c r="N20" s="293"/>
    </row>
    <row r="21" spans="2:14" ht="23.25" customHeight="1" thickBot="1" x14ac:dyDescent="0.35">
      <c r="B21" s="560" t="str">
        <f>IF(Asset_Identity!$F$3="Français",Trad!B86,Trad!C86)</f>
        <v>Informations sur les utilisateurs</v>
      </c>
      <c r="C21" s="561"/>
      <c r="D21" s="562"/>
      <c r="E21" s="563"/>
      <c r="F21" s="277"/>
      <c r="G21" s="301"/>
      <c r="H21" s="301"/>
      <c r="I21" s="375"/>
    </row>
    <row r="22" spans="2:14" ht="41.25" customHeight="1" x14ac:dyDescent="0.3">
      <c r="B22" s="578">
        <f>+B20+1</f>
        <v>8</v>
      </c>
      <c r="C22" s="302" t="str">
        <f>IF(Asset_Identity!$F$3="Français",Trad!B87,Trad!C87)</f>
        <v>Quelle est la nature des utilisateurs finaux de l'actif ?</v>
      </c>
      <c r="D22" s="583" t="s">
        <v>2167</v>
      </c>
      <c r="E22" s="584"/>
      <c r="F22" s="278"/>
      <c r="G22" s="303"/>
      <c r="H22" s="303"/>
      <c r="I22" s="268"/>
    </row>
    <row r="23" spans="2:14" x14ac:dyDescent="0.3">
      <c r="B23" s="578"/>
      <c r="C23" s="52" t="str">
        <f>IF(Asset_Identity!$F$3="Français",Trad!B88,Trad!C88)</f>
        <v>Public</v>
      </c>
      <c r="D23" s="126" t="s">
        <v>52</v>
      </c>
      <c r="E23" s="242"/>
      <c r="F23" s="117">
        <f t="shared" ref="F23:F33" si="5">IF(OR(D23="-",D23=""),0,IF(OR(D23="Yes",D23="Oui"),IF(H23=1,2,1),2))</f>
        <v>2</v>
      </c>
      <c r="G23" s="297">
        <f t="shared" si="2"/>
        <v>0</v>
      </c>
      <c r="H23" s="297">
        <v>1</v>
      </c>
      <c r="I23" s="96" t="str">
        <f>IF(Asset_Identity!$F$3="Français",Trad!E88,Trad!F88)</f>
        <v>Mettez des informations aussi précises que possible</v>
      </c>
    </row>
    <row r="24" spans="2:14" x14ac:dyDescent="0.3">
      <c r="B24" s="578"/>
      <c r="C24" s="52" t="str">
        <f>IF(Asset_Identity!$F$3="Français",Trad!B89,Trad!C89)</f>
        <v>Client</v>
      </c>
      <c r="D24" s="126" t="s">
        <v>52</v>
      </c>
      <c r="E24" s="125"/>
      <c r="F24" s="117">
        <f t="shared" si="5"/>
        <v>2</v>
      </c>
      <c r="G24" s="297">
        <f t="shared" si="2"/>
        <v>0</v>
      </c>
      <c r="H24" s="297">
        <v>1</v>
      </c>
      <c r="I24" s="96" t="str">
        <f>IF(Asset_Identity!$F$3="Français",Trad!E89,Trad!F89)</f>
        <v>Mettez des informations aussi précises que possible</v>
      </c>
    </row>
    <row r="25" spans="2:14" x14ac:dyDescent="0.3">
      <c r="B25" s="578"/>
      <c r="C25" s="52" t="str">
        <f>IF(Asset_Identity!$F$3="Français",Trad!B90,Trad!C90)</f>
        <v>Prospect</v>
      </c>
      <c r="D25" s="126" t="s">
        <v>52</v>
      </c>
      <c r="E25" s="125"/>
      <c r="F25" s="117">
        <f t="shared" si="5"/>
        <v>2</v>
      </c>
      <c r="G25" s="297">
        <f t="shared" si="2"/>
        <v>0</v>
      </c>
      <c r="H25" s="297">
        <v>1</v>
      </c>
      <c r="I25" s="96" t="str">
        <f>IF(Asset_Identity!$F$3="Français",Trad!E90,Trad!F90)</f>
        <v>Mettez des informations aussi précises que possible</v>
      </c>
    </row>
    <row r="26" spans="2:14" x14ac:dyDescent="0.3">
      <c r="B26" s="578"/>
      <c r="C26" s="52" t="str">
        <f>IF(Asset_Identity!$F$3="Français",Trad!B91,Trad!C91)</f>
        <v>Partenaire</v>
      </c>
      <c r="D26" s="126" t="s">
        <v>50</v>
      </c>
      <c r="E26" s="125" t="s">
        <v>2211</v>
      </c>
      <c r="F26" s="117">
        <f t="shared" si="5"/>
        <v>2</v>
      </c>
      <c r="G26" s="297">
        <f t="shared" si="2"/>
        <v>1</v>
      </c>
      <c r="H26" s="297">
        <v>1</v>
      </c>
      <c r="I26" s="96" t="str">
        <f>IF(Asset_Identity!$F$3="Français",Trad!E91,Trad!F91)</f>
        <v>Mettez des informations aussi précises que possible</v>
      </c>
    </row>
    <row r="27" spans="2:14" x14ac:dyDescent="0.3">
      <c r="B27" s="578"/>
      <c r="C27" s="52" t="str">
        <f>IF(Asset_Identity!$F$3="Français",Trad!B92,Trad!C92)</f>
        <v>Interne</v>
      </c>
      <c r="D27" s="126" t="s">
        <v>50</v>
      </c>
      <c r="E27" s="125"/>
      <c r="F27" s="117">
        <f t="shared" si="5"/>
        <v>2</v>
      </c>
      <c r="G27" s="297">
        <f t="shared" si="2"/>
        <v>1</v>
      </c>
      <c r="H27" s="297">
        <v>1</v>
      </c>
      <c r="I27" s="96" t="str">
        <f>IF(Asset_Identity!$F$3="Français",Trad!E92,Trad!F92)</f>
        <v>Mettez des informations aussi précises que possible</v>
      </c>
    </row>
    <row r="28" spans="2:14" x14ac:dyDescent="0.3">
      <c r="B28" s="579"/>
      <c r="C28" s="52" t="str">
        <f>IF(Asset_Identity!$F$3="Français",Trad!B93,Trad!C93)</f>
        <v>Autre</v>
      </c>
      <c r="D28" s="441" t="s">
        <v>52</v>
      </c>
      <c r="E28" s="442"/>
      <c r="F28" s="117">
        <f t="shared" si="5"/>
        <v>2</v>
      </c>
      <c r="G28" s="297">
        <f t="shared" si="2"/>
        <v>0</v>
      </c>
      <c r="H28" s="297">
        <f t="shared" si="4"/>
        <v>0</v>
      </c>
      <c r="I28" s="96" t="str">
        <f>IF(Asset_Identity!$F$3="Français",Trad!E93,Trad!F93)</f>
        <v>Mettez des informations aussi précises que possible</v>
      </c>
    </row>
    <row r="29" spans="2:14" ht="69" x14ac:dyDescent="0.3">
      <c r="B29" s="265">
        <f>+B22+1</f>
        <v>9</v>
      </c>
      <c r="C29" s="304" t="str">
        <f>IF(Asset_Identity!$F$3="Français",Trad!B94,Trad!C94)</f>
        <v>L'actif sera-t-il utilisé par des collaborateurs nomades métier (via Mobimax) ?</v>
      </c>
      <c r="D29" s="126" t="s">
        <v>15</v>
      </c>
      <c r="E29" s="242" t="s">
        <v>2167</v>
      </c>
      <c r="F29" s="117">
        <f t="shared" si="5"/>
        <v>2</v>
      </c>
      <c r="G29" s="297">
        <f t="shared" si="2"/>
        <v>0</v>
      </c>
      <c r="H29" s="297">
        <v>1</v>
      </c>
      <c r="I29" s="96" t="str">
        <f>IF(Asset_Identity!$F$3="Français",Trad!E94,Trad!F94)</f>
        <v>Mettez des informations aussi précises que possible</v>
      </c>
    </row>
    <row r="30" spans="2:14" ht="18" x14ac:dyDescent="0.3">
      <c r="B30" s="265">
        <f>+B29+1</f>
        <v>10</v>
      </c>
      <c r="C30" s="304" t="str">
        <f>IF(Asset_Identity!$F$3="Français",Trad!B95,Trad!C95)</f>
        <v>Combien d'utilisateurs ont accès à l'actif ?</v>
      </c>
      <c r="D30" s="126" t="s">
        <v>65</v>
      </c>
      <c r="E30" s="242"/>
      <c r="F30" s="117">
        <f>IF(OR(D30="-",D30=""),0,IF(H30=1,2,1))</f>
        <v>2</v>
      </c>
      <c r="G30" s="297">
        <f>IF(OR(D30="Dizaines",D30="Tens"),0,IF(OR(D30="Centaines",D30="Hundreds"),1,IF(OR(D30="Milliers",D30="Thousands"),1,0)))</f>
        <v>1</v>
      </c>
      <c r="H30" s="297">
        <v>1</v>
      </c>
      <c r="I30" s="96" t="str">
        <f>IF(Asset_Identity!$F$3="Français",Trad!E95,Trad!F95)</f>
        <v>Mettez des informations aussi précises que possible</v>
      </c>
    </row>
    <row r="31" spans="2:14" ht="55.2" x14ac:dyDescent="0.3">
      <c r="B31" s="265">
        <f>+B30+1</f>
        <v>11</v>
      </c>
      <c r="C31" s="304" t="str">
        <f>IF(Asset_Identity!$F$3="Français",Trad!B97,Trad!C97)</f>
        <v>Est-ce que les profils ont été décrits pour l'actif?</v>
      </c>
      <c r="D31" s="126" t="s">
        <v>50</v>
      </c>
      <c r="E31" s="242" t="s">
        <v>2169</v>
      </c>
      <c r="F31" s="117">
        <f>IF(OR(D31="-",D31=""),0,IF(H31=1,2,1))</f>
        <v>2</v>
      </c>
      <c r="G31" s="297">
        <f>IF(OR(D31="Non",D31="No"),1,0)</f>
        <v>0</v>
      </c>
      <c r="H31" s="297">
        <f t="shared" si="4"/>
        <v>1</v>
      </c>
      <c r="I31" s="96" t="str">
        <f>IF(Asset_Identity!$F$3="Français",Trad!E96,Trad!F96)</f>
        <v>Mettez des informations aussi précises que possible</v>
      </c>
    </row>
    <row r="32" spans="2:14" ht="96.6" x14ac:dyDescent="0.3">
      <c r="B32" s="264">
        <f t="shared" ref="B32:B33" si="6">+B31+1</f>
        <v>12</v>
      </c>
      <c r="C32" s="304" t="str">
        <f>IF(Asset_Identity!$F$3="Français",Trad!B98,Trad!C98)</f>
        <v>L'actif est-il accessible par des utilisateurs d'un autre Pôle/Métier (cross selling) ou bien déployée à l'international ?</v>
      </c>
      <c r="D32" s="126" t="s">
        <v>52</v>
      </c>
      <c r="E32" s="242" t="s">
        <v>2212</v>
      </c>
      <c r="F32" s="117">
        <f t="shared" si="5"/>
        <v>2</v>
      </c>
      <c r="G32" s="297">
        <f t="shared" si="2"/>
        <v>0</v>
      </c>
      <c r="H32" s="297">
        <f t="shared" si="4"/>
        <v>1</v>
      </c>
      <c r="I32" s="96" t="str">
        <f>IF(Asset_Identity!$F$3="Français",Trad!E97,Trad!F97)</f>
        <v>Mettez des informations aussi précises que possible</v>
      </c>
    </row>
    <row r="33" spans="2:9" ht="36.6" thickBot="1" x14ac:dyDescent="0.35">
      <c r="B33" s="261">
        <f t="shared" si="6"/>
        <v>13</v>
      </c>
      <c r="C33" s="305" t="str">
        <f>IF(Asset_Identity!$F$3="Français",Trad!B99,Trad!C99)</f>
        <v>L'actif présente-t-il plusieurs Maîtrises d'Ouvrage ? (Actif multipropriétaires)
Si "oui", lister les propriétaires.</v>
      </c>
      <c r="D33" s="266" t="s">
        <v>52</v>
      </c>
      <c r="E33" s="253"/>
      <c r="F33" s="276">
        <f t="shared" si="5"/>
        <v>2</v>
      </c>
      <c r="G33" s="300">
        <f t="shared" si="2"/>
        <v>0</v>
      </c>
      <c r="H33" s="300">
        <f t="shared" si="4"/>
        <v>0</v>
      </c>
      <c r="I33" s="267" t="str">
        <f>IF(Asset_Identity!$F$3="Français",Trad!E99,Trad!F99)</f>
        <v>Si plusieurs maitrises d'ouvrages sont impliquées, merci de les lister.
Dans ce cas, cette ASIF doit être validée par chacune de ces maitrises d'ouvrages.</v>
      </c>
    </row>
    <row r="34" spans="2:9" ht="23.25" customHeight="1" thickBot="1" x14ac:dyDescent="0.35">
      <c r="B34" s="560" t="str">
        <f>IF(Asset_Identity!$F$3="Français",Trad!B100,Trad!C100)</f>
        <v>C = Exigences en terme de Confidentialité</v>
      </c>
      <c r="C34" s="561"/>
      <c r="D34" s="562"/>
      <c r="E34" s="563"/>
      <c r="F34" s="277"/>
      <c r="G34" s="306"/>
      <c r="H34" s="301"/>
      <c r="I34" s="375"/>
    </row>
    <row r="35" spans="2:9" ht="33" customHeight="1" x14ac:dyDescent="0.3">
      <c r="B35" s="581">
        <f>+B33+1</f>
        <v>14</v>
      </c>
      <c r="C35" s="570" t="str">
        <f>IF(Asset_Identity!$F$3="Français",Trad!B101,Trad!C101)</f>
        <v>Quels seraient les impacts d'une divulgation des données contenues dans l'actif ?
Pour l'actif utilisé par plusieurs métiers, il faut collecter l'ensemble des impacts et prendre en compte les plus significatifs.</v>
      </c>
      <c r="D35" s="571"/>
      <c r="E35" s="569" t="s">
        <v>2170</v>
      </c>
      <c r="F35" s="278"/>
      <c r="G35" s="307"/>
      <c r="H35" s="303"/>
      <c r="I35" s="268"/>
    </row>
    <row r="36" spans="2:9" ht="36" x14ac:dyDescent="0.3">
      <c r="B36" s="585"/>
      <c r="C36" s="308" t="str">
        <f>IF(Asset_Identity!$F$3="Français",Trad!B102,Trad!C102)</f>
        <v>Financier</v>
      </c>
      <c r="D36" s="126" t="s">
        <v>118</v>
      </c>
      <c r="E36" s="569"/>
      <c r="F36" s="117">
        <f>IF(G36&lt;&gt;"",IF(G36&lt;&gt;0,2,0))</f>
        <v>2</v>
      </c>
      <c r="G36" s="309">
        <f>IF(VLOOKUP(D36,Tableau_ContinuityLevelPays[],2,FALSE)&gt;3,3,VLOOKUP(D36,Tableau_ContinuityLevelPays[],2,FALSE))</f>
        <v>3</v>
      </c>
      <c r="H36" s="297"/>
      <c r="I36" s="96" t="str">
        <f>IF(Asset_Identity!F3="Français",Trad!E102,Trad!F102)</f>
        <v>Indiquer ici si la divulgation d'une partie des données ou de toutes les données entrainerait des pertes financières pour l'entreprise. Le pire scénario doit être considéré.</v>
      </c>
    </row>
    <row r="37" spans="2:9" ht="36" x14ac:dyDescent="0.3">
      <c r="B37" s="585"/>
      <c r="C37" s="308" t="str">
        <f>IF(Asset_Identity!$F$3="Français",Trad!B103,Trad!C103)</f>
        <v>Image et réputation</v>
      </c>
      <c r="D37" s="126" t="s">
        <v>1017</v>
      </c>
      <c r="E37" s="569"/>
      <c r="F37" s="117">
        <f t="shared" ref="F37:F39" si="7">IF(G37&lt;&gt;"",IF(G37&lt;&gt;0,2,0))</f>
        <v>2</v>
      </c>
      <c r="G37" s="309">
        <f>IF(VLOOKUP(D37,Tableau_Impacts,2,FALSE)&gt;3,3,VLOOKUP(D37,Tableau_Impacts,2,FALSE))</f>
        <v>2</v>
      </c>
      <c r="H37" s="297"/>
      <c r="I37" s="96" t="str">
        <f>IF(Asset_Identity!F3="Français",Trad!E103,Trad!F103)</f>
        <v>Indiquer ici si la divulgation d'une partie des données ou de toutes les données impacterait l'image de marque de l'entreprise. Le pire scénario doit être considéré.</v>
      </c>
    </row>
    <row r="38" spans="2:9" ht="55.2" x14ac:dyDescent="0.3">
      <c r="B38" s="585"/>
      <c r="C38" s="308" t="str">
        <f>IF(Asset_Identity!$F$3="Français",Trad!B104,Trad!C104)</f>
        <v>Commercial</v>
      </c>
      <c r="D38" s="126" t="s">
        <v>883</v>
      </c>
      <c r="E38" s="569"/>
      <c r="F38" s="117">
        <f t="shared" si="7"/>
        <v>2</v>
      </c>
      <c r="G38" s="309">
        <f>IF(VLOOKUP(D38,Tableau_Impacts,2,FALSE)&gt;3,3,VLOOKUP(D38,Tableau_Impacts,2,FALSE))</f>
        <v>3</v>
      </c>
      <c r="H38" s="297"/>
      <c r="I38" s="96" t="str">
        <f>IF(Asset_Identity!F3="Français",Trad!E104,Trad!F104)</f>
        <v>Indiquer ici si la divulgation d'une partie des données ou de toutes les données impacterait le business ou la relations avec nos partenaires et clients. Le pire scénario doit être considéré.</v>
      </c>
    </row>
    <row r="39" spans="2:9" ht="36" x14ac:dyDescent="0.3">
      <c r="B39" s="585"/>
      <c r="C39" s="308" t="str">
        <f>IF(Asset_Identity!$F$3="Français",Trad!B105,Trad!C105)</f>
        <v>Juridique et réglementaire</v>
      </c>
      <c r="D39" s="126" t="s">
        <v>121</v>
      </c>
      <c r="E39" s="569"/>
      <c r="F39" s="117">
        <f t="shared" si="7"/>
        <v>2</v>
      </c>
      <c r="G39" s="309">
        <f>VLOOKUP(D39,Tableau_Impacts,2,FALSE)</f>
        <v>3</v>
      </c>
      <c r="H39" s="297"/>
      <c r="I39" s="96" t="str">
        <f>IF(Asset_Identity!F3="Français",Trad!E105,Trad!F105)</f>
        <v>Indiquer ici si la divulgation d'une partie des données ou de toutes les données provoquerait des sanctions réglementaires et/ou légales voir une perte de licence. Le pire scénario doit être considéré.</v>
      </c>
    </row>
    <row r="40" spans="2:9" ht="44.25" customHeight="1" thickBot="1" x14ac:dyDescent="0.35">
      <c r="B40" s="558"/>
      <c r="C40" s="299" t="str">
        <f>IF(Asset_Identity!$F$3="Français",Trad!B107,Trad!C107)</f>
        <v>Compte tenu des impacts identifiés à la question précédente, le niveau de confidentialité est:</v>
      </c>
      <c r="D40" s="334" t="str">
        <f>VLOOKUP(G40,Tableau_Confidentialite[],2,FALSE)</f>
        <v>CONFIDENTIEL</v>
      </c>
      <c r="E40" s="569"/>
      <c r="F40" s="276">
        <f>IF(G40&lt;&gt;"",IF(AND(G40&lt;&gt;0,G39&lt;&gt;0,G38&lt;&gt;0,G37&lt;&gt;0,G36&lt;&gt;0,H40=1),2,IF(AND(G40=0,G39=0,G38=0,G37=0,G36=0),0,1)))</f>
        <v>2</v>
      </c>
      <c r="G40" s="310">
        <f>MAX(G36:G39)</f>
        <v>3</v>
      </c>
      <c r="H40" s="300">
        <f>IF(D40&lt;&gt;"",IF(E35="",0,1),0)</f>
        <v>1</v>
      </c>
      <c r="I40" s="267"/>
    </row>
    <row r="41" spans="2:9" ht="23.25" customHeight="1" thickBot="1" x14ac:dyDescent="0.35">
      <c r="B41" s="560" t="str">
        <f>IF(Asset_Identity!$F$3="Français",Trad!B108,Trad!C108)</f>
        <v>I = Exigences en terme d'Intégrité</v>
      </c>
      <c r="C41" s="561"/>
      <c r="D41" s="562"/>
      <c r="E41" s="563"/>
      <c r="F41" s="277"/>
      <c r="G41" s="306"/>
      <c r="H41" s="301"/>
      <c r="I41" s="375"/>
    </row>
    <row r="42" spans="2:9" ht="34.5" customHeight="1" x14ac:dyDescent="0.3">
      <c r="B42" s="581">
        <f>+B35+1</f>
        <v>15</v>
      </c>
      <c r="C42" s="570" t="str">
        <f>IF(Asset_Identity!$F$3="Français",Trad!B109,Trad!C109)</f>
        <v>Quels seraient les impacts de l'utilisation, l'exploitation d'informations erronées (sans que l'on puisse s'en apercevoir) ?
Pour l'actif utilisé par plusieurs métiers, il faut collecter l'ensemble des impacts et prendre en compte les plus significatifs.</v>
      </c>
      <c r="D42" s="571"/>
      <c r="E42" s="607" t="s">
        <v>2171</v>
      </c>
      <c r="F42" s="278"/>
      <c r="G42" s="307"/>
      <c r="H42" s="303"/>
      <c r="I42" s="268"/>
    </row>
    <row r="43" spans="2:9" ht="36" x14ac:dyDescent="0.3">
      <c r="B43" s="585"/>
      <c r="C43" s="308" t="str">
        <f>IF(Asset_Identity!$F$3="Français",Trad!B102,Trad!C102)</f>
        <v>Financier</v>
      </c>
      <c r="D43" s="194" t="s">
        <v>118</v>
      </c>
      <c r="E43" s="608"/>
      <c r="F43" s="117">
        <f>IF(G43&lt;&gt;"",IF(G43&lt;&gt;0,2,0))</f>
        <v>2</v>
      </c>
      <c r="G43" s="309">
        <f>IF(VLOOKUP(D43,Tableau_ContinuityLevelPays[],2,FALSE)&gt;3,3,VLOOKUP(D43,Tableau_ContinuityLevelPays[],2,FALSE))</f>
        <v>3</v>
      </c>
      <c r="H43" s="297"/>
      <c r="I43" s="96" t="str">
        <f>IF(Asset_Identity!F3="Français",Trad!G102,Trad!H102)</f>
        <v>Indiquer ici si la modification d'une partie des données ou de toutes les données entrainerait des pertes financières pour l'entreprise. Le pire scénario doit être considéré.</v>
      </c>
    </row>
    <row r="44" spans="2:9" ht="69" x14ac:dyDescent="0.3">
      <c r="B44" s="585"/>
      <c r="C44" s="308" t="str">
        <f>IF(Asset_Identity!$F$3="Français",Trad!B103,Trad!C103)</f>
        <v>Image et réputation</v>
      </c>
      <c r="D44" s="194" t="s">
        <v>705</v>
      </c>
      <c r="E44" s="608"/>
      <c r="F44" s="117">
        <f t="shared" ref="F44:F46" si="8">IF(G44&lt;&gt;"",IF(G44&lt;&gt;0,2,0))</f>
        <v>2</v>
      </c>
      <c r="G44" s="309">
        <f>IF(VLOOKUP(D44,Tableau_Impacts,2,FALSE)&gt;3,3,VLOOKUP(D44,Tableau_Impacts,2,FALSE))</f>
        <v>3</v>
      </c>
      <c r="H44" s="297"/>
      <c r="I44" s="96" t="str">
        <f>IF(Asset_Identity!F3="Français",Trad!G103,Trad!H103)</f>
        <v>Indiquer ici si la modification d'une partie des données ou de toutes les données impacterait l'image de marque de l'entreprise. Le pire scénario doit être considéré.</v>
      </c>
    </row>
    <row r="45" spans="2:9" ht="55.2" x14ac:dyDescent="0.3">
      <c r="B45" s="585"/>
      <c r="C45" s="308" t="str">
        <f>IF(Asset_Identity!$F$3="Français",Trad!B104,Trad!C104)</f>
        <v>Commercial</v>
      </c>
      <c r="D45" s="194" t="s">
        <v>883</v>
      </c>
      <c r="E45" s="608"/>
      <c r="F45" s="117">
        <f t="shared" si="8"/>
        <v>2</v>
      </c>
      <c r="G45" s="309">
        <f>IF(VLOOKUP(D45,Tableau_Impacts,2,FALSE)&gt;3,3,VLOOKUP(D45,Tableau_Impacts,2,FALSE))</f>
        <v>3</v>
      </c>
      <c r="H45" s="297"/>
      <c r="I45" s="96" t="str">
        <f>IF(Asset_Identity!F3="Français",Trad!G104,Trad!H104)</f>
        <v>Indiquer ici si la modification d'une partie des données ou de toutes les données impacterait le business ou la relations avec nos partenaires et clients. Le pire scénario doit être considéré.</v>
      </c>
    </row>
    <row r="46" spans="2:9" ht="36" x14ac:dyDescent="0.3">
      <c r="B46" s="585"/>
      <c r="C46" s="308" t="str">
        <f>IF(Asset_Identity!$F$3="Français",Trad!B105,Trad!C105)</f>
        <v>Juridique et réglementaire</v>
      </c>
      <c r="D46" s="194" t="s">
        <v>125</v>
      </c>
      <c r="E46" s="608"/>
      <c r="F46" s="117">
        <f t="shared" si="8"/>
        <v>2</v>
      </c>
      <c r="G46" s="309">
        <f>VLOOKUP(D46,Tableau_Impacts,2,FALSE)</f>
        <v>2</v>
      </c>
      <c r="H46" s="297"/>
      <c r="I46" s="96" t="str">
        <f>IF(Asset_Identity!F3="Français",Trad!G105,Trad!H105)</f>
        <v>Indiquer ici si la modification d'une partie des données ou de toutes les données provoquerait des sanctions réglementaires et/ou légales voir une perte de licence. Le pire scénario doit être considéré.</v>
      </c>
    </row>
    <row r="47" spans="2:9" ht="44.25" customHeight="1" thickBot="1" x14ac:dyDescent="0.35">
      <c r="B47" s="558"/>
      <c r="C47" s="299" t="str">
        <f>IF(Asset_Identity!$F$3="Français",Trad!B110,Trad!C110)</f>
        <v>Compte tenu des impacts identifiés à la question précédente, le niveau d'intégrité est:</v>
      </c>
      <c r="D47" s="335" t="str">
        <f>VLOOKUP(G47,Tableau_Integrite[],2,FALSE)</f>
        <v>RENFORCE</v>
      </c>
      <c r="E47" s="609"/>
      <c r="F47" s="276">
        <f>IF(G47&lt;&gt;"",IF(AND(G47&lt;&gt;0,G46&lt;&gt;0,G45&lt;&gt;0,G44&lt;&gt;0,G43&lt;&gt;0,H47=1),2,IF(AND(G47=0,G46=0,G45=0,G44=0,G43=0),0,1)))</f>
        <v>2</v>
      </c>
      <c r="G47" s="310">
        <f>MAX(G43:G46)</f>
        <v>3</v>
      </c>
      <c r="H47" s="300">
        <f>IF(D47&lt;&gt;"",IF(E42="",0,1),0)</f>
        <v>1</v>
      </c>
      <c r="I47" s="267"/>
    </row>
    <row r="48" spans="2:9" ht="23.25" customHeight="1" thickBot="1" x14ac:dyDescent="0.35">
      <c r="B48" s="560" t="str">
        <f>IF(Asset_Identity!$F$3="Français",Trad!B111,Trad!C111)</f>
        <v>D = Exigences en terme de Disponibilité</v>
      </c>
      <c r="C48" s="561"/>
      <c r="D48" s="562"/>
      <c r="E48" s="563"/>
      <c r="F48" s="277"/>
      <c r="G48" s="306"/>
      <c r="H48" s="301"/>
      <c r="I48" s="375"/>
    </row>
    <row r="49" spans="2:9" ht="18" x14ac:dyDescent="0.3">
      <c r="B49" s="559">
        <f>+B42+1</f>
        <v>16</v>
      </c>
      <c r="C49" s="269" t="str">
        <f>IF(Asset_Identity!$F$3="Français",Trad!B112,Trad!C112)</f>
        <v>Niveau de disponibilité de l'actif et du fournisseur</v>
      </c>
      <c r="D49" s="336"/>
      <c r="E49" s="270"/>
      <c r="F49" s="279"/>
      <c r="G49" s="307"/>
      <c r="H49" s="303"/>
      <c r="I49" s="376"/>
    </row>
    <row r="50" spans="2:9" ht="30.75" customHeight="1" x14ac:dyDescent="0.3">
      <c r="B50" s="559"/>
      <c r="C50" s="296" t="str">
        <f>IF(Asset_Identity!$F$3="Français",Trad!B113,Trad!C113)</f>
        <v>Quelle est la plage d'ouverture du service souhaitée ?</v>
      </c>
      <c r="D50" s="564" t="s">
        <v>2172</v>
      </c>
      <c r="E50" s="565"/>
      <c r="F50" s="117">
        <f>IF(G50&lt;&gt;"",IF(G50=0,0,IF(H50=0,1,2)),IF(H50&lt;&gt;"",IF(H50=1,2,0)))</f>
        <v>2</v>
      </c>
      <c r="G50" s="309">
        <f>IF(D50&lt;&gt;"",1,0)</f>
        <v>1</v>
      </c>
      <c r="H50" s="297">
        <f>IF(D50&lt;&gt;"",1,0)</f>
        <v>1</v>
      </c>
      <c r="I50" s="96"/>
    </row>
    <row r="51" spans="2:9" ht="46.5" customHeight="1" x14ac:dyDescent="0.3">
      <c r="B51" s="559"/>
      <c r="C51" s="296" t="str">
        <f>IF(Asset_Identity!$F$3="Français",Trad!B114,Trad!C114)</f>
        <v>Existe-t-il des périodes critiques pendant lesquelles tout dysfonctionnement de l'actif serait fortement dommageable pour l'entreprise (respect d'échéance, saisonnalité, lancement d'offre, …)</v>
      </c>
      <c r="D51" s="126" t="s">
        <v>52</v>
      </c>
      <c r="E51" s="125" t="s">
        <v>2173</v>
      </c>
      <c r="F51" s="117">
        <f t="shared" ref="F51:F52" si="9">IF(OR(D51="-",D51=""),0,IF(OR(D51="Yes",D51="Oui"),IF(H51=1,2,1),2))</f>
        <v>2</v>
      </c>
      <c r="G51" s="297">
        <f t="shared" ref="G51" si="10">IF(OR(D51="Yes",D51="Oui"),1,0)</f>
        <v>0</v>
      </c>
      <c r="H51" s="297">
        <f t="shared" si="4"/>
        <v>1</v>
      </c>
      <c r="I51" s="96" t="str">
        <f>IF(Asset_Identity!F3="Français",Trad!E114,Trad!F114)</f>
        <v>Si oui lesquelles ?
ATTENTION: Si de telles périodes existent, il faut que ce soit ces périodes qui soient retenues pour l'étude d'impacts qui va suivre.</v>
      </c>
    </row>
    <row r="52" spans="2:9" ht="31.5" customHeight="1" x14ac:dyDescent="0.3">
      <c r="B52" s="581"/>
      <c r="C52" s="311" t="str">
        <f>IF(Asset_Identity!$F$3="Français",Trad!B83,Trad!C83)</f>
        <v>Le contrat de service (SLA) a-il été rédigé et signé avec le fournisseur du service ?</v>
      </c>
      <c r="D52" s="432" t="s">
        <v>52</v>
      </c>
      <c r="E52" s="125" t="s">
        <v>2174</v>
      </c>
      <c r="F52" s="117">
        <f t="shared" si="9"/>
        <v>2</v>
      </c>
      <c r="G52" s="297">
        <f>IF(OR(D52="No",D52="Non"),1,0)</f>
        <v>1</v>
      </c>
      <c r="H52" s="297">
        <v>1</v>
      </c>
      <c r="I52" s="96" t="str">
        <f>IF(Asset_Identity!F3="Français",Trad!E83,Trad!F83)</f>
        <v>Si oui quels sont les SLA ?</v>
      </c>
    </row>
    <row r="53" spans="2:9" ht="38.25" customHeight="1" x14ac:dyDescent="0.3">
      <c r="B53" s="558">
        <f>+B49+1</f>
        <v>17</v>
      </c>
      <c r="C53" s="566" t="str">
        <f>IF(Asset_Identity!$F$3="Français",Trad!B116,Trad!C116)</f>
        <v>En cas d'incident unitaire, quels seraient les impacts d'un arrêt total des services offerts par l'actif pendant 24h, au pire moment et quelle qu'en soit la cause ? 
Pour l'actif utilisé par plusieurs métiers, il faut collecter l'ensemble des impacts et prendre en compte les plus significatifs.</v>
      </c>
      <c r="D53" s="567"/>
      <c r="E53" s="125"/>
      <c r="F53" s="117"/>
      <c r="G53" s="309"/>
      <c r="H53" s="297"/>
      <c r="I53" s="96" t="str">
        <f>IF(Asset_Identity!F3="Français",Trad!E116,Trad!F116)</f>
        <v>Si vous avez déjà subi une interruption de service de cet actif, appuyez vous sur cette expérience pour évaluer les impacts.</v>
      </c>
    </row>
    <row r="54" spans="2:9" ht="36" x14ac:dyDescent="0.3">
      <c r="B54" s="559"/>
      <c r="C54" s="308" t="str">
        <f>IF(Asset_Identity!$F$3="Français",Trad!B102,Trad!C102)</f>
        <v>Financier</v>
      </c>
      <c r="D54" s="194" t="s">
        <v>118</v>
      </c>
      <c r="E54" s="568" t="s">
        <v>2175</v>
      </c>
      <c r="F54" s="117">
        <f>IF(G54&lt;&gt;"",IF(G54&lt;&gt;0,2,0))</f>
        <v>2</v>
      </c>
      <c r="G54" s="309">
        <f>VLOOKUP(D54,Tableau_ContinuityLevelPays[],2,FALSE)</f>
        <v>3</v>
      </c>
      <c r="H54" s="297"/>
      <c r="I54" s="96" t="str">
        <f>IF(Asset_Identity!F3="Français",Trad!I102,Trad!J102)</f>
        <v>Indiquer ici si la non disponibilité d'une partie des données ou de toutes les données entrainerait des pertes financières pour l'entreprise. Le pire scénario doit être considéré.</v>
      </c>
    </row>
    <row r="55" spans="2:9" ht="36" x14ac:dyDescent="0.3">
      <c r="B55" s="559"/>
      <c r="C55" s="308" t="str">
        <f>IF(Asset_Identity!$F$3="Français",Trad!B103,Trad!C103)</f>
        <v>Image et réputation</v>
      </c>
      <c r="D55" s="194" t="s">
        <v>123</v>
      </c>
      <c r="E55" s="569"/>
      <c r="F55" s="117">
        <f t="shared" ref="F55:F57" si="11">IF(G55&lt;&gt;"",IF(G55&lt;&gt;0,2,0))</f>
        <v>2</v>
      </c>
      <c r="G55" s="309">
        <f>VLOOKUP(D55,Tableau_Impacts,2,FALSE)</f>
        <v>2</v>
      </c>
      <c r="H55" s="297"/>
      <c r="I55" s="96" t="str">
        <f>IF(Asset_Identity!F3="Français",Trad!I103,Trad!J103)</f>
        <v>Indiquer ici si la non disponibilité d'une partie des données ou de toutes les données impacterait l'image de marque de l'entreprise. Le pire scénario doit être considéré.</v>
      </c>
    </row>
    <row r="56" spans="2:9" ht="36" x14ac:dyDescent="0.3">
      <c r="B56" s="559"/>
      <c r="C56" s="308" t="str">
        <f>IF(Asset_Identity!$F$3="Français",Trad!B104,Trad!C104)</f>
        <v>Commercial</v>
      </c>
      <c r="D56" s="194" t="s">
        <v>120</v>
      </c>
      <c r="E56" s="569"/>
      <c r="F56" s="117">
        <f t="shared" si="11"/>
        <v>2</v>
      </c>
      <c r="G56" s="309">
        <f>VLOOKUP(D56,Tableau_Impacts,2,FALSE)</f>
        <v>3</v>
      </c>
      <c r="H56" s="297"/>
      <c r="I56" s="96" t="str">
        <f>IF(Asset_Identity!F3="Français",Trad!I104,Trad!J104)</f>
        <v>Indiquer ici si la non disponibilité d'une partie des données ou de toutes les données impacterait le business ou la relations avec nos partenaires et clients. Le pire scénario doit être considéré.</v>
      </c>
    </row>
    <row r="57" spans="2:9" ht="36" x14ac:dyDescent="0.3">
      <c r="B57" s="559"/>
      <c r="C57" s="308" t="str">
        <f>IF(Asset_Identity!$F$3="Français",Trad!B105,Trad!C105)</f>
        <v>Juridique et réglementaire</v>
      </c>
      <c r="D57" s="194" t="s">
        <v>125</v>
      </c>
      <c r="E57" s="569"/>
      <c r="F57" s="117">
        <f t="shared" si="11"/>
        <v>2</v>
      </c>
      <c r="G57" s="309">
        <f>VLOOKUP(D57,Tableau_Impacts,2,FALSE)</f>
        <v>2</v>
      </c>
      <c r="H57" s="297"/>
      <c r="I57" s="96" t="str">
        <f>IF(Asset_Identity!F3="Français",Trad!I105,Trad!J105)</f>
        <v>Indiquer ici si la non disponibilité d'une partie des données ou de toutes les données provoquerait des sanctions réglementaires et/ou légales voir une perte de licence. Le pire scénario doit être considéré.</v>
      </c>
    </row>
    <row r="58" spans="2:9" ht="44.25" customHeight="1" thickBot="1" x14ac:dyDescent="0.35">
      <c r="B58" s="559"/>
      <c r="C58" s="312" t="str">
        <f>IF(Asset_Identity!$F$3="Français",Trad!B117,Trad!C117)</f>
        <v>Compte tenu des impacts identifiés à la question précédente, le Niveau de Disponibilité est:</v>
      </c>
      <c r="D58" s="335" t="s">
        <v>438</v>
      </c>
      <c r="E58" s="569"/>
      <c r="F58" s="276">
        <f>IF(G58&lt;&gt;"",IF(AND(G58&lt;&gt;0,G57&lt;&gt;0,G56&lt;&gt;0,G55&lt;&gt;0,G54&lt;&gt;0,H58=1),2,IF(AND(G58=0,G57=0,G56=0,G55=0,G54=0),0,1)))</f>
        <v>2</v>
      </c>
      <c r="G58" s="310">
        <f>MAX(G54:G57)</f>
        <v>3</v>
      </c>
      <c r="H58" s="300">
        <f>IF(D58&lt;&gt;"",IF(E54="",0,1),0)</f>
        <v>1</v>
      </c>
      <c r="I58" s="267"/>
    </row>
    <row r="59" spans="2:9" ht="24" thickBot="1" x14ac:dyDescent="0.35">
      <c r="B59" s="560" t="str">
        <f>IF(Asset_Identity!$F$3="Français",Trad!B126,Trad!C126)</f>
        <v>Exigences en termes de loi et réglementations locales</v>
      </c>
      <c r="C59" s="561"/>
      <c r="D59" s="562"/>
      <c r="E59" s="563"/>
      <c r="F59" s="277"/>
      <c r="G59" s="306"/>
      <c r="H59" s="301"/>
      <c r="I59" s="375"/>
    </row>
    <row r="60" spans="2:9" ht="27.75" customHeight="1" x14ac:dyDescent="0.3">
      <c r="B60" s="260">
        <f>B53+1</f>
        <v>18</v>
      </c>
      <c r="C60" s="313" t="str">
        <f>IF(Asset_Identity!$F$3="Français",Trad!B127,Trad!C127)</f>
        <v>L'actif nécessite-t-il la mise en place d'un archivage légal ?</v>
      </c>
      <c r="D60" s="271" t="s">
        <v>52</v>
      </c>
      <c r="E60" s="255"/>
      <c r="F60" s="278">
        <f t="shared" ref="F60" si="12">IF(OR(D60="-",D60=""),0,IF(OR(D60="Yes",D60="Oui"),IF(H60=1,2,1),2))</f>
        <v>2</v>
      </c>
      <c r="G60" s="303">
        <f t="shared" ref="G60" si="13">IF(OR(D60="Yes",D60="Oui"),1,0)</f>
        <v>0</v>
      </c>
      <c r="H60" s="303">
        <f t="shared" si="4"/>
        <v>0</v>
      </c>
      <c r="I60" s="268" t="str">
        <f>IF(Asset_Identity!F3="Français",Trad!E128,Trad!F128)</f>
        <v>Indiquer ici si les données stockées et archivées par l'actif nécessitent la mise en place d'un archivage légal.</v>
      </c>
    </row>
    <row r="61" spans="2:9" ht="27.75" customHeight="1" thickBot="1" x14ac:dyDescent="0.35">
      <c r="B61" s="259">
        <f>B60+1</f>
        <v>19</v>
      </c>
      <c r="C61" s="299" t="str">
        <f>IF(Asset_Identity!$F$3="Français",Trad!B128,Trad!C128)</f>
        <v>L'actif est-il soumis à des contraintes légales et réglementaires, ayant pour objet la Confidentialité, l'Intégrité, la Disponibilité, les Traces et l'Audit ?</v>
      </c>
      <c r="D61" s="266" t="s">
        <v>523</v>
      </c>
      <c r="E61" s="253" t="s">
        <v>2165</v>
      </c>
      <c r="F61" s="276">
        <f>IF(OR(D61="-",D61=""),0,IF(OR(D61="Aucune",D61="None"),2,IF(H61=1,2,1)))</f>
        <v>2</v>
      </c>
      <c r="G61" s="310">
        <f>VLOOKUP(D61,Tableau_Reglementaire,2,FALSE)</f>
        <v>4</v>
      </c>
      <c r="H61" s="300">
        <f t="shared" si="4"/>
        <v>1</v>
      </c>
      <c r="I61" s="267" t="str">
        <f>IF(Asset_Identity!F3="Français",Trad!E129,Trad!F129)</f>
        <v>Indiquer si l'actif présente un risque réglementaire et/ou légal (prendre légal si les deux sont vrais) quelqu'il soit.</v>
      </c>
    </row>
    <row r="62" spans="2:9" ht="23.25" customHeight="1" thickBot="1" x14ac:dyDescent="0.35">
      <c r="B62" s="560" t="str">
        <f>IF(Asset_Identity!$F$3="Français",Trad!B122,Trad!C122)</f>
        <v>T = Exigences en terme de Traçabilité</v>
      </c>
      <c r="C62" s="561"/>
      <c r="D62" s="562"/>
      <c r="E62" s="563"/>
      <c r="F62" s="277"/>
      <c r="G62" s="306"/>
      <c r="H62" s="301"/>
      <c r="I62" s="375"/>
    </row>
    <row r="63" spans="2:9" ht="97.2" thickBot="1" x14ac:dyDescent="0.35">
      <c r="B63" s="262">
        <f>B61+1</f>
        <v>20</v>
      </c>
      <c r="C63" s="314" t="str">
        <f>IF(Asset_Identity!$F$3="Français",Trad!B124,Trad!C124)</f>
        <v>Compte tenu des impacts identifiés lors des questions précédentes, le niveau de traçabilité est:</v>
      </c>
      <c r="D63" s="337" t="str">
        <f>VLOOKUP(G63,Tableau_Tracabilite[],2,FALSE)</f>
        <v>DETAILLE</v>
      </c>
      <c r="E63" s="254" t="s">
        <v>2176</v>
      </c>
      <c r="F63" s="280">
        <f>IF(G63&lt;&gt;"",IF(G63=0,0,2))</f>
        <v>2</v>
      </c>
      <c r="G63" s="315">
        <f>MAX(G40,G47,G61)</f>
        <v>4</v>
      </c>
      <c r="H63" s="316">
        <f t="shared" si="4"/>
        <v>1</v>
      </c>
      <c r="I63" s="272" t="str">
        <f>IF(Asset_Identity!F3="Français",Trad!E131,Trad!F131)</f>
        <v>Indiquez ici si vous avez modifié manuellement le niveau de traces attendu en le justifiant.</v>
      </c>
    </row>
    <row r="64" spans="2:9" ht="24" thickBot="1" x14ac:dyDescent="0.35">
      <c r="B64" s="560" t="str">
        <f>IF(Asset_Identity!$F$3="Français",Trad!B22,Trad!C22)</f>
        <v>Continuité Informatique</v>
      </c>
      <c r="C64" s="561"/>
      <c r="D64" s="562"/>
      <c r="E64" s="563"/>
      <c r="F64" s="277"/>
      <c r="G64" s="306"/>
      <c r="H64" s="301"/>
      <c r="I64" s="375"/>
    </row>
    <row r="65" spans="2:9" ht="18" x14ac:dyDescent="0.3">
      <c r="B65" s="342"/>
      <c r="C65" s="269" t="str">
        <f>IF(Asset_Identity!$F$3="Français",Trad!B126,Trad!C126)</f>
        <v>Exigences en termes de loi et réglementations locales</v>
      </c>
      <c r="D65" s="336"/>
      <c r="E65" s="270"/>
      <c r="F65" s="279"/>
      <c r="G65" s="307"/>
      <c r="H65" s="303"/>
      <c r="I65" s="376"/>
    </row>
    <row r="66" spans="2:9" ht="18.75" customHeight="1" x14ac:dyDescent="0.3">
      <c r="B66" s="558">
        <v>21</v>
      </c>
      <c r="C66" s="619" t="str">
        <f>IF(Asset_Identity!$F$3="Français",Trad!B120,Trad!C120)</f>
        <v>Exigences de client ou régulateur sur la couverture du sinistre régional :
(Les applications supportant un processus soumis à une exigence particulière de régulateurs ou de clients imposant un secours éloigné, doivent respecter la stratégie d'hébergement relative au Datacenter éloigné en complément du Datacenter proche).</v>
      </c>
      <c r="D66" s="620" t="s">
        <v>52</v>
      </c>
      <c r="E66" s="317" t="str">
        <f>IF(Asset_Identity!$F$3="Français",Trad!B121,Trad!C121)</f>
        <v>Si oui, laquelle :</v>
      </c>
      <c r="F66" s="117"/>
      <c r="G66" s="309"/>
      <c r="H66" s="297"/>
      <c r="I66" s="96"/>
    </row>
    <row r="67" spans="2:9" ht="37.5" customHeight="1" x14ac:dyDescent="0.3">
      <c r="B67" s="581"/>
      <c r="C67" s="571"/>
      <c r="D67" s="620"/>
      <c r="E67" s="125"/>
      <c r="F67" s="117">
        <f>IF(G67&lt;&gt;"",IF(G67=0,0,2))</f>
        <v>2</v>
      </c>
      <c r="G67" s="309">
        <f>IF(OR(D66="Non",D66="No",D66="Non applicable"),1,IF(OR(D66="Oui",D66="Yes"),IF(E67&lt;&gt;"",1,0),0))</f>
        <v>1</v>
      </c>
      <c r="H67" s="297">
        <f>IF(OR(D66="Oui",D66="Yes"),IF(E67="",0,1),1)</f>
        <v>1</v>
      </c>
      <c r="I67" s="96" t="str">
        <f>IF(Asset_Identity!F3="Français",Trad!E120,Trad!F120)</f>
        <v>Indiquer quelles sont les exigences.</v>
      </c>
    </row>
    <row r="68" spans="2:9" ht="18" x14ac:dyDescent="0.3">
      <c r="B68" s="263"/>
      <c r="C68" s="13" t="str">
        <f>IF(Asset_Identity!$F$3="Français",Trad!B115,Trad!C115)</f>
        <v>Continuité IT - ICP - AIA</v>
      </c>
      <c r="D68" s="336"/>
      <c r="E68" s="249"/>
      <c r="F68" s="281"/>
      <c r="G68" s="309"/>
      <c r="H68" s="297"/>
      <c r="I68" s="377"/>
    </row>
    <row r="69" spans="2:9" ht="58.5" customHeight="1" x14ac:dyDescent="0.3">
      <c r="B69" s="558">
        <v>22</v>
      </c>
      <c r="C69" s="612" t="str">
        <f>IF(Asset_Identity!$F$3="Français",Trad!B118,Trad!C118)</f>
        <v>Pour déterminer les impacts dans le cadre de l'AIA, le scénario retenu par ICP correspond à un arrêt de l'application, au pire moment (worst case) de l'activité Métier, pendant 24 heures et quelle qu'en soit la cause. En fonction des impacts identifiés, les besoins en continuité sont exprimés ci-dessous dans l'Expression de Besoin en Continuité informatique (EBC).
Pour l'actif utilisé par plusieurs métiers, il faut collecter l'ensemble des impacts et prendre en compte les plus significatifs.</v>
      </c>
      <c r="D69" s="613"/>
      <c r="E69" s="318"/>
      <c r="F69" s="117"/>
      <c r="G69" s="309"/>
      <c r="H69" s="297"/>
      <c r="I69" s="96"/>
    </row>
    <row r="70" spans="2:9" ht="18.75" customHeight="1" x14ac:dyDescent="0.3">
      <c r="B70" s="559"/>
      <c r="C70" s="610" t="s">
        <v>1781</v>
      </c>
      <c r="D70" s="611"/>
      <c r="E70" s="195"/>
      <c r="F70" s="282"/>
      <c r="G70" s="319"/>
      <c r="H70" s="320"/>
      <c r="I70" s="196"/>
    </row>
    <row r="71" spans="2:9" ht="44.25" customHeight="1" x14ac:dyDescent="0.3">
      <c r="B71" s="559"/>
      <c r="C71" s="341" t="str">
        <f>IF(Asset_Identity!$F$3="Français",Trad!B102,Trad!C102)</f>
        <v>Financier</v>
      </c>
      <c r="D71" s="338" t="s">
        <v>118</v>
      </c>
      <c r="E71" s="568" t="s">
        <v>2175</v>
      </c>
      <c r="F71" s="117">
        <f>IF(G71&lt;&gt;"",IF(G71&lt;&gt;0,2,0))</f>
        <v>2</v>
      </c>
      <c r="G71" s="309">
        <f>VLOOKUP(D71,Tableau5[],2,FALSE)</f>
        <v>3</v>
      </c>
      <c r="H71" s="297"/>
      <c r="I71" s="96" t="str">
        <f>IF(Asset_Identity!F3="Français",Trad!I102,Trad!J102)</f>
        <v>Indiquer ici si la non disponibilité d'une partie des données ou de toutes les données entrainerait des pertes financières pour l'entreprise. Le pire scénario doit être considéré.</v>
      </c>
    </row>
    <row r="72" spans="2:9" ht="44.25" customHeight="1" x14ac:dyDescent="0.3">
      <c r="B72" s="559"/>
      <c r="C72" s="341" t="str">
        <f>IF(Asset_Identity!$F$3="Français",Trad!B103,Trad!C103)</f>
        <v>Image et réputation</v>
      </c>
      <c r="D72" s="338" t="s">
        <v>123</v>
      </c>
      <c r="E72" s="569"/>
      <c r="F72" s="117">
        <f t="shared" ref="F72:F74" si="14">IF(G72&lt;&gt;"",IF(G72&lt;&gt;0,2,0))</f>
        <v>2</v>
      </c>
      <c r="G72" s="309">
        <f>VLOOKUP(D72,Tableau_Impacts,2,FALSE)</f>
        <v>2</v>
      </c>
      <c r="H72" s="297"/>
      <c r="I72" s="96" t="str">
        <f>IF(Asset_Identity!F3="Français",Trad!I103,Trad!J103)</f>
        <v>Indiquer ici si la non disponibilité d'une partie des données ou de toutes les données impacterait l'image de marque de l'entreprise. Le pire scénario doit être considéré.</v>
      </c>
    </row>
    <row r="73" spans="2:9" ht="44.25" customHeight="1" x14ac:dyDescent="0.3">
      <c r="B73" s="559"/>
      <c r="C73" s="341" t="str">
        <f>IF(Asset_Identity!$F$3="Français",Trad!B104,Trad!C104)</f>
        <v>Commercial</v>
      </c>
      <c r="D73" s="338" t="s">
        <v>120</v>
      </c>
      <c r="E73" s="569"/>
      <c r="F73" s="117">
        <f t="shared" si="14"/>
        <v>2</v>
      </c>
      <c r="G73" s="309">
        <f>VLOOKUP(D73,Tableau_Impacts,2,FALSE)</f>
        <v>3</v>
      </c>
      <c r="H73" s="297"/>
      <c r="I73" s="96" t="str">
        <f>IF(Asset_Identity!F3="Français",Trad!I104,Trad!J104)</f>
        <v>Indiquer ici si la non disponibilité d'une partie des données ou de toutes les données impacterait le business ou la relations avec nos partenaires et clients. Le pire scénario doit être considéré.</v>
      </c>
    </row>
    <row r="74" spans="2:9" ht="44.25" customHeight="1" x14ac:dyDescent="0.3">
      <c r="B74" s="559"/>
      <c r="C74" s="341" t="str">
        <f>IF(Asset_Identity!$F$3="Français",Trad!B105,Trad!C105)</f>
        <v>Juridique et réglementaire</v>
      </c>
      <c r="D74" s="338" t="s">
        <v>125</v>
      </c>
      <c r="E74" s="569"/>
      <c r="F74" s="117">
        <f t="shared" si="14"/>
        <v>2</v>
      </c>
      <c r="G74" s="309">
        <f>VLOOKUP(D74,Tableau_Impacts,2,FALSE)</f>
        <v>2</v>
      </c>
      <c r="H74" s="297"/>
      <c r="I74" s="96" t="str">
        <f>IF(Asset_Identity!F3="Français",Trad!I105,Trad!J105)</f>
        <v>Indiquer ici si la non disponibilité d'une partie des données ou de toutes les données provoquerait des sanctions réglementaires et/ou légales voir une perte de licence. Le pire scénario doit être considéré.</v>
      </c>
    </row>
    <row r="75" spans="2:9" ht="44.25" customHeight="1" x14ac:dyDescent="0.3">
      <c r="B75" s="581"/>
      <c r="C75" s="321" t="str">
        <f>IF(Asset_Identity!$F$3="Français",Trad!B119,Trad!C119)</f>
        <v>Compte tenu des impacts identifiés à la question précédente, le Niveau de Continuité est :</v>
      </c>
      <c r="D75" s="338" t="s">
        <v>19</v>
      </c>
      <c r="E75" s="569"/>
      <c r="F75" s="117">
        <f>IF(G75&lt;&gt;"",IF(AND(G75&lt;&gt;0,G74&lt;&gt;0,G73&lt;&gt;0,G72&lt;&gt;0,G71&lt;&gt;0,H75=1),2,IF(AND(G75=0,G74=0,G73=0,G72=0,G71=0),0,1)))</f>
        <v>2</v>
      </c>
      <c r="G75" s="309">
        <f>MAX(G71:G74)</f>
        <v>3</v>
      </c>
      <c r="H75" s="297">
        <f>IF(D75&lt;&gt;"",IF(E71="",0,1),0)</f>
        <v>1</v>
      </c>
      <c r="I75" s="96"/>
    </row>
    <row r="76" spans="2:9" ht="18" x14ac:dyDescent="0.3">
      <c r="B76" s="263"/>
      <c r="C76" s="13" t="s">
        <v>1767</v>
      </c>
      <c r="D76" s="336"/>
      <c r="E76" s="249"/>
      <c r="F76" s="281"/>
      <c r="G76" s="309"/>
      <c r="H76" s="297"/>
      <c r="I76" s="377"/>
    </row>
    <row r="77" spans="2:9" ht="325.5" customHeight="1" x14ac:dyDescent="0.3">
      <c r="B77" s="263"/>
      <c r="C77" s="322"/>
      <c r="D77" s="617" t="s">
        <v>2078</v>
      </c>
      <c r="E77" s="618"/>
      <c r="F77" s="323"/>
      <c r="G77" s="324"/>
      <c r="H77" s="324"/>
      <c r="I77" s="378"/>
    </row>
    <row r="78" spans="2:9" ht="18" x14ac:dyDescent="0.3">
      <c r="B78" s="263"/>
      <c r="C78" s="257" t="s">
        <v>1315</v>
      </c>
      <c r="D78" s="257" t="s">
        <v>315</v>
      </c>
      <c r="E78" s="195"/>
      <c r="F78" s="282"/>
      <c r="G78" s="319"/>
      <c r="H78" s="320"/>
      <c r="I78" s="196"/>
    </row>
    <row r="79" spans="2:9" ht="24" x14ac:dyDescent="0.3">
      <c r="B79" s="252">
        <v>23</v>
      </c>
      <c r="C79" s="325" t="s">
        <v>1316</v>
      </c>
      <c r="D79" s="339" t="str">
        <f>VLOOKUP(D75,Tableau_RTO[],2,FALSE)</f>
        <v>2H</v>
      </c>
      <c r="E79" s="258"/>
      <c r="F79" s="117">
        <f>IF(G79&lt;&gt;"",IF(G79&lt;&gt;0,2,0))</f>
        <v>2</v>
      </c>
      <c r="G79" s="309">
        <f>IF(D79&lt;&gt;"-",1,0)</f>
        <v>1</v>
      </c>
      <c r="H79" s="297"/>
      <c r="I79" s="96" t="str">
        <f>IF(Asset_Identity!F3="Français",Trad!E136,Trad!F136)</f>
        <v>Valeur proposée en fonction du niveau de continuité
La valeur saisie doit respecter la grille ci-dessus</v>
      </c>
    </row>
    <row r="80" spans="2:9" ht="24.6" thickBot="1" x14ac:dyDescent="0.35">
      <c r="B80" s="256">
        <v>24</v>
      </c>
      <c r="C80" s="326" t="s">
        <v>304</v>
      </c>
      <c r="D80" s="334" t="str">
        <f>VLOOKUP(D75,Tableau_RPO_G,2,FALSE)</f>
        <v>~ 0</v>
      </c>
      <c r="E80" s="273"/>
      <c r="F80" s="276">
        <f>IF(G80&lt;&gt;"",IF(G80&lt;&gt;0,2,0))</f>
        <v>2</v>
      </c>
      <c r="G80" s="310">
        <f>IF(D80&lt;&gt;"-",1,0)</f>
        <v>1</v>
      </c>
      <c r="H80" s="300"/>
      <c r="I80" s="267" t="str">
        <f>IF(Asset_Identity!F3="Français",Trad!E136,Trad!F136)</f>
        <v>Valeur proposée en fonction du niveau de continuité
La valeur saisie doit respecter la grille ci-dessus</v>
      </c>
    </row>
    <row r="81" spans="2:9" ht="30" customHeight="1" thickBot="1" x14ac:dyDescent="0.35">
      <c r="B81" s="560" t="s">
        <v>1018</v>
      </c>
      <c r="C81" s="561"/>
      <c r="D81" s="562"/>
      <c r="E81" s="563"/>
      <c r="F81" s="277"/>
      <c r="G81" s="306"/>
      <c r="H81" s="301"/>
      <c r="I81" s="375"/>
    </row>
    <row r="82" spans="2:9" ht="18.600000000000001" thickBot="1" x14ac:dyDescent="0.35">
      <c r="B82" s="250">
        <v>25</v>
      </c>
      <c r="C82" s="327" t="str">
        <f>IF(Asset_Identity!$F$3="Français",Trad!B129,Trad!C129)</f>
        <v>L'externalisation de l'actif est-elle envisagée en dehors du Groupe ?</v>
      </c>
      <c r="D82" s="274" t="s">
        <v>52</v>
      </c>
      <c r="E82" s="275"/>
      <c r="F82" s="283">
        <f t="shared" ref="F82" si="15">IF(OR(D82="-",D82=""),0,IF(OR(D82="Non applicable",D82="Non applicable"),IF(H82=1,2,1),2))</f>
        <v>2</v>
      </c>
      <c r="G82" s="328">
        <f t="shared" ref="G82" si="16">IF(OR(D82="Yes",D82="Oui"),1,0)</f>
        <v>0</v>
      </c>
      <c r="H82" s="329">
        <f t="shared" ref="H82" si="17">IF(D82&lt;&gt;"",IF(E82="",0,1),0)</f>
        <v>0</v>
      </c>
      <c r="I82" s="284" t="s">
        <v>1286</v>
      </c>
    </row>
    <row r="83" spans="2:9" ht="15.6" thickTop="1" thickBot="1" x14ac:dyDescent="0.35"/>
    <row r="84" spans="2:9" ht="23.25" customHeight="1" thickTop="1" thickBot="1" x14ac:dyDescent="0.35">
      <c r="B84" s="614" t="str">
        <f>IF(Asset_Identity!$F$3="Français",Trad!B133,Trad!C133)</f>
        <v>Commentaires</v>
      </c>
      <c r="C84" s="615"/>
      <c r="D84" s="615"/>
      <c r="E84" s="616"/>
      <c r="F84" s="287"/>
      <c r="G84" s="287"/>
      <c r="H84" s="330"/>
    </row>
    <row r="85" spans="2:9" x14ac:dyDescent="0.3">
      <c r="B85" s="572"/>
      <c r="C85" s="573"/>
      <c r="D85" s="573"/>
      <c r="E85" s="574"/>
    </row>
    <row r="86" spans="2:9" x14ac:dyDescent="0.3">
      <c r="B86" s="572"/>
      <c r="C86" s="573"/>
      <c r="D86" s="573"/>
      <c r="E86" s="574"/>
    </row>
    <row r="87" spans="2:9" x14ac:dyDescent="0.3">
      <c r="B87" s="572"/>
      <c r="C87" s="573"/>
      <c r="D87" s="573"/>
      <c r="E87" s="574"/>
    </row>
    <row r="88" spans="2:9" ht="15" thickBot="1" x14ac:dyDescent="0.35">
      <c r="B88" s="575"/>
      <c r="C88" s="576"/>
      <c r="D88" s="576"/>
      <c r="E88" s="577"/>
    </row>
    <row r="89" spans="2:9" ht="15" thickTop="1" x14ac:dyDescent="0.3"/>
  </sheetData>
  <sheetProtection formatCells="0" formatColumns="0" formatRows="0" insertColumns="0" insertRows="0" insertHyperlinks="0" deleteColumns="0" deleteRows="0" sort="0" autoFilter="0" pivotTables="0"/>
  <protectedRanges>
    <protectedRange sqref="D66 E67 D71:D74" name="BF_CONT"/>
    <protectedRange sqref="D82" name="IT_Q"/>
    <protectedRange sqref="B85:E88" name="BF_COM"/>
    <protectedRange sqref="D43:D46" name="BF_I"/>
    <protectedRange sqref="D60:E61 D10:E33" name="BF_q"/>
    <protectedRange sqref="D36:D39 E35:E40" name="BF_C"/>
    <protectedRange sqref="D51:E52 D54:D57 E54 E71" name="BF_A"/>
    <protectedRange sqref="E63 E82 E69:E70 E78:E80 E66:E67" name="BF_T"/>
    <protectedRange sqref="E42:E47" name="BF_I_1"/>
    <protectedRange sqref="D50:E50" name="BF_A_1"/>
  </protectedRanges>
  <mergeCells count="49">
    <mergeCell ref="B84:E84"/>
    <mergeCell ref="D77:E77"/>
    <mergeCell ref="B66:B67"/>
    <mergeCell ref="C66:C67"/>
    <mergeCell ref="D66:D67"/>
    <mergeCell ref="B64:C64"/>
    <mergeCell ref="E71:E75"/>
    <mergeCell ref="E42:E47"/>
    <mergeCell ref="D64:E64"/>
    <mergeCell ref="B69:B75"/>
    <mergeCell ref="C70:D70"/>
    <mergeCell ref="C69:D69"/>
    <mergeCell ref="B3:E3"/>
    <mergeCell ref="B4:E4"/>
    <mergeCell ref="B7:E8"/>
    <mergeCell ref="D10:E10"/>
    <mergeCell ref="B9:C9"/>
    <mergeCell ref="D9:E9"/>
    <mergeCell ref="B5:E6"/>
    <mergeCell ref="B85:E88"/>
    <mergeCell ref="B22:B28"/>
    <mergeCell ref="B13:B17"/>
    <mergeCell ref="B49:B52"/>
    <mergeCell ref="D41:E41"/>
    <mergeCell ref="B41:C41"/>
    <mergeCell ref="D13:E13"/>
    <mergeCell ref="D22:E22"/>
    <mergeCell ref="B42:B47"/>
    <mergeCell ref="D21:E21"/>
    <mergeCell ref="D34:E34"/>
    <mergeCell ref="B21:C21"/>
    <mergeCell ref="B34:C34"/>
    <mergeCell ref="B35:B40"/>
    <mergeCell ref="B81:C81"/>
    <mergeCell ref="D81:E81"/>
    <mergeCell ref="I4:I6"/>
    <mergeCell ref="B53:B58"/>
    <mergeCell ref="B62:C62"/>
    <mergeCell ref="D62:E62"/>
    <mergeCell ref="B48:C48"/>
    <mergeCell ref="D48:E48"/>
    <mergeCell ref="D50:E50"/>
    <mergeCell ref="B59:C59"/>
    <mergeCell ref="D59:E59"/>
    <mergeCell ref="C53:D53"/>
    <mergeCell ref="E54:E58"/>
    <mergeCell ref="E35:E40"/>
    <mergeCell ref="C35:D35"/>
    <mergeCell ref="C42:D42"/>
  </mergeCells>
  <conditionalFormatting sqref="F82">
    <cfRule type="iconSet" priority="32">
      <iconSet iconSet="3Symbols" showValue="0">
        <cfvo type="percent" val="0"/>
        <cfvo type="num" val="1"/>
        <cfvo type="num" val="1" gte="0"/>
      </iconSet>
    </cfRule>
  </conditionalFormatting>
  <conditionalFormatting sqref="F78">
    <cfRule type="iconSet" priority="27">
      <iconSet iconSet="3Symbols" showValue="0">
        <cfvo type="percent" val="0"/>
        <cfvo type="num" val="1"/>
        <cfvo type="num" val="1" gte="0"/>
      </iconSet>
    </cfRule>
  </conditionalFormatting>
  <conditionalFormatting sqref="F79:F80">
    <cfRule type="iconSet" priority="22">
      <iconSet iconSet="3Symbols" showValue="0">
        <cfvo type="percent" val="0"/>
        <cfvo type="num" val="1"/>
        <cfvo type="num" val="1" gte="0"/>
      </iconSet>
    </cfRule>
  </conditionalFormatting>
  <conditionalFormatting sqref="F66:F67">
    <cfRule type="iconSet" priority="2">
      <iconSet iconSet="3Symbols" showValue="0">
        <cfvo type="percent" val="0"/>
        <cfvo type="num" val="1"/>
        <cfvo type="num" val="1" gte="0"/>
      </iconSet>
    </cfRule>
  </conditionalFormatting>
  <conditionalFormatting sqref="F22:F33 F35:F40 F42:F47 F50:F58 F60:F61 F63 F10:F20 F69:F75">
    <cfRule type="iconSet" priority="833">
      <iconSet iconSet="3Symbols" showValue="0">
        <cfvo type="percent" val="0"/>
        <cfvo type="num" val="1"/>
        <cfvo type="num" val="1" gte="0"/>
      </iconSet>
    </cfRule>
  </conditionalFormatting>
  <dataValidations xWindow="986" yWindow="495" count="22">
    <dataValidation type="list" allowBlank="1" showErrorMessage="1" sqref="D11 D51:D52 D60 D31:D33 D14:D20 D23:D29 D66:D67">
      <formula1>Liste_ouinon</formula1>
    </dataValidation>
    <dataValidation type="list" allowBlank="1" showErrorMessage="1" sqref="D63">
      <formula1>Liste_Tracabilite</formula1>
    </dataValidation>
    <dataValidation type="list" allowBlank="1" showErrorMessage="1" sqref="D40">
      <formula1>Liste_Confidentialite</formula1>
    </dataValidation>
    <dataValidation type="list" allowBlank="1" showErrorMessage="1" sqref="D47">
      <formula1>Liste_Integrite</formula1>
    </dataValidation>
    <dataValidation type="list" allowBlank="1" showErrorMessage="1" sqref="D30">
      <formula1>Liste_NBUtilisateurs</formula1>
    </dataValidation>
    <dataValidation allowBlank="1" showErrorMessage="1" sqref="D22 D13 D78:D80"/>
    <dataValidation type="list" allowBlank="1" showErrorMessage="1" sqref="D54 D43 D36">
      <formula1>Continuite_FinancialPays</formula1>
    </dataValidation>
    <dataValidation type="list" allowBlank="1" showErrorMessage="1" sqref="D55 D72">
      <formula1>Continuite_Image</formula1>
    </dataValidation>
    <dataValidation type="list" allowBlank="1" showErrorMessage="1" sqref="D56 D73">
      <formula1>Continuite_Commercial</formula1>
    </dataValidation>
    <dataValidation type="list" allowBlank="1" showErrorMessage="1" sqref="D57 D74">
      <formula1>Continuité_Juridique</formula1>
    </dataValidation>
    <dataValidation type="list" allowBlank="1" showErrorMessage="1" sqref="D58">
      <formula1>Liste_Disponibilite</formula1>
    </dataValidation>
    <dataValidation type="list" allowBlank="1" showErrorMessage="1" sqref="D37">
      <formula1>Confidentialite_Image</formula1>
    </dataValidation>
    <dataValidation type="list" allowBlank="1" showErrorMessage="1" sqref="D38">
      <formula1>Confidentialite_Commercial</formula1>
    </dataValidation>
    <dataValidation type="list" allowBlank="1" showErrorMessage="1" sqref="D39">
      <formula1>Confidentialite_Juridique</formula1>
    </dataValidation>
    <dataValidation type="list" allowBlank="1" showErrorMessage="1" sqref="D44">
      <formula1>Integrite_Image</formula1>
    </dataValidation>
    <dataValidation type="list" allowBlank="1" showErrorMessage="1" sqref="D45">
      <formula1>Integrite_Commercial</formula1>
    </dataValidation>
    <dataValidation type="list" allowBlank="1" showErrorMessage="1" sqref="D46">
      <formula1>Integrite_Juridique</formula1>
    </dataValidation>
    <dataValidation type="list" allowBlank="1" showInputMessage="1" showErrorMessage="1" sqref="D12">
      <formula1>Liste_BRTO</formula1>
    </dataValidation>
    <dataValidation type="list" allowBlank="1" showErrorMessage="1" sqref="D61">
      <formula1>Liste_Reglementaire</formula1>
    </dataValidation>
    <dataValidation type="list" allowBlank="1" sqref="D82">
      <formula1>Liste_ouinon</formula1>
    </dataValidation>
    <dataValidation type="list" allowBlank="1" showErrorMessage="1" sqref="D71">
      <formula1>Continuite_Financier</formula1>
    </dataValidation>
    <dataValidation type="list" allowBlank="1" showErrorMessage="1" sqref="D75">
      <formula1>Liste_CL</formula1>
    </dataValidation>
  </dataValidations>
  <printOptions horizontalCentered="1"/>
  <pageMargins left="0.19685039370078741" right="0.19685039370078741" top="0.78740157480314965" bottom="0.59055118110236227" header="7.874015748031496E-2" footer="0.19685039370078741"/>
  <pageSetup paperSize="9" scale="55" fitToHeight="0" orientation="portrait" r:id="rId1"/>
  <headerFooter>
    <oddHeader>&amp;C&amp;A
&amp;P/&amp;N</oddHeader>
  </headerFooter>
  <rowBreaks count="2" manualBreakCount="2">
    <brk id="40" min="1" max="4" man="1"/>
    <brk id="63" min="1" max="4" man="1"/>
  </rowBreaks>
  <colBreaks count="1" manualBreakCount="1">
    <brk id="5" max="1048575" man="1"/>
  </colBreaks>
  <drawing r:id="rId2"/>
  <extLst>
    <ext xmlns:x14="http://schemas.microsoft.com/office/spreadsheetml/2009/9/main" uri="{78C0D931-6437-407d-A8EE-F0AAD7539E65}">
      <x14:conditionalFormattings>
        <x14:conditionalFormatting xmlns:xm="http://schemas.microsoft.com/office/excel/2006/main">
          <x14:cfRule type="cellIs" priority="59" operator="equal" id="{21215B11-0012-499E-9F60-17515CBD5035}">
            <xm:f>Param!$B$46</xm:f>
            <x14:dxf>
              <fill>
                <patternFill>
                  <bgColor rgb="FFCCFFCC"/>
                </patternFill>
              </fill>
            </x14:dxf>
          </x14:cfRule>
          <x14:cfRule type="cellIs" priority="63" operator="equal" id="{89BB82C5-9126-43BB-9996-9328A51B4DBD}">
            <xm:f>Param!$B$45</xm:f>
            <x14:dxf>
              <fill>
                <patternFill>
                  <bgColor rgb="FF99CCFF"/>
                </patternFill>
              </fill>
            </x14:dxf>
          </x14:cfRule>
          <x14:cfRule type="cellIs" priority="67" operator="equal" id="{8CC575FB-1E29-418B-B393-F04362BFB637}">
            <xm:f>Param!$B$44</xm:f>
            <x14:dxf>
              <fill>
                <patternFill>
                  <bgColor rgb="FFFFFF66"/>
                </patternFill>
              </fill>
            </x14:dxf>
          </x14:cfRule>
          <x14:cfRule type="cellIs" priority="73" operator="equal" id="{AA2D916C-2039-497F-9EBE-45857A3B9033}">
            <xm:f>Param!$B$43</xm:f>
            <x14:dxf>
              <fill>
                <patternFill>
                  <bgColor rgb="FFFF9999"/>
                </patternFill>
              </fill>
            </x14:dxf>
          </x14:cfRule>
          <xm:sqref>D47</xm:sqref>
        </x14:conditionalFormatting>
        <x14:conditionalFormatting xmlns:xm="http://schemas.microsoft.com/office/excel/2006/main">
          <x14:cfRule type="cellIs" priority="60" operator="equal" id="{CEDF29DC-A565-4E78-A592-ACC604AE1668}">
            <xm:f>Param!$B$35</xm:f>
            <x14:dxf>
              <fill>
                <patternFill>
                  <bgColor rgb="FFCCFFCC"/>
                </patternFill>
              </fill>
            </x14:dxf>
          </x14:cfRule>
          <x14:cfRule type="cellIs" priority="64" operator="equal" id="{858112D5-BA21-4303-9795-BF4A4ADAF6D0}">
            <xm:f>Param!$B$34</xm:f>
            <x14:dxf>
              <fill>
                <patternFill>
                  <bgColor rgb="FF99CCFF"/>
                </patternFill>
              </fill>
            </x14:dxf>
          </x14:cfRule>
          <x14:cfRule type="cellIs" priority="68" operator="equal" id="{FDE4F296-D46A-44B8-BAD3-FE4A28B0C2D3}">
            <xm:f>Param!$B$33</xm:f>
            <x14:dxf>
              <fill>
                <patternFill>
                  <bgColor rgb="FFFFFF66"/>
                </patternFill>
              </fill>
            </x14:dxf>
          </x14:cfRule>
          <x14:cfRule type="cellIs" priority="72" operator="equal" id="{9EEA42A3-B934-4AAB-A0D4-C6363E2E9741}">
            <xm:f>Param!$B$32</xm:f>
            <x14:dxf>
              <fill>
                <patternFill>
                  <bgColor rgb="FFFF9999"/>
                </patternFill>
              </fill>
            </x14:dxf>
          </x14:cfRule>
          <xm:sqref>D40</xm:sqref>
        </x14:conditionalFormatting>
        <x14:conditionalFormatting xmlns:xm="http://schemas.microsoft.com/office/excel/2006/main">
          <x14:cfRule type="cellIs" priority="57" operator="equal" id="{D827BD4E-E999-4420-A17A-A9F2B80B19C8}">
            <xm:f>Param!$B$118</xm:f>
            <x14:dxf>
              <fill>
                <patternFill>
                  <bgColor rgb="FFCCFFCC"/>
                </patternFill>
              </fill>
            </x14:dxf>
          </x14:cfRule>
          <x14:cfRule type="cellIs" priority="61" operator="equal" id="{85DDC9BA-E278-4AB6-986B-1FE5066FEA5D}">
            <xm:f>Param!$B$117</xm:f>
            <x14:dxf>
              <fill>
                <patternFill>
                  <bgColor rgb="FF99CCFF"/>
                </patternFill>
              </fill>
            </x14:dxf>
          </x14:cfRule>
          <x14:cfRule type="cellIs" priority="65" operator="equal" id="{87A0755E-D1D8-4265-863E-D502CA43583F}">
            <xm:f>Param!$B$116</xm:f>
            <x14:dxf>
              <fill>
                <patternFill>
                  <bgColor rgb="FFFFFF66"/>
                </patternFill>
              </fill>
            </x14:dxf>
          </x14:cfRule>
          <x14:cfRule type="cellIs" priority="69" operator="equal" id="{E60F1BBF-1907-4019-817C-F65DC7E8E37A}">
            <xm:f>Param!$B$115</xm:f>
            <x14:dxf>
              <fill>
                <patternFill>
                  <bgColor rgb="FFFF9999"/>
                </patternFill>
              </fill>
            </x14:dxf>
          </x14:cfRule>
          <xm:sqref>D63</xm:sqref>
        </x14:conditionalFormatting>
        <x14:conditionalFormatting xmlns:xm="http://schemas.microsoft.com/office/excel/2006/main">
          <x14:cfRule type="cellIs" priority="105" operator="equal" id="{68960E93-5257-4274-B91F-DE72C98BFA83}">
            <xm:f>Param!$H$148</xm:f>
            <x14:dxf>
              <fill>
                <patternFill>
                  <bgColor rgb="FFCCFFCC"/>
                </patternFill>
              </fill>
            </x14:dxf>
          </x14:cfRule>
          <x14:cfRule type="cellIs" priority="106" operator="equal" id="{4E7AF9F6-263C-4AEC-8923-4FF401249976}">
            <xm:f>Param!$H$147</xm:f>
            <x14:dxf>
              <fill>
                <patternFill>
                  <bgColor rgb="FF99CCFF"/>
                </patternFill>
              </fill>
            </x14:dxf>
          </x14:cfRule>
          <x14:cfRule type="cellIs" priority="107" operator="equal" id="{394A7D7C-BC0F-4548-94E2-DBED886310AF}">
            <xm:f>Param!$H$146</xm:f>
            <x14:dxf>
              <fill>
                <patternFill>
                  <bgColor rgb="FFFFFF66"/>
                </patternFill>
              </fill>
            </x14:dxf>
          </x14:cfRule>
          <x14:cfRule type="cellIs" priority="108" operator="equal" id="{2AB68380-5061-41CE-BBBA-F3DEE3CCDC0F}">
            <xm:f>Param!$H$145</xm:f>
            <x14:dxf>
              <font>
                <b val="0"/>
                <i val="0"/>
              </font>
              <fill>
                <patternFill>
                  <bgColor rgb="FFFF9999"/>
                </patternFill>
              </fill>
            </x14:dxf>
          </x14:cfRule>
          <xm:sqref>D58</xm:sqref>
        </x14:conditionalFormatting>
        <x14:conditionalFormatting xmlns:xm="http://schemas.microsoft.com/office/excel/2006/main">
          <x14:cfRule type="cellIs" priority="28" operator="equal" id="{FCF487A3-842A-48B6-8918-997AA232E5B8}">
            <xm:f>Param!$B$59</xm:f>
            <x14:dxf>
              <fill>
                <patternFill>
                  <bgColor rgb="FFCCFFCC"/>
                </patternFill>
              </fill>
            </x14:dxf>
          </x14:cfRule>
          <x14:cfRule type="cellIs" priority="29" operator="equal" id="{557787F8-868B-47A9-B1B1-3D0B3EBD5F17}">
            <xm:f>Param!$B$58</xm:f>
            <x14:dxf>
              <fill>
                <patternFill>
                  <bgColor rgb="FF99CCFF"/>
                </patternFill>
              </fill>
            </x14:dxf>
          </x14:cfRule>
          <x14:cfRule type="cellIs" priority="30" operator="equal" id="{6D33DDD6-2C62-4248-992E-76355950F2B9}">
            <xm:f>Param!$B$57</xm:f>
            <x14:dxf>
              <fill>
                <patternFill>
                  <bgColor rgb="FFFFFF66"/>
                </patternFill>
              </fill>
            </x14:dxf>
          </x14:cfRule>
          <x14:cfRule type="cellIs" priority="31" operator="equal" id="{412548EC-6B6F-460E-AF44-08C0168B9400}">
            <xm:f>Param!$B$56</xm:f>
            <x14:dxf>
              <font>
                <b val="0"/>
                <i val="0"/>
              </font>
              <fill>
                <patternFill>
                  <bgColor rgb="FFFF9999"/>
                </patternFill>
              </fill>
            </x14:dxf>
          </x14:cfRule>
          <xm:sqref>D71:D75</xm:sqref>
        </x14:conditionalFormatting>
        <x14:conditionalFormatting xmlns:xm="http://schemas.microsoft.com/office/excel/2006/main">
          <x14:cfRule type="cellIs" priority="18" operator="equal" id="{C9BECB3A-4B8E-406C-9DA2-0F4F0FC05AF6}">
            <xm:f>Param!$H$148</xm:f>
            <x14:dxf>
              <fill>
                <patternFill>
                  <bgColor rgb="FFCCFFCC"/>
                </patternFill>
              </fill>
            </x14:dxf>
          </x14:cfRule>
          <x14:cfRule type="cellIs" priority="19" operator="equal" id="{950FDC5A-392A-4B67-81D3-E6A1EF583B77}">
            <xm:f>Param!$H$147</xm:f>
            <x14:dxf>
              <fill>
                <patternFill>
                  <bgColor rgb="FF99CCFF"/>
                </patternFill>
              </fill>
            </x14:dxf>
          </x14:cfRule>
          <x14:cfRule type="cellIs" priority="20" operator="equal" id="{388C278F-9CA6-456A-A4E8-D19768226F83}">
            <xm:f>Param!$H$146</xm:f>
            <x14:dxf>
              <fill>
                <patternFill>
                  <bgColor rgb="FFFFFF66"/>
                </patternFill>
              </fill>
            </x14:dxf>
          </x14:cfRule>
          <x14:cfRule type="cellIs" priority="21" operator="equal" id="{45545D97-1015-442B-9B4D-3374E6092CCC}">
            <xm:f>Param!$H$145</xm:f>
            <x14:dxf>
              <font>
                <b val="0"/>
                <i val="0"/>
              </font>
              <fill>
                <patternFill>
                  <bgColor rgb="FFFF9999"/>
                </patternFill>
              </fill>
            </x14:dxf>
          </x14:cfRule>
          <xm:sqref>D79:D80</xm:sqref>
        </x14:conditionalFormatting>
        <x14:conditionalFormatting xmlns:xm="http://schemas.microsoft.com/office/excel/2006/main">
          <x14:cfRule type="cellIs" priority="3" operator="equal" id="{B6B539CF-2ECC-44F5-B0D3-EEFEA18674F2}">
            <xm:f>Param!$B$118</xm:f>
            <x14:dxf>
              <fill>
                <patternFill>
                  <bgColor rgb="FFCCFFCC"/>
                </patternFill>
              </fill>
            </x14:dxf>
          </x14:cfRule>
          <x14:cfRule type="cellIs" priority="4" operator="equal" id="{030AA4EE-8C14-45EA-BAB0-99EAFB694921}">
            <xm:f>Param!$B$117</xm:f>
            <x14:dxf>
              <fill>
                <patternFill>
                  <bgColor rgb="FF99CCFF"/>
                </patternFill>
              </fill>
            </x14:dxf>
          </x14:cfRule>
          <x14:cfRule type="cellIs" priority="5" operator="equal" id="{1AFC522D-5C6F-4B57-A47C-EB1F0DA4B25C}">
            <xm:f>Param!$B$116</xm:f>
            <x14:dxf>
              <fill>
                <patternFill>
                  <bgColor rgb="FFFFFF66"/>
                </patternFill>
              </fill>
            </x14:dxf>
          </x14:cfRule>
          <x14:cfRule type="cellIs" priority="6" operator="equal" id="{E914A0C6-2CB0-417F-8FD8-F9D9DFED91FD}">
            <xm:f>Param!$B$115</xm:f>
            <x14:dxf>
              <fill>
                <patternFill>
                  <bgColor rgb="FFFF9999"/>
                </patternFill>
              </fill>
            </x14:dxf>
          </x14:cfRule>
          <xm:sqref>D66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B050"/>
    <pageSetUpPr fitToPage="1"/>
  </sheetPr>
  <dimension ref="B1:I26"/>
  <sheetViews>
    <sheetView showGridLines="0" topLeftCell="A17" zoomScale="85" zoomScaleNormal="85" workbookViewId="0">
      <selection activeCell="E25" sqref="E25"/>
    </sheetView>
  </sheetViews>
  <sheetFormatPr baseColWidth="10" defaultColWidth="11.88671875" defaultRowHeight="18" customHeight="1" x14ac:dyDescent="0.3"/>
  <cols>
    <col min="1" max="1" width="3.33203125" style="286" customWidth="1"/>
    <col min="2" max="2" width="8" style="286" customWidth="1"/>
    <col min="3" max="3" width="94.33203125" style="286" customWidth="1"/>
    <col min="4" max="4" width="26.44140625" style="287" customWidth="1"/>
    <col min="5" max="5" width="37.109375" style="286" customWidth="1"/>
    <col min="6" max="6" width="5.33203125" style="286" customWidth="1"/>
    <col min="7" max="7" width="5.6640625" style="286" hidden="1" customWidth="1"/>
    <col min="8" max="8" width="9.44140625" style="286" hidden="1" customWidth="1"/>
    <col min="9" max="9" width="47.6640625" style="379" customWidth="1"/>
    <col min="10" max="16384" width="11.88671875" style="286"/>
  </cols>
  <sheetData>
    <row r="1" spans="2:9" ht="6.75" customHeight="1" thickBot="1" x14ac:dyDescent="0.35"/>
    <row r="2" spans="2:9" ht="51" customHeight="1" thickTop="1" x14ac:dyDescent="0.3">
      <c r="B2" s="289"/>
      <c r="C2" s="290"/>
      <c r="D2" s="290"/>
      <c r="E2" s="410"/>
      <c r="F2" s="411"/>
      <c r="G2" s="287"/>
      <c r="H2" s="287"/>
      <c r="I2" s="331"/>
    </row>
    <row r="3" spans="2:9" s="292" customFormat="1" ht="24" customHeight="1" x14ac:dyDescent="0.3">
      <c r="B3" s="622" t="str">
        <f>Asset_Identity!B4</f>
        <v>FICHE D'IDENTITE SECURITE APPLICATIVE</v>
      </c>
      <c r="C3" s="623"/>
      <c r="D3" s="623"/>
      <c r="E3" s="623"/>
      <c r="F3" s="415"/>
      <c r="I3" s="331"/>
    </row>
    <row r="4" spans="2:9" s="292" customFormat="1" ht="23.25" customHeight="1" x14ac:dyDescent="0.3">
      <c r="B4" s="624" t="str">
        <f>Asset_Identity!B5&amp;" "&amp;Asset_Identity!D5</f>
        <v>ACTIF : AP5295 - CAyyyy - ESB
ESB - CA 3668 - bus interne + bus externe  
ESB - TIBCO Admin - interne + externe
ESB - CA 4952 - bus internet 
ESB - TIBCO Admin - internet</v>
      </c>
      <c r="C4" s="625"/>
      <c r="D4" s="625"/>
      <c r="E4" s="625"/>
      <c r="F4" s="416"/>
      <c r="I4" s="331"/>
    </row>
    <row r="5" spans="2:9" s="292" customFormat="1" ht="15.75" customHeight="1" x14ac:dyDescent="0.3">
      <c r="B5" s="389"/>
      <c r="C5" s="390"/>
      <c r="D5" s="390"/>
      <c r="E5" s="390"/>
      <c r="F5" s="389"/>
      <c r="I5" s="331"/>
    </row>
    <row r="6" spans="2:9" s="292" customFormat="1" ht="42" customHeight="1" x14ac:dyDescent="0.3">
      <c r="B6" s="389"/>
      <c r="C6" s="390"/>
      <c r="D6" s="390"/>
      <c r="E6" s="390"/>
      <c r="F6" s="389"/>
      <c r="I6" s="331"/>
    </row>
    <row r="7" spans="2:9" s="292" customFormat="1" ht="18" customHeight="1" x14ac:dyDescent="0.3">
      <c r="B7" s="592" t="str">
        <f>IF(Asset_Identity!$F$3="Français",Trad!B140,Trad!C140)</f>
        <v>Cette étape a pour objectif d’identifier les contraintes qui pèsent sur l'actif cible .
Les informations obtenues serviront ensuite à l’analyse détaillée des risques SSI qui sera conduite par les experts sécurité.</v>
      </c>
      <c r="C7" s="593"/>
      <c r="D7" s="593"/>
      <c r="E7" s="593"/>
      <c r="F7" s="417"/>
      <c r="I7" s="331"/>
    </row>
    <row r="8" spans="2:9" ht="18" customHeight="1" thickBot="1" x14ac:dyDescent="0.35">
      <c r="B8" s="595"/>
      <c r="C8" s="596"/>
      <c r="D8" s="596"/>
      <c r="E8" s="596"/>
      <c r="F8" s="417"/>
      <c r="G8" s="287"/>
      <c r="H8" s="287"/>
      <c r="I8" s="331"/>
    </row>
    <row r="9" spans="2:9" ht="23.25" customHeight="1" thickBot="1" x14ac:dyDescent="0.35">
      <c r="B9" s="560" t="str">
        <f>IF(Asset_Identity!$F$3="Français",Trad!B141,Trad!C141)</f>
        <v>Cadre et contexte IT</v>
      </c>
      <c r="C9" s="626"/>
      <c r="D9" s="561" t="str">
        <f>IF(Asset_Identity!$F$3="Français",Trad!B67,Trad!C67)</f>
        <v>Réponses</v>
      </c>
      <c r="E9" s="600"/>
      <c r="F9" s="118"/>
      <c r="G9" s="248" t="s">
        <v>674</v>
      </c>
      <c r="H9" s="248" t="s">
        <v>675</v>
      </c>
      <c r="I9" s="119" t="str">
        <f>IF(Asset_Identity!$F$3="Français",Trad!B68,Trad!C68)</f>
        <v>Aide</v>
      </c>
    </row>
    <row r="10" spans="2:9" ht="39.9" customHeight="1" x14ac:dyDescent="0.3">
      <c r="B10" s="9">
        <v>26</v>
      </c>
      <c r="C10" s="294" t="str">
        <f>IF(Asset_Identity!$F$3="Français",Trad!B142,Trad!C142)</f>
        <v>L'actif est basé sur :</v>
      </c>
      <c r="D10" s="126" t="s">
        <v>41</v>
      </c>
      <c r="E10" s="125" t="s">
        <v>2177</v>
      </c>
      <c r="F10" s="120">
        <f t="shared" ref="F10" si="0">IF(OR(D10="-",D10=""),0,IF(H10=1,2,1))</f>
        <v>2</v>
      </c>
      <c r="G10" s="412"/>
      <c r="H10" s="412">
        <v>1</v>
      </c>
      <c r="I10" s="121"/>
    </row>
    <row r="11" spans="2:9" ht="39.9" customHeight="1" x14ac:dyDescent="0.3">
      <c r="B11" s="382">
        <v>27</v>
      </c>
      <c r="C11" s="296" t="str">
        <f>IF(Asset_Identity!$F$3="Français",Trad!B143,Trad!C143)</f>
        <v>Est -il envisagé de s'appuyer sur des socles / ressources techniques non référencés au sein du Groupe ?</v>
      </c>
      <c r="D11" s="126" t="s">
        <v>52</v>
      </c>
      <c r="E11" s="125"/>
      <c r="F11" s="116">
        <f>IF(OR(D11="-",D11=""),0,IF(OR(D11="Yes",D11="Oui"),IF(H11=1,2,1),2))</f>
        <v>2</v>
      </c>
      <c r="G11" s="309"/>
      <c r="H11" s="309">
        <f t="shared" ref="H11:H14" si="1">IF(D11&lt;&gt;"",IF(E11="",0,1),0)</f>
        <v>0</v>
      </c>
      <c r="I11" s="96"/>
    </row>
    <row r="12" spans="2:9" ht="39.9" customHeight="1" x14ac:dyDescent="0.3">
      <c r="B12" s="382">
        <v>28</v>
      </c>
      <c r="C12" s="296" t="str">
        <f>IF(Asset_Identity!$F$3="Français",Trad!B144,Trad!C144)</f>
        <v>Les serveurs de développement sont hébergés :</v>
      </c>
      <c r="D12" s="126" t="s">
        <v>43</v>
      </c>
      <c r="E12" s="125"/>
      <c r="F12" s="116">
        <f>IF(OR(D12="-",D12=""),0,IF(OR(D12="External",D12="Externe",D12="Both",D12="Les deux"),IF(H12=1,2,1),2))</f>
        <v>2</v>
      </c>
      <c r="G12" s="309"/>
      <c r="H12" s="309">
        <f t="shared" si="1"/>
        <v>0</v>
      </c>
      <c r="I12" s="96" t="str">
        <f>IF(Asset_Identity!$F$3="Français",Trad!E144,Trad!F144)</f>
        <v>Indiquer où sont les serveurs si hébergés de manière externe à BNP Paribas.</v>
      </c>
    </row>
    <row r="13" spans="2:9" ht="39.9" customHeight="1" x14ac:dyDescent="0.3">
      <c r="B13" s="621">
        <v>29</v>
      </c>
      <c r="C13" s="296" t="str">
        <f>IF(Asset_Identity!$F$3="Français",Trad!B145,Trad!C145)</f>
        <v>Les serveurs de qualification et/ou de recette sont hébergés :</v>
      </c>
      <c r="D13" s="126" t="s">
        <v>43</v>
      </c>
      <c r="E13" s="125"/>
      <c r="F13" s="116">
        <f>IF(OR(D13="-",D13=""),0,IF(OR(D13="External",D13="Externe",D13="Both",D13="Les deux"),IF(H13=1,2,1),2))</f>
        <v>2</v>
      </c>
      <c r="G13" s="309"/>
      <c r="H13" s="309">
        <f t="shared" si="1"/>
        <v>0</v>
      </c>
      <c r="I13" s="96" t="str">
        <f>IF(Asset_Identity!$F$3="Français",Trad!E145,Trad!F145)</f>
        <v>Indiquer où sont les serveurs si hébergés de manière externe à BNP Paribas.</v>
      </c>
    </row>
    <row r="14" spans="2:9" ht="56.25" customHeight="1" x14ac:dyDescent="0.3">
      <c r="B14" s="621"/>
      <c r="C14" s="296" t="str">
        <f>IF(Asset_Identity!$F$3="Français",Trad!B146,Trad!C146)</f>
        <v>Quelles sont les technologie utilisées ?</v>
      </c>
      <c r="D14" s="126" t="s">
        <v>685</v>
      </c>
      <c r="E14" s="242" t="s">
        <v>2213</v>
      </c>
      <c r="F14" s="116">
        <f>IF(OR(D14="-",D14=""),0,IF(OR(D14="Others",D14="Autres"),IF(H14=1,2,1),2))</f>
        <v>2</v>
      </c>
      <c r="G14" s="309"/>
      <c r="H14" s="309">
        <f t="shared" si="1"/>
        <v>1</v>
      </c>
      <c r="I14" s="96" t="str">
        <f>IF(Asset_Identity!$F$3="Français",Trad!E146,Trad!F146)</f>
        <v>Si "Autres", préciser.</v>
      </c>
    </row>
    <row r="15" spans="2:9" ht="39.9" customHeight="1" x14ac:dyDescent="0.3">
      <c r="B15" s="382">
        <v>30</v>
      </c>
      <c r="C15" s="296" t="str">
        <f>IF(Asset_Identity!$F$3="Français",Trad!B147,Trad!C147)</f>
        <v>Quel est le canal d'accès à l'actif?</v>
      </c>
      <c r="D15" s="126" t="s">
        <v>10</v>
      </c>
      <c r="E15" s="125" t="s">
        <v>2178</v>
      </c>
      <c r="F15" s="116">
        <f>IF(OR(D15="-",D15=""),0,IF(OR(D15="Other",D15="Autre"),IF(H15=1,2,1),2))</f>
        <v>2</v>
      </c>
      <c r="G15" s="309"/>
      <c r="H15" s="309">
        <f>IF(D15&lt;&gt;"",IF(E15="",0,1),0)</f>
        <v>1</v>
      </c>
      <c r="I15" s="96" t="str">
        <f>IF(Asset_Identity!$F$3="Français",Trad!E147,Trad!F147)</f>
        <v>Si "Autre", préciser.</v>
      </c>
    </row>
    <row r="16" spans="2:9" ht="39.9" customHeight="1" x14ac:dyDescent="0.3">
      <c r="B16" s="30">
        <v>31</v>
      </c>
      <c r="C16" s="296" t="str">
        <f>IF(Asset_Identity!$F$3="Français",Trad!B148,Trad!C148)</f>
        <v>Les externes à BNP Paribas Cardif utilisent-t-ils un accès distant pour l'exploitation des services SI ? Hors TMA</v>
      </c>
      <c r="D16" s="126" t="s">
        <v>52</v>
      </c>
      <c r="E16" s="125"/>
      <c r="F16" s="116">
        <f>IF(OR(D16="-",D16=""),0,IF(OR(D16="Yes",D16="Oui"),IF(H16=1,2,1),2))</f>
        <v>2</v>
      </c>
      <c r="G16" s="309"/>
      <c r="H16" s="309">
        <f t="shared" ref="H16:H19" si="2">IF(D16&lt;&gt;"",IF(E16="",0,1),0)</f>
        <v>0</v>
      </c>
      <c r="I16" s="96"/>
    </row>
    <row r="17" spans="2:9" ht="39.9" customHeight="1" x14ac:dyDescent="0.3">
      <c r="B17" s="580">
        <v>32</v>
      </c>
      <c r="C17" s="296" t="str">
        <f>IF(Asset_Identity!$F$3="Français",Trad!B84,Trad!C84)</f>
        <v>S'agit-il d'une Application ( L'actif IT offre un service à l'utilisateur final) ?</v>
      </c>
      <c r="D17" s="126" t="s">
        <v>52</v>
      </c>
      <c r="E17" s="125"/>
      <c r="F17" s="116">
        <f>IF(OR(D17="-",D17=""),0,IF(OR(D17="Yes",D17="Oui"),IF(H17=1,2,1),2))</f>
        <v>2</v>
      </c>
      <c r="G17" s="297">
        <f>IF(OR(D17="Yes",D17="Oui"),1,0)</f>
        <v>0</v>
      </c>
      <c r="H17" s="309">
        <f t="shared" si="2"/>
        <v>0</v>
      </c>
      <c r="I17" s="96"/>
    </row>
    <row r="18" spans="2:9" ht="39.9" customHeight="1" x14ac:dyDescent="0.3">
      <c r="B18" s="579"/>
      <c r="C18" s="296" t="str">
        <f>IF(Asset_Identity!$F$3="Français",Trad!B85,Trad!C85)</f>
        <v>S'agit-il d'une Infrastructure Transversale (L'actif IT offre un service aux autres applications) ?</v>
      </c>
      <c r="D18" s="126" t="s">
        <v>50</v>
      </c>
      <c r="E18" s="125" t="s">
        <v>2179</v>
      </c>
      <c r="F18" s="116">
        <f>IF(OR(D18="-",D18=""),0,IF(OR(D18="Yes",D18="Oui"),IF(H18=1,2,1),2))</f>
        <v>2</v>
      </c>
      <c r="G18" s="297">
        <f>IF(OR(D18="Yes",D18="Oui"),1,0)</f>
        <v>1</v>
      </c>
      <c r="H18" s="309">
        <f t="shared" ref="H18" si="3">IF(D18&lt;&gt;"",IF(E18="",0,1),0)</f>
        <v>1</v>
      </c>
      <c r="I18" s="96"/>
    </row>
    <row r="19" spans="2:9" ht="39.9" customHeight="1" x14ac:dyDescent="0.3">
      <c r="B19" s="580">
        <v>33</v>
      </c>
      <c r="C19" s="296" t="str">
        <f>IF(Asset_Identity!$F$3="Français",Trad!B160,Trad!C160)</f>
        <v xml:space="preserve">Est-ce une infrastructure Groupe (hébergement et administration interne) ? </v>
      </c>
      <c r="D19" s="126" t="s">
        <v>50</v>
      </c>
      <c r="E19" s="125"/>
      <c r="F19" s="116">
        <f>IF(OR(D19="-",D19=""),0,IF(OR(D19="Non applicable",D19="Non applicable"),IF(H19=1,2,1),2))</f>
        <v>2</v>
      </c>
      <c r="G19" s="297"/>
      <c r="H19" s="309">
        <f t="shared" si="2"/>
        <v>0</v>
      </c>
      <c r="I19" s="96" t="str">
        <f>IF(Asset_Identity!$F$3="Français",Trad!E144,Trad!F144)</f>
        <v>Indiquer où sont les serveurs si hébergés de manière externe à BNP Paribas.</v>
      </c>
    </row>
    <row r="20" spans="2:9" ht="39.9" customHeight="1" x14ac:dyDescent="0.3">
      <c r="B20" s="578"/>
      <c r="C20" s="296" t="str">
        <f>IF(Asset_Identity!$F$3="Français",Trad!B161,Trad!C161)</f>
        <v>Est-ce que tout ou partie des activités IT utilisent une solution cloud de type Infrastructure as a Service-IaaS (accès à une solution IT complète, installée à l’extérieur) ?</v>
      </c>
      <c r="D20" s="126" t="s">
        <v>52</v>
      </c>
      <c r="E20" s="125"/>
      <c r="F20" s="116">
        <f>IF(OR(D20="-",D20=""),0,IF(OR(D20="Non applicable",D20="Non applicable"),IF(H20=1,2,1),2))</f>
        <v>2</v>
      </c>
      <c r="G20" s="297">
        <f t="shared" ref="G20:G23" si="4">IF(OR(D20="Yes",D20="Oui"),1,0)</f>
        <v>0</v>
      </c>
      <c r="H20" s="309">
        <f t="shared" ref="H20:H25" si="5">IF(D20&lt;&gt;"",IF(E20="",0,1),0)</f>
        <v>0</v>
      </c>
      <c r="I20" s="96" t="str">
        <f>IF(Asset_Identity!$F$3="Français",Trad!E144,Trad!F144)</f>
        <v>Indiquer où sont les serveurs si hébergés de manière externe à BNP Paribas.</v>
      </c>
    </row>
    <row r="21" spans="2:9" ht="39.9" customHeight="1" x14ac:dyDescent="0.3">
      <c r="B21" s="578"/>
      <c r="C21" s="296" t="str">
        <f>IF(Asset_Identity!$F$3="Français",Trad!B162,Trad!C162)</f>
        <v>Est-ce que tout ou partie des activités IT utilisent une solution cloud de type Software as a Service - SaaS (accès à une application spécifique, installée à l’extérieur) ?</v>
      </c>
      <c r="D21" s="126" t="s">
        <v>52</v>
      </c>
      <c r="E21" s="125"/>
      <c r="F21" s="116">
        <f t="shared" ref="F21:F23" si="6">IF(OR(D21="-",D21=""),0,IF(OR(D21="Non applicable",D21="Non applicable"),IF(H21=1,2,1),2))</f>
        <v>2</v>
      </c>
      <c r="G21" s="297">
        <f t="shared" si="4"/>
        <v>0</v>
      </c>
      <c r="H21" s="309">
        <f t="shared" ref="H21:H22" si="7">IF(D21&lt;&gt;"",IF(E21="",0,1),0)</f>
        <v>0</v>
      </c>
      <c r="I21" s="96" t="str">
        <f>IF(Asset_Identity!$F$3="Français",Trad!E145,Trad!F145)</f>
        <v>Indiquer où sont les serveurs si hébergés de manière externe à BNP Paribas.</v>
      </c>
    </row>
    <row r="22" spans="2:9" ht="39.9" customHeight="1" x14ac:dyDescent="0.3">
      <c r="B22" s="578"/>
      <c r="C22" s="296" t="str">
        <f>IF(Asset_Identity!$F$3="Français",Trad!B163,Trad!C163)</f>
        <v>Est-ce que tout ou partie des activités IT utilisent une solution cloud de type Platform as a Service - PaaS (accès à une solution IT packagée, installée à l'extérieur) ?</v>
      </c>
      <c r="D22" s="126" t="s">
        <v>52</v>
      </c>
      <c r="E22" s="125"/>
      <c r="F22" s="116">
        <f t="shared" si="6"/>
        <v>2</v>
      </c>
      <c r="G22" s="297">
        <f t="shared" si="4"/>
        <v>0</v>
      </c>
      <c r="H22" s="309">
        <f t="shared" si="7"/>
        <v>0</v>
      </c>
      <c r="I22" s="96" t="str">
        <f>IF(Asset_Identity!$F$3="Français",Trad!E145,Trad!F145)</f>
        <v>Indiquer où sont les serveurs si hébergés de manière externe à BNP Paribas.</v>
      </c>
    </row>
    <row r="23" spans="2:9" ht="39.9" customHeight="1" x14ac:dyDescent="0.3">
      <c r="B23" s="579"/>
      <c r="C23" s="296" t="str">
        <f>IF(Asset_Identity!$F$3="Français",Trad!B164,Trad!C164)</f>
        <v>Est-ce une infrastructure Housing (hébergement externe, mais, administration interne) ?</v>
      </c>
      <c r="D23" s="126" t="s">
        <v>52</v>
      </c>
      <c r="E23" s="125"/>
      <c r="F23" s="116">
        <f t="shared" si="6"/>
        <v>2</v>
      </c>
      <c r="G23" s="297">
        <f t="shared" si="4"/>
        <v>0</v>
      </c>
      <c r="H23" s="309">
        <f t="shared" ref="H23" si="8">IF(D23&lt;&gt;"",IF(E23="",0,1),0)</f>
        <v>0</v>
      </c>
      <c r="I23" s="96" t="str">
        <f>IF(Asset_Identity!$F$3="Français",Trad!E145,Trad!F145)</f>
        <v>Indiquer où sont les serveurs si hébergés de manière externe à BNP Paribas.</v>
      </c>
    </row>
    <row r="24" spans="2:9" ht="39.9" customHeight="1" x14ac:dyDescent="0.3">
      <c r="B24" s="382">
        <v>34</v>
      </c>
      <c r="C24" s="296" t="str">
        <f>IF(Asset_Identity!$F$3="Français",Trad!B158,Trad!C158)</f>
        <v>Quel est le référentiel d'identité utilisé par l'actif?</v>
      </c>
      <c r="D24" s="126" t="s">
        <v>776</v>
      </c>
      <c r="E24" s="125"/>
      <c r="F24" s="116">
        <f>IF(OR(D24="-",D24=""),0,IF(D24="RefOg",2,IF(H24=1,2,1)))</f>
        <v>2</v>
      </c>
      <c r="G24" s="297">
        <f>IF(OR(D24="Yes",D24="Oui"),1,0)</f>
        <v>0</v>
      </c>
      <c r="H24" s="309">
        <f t="shared" si="5"/>
        <v>0</v>
      </c>
      <c r="I24" s="96" t="str">
        <f>IF(Asset_Identity!F3="Français",Trad!E74,Trad!F74)</f>
        <v>Mettez des informations aussi précises que possible</v>
      </c>
    </row>
    <row r="25" spans="2:9" ht="39.9" customHeight="1" thickBot="1" x14ac:dyDescent="0.35">
      <c r="B25" s="244">
        <v>35</v>
      </c>
      <c r="C25" s="418" t="str">
        <f>IF(Asset_Identity!$F$3="Français",Trad!B159,Trad!C159)</f>
        <v>Comment l'authentification est-elle gérée ?</v>
      </c>
      <c r="D25" s="245" t="s">
        <v>780</v>
      </c>
      <c r="E25" s="443" t="s">
        <v>2180</v>
      </c>
      <c r="F25" s="246">
        <f>IF(OR(D25="-",D25=""),0,IF(H25=1,2,1))</f>
        <v>2</v>
      </c>
      <c r="G25" s="413">
        <f>IF(OR(D25="Yes",D25="Oui"),1,0)</f>
        <v>0</v>
      </c>
      <c r="H25" s="414">
        <f t="shared" si="5"/>
        <v>1</v>
      </c>
      <c r="I25" s="247" t="str">
        <f>IF(Asset_Identity!F3="Français",Trad!E74,Trad!F74)</f>
        <v>Mettez des informations aussi précises que possible</v>
      </c>
    </row>
    <row r="26" spans="2:9" ht="18" customHeight="1" thickTop="1" x14ac:dyDescent="0.3"/>
  </sheetData>
  <sheetProtection formatCells="0" formatColumns="0" formatRows="0" insertColumns="0" insertRows="0" insertHyperlinks="0" deleteColumns="0" deleteRows="0" sort="0" autoFilter="0" pivotTables="0"/>
  <protectedRanges>
    <protectedRange sqref="E11:E25" name="IT_Q"/>
    <protectedRange sqref="D10:D11 D16:D23" name="IT_Q_1"/>
    <protectedRange sqref="D24" name="IT_Q_2"/>
    <protectedRange sqref="D25" name="IT_Q_3"/>
    <protectedRange sqref="D12" name="IT_Q_4"/>
    <protectedRange sqref="D13" name="IT_Q_5"/>
    <protectedRange sqref="D14" name="IT_Q_3_2"/>
    <protectedRange sqref="D15" name="IT_Q_6"/>
    <protectedRange sqref="E10" name="IT_Q_7"/>
  </protectedRanges>
  <mergeCells count="8">
    <mergeCell ref="B17:B18"/>
    <mergeCell ref="B19:B23"/>
    <mergeCell ref="B13:B14"/>
    <mergeCell ref="D9:E9"/>
    <mergeCell ref="B3:E3"/>
    <mergeCell ref="B7:E8"/>
    <mergeCell ref="B4:E4"/>
    <mergeCell ref="B9:C9"/>
  </mergeCells>
  <conditionalFormatting sqref="F19:F23">
    <cfRule type="iconSet" priority="9">
      <iconSet iconSet="3Symbols" showValue="0">
        <cfvo type="percent" val="0"/>
        <cfvo type="num" val="1"/>
        <cfvo type="num" val="1" gte="0"/>
      </iconSet>
    </cfRule>
  </conditionalFormatting>
  <conditionalFormatting sqref="F24">
    <cfRule type="iconSet" priority="8">
      <iconSet iconSet="3Symbols" showValue="0">
        <cfvo type="percent" val="0"/>
        <cfvo type="num" val="1"/>
        <cfvo type="num" val="1" gte="0"/>
      </iconSet>
    </cfRule>
  </conditionalFormatting>
  <conditionalFormatting sqref="F25">
    <cfRule type="iconSet" priority="7">
      <iconSet iconSet="3Symbols" showValue="0">
        <cfvo type="percent" val="0"/>
        <cfvo type="num" val="1"/>
        <cfvo type="num" val="1" gte="0"/>
      </iconSet>
    </cfRule>
  </conditionalFormatting>
  <conditionalFormatting sqref="F10:F17">
    <cfRule type="iconSet" priority="821">
      <iconSet iconSet="3Symbols" showValue="0">
        <cfvo type="percent" val="0"/>
        <cfvo type="num" val="1"/>
        <cfvo type="num" val="1" gte="0"/>
      </iconSet>
    </cfRule>
  </conditionalFormatting>
  <conditionalFormatting sqref="F18">
    <cfRule type="iconSet" priority="1">
      <iconSet iconSet="3Symbols" showValue="0">
        <cfvo type="percent" val="0"/>
        <cfvo type="num" val="1"/>
        <cfvo type="num" val="1" gte="0"/>
      </iconSet>
    </cfRule>
  </conditionalFormatting>
  <dataValidations count="7">
    <dataValidation type="list" allowBlank="1" sqref="D11 D16:D23">
      <formula1>Liste_ouinon</formula1>
    </dataValidation>
    <dataValidation type="list" allowBlank="1" sqref="D10">
      <formula1>Liste_Dev</formula1>
    </dataValidation>
    <dataValidation type="list" allowBlank="1" sqref="D24">
      <formula1>IT_Form_Ref_Identity</formula1>
    </dataValidation>
    <dataValidation type="list" allowBlank="1" sqref="D25">
      <formula1>IT_Form_Authentication</formula1>
    </dataValidation>
    <dataValidation type="list" allowBlank="1" sqref="D12:D13">
      <formula1>Liste_Heberg</formula1>
    </dataValidation>
    <dataValidation type="list" allowBlank="1" sqref="D14">
      <formula1>Liste_Techno</formula1>
    </dataValidation>
    <dataValidation type="list" allowBlank="1" sqref="D15">
      <formula1>Liste_Acces</formula1>
    </dataValidation>
  </dataValidations>
  <printOptions horizontalCentered="1"/>
  <pageMargins left="0.35433070866141736" right="0.43307086614173229" top="0.74803149606299213" bottom="3.4645669291338583" header="0.31496062992125984" footer="0.31496062992125984"/>
  <pageSetup paperSize="9" scale="60" fitToHeight="4" orientation="portrait" r:id="rId1"/>
  <headerFooter>
    <oddHeader>&amp;C&amp;A
&amp;P/&amp;N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filterMode="1">
    <tabColor rgb="FF00B0F0"/>
    <pageSetUpPr fitToPage="1"/>
  </sheetPr>
  <dimension ref="A1:J300"/>
  <sheetViews>
    <sheetView showGridLines="0" topLeftCell="F47" zoomScale="85" zoomScaleNormal="85" workbookViewId="0">
      <selection activeCell="J166" sqref="J166"/>
    </sheetView>
  </sheetViews>
  <sheetFormatPr baseColWidth="10" defaultColWidth="54.44140625" defaultRowHeight="14.4" x14ac:dyDescent="0.3"/>
  <cols>
    <col min="1" max="1" width="6" style="1" customWidth="1"/>
    <col min="2" max="2" width="9.6640625" style="1" customWidth="1"/>
    <col min="3" max="3" width="23.5546875" style="10" bestFit="1" customWidth="1"/>
    <col min="4" max="4" width="23.5546875" style="10" customWidth="1"/>
    <col min="5" max="5" width="33.109375" customWidth="1"/>
    <col min="6" max="6" width="71.5546875" customWidth="1"/>
    <col min="7" max="7" width="18.6640625" customWidth="1"/>
    <col min="8" max="8" width="18.6640625" style="128" customWidth="1"/>
    <col min="9" max="9" width="22.109375" customWidth="1"/>
    <col min="10" max="10" width="54.44140625" style="67"/>
  </cols>
  <sheetData>
    <row r="1" spans="1:10" ht="53.25" customHeight="1" thickTop="1" x14ac:dyDescent="0.3">
      <c r="A1" s="56"/>
      <c r="B1" s="6"/>
      <c r="C1" s="7"/>
      <c r="D1" s="627"/>
      <c r="E1" s="627"/>
      <c r="F1" s="627"/>
      <c r="G1" s="628"/>
      <c r="H1" s="627"/>
      <c r="I1" s="192"/>
      <c r="J1" s="436"/>
    </row>
    <row r="2" spans="1:10" s="3" customFormat="1" ht="23.25" customHeight="1" x14ac:dyDescent="0.3">
      <c r="A2" s="5"/>
      <c r="B2" s="629" t="s">
        <v>951</v>
      </c>
      <c r="C2" s="630"/>
      <c r="D2" s="630"/>
      <c r="E2" s="630"/>
      <c r="F2" s="630"/>
      <c r="G2" s="631"/>
      <c r="H2" s="630"/>
      <c r="I2" s="630"/>
      <c r="J2" s="631"/>
    </row>
    <row r="3" spans="1:10" s="3" customFormat="1" ht="45" customHeight="1" x14ac:dyDescent="0.3">
      <c r="A3" s="5"/>
      <c r="B3" s="632" t="str">
        <f>Asset_Identity!B5&amp;" "&amp;Asset_Identity!D5</f>
        <v>ACTIF : AP5295 - CAyyyy - ESB
ESB - CA 3668 - bus interne + bus externe  
ESB - TIBCO Admin - interne + externe
ESB - CA 4952 - bus internet 
ESB - TIBCO Admin - internet</v>
      </c>
      <c r="C3" s="633"/>
      <c r="D3" s="633"/>
      <c r="E3" s="633"/>
      <c r="F3" s="633"/>
      <c r="G3" s="633"/>
      <c r="H3" s="633"/>
      <c r="I3" s="633"/>
      <c r="J3" s="634"/>
    </row>
    <row r="4" spans="1:10" s="3" customFormat="1" ht="15.6" x14ac:dyDescent="0.3">
      <c r="A4" s="5"/>
      <c r="B4" s="635"/>
      <c r="C4" s="636"/>
      <c r="D4" s="636"/>
      <c r="E4" s="636"/>
      <c r="F4" s="636"/>
      <c r="G4" s="637"/>
      <c r="H4" s="636"/>
      <c r="I4" s="193"/>
      <c r="J4" s="437"/>
    </row>
    <row r="5" spans="1:10" s="3" customFormat="1" ht="62.25" customHeight="1" thickBot="1" x14ac:dyDescent="0.35">
      <c r="A5" s="5"/>
      <c r="B5" s="191"/>
      <c r="C5" s="193"/>
      <c r="D5" s="193"/>
      <c r="E5" s="193"/>
      <c r="F5" s="193"/>
      <c r="G5" s="104"/>
      <c r="H5" s="127"/>
      <c r="I5" s="103"/>
      <c r="J5" s="437"/>
    </row>
    <row r="6" spans="1:10" ht="82.5" customHeight="1" thickBot="1" x14ac:dyDescent="0.35">
      <c r="A6" s="56"/>
      <c r="B6" s="11" t="s">
        <v>209</v>
      </c>
      <c r="C6" s="57" t="s">
        <v>913</v>
      </c>
      <c r="D6" s="57" t="s">
        <v>912</v>
      </c>
      <c r="E6" s="55" t="s">
        <v>315</v>
      </c>
      <c r="F6" s="55" t="s">
        <v>207</v>
      </c>
      <c r="G6" s="58" t="s">
        <v>495</v>
      </c>
      <c r="H6" s="58" t="s">
        <v>915</v>
      </c>
      <c r="I6" s="58" t="s">
        <v>916</v>
      </c>
      <c r="J6" s="58" t="s">
        <v>197</v>
      </c>
    </row>
    <row r="7" spans="1:10" ht="100.8" hidden="1" x14ac:dyDescent="0.3">
      <c r="A7" s="56"/>
      <c r="B7" s="433" t="s">
        <v>339</v>
      </c>
      <c r="C7" s="134" t="s">
        <v>78</v>
      </c>
      <c r="D7" s="134" t="s">
        <v>1875</v>
      </c>
      <c r="E7" s="135" t="s">
        <v>1783</v>
      </c>
      <c r="F7" s="136" t="s">
        <v>1785</v>
      </c>
      <c r="G7" s="435" t="s">
        <v>2182</v>
      </c>
      <c r="H7" s="137">
        <v>35</v>
      </c>
      <c r="I7" s="137">
        <v>40</v>
      </c>
      <c r="J7" s="438" t="s">
        <v>2183</v>
      </c>
    </row>
    <row r="8" spans="1:10" ht="28.8" x14ac:dyDescent="0.3">
      <c r="A8" s="56"/>
      <c r="B8" s="433" t="s">
        <v>340</v>
      </c>
      <c r="C8" s="134" t="s">
        <v>78</v>
      </c>
      <c r="D8" s="134" t="s">
        <v>1875</v>
      </c>
      <c r="E8" s="135" t="s">
        <v>1876</v>
      </c>
      <c r="F8" s="136" t="s">
        <v>1787</v>
      </c>
      <c r="G8" s="175" t="s">
        <v>2186</v>
      </c>
      <c r="H8" s="137">
        <v>100</v>
      </c>
      <c r="I8" s="137">
        <v>40</v>
      </c>
      <c r="J8" s="439"/>
    </row>
    <row r="9" spans="1:10" ht="216" hidden="1" x14ac:dyDescent="0.3">
      <c r="A9" s="56"/>
      <c r="B9" s="433" t="s">
        <v>354</v>
      </c>
      <c r="C9" s="134" t="s">
        <v>355</v>
      </c>
      <c r="D9" s="134" t="s">
        <v>1892</v>
      </c>
      <c r="E9" s="135" t="s">
        <v>1900</v>
      </c>
      <c r="F9" s="136" t="s">
        <v>1790</v>
      </c>
      <c r="G9" s="175" t="s">
        <v>2188</v>
      </c>
      <c r="H9" s="137">
        <v>100</v>
      </c>
      <c r="I9" s="137">
        <v>25</v>
      </c>
      <c r="J9" s="439" t="s">
        <v>2189</v>
      </c>
    </row>
    <row r="10" spans="1:10" ht="144" x14ac:dyDescent="0.3">
      <c r="A10" s="56"/>
      <c r="B10" s="433" t="s">
        <v>356</v>
      </c>
      <c r="C10" s="134" t="s">
        <v>355</v>
      </c>
      <c r="D10" s="134" t="s">
        <v>1892</v>
      </c>
      <c r="E10" s="135" t="s">
        <v>1901</v>
      </c>
      <c r="F10" s="136" t="s">
        <v>1793</v>
      </c>
      <c r="G10" s="175" t="s">
        <v>2186</v>
      </c>
      <c r="H10" s="137">
        <v>100</v>
      </c>
      <c r="I10" s="137">
        <v>35</v>
      </c>
      <c r="J10" s="439"/>
    </row>
    <row r="11" spans="1:10" ht="158.4" x14ac:dyDescent="0.3">
      <c r="A11" s="56"/>
      <c r="B11" s="433" t="s">
        <v>359</v>
      </c>
      <c r="C11" s="134" t="s">
        <v>355</v>
      </c>
      <c r="D11" s="134" t="s">
        <v>1892</v>
      </c>
      <c r="E11" s="135" t="s">
        <v>1900</v>
      </c>
      <c r="F11" s="136" t="s">
        <v>1799</v>
      </c>
      <c r="G11" s="175" t="s">
        <v>2181</v>
      </c>
      <c r="H11" s="137">
        <v>100</v>
      </c>
      <c r="I11" s="137">
        <v>55</v>
      </c>
      <c r="J11" s="439"/>
    </row>
    <row r="12" spans="1:10" ht="86.4" x14ac:dyDescent="0.3">
      <c r="A12" s="56"/>
      <c r="B12" s="433" t="s">
        <v>556</v>
      </c>
      <c r="C12" s="134" t="s">
        <v>355</v>
      </c>
      <c r="D12" s="134" t="s">
        <v>1892</v>
      </c>
      <c r="E12" s="135" t="s">
        <v>1902</v>
      </c>
      <c r="F12" s="136" t="s">
        <v>1802</v>
      </c>
      <c r="G12" s="175" t="s">
        <v>2184</v>
      </c>
      <c r="H12" s="137">
        <v>100</v>
      </c>
      <c r="I12" s="137">
        <v>80</v>
      </c>
      <c r="J12" s="439"/>
    </row>
    <row r="13" spans="1:10" ht="57.6" x14ac:dyDescent="0.3">
      <c r="A13" s="56"/>
      <c r="B13" s="433" t="s">
        <v>360</v>
      </c>
      <c r="C13" s="134" t="s">
        <v>355</v>
      </c>
      <c r="D13" s="134" t="s">
        <v>1892</v>
      </c>
      <c r="E13" s="135" t="s">
        <v>1902</v>
      </c>
      <c r="F13" s="136" t="s">
        <v>1804</v>
      </c>
      <c r="G13" s="175" t="s">
        <v>2181</v>
      </c>
      <c r="H13" s="137">
        <v>100</v>
      </c>
      <c r="I13" s="137">
        <v>95</v>
      </c>
      <c r="J13" s="439"/>
    </row>
    <row r="14" spans="1:10" ht="43.2" x14ac:dyDescent="0.3">
      <c r="A14" s="56"/>
      <c r="B14" s="433" t="s">
        <v>364</v>
      </c>
      <c r="C14" s="134" t="s">
        <v>355</v>
      </c>
      <c r="D14" s="134" t="s">
        <v>1892</v>
      </c>
      <c r="E14" s="135" t="s">
        <v>1903</v>
      </c>
      <c r="F14" s="136" t="s">
        <v>1813</v>
      </c>
      <c r="G14" s="175" t="s">
        <v>2184</v>
      </c>
      <c r="H14" s="137">
        <v>100</v>
      </c>
      <c r="I14" s="137">
        <v>25</v>
      </c>
      <c r="J14" s="439"/>
    </row>
    <row r="15" spans="1:10" ht="43.2" hidden="1" x14ac:dyDescent="0.3">
      <c r="A15" s="56"/>
      <c r="B15" s="433" t="s">
        <v>365</v>
      </c>
      <c r="C15" s="134" t="s">
        <v>355</v>
      </c>
      <c r="D15" s="134" t="s">
        <v>1892</v>
      </c>
      <c r="E15" s="135" t="s">
        <v>1904</v>
      </c>
      <c r="F15" s="136" t="s">
        <v>1816</v>
      </c>
      <c r="G15" s="175" t="s">
        <v>2186</v>
      </c>
      <c r="H15" s="137">
        <v>100</v>
      </c>
      <c r="I15" s="137">
        <v>25</v>
      </c>
      <c r="J15" s="439" t="s">
        <v>2190</v>
      </c>
    </row>
    <row r="16" spans="1:10" ht="57.6" hidden="1" x14ac:dyDescent="0.3">
      <c r="A16" s="56"/>
      <c r="B16" s="433" t="s">
        <v>366</v>
      </c>
      <c r="C16" s="134" t="s">
        <v>355</v>
      </c>
      <c r="D16" s="134" t="s">
        <v>1960</v>
      </c>
      <c r="E16" s="135" t="s">
        <v>1905</v>
      </c>
      <c r="F16" s="136" t="s">
        <v>1818</v>
      </c>
      <c r="G16" s="175" t="s">
        <v>2188</v>
      </c>
      <c r="H16" s="137">
        <v>100</v>
      </c>
      <c r="I16" s="137">
        <v>20</v>
      </c>
      <c r="J16" s="439" t="s">
        <v>2191</v>
      </c>
    </row>
    <row r="17" spans="1:10" ht="43.2" x14ac:dyDescent="0.3">
      <c r="A17" s="56"/>
      <c r="B17" s="433" t="s">
        <v>368</v>
      </c>
      <c r="C17" s="134" t="s">
        <v>355</v>
      </c>
      <c r="D17" s="134" t="s">
        <v>1892</v>
      </c>
      <c r="E17" s="135" t="s">
        <v>1900</v>
      </c>
      <c r="F17" s="136" t="s">
        <v>1822</v>
      </c>
      <c r="G17" s="175" t="s">
        <v>2181</v>
      </c>
      <c r="H17" s="137">
        <v>100</v>
      </c>
      <c r="I17" s="137">
        <v>45</v>
      </c>
      <c r="J17" s="439"/>
    </row>
    <row r="18" spans="1:10" ht="57.6" x14ac:dyDescent="0.3">
      <c r="A18" s="56"/>
      <c r="B18" s="433" t="s">
        <v>557</v>
      </c>
      <c r="C18" s="134" t="s">
        <v>355</v>
      </c>
      <c r="D18" s="134" t="s">
        <v>1859</v>
      </c>
      <c r="E18" s="135" t="s">
        <v>1906</v>
      </c>
      <c r="F18" s="136" t="s">
        <v>1825</v>
      </c>
      <c r="G18" s="175" t="s">
        <v>2186</v>
      </c>
      <c r="H18" s="137">
        <v>100</v>
      </c>
      <c r="I18" s="137">
        <v>30</v>
      </c>
      <c r="J18" s="439"/>
    </row>
    <row r="19" spans="1:10" ht="43.2" hidden="1" x14ac:dyDescent="0.3">
      <c r="A19" s="56"/>
      <c r="B19" s="433" t="s">
        <v>527</v>
      </c>
      <c r="C19" s="134" t="s">
        <v>317</v>
      </c>
      <c r="D19" s="134" t="s">
        <v>1960</v>
      </c>
      <c r="E19" s="135" t="s">
        <v>1873</v>
      </c>
      <c r="F19" s="136" t="s">
        <v>1828</v>
      </c>
      <c r="G19" s="175" t="s">
        <v>2186</v>
      </c>
      <c r="H19" s="137">
        <v>30</v>
      </c>
      <c r="I19" s="137">
        <v>15</v>
      </c>
      <c r="J19" s="439" t="s">
        <v>2192</v>
      </c>
    </row>
    <row r="20" spans="1:10" ht="43.2" hidden="1" x14ac:dyDescent="0.3">
      <c r="A20" s="56"/>
      <c r="B20" s="433" t="s">
        <v>532</v>
      </c>
      <c r="C20" s="134" t="s">
        <v>317</v>
      </c>
      <c r="D20" s="134" t="s">
        <v>1960</v>
      </c>
      <c r="E20" s="135" t="s">
        <v>1873</v>
      </c>
      <c r="F20" s="136" t="s">
        <v>1834</v>
      </c>
      <c r="G20" s="435" t="s">
        <v>2184</v>
      </c>
      <c r="H20" s="137">
        <v>40</v>
      </c>
      <c r="I20" s="137">
        <v>25</v>
      </c>
      <c r="J20" s="438" t="s">
        <v>2185</v>
      </c>
    </row>
    <row r="21" spans="1:10" ht="28.8" hidden="1" x14ac:dyDescent="0.3">
      <c r="A21" s="56"/>
      <c r="B21" s="433" t="s">
        <v>534</v>
      </c>
      <c r="C21" s="134" t="s">
        <v>317</v>
      </c>
      <c r="D21" s="134" t="s">
        <v>1871</v>
      </c>
      <c r="E21" s="135" t="s">
        <v>1872</v>
      </c>
      <c r="F21" s="136" t="s">
        <v>1838</v>
      </c>
      <c r="G21" s="435" t="s">
        <v>2186</v>
      </c>
      <c r="H21" s="137">
        <v>100</v>
      </c>
      <c r="I21" s="137">
        <v>25</v>
      </c>
      <c r="J21" s="438" t="s">
        <v>2187</v>
      </c>
    </row>
    <row r="22" spans="1:10" ht="57.6" x14ac:dyDescent="0.3">
      <c r="A22" s="56"/>
      <c r="B22" s="433" t="s">
        <v>537</v>
      </c>
      <c r="C22" s="134" t="s">
        <v>371</v>
      </c>
      <c r="D22" s="134" t="s">
        <v>1859</v>
      </c>
      <c r="E22" s="135" t="s">
        <v>1897</v>
      </c>
      <c r="F22" s="136" t="s">
        <v>1844</v>
      </c>
      <c r="G22" s="435" t="s">
        <v>2181</v>
      </c>
      <c r="H22" s="137">
        <v>100</v>
      </c>
      <c r="I22" s="137">
        <v>25</v>
      </c>
      <c r="J22" s="438"/>
    </row>
    <row r="23" spans="1:10" ht="28.8" x14ac:dyDescent="0.3">
      <c r="A23" s="56"/>
      <c r="B23" s="433" t="s">
        <v>543</v>
      </c>
      <c r="C23" s="134" t="s">
        <v>319</v>
      </c>
      <c r="D23" s="134" t="s">
        <v>1867</v>
      </c>
      <c r="E23" s="135" t="s">
        <v>1868</v>
      </c>
      <c r="F23" s="136" t="s">
        <v>1852</v>
      </c>
      <c r="G23" s="175" t="s">
        <v>2186</v>
      </c>
      <c r="H23" s="137">
        <v>25</v>
      </c>
      <c r="I23" s="137">
        <v>5</v>
      </c>
      <c r="J23" s="439"/>
    </row>
    <row r="24" spans="1:10" ht="72" x14ac:dyDescent="0.3">
      <c r="A24" s="56"/>
      <c r="B24" s="433" t="s">
        <v>630</v>
      </c>
      <c r="C24" s="134" t="s">
        <v>78</v>
      </c>
      <c r="D24" s="134" t="s">
        <v>1875</v>
      </c>
      <c r="E24" s="135" t="s">
        <v>1876</v>
      </c>
      <c r="F24" s="136" t="s">
        <v>1856</v>
      </c>
      <c r="G24" s="175" t="s">
        <v>2186</v>
      </c>
      <c r="H24" s="137">
        <v>100</v>
      </c>
      <c r="I24" s="137">
        <v>15</v>
      </c>
      <c r="J24" s="439"/>
    </row>
    <row r="25" spans="1:10" ht="259.2" x14ac:dyDescent="0.3">
      <c r="A25" s="56"/>
      <c r="B25" s="433" t="s">
        <v>333</v>
      </c>
      <c r="C25" s="134" t="s">
        <v>321</v>
      </c>
      <c r="D25" s="134" t="s">
        <v>1859</v>
      </c>
      <c r="E25" s="135" t="s">
        <v>1861</v>
      </c>
      <c r="F25" s="136" t="s">
        <v>2142</v>
      </c>
      <c r="G25" s="175" t="s">
        <v>2181</v>
      </c>
      <c r="H25" s="137">
        <v>100</v>
      </c>
      <c r="I25" s="137">
        <v>60</v>
      </c>
      <c r="J25" s="439"/>
    </row>
    <row r="26" spans="1:10" ht="129.6" x14ac:dyDescent="0.3">
      <c r="A26" s="56"/>
      <c r="B26" s="433" t="s">
        <v>335</v>
      </c>
      <c r="C26" s="134" t="s">
        <v>321</v>
      </c>
      <c r="D26" s="134" t="s">
        <v>1859</v>
      </c>
      <c r="E26" s="135" t="s">
        <v>1862</v>
      </c>
      <c r="F26" s="136" t="s">
        <v>2147</v>
      </c>
      <c r="G26" s="175" t="s">
        <v>2181</v>
      </c>
      <c r="H26" s="137">
        <v>100</v>
      </c>
      <c r="I26" s="137">
        <v>72</v>
      </c>
      <c r="J26" s="439"/>
    </row>
    <row r="27" spans="1:10" ht="115.2" x14ac:dyDescent="0.3">
      <c r="A27" s="56"/>
      <c r="B27" s="433" t="s">
        <v>510</v>
      </c>
      <c r="C27" s="134" t="s">
        <v>321</v>
      </c>
      <c r="D27" s="134" t="s">
        <v>1859</v>
      </c>
      <c r="E27" s="135" t="s">
        <v>1863</v>
      </c>
      <c r="F27" s="136" t="s">
        <v>2065</v>
      </c>
      <c r="G27" s="175" t="s">
        <v>2181</v>
      </c>
      <c r="H27" s="137">
        <v>100</v>
      </c>
      <c r="I27" s="137">
        <v>50</v>
      </c>
      <c r="J27" s="439"/>
    </row>
    <row r="28" spans="1:10" ht="72" x14ac:dyDescent="0.3">
      <c r="A28" s="56"/>
      <c r="B28" s="433" t="s">
        <v>516</v>
      </c>
      <c r="C28" s="134" t="s">
        <v>321</v>
      </c>
      <c r="D28" s="134" t="s">
        <v>1859</v>
      </c>
      <c r="E28" s="135" t="s">
        <v>1864</v>
      </c>
      <c r="F28" s="136" t="s">
        <v>785</v>
      </c>
      <c r="G28" s="175" t="s">
        <v>2181</v>
      </c>
      <c r="H28" s="137">
        <v>100</v>
      </c>
      <c r="I28" s="137">
        <v>40</v>
      </c>
      <c r="J28" s="439"/>
    </row>
    <row r="29" spans="1:10" ht="57.6" x14ac:dyDescent="0.3">
      <c r="A29" s="56"/>
      <c r="B29" s="433" t="s">
        <v>517</v>
      </c>
      <c r="C29" s="134" t="s">
        <v>321</v>
      </c>
      <c r="D29" s="134" t="s">
        <v>1859</v>
      </c>
      <c r="E29" s="135" t="s">
        <v>1864</v>
      </c>
      <c r="F29" s="136" t="s">
        <v>595</v>
      </c>
      <c r="G29" s="175" t="s">
        <v>2181</v>
      </c>
      <c r="H29" s="137">
        <v>100</v>
      </c>
      <c r="I29" s="137">
        <v>50</v>
      </c>
      <c r="J29" s="439"/>
    </row>
    <row r="30" spans="1:10" ht="100.8" hidden="1" x14ac:dyDescent="0.3">
      <c r="A30" s="56"/>
      <c r="B30" s="433" t="s">
        <v>607</v>
      </c>
      <c r="C30" s="134" t="s">
        <v>321</v>
      </c>
      <c r="D30" s="134" t="s">
        <v>1859</v>
      </c>
      <c r="E30" s="135" t="s">
        <v>1865</v>
      </c>
      <c r="F30" s="136" t="s">
        <v>624</v>
      </c>
      <c r="G30" s="175" t="s">
        <v>2186</v>
      </c>
      <c r="H30" s="137">
        <v>100</v>
      </c>
      <c r="I30" s="137">
        <v>50</v>
      </c>
      <c r="J30" s="439" t="s">
        <v>2193</v>
      </c>
    </row>
    <row r="31" spans="1:10" ht="144" hidden="1" x14ac:dyDescent="0.3">
      <c r="A31" s="56"/>
      <c r="B31" s="433" t="s">
        <v>609</v>
      </c>
      <c r="C31" s="134" t="s">
        <v>321</v>
      </c>
      <c r="D31" s="134" t="s">
        <v>1859</v>
      </c>
      <c r="E31" s="135" t="s">
        <v>1864</v>
      </c>
      <c r="F31" s="136" t="s">
        <v>625</v>
      </c>
      <c r="G31" s="175" t="s">
        <v>2182</v>
      </c>
      <c r="H31" s="137">
        <v>100</v>
      </c>
      <c r="I31" s="137">
        <v>35</v>
      </c>
      <c r="J31" s="439" t="s">
        <v>2168</v>
      </c>
    </row>
    <row r="32" spans="1:10" ht="259.2" x14ac:dyDescent="0.3">
      <c r="A32" s="56"/>
      <c r="B32" s="433" t="s">
        <v>608</v>
      </c>
      <c r="C32" s="134" t="s">
        <v>321</v>
      </c>
      <c r="D32" s="134" t="s">
        <v>1859</v>
      </c>
      <c r="E32" s="135" t="s">
        <v>1860</v>
      </c>
      <c r="F32" s="136" t="s">
        <v>621</v>
      </c>
      <c r="G32" s="175" t="s">
        <v>2186</v>
      </c>
      <c r="H32" s="137">
        <v>100</v>
      </c>
      <c r="I32" s="137">
        <v>40</v>
      </c>
      <c r="J32" s="439"/>
    </row>
    <row r="33" spans="1:10" ht="302.39999999999998" hidden="1" x14ac:dyDescent="0.3">
      <c r="A33" s="56"/>
      <c r="B33" s="433" t="s">
        <v>441</v>
      </c>
      <c r="C33" s="134" t="s">
        <v>319</v>
      </c>
      <c r="D33" s="134" t="s">
        <v>1867</v>
      </c>
      <c r="E33" s="135" t="s">
        <v>1868</v>
      </c>
      <c r="F33" s="136" t="s">
        <v>1340</v>
      </c>
      <c r="G33" s="175" t="s">
        <v>2188</v>
      </c>
      <c r="H33" s="137">
        <v>100</v>
      </c>
      <c r="I33" s="137">
        <v>72</v>
      </c>
      <c r="J33" s="439" t="s">
        <v>2194</v>
      </c>
    </row>
    <row r="34" spans="1:10" ht="201.6" hidden="1" x14ac:dyDescent="0.3">
      <c r="A34" s="56"/>
      <c r="B34" s="433" t="s">
        <v>445</v>
      </c>
      <c r="C34" s="134" t="s">
        <v>319</v>
      </c>
      <c r="D34" s="134" t="s">
        <v>1867</v>
      </c>
      <c r="E34" s="135" t="s">
        <v>1869</v>
      </c>
      <c r="F34" s="136" t="s">
        <v>644</v>
      </c>
      <c r="G34" s="175" t="s">
        <v>2188</v>
      </c>
      <c r="H34" s="137">
        <v>100</v>
      </c>
      <c r="I34" s="137">
        <v>80</v>
      </c>
      <c r="J34" s="439" t="s">
        <v>2195</v>
      </c>
    </row>
    <row r="35" spans="1:10" ht="57.6" hidden="1" x14ac:dyDescent="0.3">
      <c r="A35" s="56"/>
      <c r="B35" s="433" t="s">
        <v>446</v>
      </c>
      <c r="C35" s="134" t="s">
        <v>319</v>
      </c>
      <c r="D35" s="134" t="s">
        <v>1867</v>
      </c>
      <c r="E35" s="135" t="s">
        <v>1868</v>
      </c>
      <c r="F35" s="136" t="s">
        <v>1010</v>
      </c>
      <c r="G35" s="175" t="s">
        <v>2182</v>
      </c>
      <c r="H35" s="137">
        <v>100</v>
      </c>
      <c r="I35" s="137">
        <v>55</v>
      </c>
      <c r="J35" s="439" t="s">
        <v>2196</v>
      </c>
    </row>
    <row r="36" spans="1:10" ht="115.2" x14ac:dyDescent="0.3">
      <c r="A36" s="56"/>
      <c r="B36" s="433" t="s">
        <v>555</v>
      </c>
      <c r="C36" s="134" t="s">
        <v>317</v>
      </c>
      <c r="D36" s="134" t="s">
        <v>1871</v>
      </c>
      <c r="E36" s="135" t="s">
        <v>1880</v>
      </c>
      <c r="F36" s="136" t="s">
        <v>768</v>
      </c>
      <c r="G36" s="175" t="s">
        <v>2181</v>
      </c>
      <c r="H36" s="137">
        <v>100</v>
      </c>
      <c r="I36" s="137">
        <v>85</v>
      </c>
      <c r="J36" s="439"/>
    </row>
    <row r="37" spans="1:10" ht="201.6" hidden="1" x14ac:dyDescent="0.3">
      <c r="A37" s="56"/>
      <c r="B37" s="433" t="s">
        <v>634</v>
      </c>
      <c r="C37" s="134" t="s">
        <v>317</v>
      </c>
      <c r="D37" s="134" t="s">
        <v>1871</v>
      </c>
      <c r="E37" s="135" t="s">
        <v>1880</v>
      </c>
      <c r="F37" s="136" t="s">
        <v>793</v>
      </c>
      <c r="G37" s="175" t="s">
        <v>2182</v>
      </c>
      <c r="H37" s="137">
        <v>100</v>
      </c>
      <c r="I37" s="137">
        <v>60</v>
      </c>
      <c r="J37" s="439" t="s">
        <v>2168</v>
      </c>
    </row>
    <row r="38" spans="1:10" ht="288" hidden="1" x14ac:dyDescent="0.3">
      <c r="A38" s="56"/>
      <c r="B38" s="433" t="s">
        <v>635</v>
      </c>
      <c r="C38" s="134" t="s">
        <v>317</v>
      </c>
      <c r="D38" s="134" t="s">
        <v>1871</v>
      </c>
      <c r="E38" s="135" t="s">
        <v>1879</v>
      </c>
      <c r="F38" s="136" t="s">
        <v>794</v>
      </c>
      <c r="G38" s="175" t="s">
        <v>2184</v>
      </c>
      <c r="H38" s="137">
        <v>100</v>
      </c>
      <c r="I38" s="137">
        <v>50</v>
      </c>
      <c r="J38" s="439" t="s">
        <v>2197</v>
      </c>
    </row>
    <row r="39" spans="1:10" ht="172.8" hidden="1" x14ac:dyDescent="0.3">
      <c r="A39" s="56"/>
      <c r="B39" s="433" t="s">
        <v>636</v>
      </c>
      <c r="C39" s="134" t="s">
        <v>317</v>
      </c>
      <c r="D39" s="134" t="s">
        <v>1871</v>
      </c>
      <c r="E39" s="135" t="s">
        <v>1878</v>
      </c>
      <c r="F39" s="136" t="s">
        <v>628</v>
      </c>
      <c r="G39" s="175" t="s">
        <v>2186</v>
      </c>
      <c r="H39" s="137">
        <v>100</v>
      </c>
      <c r="I39" s="137">
        <v>30</v>
      </c>
      <c r="J39" s="439" t="s">
        <v>2198</v>
      </c>
    </row>
    <row r="40" spans="1:10" ht="158.4" hidden="1" x14ac:dyDescent="0.3">
      <c r="A40" s="56"/>
      <c r="B40" s="433" t="s">
        <v>733</v>
      </c>
      <c r="C40" s="134" t="s">
        <v>317</v>
      </c>
      <c r="D40" s="134" t="s">
        <v>1881</v>
      </c>
      <c r="E40" s="135" t="s">
        <v>1882</v>
      </c>
      <c r="F40" s="136" t="s">
        <v>770</v>
      </c>
      <c r="G40" s="175" t="s">
        <v>2188</v>
      </c>
      <c r="H40" s="137">
        <v>100</v>
      </c>
      <c r="I40" s="137">
        <v>90</v>
      </c>
      <c r="J40" s="439" t="s">
        <v>2199</v>
      </c>
    </row>
    <row r="41" spans="1:10" ht="86.4" hidden="1" x14ac:dyDescent="0.3">
      <c r="A41" s="56"/>
      <c r="B41" s="433" t="s">
        <v>352</v>
      </c>
      <c r="C41" s="134" t="s">
        <v>317</v>
      </c>
      <c r="D41" s="134" t="s">
        <v>1883</v>
      </c>
      <c r="E41" s="135" t="s">
        <v>1884</v>
      </c>
      <c r="F41" s="136" t="s">
        <v>574</v>
      </c>
      <c r="G41" s="175" t="s">
        <v>2188</v>
      </c>
      <c r="H41" s="137">
        <v>100</v>
      </c>
      <c r="I41" s="137">
        <v>30</v>
      </c>
      <c r="J41" s="439" t="s">
        <v>2200</v>
      </c>
    </row>
    <row r="42" spans="1:10" ht="28.8" x14ac:dyDescent="0.3">
      <c r="A42" s="56"/>
      <c r="B42" s="433" t="s">
        <v>558</v>
      </c>
      <c r="C42" s="134" t="s">
        <v>317</v>
      </c>
      <c r="D42" s="134" t="s">
        <v>1871</v>
      </c>
      <c r="E42" s="135" t="s">
        <v>1885</v>
      </c>
      <c r="F42" s="136" t="s">
        <v>601</v>
      </c>
      <c r="G42" s="435" t="s">
        <v>2181</v>
      </c>
      <c r="H42" s="137">
        <v>100</v>
      </c>
      <c r="I42" s="137">
        <v>5</v>
      </c>
      <c r="J42" s="438"/>
    </row>
    <row r="43" spans="1:10" ht="86.4" hidden="1" x14ac:dyDescent="0.3">
      <c r="A43" s="56"/>
      <c r="B43" s="433" t="s">
        <v>369</v>
      </c>
      <c r="C43" s="134" t="s">
        <v>371</v>
      </c>
      <c r="D43" s="134" t="s">
        <v>1859</v>
      </c>
      <c r="E43" s="135" t="s">
        <v>1897</v>
      </c>
      <c r="F43" s="136" t="s">
        <v>787</v>
      </c>
      <c r="G43" s="175" t="s">
        <v>2188</v>
      </c>
      <c r="H43" s="137">
        <v>100</v>
      </c>
      <c r="I43" s="137">
        <v>30</v>
      </c>
      <c r="J43" s="439" t="s">
        <v>2201</v>
      </c>
    </row>
    <row r="44" spans="1:10" ht="57.6" x14ac:dyDescent="0.3">
      <c r="A44" s="56"/>
      <c r="B44" s="433" t="s">
        <v>387</v>
      </c>
      <c r="C44" s="134" t="s">
        <v>371</v>
      </c>
      <c r="D44" s="134" t="s">
        <v>1859</v>
      </c>
      <c r="E44" s="135" t="s">
        <v>1897</v>
      </c>
      <c r="F44" s="136" t="s">
        <v>948</v>
      </c>
      <c r="G44" s="175" t="s">
        <v>2182</v>
      </c>
      <c r="H44" s="137">
        <v>100</v>
      </c>
      <c r="I44" s="137">
        <v>85</v>
      </c>
      <c r="J44" s="439"/>
    </row>
    <row r="45" spans="1:10" ht="86.4" hidden="1" x14ac:dyDescent="0.3">
      <c r="A45" s="56"/>
      <c r="B45" s="433" t="s">
        <v>771</v>
      </c>
      <c r="C45" s="134" t="s">
        <v>371</v>
      </c>
      <c r="D45" s="134" t="s">
        <v>1859</v>
      </c>
      <c r="E45" s="135" t="s">
        <v>1897</v>
      </c>
      <c r="F45" s="136" t="s">
        <v>1307</v>
      </c>
      <c r="G45" s="175" t="s">
        <v>2182</v>
      </c>
      <c r="H45" s="137">
        <v>100</v>
      </c>
      <c r="I45" s="137">
        <v>35</v>
      </c>
      <c r="J45" s="439" t="s">
        <v>2202</v>
      </c>
    </row>
    <row r="46" spans="1:10" ht="57.6" hidden="1" x14ac:dyDescent="0.3">
      <c r="A46" s="56"/>
      <c r="B46" s="433" t="s">
        <v>372</v>
      </c>
      <c r="C46" s="134" t="s">
        <v>371</v>
      </c>
      <c r="D46" s="134" t="s">
        <v>1859</v>
      </c>
      <c r="E46" s="135" t="s">
        <v>1897</v>
      </c>
      <c r="F46" s="136" t="s">
        <v>617</v>
      </c>
      <c r="G46" s="175" t="s">
        <v>2182</v>
      </c>
      <c r="H46" s="137">
        <v>100</v>
      </c>
      <c r="I46" s="137">
        <v>30</v>
      </c>
      <c r="J46" s="439" t="s">
        <v>2203</v>
      </c>
    </row>
    <row r="47" spans="1:10" ht="57.6" x14ac:dyDescent="0.3">
      <c r="A47" s="56"/>
      <c r="B47" s="433" t="s">
        <v>374</v>
      </c>
      <c r="C47" s="134" t="s">
        <v>371</v>
      </c>
      <c r="D47" s="134" t="s">
        <v>1859</v>
      </c>
      <c r="E47" s="135" t="s">
        <v>1897</v>
      </c>
      <c r="F47" s="136" t="s">
        <v>618</v>
      </c>
      <c r="G47" s="175" t="s">
        <v>2186</v>
      </c>
      <c r="H47" s="137">
        <v>100</v>
      </c>
      <c r="I47" s="137">
        <v>50</v>
      </c>
      <c r="J47" s="439"/>
    </row>
    <row r="48" spans="1:10" ht="57.6" hidden="1" x14ac:dyDescent="0.3">
      <c r="A48" s="56"/>
      <c r="B48" s="433" t="s">
        <v>376</v>
      </c>
      <c r="C48" s="134" t="s">
        <v>371</v>
      </c>
      <c r="D48" s="134" t="s">
        <v>1859</v>
      </c>
      <c r="E48" s="135" t="s">
        <v>1897</v>
      </c>
      <c r="F48" s="136" t="s">
        <v>575</v>
      </c>
      <c r="G48" s="175" t="s">
        <v>2186</v>
      </c>
      <c r="H48" s="137">
        <v>100</v>
      </c>
      <c r="I48" s="137">
        <v>30</v>
      </c>
      <c r="J48" s="439" t="s">
        <v>2204</v>
      </c>
    </row>
    <row r="49" spans="1:10" ht="57.6" x14ac:dyDescent="0.3">
      <c r="A49" s="56"/>
      <c r="B49" s="433" t="s">
        <v>379</v>
      </c>
      <c r="C49" s="134" t="s">
        <v>371</v>
      </c>
      <c r="D49" s="134" t="s">
        <v>1859</v>
      </c>
      <c r="E49" s="135" t="s">
        <v>1897</v>
      </c>
      <c r="F49" s="136" t="s">
        <v>611</v>
      </c>
      <c r="G49" s="175" t="s">
        <v>2186</v>
      </c>
      <c r="H49" s="137">
        <v>100</v>
      </c>
      <c r="I49" s="137">
        <v>15</v>
      </c>
      <c r="J49" s="439"/>
    </row>
    <row r="50" spans="1:10" ht="57.6" x14ac:dyDescent="0.3">
      <c r="A50" s="56"/>
      <c r="B50" s="433" t="s">
        <v>380</v>
      </c>
      <c r="C50" s="134" t="s">
        <v>371</v>
      </c>
      <c r="D50" s="134" t="s">
        <v>1859</v>
      </c>
      <c r="E50" s="135" t="s">
        <v>1897</v>
      </c>
      <c r="F50" s="136" t="s">
        <v>769</v>
      </c>
      <c r="G50" s="175" t="s">
        <v>2186</v>
      </c>
      <c r="H50" s="137">
        <v>100</v>
      </c>
      <c r="I50" s="137">
        <v>15</v>
      </c>
      <c r="J50" s="439"/>
    </row>
    <row r="51" spans="1:10" ht="57.6" x14ac:dyDescent="0.3">
      <c r="A51" s="56"/>
      <c r="B51" s="433" t="s">
        <v>382</v>
      </c>
      <c r="C51" s="134" t="s">
        <v>371</v>
      </c>
      <c r="D51" s="134" t="s">
        <v>1859</v>
      </c>
      <c r="E51" s="135" t="s">
        <v>1897</v>
      </c>
      <c r="F51" s="136" t="s">
        <v>612</v>
      </c>
      <c r="G51" s="175" t="s">
        <v>2186</v>
      </c>
      <c r="H51" s="137">
        <v>100</v>
      </c>
      <c r="I51" s="137">
        <v>50</v>
      </c>
      <c r="J51" s="439"/>
    </row>
    <row r="52" spans="1:10" ht="57.6" x14ac:dyDescent="0.3">
      <c r="A52" s="56"/>
      <c r="B52" s="433" t="s">
        <v>384</v>
      </c>
      <c r="C52" s="134" t="s">
        <v>371</v>
      </c>
      <c r="D52" s="134" t="s">
        <v>1859</v>
      </c>
      <c r="E52" s="135" t="s">
        <v>1897</v>
      </c>
      <c r="F52" s="136" t="s">
        <v>599</v>
      </c>
      <c r="G52" s="175" t="s">
        <v>2182</v>
      </c>
      <c r="H52" s="137">
        <v>100</v>
      </c>
      <c r="I52" s="137">
        <v>60</v>
      </c>
      <c r="J52" s="439"/>
    </row>
    <row r="53" spans="1:10" ht="57.6" x14ac:dyDescent="0.3">
      <c r="A53" s="56"/>
      <c r="B53" s="433" t="s">
        <v>385</v>
      </c>
      <c r="C53" s="134" t="s">
        <v>371</v>
      </c>
      <c r="D53" s="134" t="s">
        <v>1859</v>
      </c>
      <c r="E53" s="135" t="s">
        <v>1897</v>
      </c>
      <c r="F53" s="136" t="s">
        <v>600</v>
      </c>
      <c r="G53" s="175" t="s">
        <v>2182</v>
      </c>
      <c r="H53" s="137">
        <v>100</v>
      </c>
      <c r="I53" s="137">
        <v>75</v>
      </c>
      <c r="J53" s="439"/>
    </row>
    <row r="54" spans="1:10" ht="28.8" x14ac:dyDescent="0.3">
      <c r="B54" s="433" t="s">
        <v>337</v>
      </c>
      <c r="C54" s="134" t="s">
        <v>78</v>
      </c>
      <c r="D54" s="134" t="s">
        <v>1875</v>
      </c>
      <c r="E54" s="135" t="s">
        <v>1876</v>
      </c>
      <c r="F54" s="136" t="s">
        <v>615</v>
      </c>
      <c r="G54" s="175" t="s">
        <v>2186</v>
      </c>
      <c r="H54" s="137">
        <v>100</v>
      </c>
      <c r="I54" s="137">
        <v>50</v>
      </c>
      <c r="J54" s="439"/>
    </row>
    <row r="55" spans="1:10" ht="72" x14ac:dyDescent="0.3">
      <c r="B55" s="433" t="s">
        <v>342</v>
      </c>
      <c r="C55" s="134" t="s">
        <v>78</v>
      </c>
      <c r="D55" s="134" t="s">
        <v>1960</v>
      </c>
      <c r="E55" s="135" t="s">
        <v>1898</v>
      </c>
      <c r="F55" s="136" t="s">
        <v>1012</v>
      </c>
      <c r="G55" s="175" t="s">
        <v>2186</v>
      </c>
      <c r="H55" s="137">
        <v>100</v>
      </c>
      <c r="I55" s="137">
        <v>65</v>
      </c>
      <c r="J55" s="439"/>
    </row>
    <row r="56" spans="1:10" ht="259.2" hidden="1" x14ac:dyDescent="0.3">
      <c r="B56" s="433" t="s">
        <v>350</v>
      </c>
      <c r="C56" s="134" t="s">
        <v>318</v>
      </c>
      <c r="D56" s="134" t="s">
        <v>1871</v>
      </c>
      <c r="E56" s="135" t="s">
        <v>1899</v>
      </c>
      <c r="F56" s="136" t="s">
        <v>1304</v>
      </c>
      <c r="G56" s="175" t="s">
        <v>2181</v>
      </c>
      <c r="H56" s="137">
        <v>100</v>
      </c>
      <c r="I56" s="137">
        <v>75</v>
      </c>
      <c r="J56" s="439" t="s">
        <v>2205</v>
      </c>
    </row>
    <row r="57" spans="1:10" ht="158.4" x14ac:dyDescent="0.3">
      <c r="B57" s="433" t="s">
        <v>632</v>
      </c>
      <c r="C57" s="134" t="s">
        <v>318</v>
      </c>
      <c r="D57" s="134" t="s">
        <v>1871</v>
      </c>
      <c r="E57" s="135" t="s">
        <v>1899</v>
      </c>
      <c r="F57" s="136" t="s">
        <v>1013</v>
      </c>
      <c r="G57" s="175" t="s">
        <v>2184</v>
      </c>
      <c r="H57" s="137">
        <v>100</v>
      </c>
      <c r="I57" s="137">
        <v>35</v>
      </c>
      <c r="J57" s="439"/>
    </row>
    <row r="58" spans="1:10" ht="172.8" hidden="1" x14ac:dyDescent="0.3">
      <c r="B58" s="433" t="s">
        <v>633</v>
      </c>
      <c r="C58" s="134" t="s">
        <v>318</v>
      </c>
      <c r="D58" s="134" t="s">
        <v>1871</v>
      </c>
      <c r="E58" s="135" t="s">
        <v>1899</v>
      </c>
      <c r="F58" s="136" t="s">
        <v>1306</v>
      </c>
      <c r="G58" s="175" t="s">
        <v>2182</v>
      </c>
      <c r="H58" s="137">
        <v>100</v>
      </c>
      <c r="I58" s="137">
        <v>45</v>
      </c>
      <c r="J58" s="439" t="s">
        <v>2206</v>
      </c>
    </row>
    <row r="59" spans="1:10" ht="158.4" hidden="1" x14ac:dyDescent="0.3">
      <c r="B59" s="433" t="s">
        <v>639</v>
      </c>
      <c r="C59" s="134" t="s">
        <v>318</v>
      </c>
      <c r="D59" s="134" t="s">
        <v>1871</v>
      </c>
      <c r="E59" s="135" t="s">
        <v>1367</v>
      </c>
      <c r="F59" s="136" t="s">
        <v>643</v>
      </c>
      <c r="G59" s="175" t="s">
        <v>2182</v>
      </c>
      <c r="H59" s="137">
        <v>100</v>
      </c>
      <c r="I59" s="137">
        <v>35</v>
      </c>
      <c r="J59" s="439" t="s">
        <v>2168</v>
      </c>
    </row>
    <row r="60" spans="1:10" ht="72" hidden="1" x14ac:dyDescent="0.3">
      <c r="B60" s="433" t="s">
        <v>430</v>
      </c>
      <c r="C60" s="134" t="s">
        <v>317</v>
      </c>
      <c r="D60" s="134" t="s">
        <v>1875</v>
      </c>
      <c r="E60" s="135" t="s">
        <v>1876</v>
      </c>
      <c r="F60" s="136" t="s">
        <v>596</v>
      </c>
      <c r="G60" s="175" t="s">
        <v>2181</v>
      </c>
      <c r="H60" s="137">
        <v>100</v>
      </c>
      <c r="I60" s="137">
        <v>15</v>
      </c>
      <c r="J60" s="439" t="s">
        <v>2207</v>
      </c>
    </row>
    <row r="61" spans="1:10" hidden="1" x14ac:dyDescent="0.3">
      <c r="B61" s="433"/>
      <c r="C61" s="134"/>
      <c r="D61" s="134"/>
      <c r="E61" s="135"/>
      <c r="F61" s="136"/>
      <c r="G61" s="175"/>
      <c r="H61" s="137"/>
      <c r="I61" s="137"/>
      <c r="J61" s="439"/>
    </row>
    <row r="62" spans="1:10" hidden="1" x14ac:dyDescent="0.3">
      <c r="B62" s="433"/>
      <c r="C62" s="134"/>
      <c r="D62" s="134"/>
      <c r="E62" s="135"/>
      <c r="F62" s="136"/>
      <c r="G62" s="175"/>
      <c r="H62" s="137"/>
      <c r="I62" s="137"/>
      <c r="J62" s="439"/>
    </row>
    <row r="63" spans="1:10" hidden="1" x14ac:dyDescent="0.3">
      <c r="B63" s="433"/>
      <c r="C63" s="134"/>
      <c r="D63" s="134"/>
      <c r="E63" s="135"/>
      <c r="F63" s="136"/>
      <c r="G63" s="175"/>
      <c r="H63" s="137"/>
      <c r="I63" s="137"/>
      <c r="J63" s="439"/>
    </row>
    <row r="64" spans="1:10" hidden="1" x14ac:dyDescent="0.3">
      <c r="B64" s="433"/>
      <c r="C64" s="134"/>
      <c r="D64" s="134"/>
      <c r="E64" s="135"/>
      <c r="F64" s="136"/>
      <c r="G64" s="175"/>
      <c r="H64" s="137"/>
      <c r="I64" s="137"/>
      <c r="J64" s="439"/>
    </row>
    <row r="65" spans="2:10" hidden="1" x14ac:dyDescent="0.3">
      <c r="B65" s="433"/>
      <c r="C65" s="134"/>
      <c r="D65" s="134"/>
      <c r="E65" s="135"/>
      <c r="F65" s="136"/>
      <c r="G65" s="175"/>
      <c r="H65" s="137"/>
      <c r="I65" s="137"/>
      <c r="J65" s="439"/>
    </row>
    <row r="66" spans="2:10" hidden="1" x14ac:dyDescent="0.3">
      <c r="B66" s="433"/>
      <c r="C66" s="134"/>
      <c r="D66" s="134"/>
      <c r="E66" s="135"/>
      <c r="F66" s="136"/>
      <c r="G66" s="175"/>
      <c r="H66" s="137"/>
      <c r="I66" s="137"/>
      <c r="J66" s="439"/>
    </row>
    <row r="67" spans="2:10" hidden="1" x14ac:dyDescent="0.3">
      <c r="B67" s="433"/>
      <c r="C67" s="134"/>
      <c r="D67" s="134"/>
      <c r="E67" s="135"/>
      <c r="F67" s="136"/>
      <c r="G67" s="175"/>
      <c r="H67" s="137"/>
      <c r="I67" s="137"/>
      <c r="J67" s="439"/>
    </row>
    <row r="68" spans="2:10" hidden="1" x14ac:dyDescent="0.3">
      <c r="B68" s="433"/>
      <c r="C68" s="134"/>
      <c r="D68" s="134"/>
      <c r="E68" s="135"/>
      <c r="F68" s="136"/>
      <c r="G68" s="175"/>
      <c r="H68" s="137"/>
      <c r="I68" s="137"/>
      <c r="J68" s="439"/>
    </row>
    <row r="69" spans="2:10" hidden="1" x14ac:dyDescent="0.3">
      <c r="B69" s="433"/>
      <c r="C69" s="134"/>
      <c r="D69" s="134"/>
      <c r="E69" s="135"/>
      <c r="F69" s="136"/>
      <c r="G69" s="175"/>
      <c r="H69" s="137"/>
      <c r="I69" s="137"/>
      <c r="J69" s="439"/>
    </row>
    <row r="70" spans="2:10" hidden="1" x14ac:dyDescent="0.3">
      <c r="B70" s="433"/>
      <c r="C70" s="134"/>
      <c r="D70" s="134"/>
      <c r="E70" s="135"/>
      <c r="F70" s="136"/>
      <c r="G70" s="175"/>
      <c r="H70" s="137"/>
      <c r="I70" s="137"/>
      <c r="J70" s="439"/>
    </row>
    <row r="71" spans="2:10" hidden="1" x14ac:dyDescent="0.3">
      <c r="B71" s="433"/>
      <c r="C71" s="134"/>
      <c r="D71" s="134"/>
      <c r="E71" s="135"/>
      <c r="F71" s="136"/>
      <c r="G71" s="175"/>
      <c r="H71" s="137"/>
      <c r="I71" s="137"/>
      <c r="J71" s="439"/>
    </row>
    <row r="72" spans="2:10" hidden="1" x14ac:dyDescent="0.3">
      <c r="B72" s="433"/>
      <c r="C72" s="134"/>
      <c r="D72" s="134"/>
      <c r="E72" s="135"/>
      <c r="F72" s="136"/>
      <c r="G72" s="175"/>
      <c r="H72" s="137"/>
      <c r="I72" s="137"/>
      <c r="J72" s="439"/>
    </row>
    <row r="73" spans="2:10" hidden="1" x14ac:dyDescent="0.3">
      <c r="B73" s="433"/>
      <c r="C73" s="134"/>
      <c r="D73" s="134"/>
      <c r="E73" s="135"/>
      <c r="F73" s="136"/>
      <c r="G73" s="175"/>
      <c r="H73" s="137"/>
      <c r="I73" s="137"/>
      <c r="J73" s="439"/>
    </row>
    <row r="74" spans="2:10" hidden="1" x14ac:dyDescent="0.3">
      <c r="B74" s="433"/>
      <c r="C74" s="134"/>
      <c r="D74" s="134"/>
      <c r="E74" s="135"/>
      <c r="F74" s="136"/>
      <c r="G74" s="175"/>
      <c r="H74" s="137"/>
      <c r="I74" s="137"/>
      <c r="J74" s="439"/>
    </row>
    <row r="75" spans="2:10" hidden="1" x14ac:dyDescent="0.3">
      <c r="B75" s="433"/>
      <c r="C75" s="134"/>
      <c r="D75" s="134"/>
      <c r="E75" s="135"/>
      <c r="F75" s="136"/>
      <c r="G75" s="175"/>
      <c r="H75" s="137"/>
      <c r="I75" s="137"/>
      <c r="J75" s="439"/>
    </row>
    <row r="76" spans="2:10" hidden="1" x14ac:dyDescent="0.3">
      <c r="B76" s="433"/>
      <c r="C76" s="134"/>
      <c r="D76" s="134"/>
      <c r="E76" s="135"/>
      <c r="F76" s="136"/>
      <c r="G76" s="175"/>
      <c r="H76" s="137"/>
      <c r="I76" s="137"/>
      <c r="J76" s="439"/>
    </row>
    <row r="77" spans="2:10" hidden="1" x14ac:dyDescent="0.3">
      <c r="B77" s="433"/>
      <c r="C77" s="134"/>
      <c r="D77" s="134"/>
      <c r="E77" s="135"/>
      <c r="F77" s="136"/>
      <c r="G77" s="175"/>
      <c r="H77" s="137"/>
      <c r="I77" s="137"/>
      <c r="J77" s="439"/>
    </row>
    <row r="78" spans="2:10" hidden="1" x14ac:dyDescent="0.3">
      <c r="B78" s="433"/>
      <c r="C78" s="134"/>
      <c r="D78" s="134"/>
      <c r="E78" s="135"/>
      <c r="F78" s="136"/>
      <c r="G78" s="175"/>
      <c r="H78" s="137"/>
      <c r="I78" s="137"/>
      <c r="J78" s="439"/>
    </row>
    <row r="79" spans="2:10" hidden="1" x14ac:dyDescent="0.3">
      <c r="B79" s="433"/>
      <c r="C79" s="134"/>
      <c r="D79" s="134"/>
      <c r="E79" s="135"/>
      <c r="F79" s="136"/>
      <c r="G79" s="175"/>
      <c r="H79" s="137"/>
      <c r="I79" s="137"/>
      <c r="J79" s="439"/>
    </row>
    <row r="80" spans="2:10" hidden="1" x14ac:dyDescent="0.3">
      <c r="B80" s="433"/>
      <c r="C80" s="134"/>
      <c r="D80" s="134"/>
      <c r="E80" s="135"/>
      <c r="F80" s="136"/>
      <c r="G80" s="175"/>
      <c r="H80" s="137"/>
      <c r="I80" s="137"/>
      <c r="J80" s="439"/>
    </row>
    <row r="81" spans="2:10" hidden="1" x14ac:dyDescent="0.3">
      <c r="B81" s="433"/>
      <c r="C81" s="134"/>
      <c r="D81" s="134"/>
      <c r="E81" s="135"/>
      <c r="F81" s="136"/>
      <c r="G81" s="175"/>
      <c r="H81" s="137"/>
      <c r="I81" s="137"/>
      <c r="J81" s="439"/>
    </row>
    <row r="82" spans="2:10" hidden="1" x14ac:dyDescent="0.3">
      <c r="B82" s="433"/>
      <c r="C82" s="134"/>
      <c r="D82" s="134"/>
      <c r="E82" s="135"/>
      <c r="F82" s="136"/>
      <c r="G82" s="175"/>
      <c r="H82" s="137"/>
      <c r="I82" s="137"/>
      <c r="J82" s="439"/>
    </row>
    <row r="83" spans="2:10" hidden="1" x14ac:dyDescent="0.3">
      <c r="B83" s="433"/>
      <c r="C83" s="134"/>
      <c r="D83" s="134"/>
      <c r="E83" s="135"/>
      <c r="F83" s="136"/>
      <c r="G83" s="175"/>
      <c r="H83" s="137"/>
      <c r="I83" s="137"/>
      <c r="J83" s="439"/>
    </row>
    <row r="84" spans="2:10" hidden="1" x14ac:dyDescent="0.3">
      <c r="B84" s="433"/>
      <c r="C84" s="134"/>
      <c r="D84" s="134"/>
      <c r="E84" s="135"/>
      <c r="F84" s="136"/>
      <c r="G84" s="175"/>
      <c r="H84" s="137"/>
      <c r="I84" s="137"/>
      <c r="J84" s="439"/>
    </row>
    <row r="85" spans="2:10" hidden="1" x14ac:dyDescent="0.3">
      <c r="B85" s="433"/>
      <c r="C85" s="134"/>
      <c r="D85" s="134"/>
      <c r="E85" s="135"/>
      <c r="F85" s="136"/>
      <c r="G85" s="175"/>
      <c r="H85" s="137"/>
      <c r="I85" s="137"/>
      <c r="J85" s="439"/>
    </row>
    <row r="86" spans="2:10" hidden="1" x14ac:dyDescent="0.3">
      <c r="B86" s="433"/>
      <c r="C86" s="134"/>
      <c r="D86" s="134"/>
      <c r="E86" s="135"/>
      <c r="F86" s="136"/>
      <c r="G86" s="175"/>
      <c r="H86" s="137"/>
      <c r="I86" s="137"/>
      <c r="J86" s="439"/>
    </row>
    <row r="87" spans="2:10" hidden="1" x14ac:dyDescent="0.3">
      <c r="B87" s="433"/>
      <c r="C87" s="134"/>
      <c r="D87" s="134"/>
      <c r="E87" s="135"/>
      <c r="F87" s="136"/>
      <c r="G87" s="175"/>
      <c r="H87" s="137"/>
      <c r="I87" s="137"/>
      <c r="J87" s="439"/>
    </row>
    <row r="88" spans="2:10" hidden="1" x14ac:dyDescent="0.3">
      <c r="B88" s="433"/>
      <c r="C88" s="134"/>
      <c r="D88" s="134"/>
      <c r="E88" s="135"/>
      <c r="F88" s="136"/>
      <c r="G88" s="175"/>
      <c r="H88" s="137"/>
      <c r="I88" s="137"/>
      <c r="J88" s="439"/>
    </row>
    <row r="89" spans="2:10" hidden="1" x14ac:dyDescent="0.3">
      <c r="B89" s="433"/>
      <c r="C89" s="134"/>
      <c r="D89" s="134"/>
      <c r="E89" s="135"/>
      <c r="F89" s="136"/>
      <c r="G89" s="175"/>
      <c r="H89" s="137"/>
      <c r="I89" s="137"/>
      <c r="J89" s="439"/>
    </row>
    <row r="90" spans="2:10" hidden="1" x14ac:dyDescent="0.3">
      <c r="B90" s="433"/>
      <c r="C90" s="134"/>
      <c r="D90" s="134"/>
      <c r="E90" s="135"/>
      <c r="F90" s="136"/>
      <c r="G90" s="175"/>
      <c r="H90" s="137"/>
      <c r="I90" s="137"/>
      <c r="J90" s="439"/>
    </row>
    <row r="91" spans="2:10" hidden="1" x14ac:dyDescent="0.3">
      <c r="B91" s="433"/>
      <c r="C91" s="134"/>
      <c r="D91" s="134"/>
      <c r="E91" s="135"/>
      <c r="F91" s="136"/>
      <c r="G91" s="175"/>
      <c r="H91" s="137"/>
      <c r="I91" s="137"/>
      <c r="J91" s="439"/>
    </row>
    <row r="92" spans="2:10" hidden="1" x14ac:dyDescent="0.3">
      <c r="B92" s="433"/>
      <c r="C92" s="134"/>
      <c r="D92" s="134"/>
      <c r="E92" s="135"/>
      <c r="F92" s="136"/>
      <c r="G92" s="175"/>
      <c r="H92" s="137"/>
      <c r="I92" s="137"/>
      <c r="J92" s="439"/>
    </row>
    <row r="93" spans="2:10" hidden="1" x14ac:dyDescent="0.3">
      <c r="B93" s="433"/>
      <c r="C93" s="134"/>
      <c r="D93" s="134"/>
      <c r="E93" s="135"/>
      <c r="F93" s="136"/>
      <c r="G93" s="175"/>
      <c r="H93" s="137"/>
      <c r="I93" s="137"/>
      <c r="J93" s="439"/>
    </row>
    <row r="94" spans="2:10" hidden="1" x14ac:dyDescent="0.3">
      <c r="B94" s="433"/>
      <c r="C94" s="134"/>
      <c r="D94" s="134"/>
      <c r="E94" s="135"/>
      <c r="F94" s="136"/>
      <c r="G94" s="175"/>
      <c r="H94" s="137"/>
      <c r="I94" s="137"/>
      <c r="J94" s="439"/>
    </row>
    <row r="95" spans="2:10" hidden="1" x14ac:dyDescent="0.3">
      <c r="B95" s="433"/>
      <c r="C95" s="134"/>
      <c r="D95" s="134"/>
      <c r="E95" s="135"/>
      <c r="F95" s="136"/>
      <c r="G95" s="175"/>
      <c r="H95" s="137"/>
      <c r="I95" s="137"/>
      <c r="J95" s="439"/>
    </row>
    <row r="96" spans="2:10" hidden="1" x14ac:dyDescent="0.3">
      <c r="B96" s="433"/>
      <c r="C96" s="134"/>
      <c r="D96" s="134"/>
      <c r="E96" s="135"/>
      <c r="F96" s="136"/>
      <c r="G96" s="175"/>
      <c r="H96" s="137"/>
      <c r="I96" s="137"/>
      <c r="J96" s="439"/>
    </row>
    <row r="97" spans="2:10" hidden="1" x14ac:dyDescent="0.3">
      <c r="B97" s="433"/>
      <c r="C97" s="134"/>
      <c r="D97" s="134"/>
      <c r="E97" s="135"/>
      <c r="F97" s="136"/>
      <c r="G97" s="175"/>
      <c r="H97" s="137"/>
      <c r="I97" s="137"/>
      <c r="J97" s="439"/>
    </row>
    <row r="98" spans="2:10" hidden="1" x14ac:dyDescent="0.3">
      <c r="B98" s="433"/>
      <c r="C98" s="134"/>
      <c r="D98" s="134"/>
      <c r="E98" s="135"/>
      <c r="F98" s="136"/>
      <c r="G98" s="175"/>
      <c r="H98" s="137"/>
      <c r="I98" s="137"/>
      <c r="J98" s="439"/>
    </row>
    <row r="99" spans="2:10" hidden="1" x14ac:dyDescent="0.3">
      <c r="B99" s="433"/>
      <c r="C99" s="134"/>
      <c r="D99" s="134"/>
      <c r="E99" s="135"/>
      <c r="F99" s="136"/>
      <c r="G99" s="175"/>
      <c r="H99" s="137"/>
      <c r="I99" s="137"/>
      <c r="J99" s="439"/>
    </row>
    <row r="100" spans="2:10" hidden="1" x14ac:dyDescent="0.3">
      <c r="B100" s="433"/>
      <c r="C100" s="134"/>
      <c r="D100" s="134"/>
      <c r="E100" s="135"/>
      <c r="F100" s="136"/>
      <c r="G100" s="175"/>
      <c r="H100" s="137"/>
      <c r="I100" s="137"/>
      <c r="J100" s="439"/>
    </row>
    <row r="101" spans="2:10" hidden="1" x14ac:dyDescent="0.3">
      <c r="B101" s="433"/>
      <c r="C101" s="134"/>
      <c r="D101" s="134"/>
      <c r="E101" s="135"/>
      <c r="F101" s="136"/>
      <c r="G101" s="175"/>
      <c r="H101" s="137"/>
      <c r="I101" s="137"/>
      <c r="J101" s="439"/>
    </row>
    <row r="102" spans="2:10" hidden="1" x14ac:dyDescent="0.3">
      <c r="B102" s="433"/>
      <c r="C102" s="134"/>
      <c r="D102" s="134"/>
      <c r="E102" s="135"/>
      <c r="F102" s="136"/>
      <c r="G102" s="175"/>
      <c r="H102" s="137"/>
      <c r="I102" s="137"/>
      <c r="J102" s="439"/>
    </row>
    <row r="103" spans="2:10" hidden="1" x14ac:dyDescent="0.3">
      <c r="B103" s="433"/>
      <c r="C103" s="134"/>
      <c r="D103" s="134"/>
      <c r="E103" s="135"/>
      <c r="F103" s="136"/>
      <c r="G103" s="175"/>
      <c r="H103" s="137"/>
      <c r="I103" s="137"/>
      <c r="J103" s="439"/>
    </row>
    <row r="104" spans="2:10" hidden="1" x14ac:dyDescent="0.3">
      <c r="B104" s="433"/>
      <c r="C104" s="134"/>
      <c r="D104" s="134"/>
      <c r="E104" s="135"/>
      <c r="F104" s="136"/>
      <c r="G104" s="175"/>
      <c r="H104" s="137"/>
      <c r="I104" s="137"/>
      <c r="J104" s="439"/>
    </row>
    <row r="105" spans="2:10" hidden="1" x14ac:dyDescent="0.3">
      <c r="B105" s="433"/>
      <c r="C105" s="134"/>
      <c r="D105" s="134"/>
      <c r="E105" s="135"/>
      <c r="F105" s="136"/>
      <c r="G105" s="175"/>
      <c r="H105" s="137"/>
      <c r="I105" s="137"/>
      <c r="J105" s="439"/>
    </row>
    <row r="106" spans="2:10" hidden="1" x14ac:dyDescent="0.3">
      <c r="B106" s="433"/>
      <c r="C106" s="134"/>
      <c r="D106" s="134"/>
      <c r="E106" s="135"/>
      <c r="F106" s="136"/>
      <c r="G106" s="175"/>
      <c r="H106" s="137"/>
      <c r="I106" s="137"/>
      <c r="J106" s="439"/>
    </row>
    <row r="107" spans="2:10" hidden="1" x14ac:dyDescent="0.3">
      <c r="B107" s="433"/>
      <c r="C107" s="134"/>
      <c r="D107" s="134"/>
      <c r="E107" s="135"/>
      <c r="F107" s="136"/>
      <c r="G107" s="175"/>
      <c r="H107" s="137"/>
      <c r="I107" s="137"/>
      <c r="J107" s="439"/>
    </row>
    <row r="108" spans="2:10" hidden="1" x14ac:dyDescent="0.3">
      <c r="B108" s="433"/>
      <c r="C108" s="134"/>
      <c r="D108" s="134"/>
      <c r="E108" s="135"/>
      <c r="F108" s="136"/>
      <c r="G108" s="175"/>
      <c r="H108" s="137"/>
      <c r="I108" s="137"/>
      <c r="J108" s="439"/>
    </row>
    <row r="109" spans="2:10" hidden="1" x14ac:dyDescent="0.3">
      <c r="B109" s="433"/>
      <c r="C109" s="134"/>
      <c r="D109" s="134"/>
      <c r="E109" s="135"/>
      <c r="F109" s="136"/>
      <c r="G109" s="175"/>
      <c r="H109" s="137"/>
      <c r="I109" s="137"/>
      <c r="J109" s="439"/>
    </row>
    <row r="110" spans="2:10" hidden="1" x14ac:dyDescent="0.3">
      <c r="B110" s="433"/>
      <c r="C110" s="134"/>
      <c r="D110" s="134"/>
      <c r="E110" s="135"/>
      <c r="F110" s="136"/>
      <c r="G110" s="175"/>
      <c r="H110" s="137"/>
      <c r="I110" s="137"/>
      <c r="J110" s="439"/>
    </row>
    <row r="111" spans="2:10" hidden="1" x14ac:dyDescent="0.3">
      <c r="B111" s="433"/>
      <c r="C111" s="134"/>
      <c r="D111" s="134"/>
      <c r="E111" s="135"/>
      <c r="F111" s="136"/>
      <c r="G111" s="175"/>
      <c r="H111" s="137"/>
      <c r="I111" s="137"/>
      <c r="J111" s="439"/>
    </row>
    <row r="112" spans="2:10" hidden="1" x14ac:dyDescent="0.3">
      <c r="B112" s="433"/>
      <c r="C112" s="134"/>
      <c r="D112" s="134"/>
      <c r="E112" s="135"/>
      <c r="F112" s="136"/>
      <c r="G112" s="175"/>
      <c r="H112" s="137"/>
      <c r="I112" s="137"/>
      <c r="J112" s="439"/>
    </row>
    <row r="113" spans="2:10" hidden="1" x14ac:dyDescent="0.3">
      <c r="B113" s="433"/>
      <c r="C113" s="134"/>
      <c r="D113" s="134"/>
      <c r="E113" s="135"/>
      <c r="F113" s="136"/>
      <c r="G113" s="175"/>
      <c r="H113" s="137"/>
      <c r="I113" s="137"/>
      <c r="J113" s="439"/>
    </row>
    <row r="114" spans="2:10" hidden="1" x14ac:dyDescent="0.3">
      <c r="B114" s="433"/>
      <c r="C114" s="134"/>
      <c r="D114" s="134"/>
      <c r="E114" s="135"/>
      <c r="F114" s="136"/>
      <c r="G114" s="175"/>
      <c r="H114" s="137"/>
      <c r="I114" s="137"/>
      <c r="J114" s="439"/>
    </row>
    <row r="115" spans="2:10" hidden="1" x14ac:dyDescent="0.3">
      <c r="B115" s="433"/>
      <c r="C115" s="134"/>
      <c r="D115" s="134"/>
      <c r="E115" s="135"/>
      <c r="F115" s="136"/>
      <c r="G115" s="175"/>
      <c r="H115" s="137"/>
      <c r="I115" s="137"/>
      <c r="J115" s="439"/>
    </row>
    <row r="116" spans="2:10" hidden="1" x14ac:dyDescent="0.3">
      <c r="B116" s="433"/>
      <c r="C116" s="134"/>
      <c r="D116" s="134"/>
      <c r="E116" s="135"/>
      <c r="F116" s="136"/>
      <c r="G116" s="175"/>
      <c r="H116" s="137"/>
      <c r="I116" s="137"/>
      <c r="J116" s="439"/>
    </row>
    <row r="117" spans="2:10" hidden="1" x14ac:dyDescent="0.3">
      <c r="B117" s="433"/>
      <c r="C117" s="134"/>
      <c r="D117" s="134"/>
      <c r="E117" s="135"/>
      <c r="F117" s="136"/>
      <c r="G117" s="175"/>
      <c r="H117" s="137"/>
      <c r="I117" s="137"/>
      <c r="J117" s="439"/>
    </row>
    <row r="118" spans="2:10" hidden="1" x14ac:dyDescent="0.3">
      <c r="B118" s="433"/>
      <c r="C118" s="134"/>
      <c r="D118" s="134"/>
      <c r="E118" s="135"/>
      <c r="F118" s="136"/>
      <c r="G118" s="175"/>
      <c r="H118" s="137"/>
      <c r="I118" s="137"/>
      <c r="J118" s="439"/>
    </row>
    <row r="119" spans="2:10" hidden="1" x14ac:dyDescent="0.3">
      <c r="B119" s="433"/>
      <c r="C119" s="134"/>
      <c r="D119" s="134"/>
      <c r="E119" s="135"/>
      <c r="F119" s="136"/>
      <c r="G119" s="175"/>
      <c r="H119" s="137"/>
      <c r="I119" s="137"/>
      <c r="J119" s="439"/>
    </row>
    <row r="120" spans="2:10" hidden="1" x14ac:dyDescent="0.3">
      <c r="B120" s="433"/>
      <c r="C120" s="134"/>
      <c r="D120" s="134"/>
      <c r="E120" s="135"/>
      <c r="F120" s="136"/>
      <c r="G120" s="175"/>
      <c r="H120" s="137"/>
      <c r="I120" s="137"/>
      <c r="J120" s="439"/>
    </row>
    <row r="121" spans="2:10" hidden="1" x14ac:dyDescent="0.3">
      <c r="B121" s="433"/>
      <c r="C121" s="134"/>
      <c r="D121" s="134"/>
      <c r="E121" s="135"/>
      <c r="F121" s="136"/>
      <c r="G121" s="175"/>
      <c r="H121" s="137"/>
      <c r="I121" s="137"/>
      <c r="J121" s="439"/>
    </row>
    <row r="122" spans="2:10" hidden="1" x14ac:dyDescent="0.3">
      <c r="B122" s="433"/>
      <c r="C122" s="134"/>
      <c r="D122" s="134"/>
      <c r="E122" s="135"/>
      <c r="F122" s="136"/>
      <c r="G122" s="175"/>
      <c r="H122" s="137"/>
      <c r="I122" s="137"/>
      <c r="J122" s="439"/>
    </row>
    <row r="123" spans="2:10" hidden="1" x14ac:dyDescent="0.3">
      <c r="B123" s="433"/>
      <c r="C123" s="134"/>
      <c r="D123" s="134"/>
      <c r="E123" s="135"/>
      <c r="F123" s="136"/>
      <c r="G123" s="175"/>
      <c r="H123" s="137"/>
      <c r="I123" s="137"/>
      <c r="J123" s="439"/>
    </row>
    <row r="124" spans="2:10" hidden="1" x14ac:dyDescent="0.3">
      <c r="B124" s="433"/>
      <c r="C124" s="134"/>
      <c r="D124" s="134"/>
      <c r="E124" s="135"/>
      <c r="F124" s="136"/>
      <c r="G124" s="175"/>
      <c r="H124" s="137"/>
      <c r="I124" s="137"/>
      <c r="J124" s="439"/>
    </row>
    <row r="125" spans="2:10" hidden="1" x14ac:dyDescent="0.3">
      <c r="B125" s="433"/>
      <c r="C125" s="134"/>
      <c r="D125" s="134"/>
      <c r="E125" s="135"/>
      <c r="F125" s="136"/>
      <c r="G125" s="175"/>
      <c r="H125" s="137"/>
      <c r="I125" s="137"/>
      <c r="J125" s="439"/>
    </row>
    <row r="126" spans="2:10" hidden="1" x14ac:dyDescent="0.3">
      <c r="B126" s="433"/>
      <c r="C126" s="134"/>
      <c r="D126" s="134"/>
      <c r="E126" s="135"/>
      <c r="F126" s="136"/>
      <c r="G126" s="175"/>
      <c r="H126" s="137"/>
      <c r="I126" s="137"/>
      <c r="J126" s="439"/>
    </row>
    <row r="127" spans="2:10" hidden="1" x14ac:dyDescent="0.3">
      <c r="B127" s="433"/>
      <c r="C127" s="134"/>
      <c r="D127" s="134"/>
      <c r="E127" s="135"/>
      <c r="F127" s="136"/>
      <c r="G127" s="175"/>
      <c r="H127" s="137"/>
      <c r="I127" s="137"/>
      <c r="J127" s="439"/>
    </row>
    <row r="128" spans="2:10" hidden="1" x14ac:dyDescent="0.3">
      <c r="B128" s="433"/>
      <c r="C128" s="134"/>
      <c r="D128" s="134"/>
      <c r="E128" s="135"/>
      <c r="F128" s="136"/>
      <c r="G128" s="175"/>
      <c r="H128" s="137"/>
      <c r="I128" s="137"/>
      <c r="J128" s="439"/>
    </row>
    <row r="129" spans="2:10" hidden="1" x14ac:dyDescent="0.3">
      <c r="B129" s="433"/>
      <c r="C129" s="134"/>
      <c r="D129" s="134"/>
      <c r="E129" s="135"/>
      <c r="F129" s="136"/>
      <c r="G129" s="175"/>
      <c r="H129" s="137"/>
      <c r="I129" s="137"/>
      <c r="J129" s="439"/>
    </row>
    <row r="130" spans="2:10" hidden="1" x14ac:dyDescent="0.3">
      <c r="B130" s="433"/>
      <c r="C130" s="134"/>
      <c r="D130" s="134"/>
      <c r="E130" s="135"/>
      <c r="F130" s="136"/>
      <c r="G130" s="175"/>
      <c r="H130" s="137"/>
      <c r="I130" s="137"/>
      <c r="J130" s="439"/>
    </row>
    <row r="131" spans="2:10" hidden="1" x14ac:dyDescent="0.3">
      <c r="B131" s="433"/>
      <c r="C131" s="134"/>
      <c r="D131" s="134"/>
      <c r="E131" s="135"/>
      <c r="F131" s="136"/>
      <c r="G131" s="175"/>
      <c r="H131" s="137"/>
      <c r="I131" s="137"/>
      <c r="J131" s="439"/>
    </row>
    <row r="132" spans="2:10" hidden="1" x14ac:dyDescent="0.3">
      <c r="B132" s="433"/>
      <c r="C132" s="134"/>
      <c r="D132" s="134"/>
      <c r="E132" s="135"/>
      <c r="F132" s="136"/>
      <c r="G132" s="175"/>
      <c r="H132" s="137"/>
      <c r="I132" s="137"/>
      <c r="J132" s="439"/>
    </row>
    <row r="133" spans="2:10" hidden="1" x14ac:dyDescent="0.3">
      <c r="B133" s="433"/>
      <c r="C133" s="134"/>
      <c r="D133" s="134"/>
      <c r="E133" s="135"/>
      <c r="F133" s="136"/>
      <c r="G133" s="175"/>
      <c r="H133" s="137"/>
      <c r="I133" s="137"/>
      <c r="J133" s="439"/>
    </row>
    <row r="134" spans="2:10" hidden="1" x14ac:dyDescent="0.3">
      <c r="B134" s="433"/>
      <c r="C134" s="134"/>
      <c r="D134" s="134"/>
      <c r="E134" s="135"/>
      <c r="F134" s="136"/>
      <c r="G134" s="175"/>
      <c r="H134" s="137"/>
      <c r="I134" s="137"/>
      <c r="J134" s="439"/>
    </row>
    <row r="135" spans="2:10" hidden="1" x14ac:dyDescent="0.3">
      <c r="B135" s="433"/>
      <c r="C135" s="134"/>
      <c r="D135" s="134"/>
      <c r="E135" s="135"/>
      <c r="F135" s="136"/>
      <c r="G135" s="175"/>
      <c r="H135" s="137"/>
      <c r="I135" s="137"/>
      <c r="J135" s="439"/>
    </row>
    <row r="136" spans="2:10" hidden="1" x14ac:dyDescent="0.3">
      <c r="B136" s="433"/>
      <c r="C136" s="134"/>
      <c r="D136" s="134"/>
      <c r="E136" s="135"/>
      <c r="F136" s="136"/>
      <c r="G136" s="175"/>
      <c r="H136" s="137"/>
      <c r="I136" s="137"/>
      <c r="J136" s="439"/>
    </row>
    <row r="137" spans="2:10" hidden="1" x14ac:dyDescent="0.3">
      <c r="B137" s="433"/>
      <c r="C137" s="134"/>
      <c r="D137" s="134"/>
      <c r="E137" s="135"/>
      <c r="F137" s="136"/>
      <c r="G137" s="175"/>
      <c r="H137" s="137"/>
      <c r="I137" s="137"/>
      <c r="J137" s="439"/>
    </row>
    <row r="138" spans="2:10" hidden="1" x14ac:dyDescent="0.3">
      <c r="B138" s="433"/>
      <c r="C138" s="134"/>
      <c r="D138" s="134"/>
      <c r="E138" s="135"/>
      <c r="F138" s="136"/>
      <c r="G138" s="175"/>
      <c r="H138" s="137"/>
      <c r="I138" s="137"/>
      <c r="J138" s="439"/>
    </row>
    <row r="139" spans="2:10" hidden="1" x14ac:dyDescent="0.3">
      <c r="B139" s="433"/>
      <c r="C139" s="134"/>
      <c r="D139" s="134"/>
      <c r="E139" s="135"/>
      <c r="F139" s="136"/>
      <c r="G139" s="175"/>
      <c r="H139" s="137"/>
      <c r="I139" s="137"/>
      <c r="J139" s="439"/>
    </row>
    <row r="140" spans="2:10" hidden="1" x14ac:dyDescent="0.3">
      <c r="B140" s="433"/>
      <c r="C140" s="134"/>
      <c r="D140" s="134"/>
      <c r="E140" s="135"/>
      <c r="F140" s="136"/>
      <c r="G140" s="175"/>
      <c r="H140" s="137"/>
      <c r="I140" s="137"/>
      <c r="J140" s="439"/>
    </row>
    <row r="141" spans="2:10" hidden="1" x14ac:dyDescent="0.3">
      <c r="B141" s="433"/>
      <c r="C141" s="134"/>
      <c r="D141" s="134"/>
      <c r="E141" s="135"/>
      <c r="F141" s="136"/>
      <c r="G141" s="175"/>
      <c r="H141" s="137"/>
      <c r="I141" s="137"/>
      <c r="J141" s="439"/>
    </row>
    <row r="142" spans="2:10" hidden="1" x14ac:dyDescent="0.3">
      <c r="B142" s="433"/>
      <c r="C142" s="134"/>
      <c r="D142" s="134"/>
      <c r="E142" s="135"/>
      <c r="F142" s="136"/>
      <c r="G142" s="175"/>
      <c r="H142" s="137"/>
      <c r="I142" s="137"/>
      <c r="J142" s="439"/>
    </row>
    <row r="143" spans="2:10" hidden="1" x14ac:dyDescent="0.3">
      <c r="B143" s="433"/>
      <c r="C143" s="134"/>
      <c r="D143" s="134"/>
      <c r="E143" s="135"/>
      <c r="F143" s="136"/>
      <c r="G143" s="175"/>
      <c r="H143" s="137"/>
      <c r="I143" s="137"/>
      <c r="J143" s="439"/>
    </row>
    <row r="144" spans="2:10" hidden="1" x14ac:dyDescent="0.3">
      <c r="B144" s="433"/>
      <c r="C144" s="134"/>
      <c r="D144" s="134"/>
      <c r="E144" s="135"/>
      <c r="F144" s="136"/>
      <c r="G144" s="175"/>
      <c r="H144" s="137"/>
      <c r="I144" s="137"/>
      <c r="J144" s="439"/>
    </row>
    <row r="145" spans="2:10" hidden="1" x14ac:dyDescent="0.3">
      <c r="B145" s="433"/>
      <c r="C145" s="134"/>
      <c r="D145" s="134"/>
      <c r="E145" s="135"/>
      <c r="F145" s="136"/>
      <c r="G145" s="175"/>
      <c r="H145" s="137"/>
      <c r="I145" s="137"/>
      <c r="J145" s="439"/>
    </row>
    <row r="146" spans="2:10" hidden="1" x14ac:dyDescent="0.3">
      <c r="B146" s="433"/>
      <c r="C146" s="134"/>
      <c r="D146" s="134"/>
      <c r="E146" s="135"/>
      <c r="F146" s="136"/>
      <c r="G146" s="175"/>
      <c r="H146" s="137"/>
      <c r="I146" s="137"/>
      <c r="J146" s="439"/>
    </row>
    <row r="147" spans="2:10" hidden="1" x14ac:dyDescent="0.3">
      <c r="B147" s="433"/>
      <c r="C147" s="134"/>
      <c r="D147" s="134"/>
      <c r="E147" s="135"/>
      <c r="F147" s="136"/>
      <c r="G147" s="175"/>
      <c r="H147" s="137"/>
      <c r="I147" s="137"/>
      <c r="J147" s="439"/>
    </row>
    <row r="148" spans="2:10" hidden="1" x14ac:dyDescent="0.3">
      <c r="B148" s="433"/>
      <c r="C148" s="134"/>
      <c r="D148" s="134"/>
      <c r="E148" s="135"/>
      <c r="F148" s="136"/>
      <c r="G148" s="175"/>
      <c r="H148" s="137"/>
      <c r="I148" s="137"/>
      <c r="J148" s="439"/>
    </row>
    <row r="149" spans="2:10" hidden="1" x14ac:dyDescent="0.3">
      <c r="B149" s="433"/>
      <c r="C149" s="134"/>
      <c r="D149" s="134"/>
      <c r="E149" s="135"/>
      <c r="F149" s="136"/>
      <c r="G149" s="175"/>
      <c r="H149" s="137"/>
      <c r="I149" s="137"/>
      <c r="J149" s="439"/>
    </row>
    <row r="150" spans="2:10" hidden="1" x14ac:dyDescent="0.3">
      <c r="B150" s="433"/>
      <c r="C150" s="134"/>
      <c r="D150" s="134"/>
      <c r="E150" s="135"/>
      <c r="F150" s="136"/>
      <c r="G150" s="175"/>
      <c r="H150" s="137"/>
      <c r="I150" s="137"/>
      <c r="J150" s="439"/>
    </row>
    <row r="151" spans="2:10" hidden="1" x14ac:dyDescent="0.3">
      <c r="B151" s="433"/>
      <c r="C151" s="134"/>
      <c r="D151" s="134"/>
      <c r="E151" s="135"/>
      <c r="F151" s="136"/>
      <c r="G151" s="175"/>
      <c r="H151" s="137"/>
      <c r="I151" s="137"/>
      <c r="J151" s="439"/>
    </row>
    <row r="152" spans="2:10" hidden="1" x14ac:dyDescent="0.3">
      <c r="B152" s="433"/>
      <c r="C152" s="134"/>
      <c r="D152" s="134"/>
      <c r="E152" s="135"/>
      <c r="F152" s="136"/>
      <c r="G152" s="175"/>
      <c r="H152" s="137"/>
      <c r="I152" s="137"/>
      <c r="J152" s="439"/>
    </row>
    <row r="153" spans="2:10" hidden="1" x14ac:dyDescent="0.3">
      <c r="B153" s="433"/>
      <c r="C153" s="134"/>
      <c r="D153" s="134"/>
      <c r="E153" s="135"/>
      <c r="F153" s="136"/>
      <c r="G153" s="175"/>
      <c r="H153" s="137"/>
      <c r="I153" s="137"/>
      <c r="J153" s="439"/>
    </row>
    <row r="154" spans="2:10" hidden="1" x14ac:dyDescent="0.3">
      <c r="B154" s="433"/>
      <c r="C154" s="134"/>
      <c r="D154" s="134"/>
      <c r="E154" s="135"/>
      <c r="F154" s="136"/>
      <c r="G154" s="175"/>
      <c r="H154" s="137"/>
      <c r="I154" s="137"/>
      <c r="J154" s="439"/>
    </row>
    <row r="155" spans="2:10" hidden="1" x14ac:dyDescent="0.3">
      <c r="B155" s="433"/>
      <c r="C155" s="134"/>
      <c r="D155" s="134"/>
      <c r="E155" s="135"/>
      <c r="F155" s="136"/>
      <c r="G155" s="175"/>
      <c r="H155" s="137"/>
      <c r="I155" s="137"/>
      <c r="J155" s="439"/>
    </row>
    <row r="156" spans="2:10" hidden="1" x14ac:dyDescent="0.3">
      <c r="B156" s="433"/>
      <c r="C156" s="134"/>
      <c r="D156" s="134"/>
      <c r="E156" s="135"/>
      <c r="F156" s="136"/>
      <c r="G156" s="175"/>
      <c r="H156" s="137"/>
      <c r="I156" s="137"/>
      <c r="J156" s="439"/>
    </row>
    <row r="157" spans="2:10" hidden="1" x14ac:dyDescent="0.3">
      <c r="B157" s="433"/>
      <c r="C157" s="134"/>
      <c r="D157" s="134"/>
      <c r="E157" s="135"/>
      <c r="F157" s="136"/>
      <c r="G157" s="175"/>
      <c r="H157" s="137"/>
      <c r="I157" s="137"/>
      <c r="J157" s="439"/>
    </row>
    <row r="158" spans="2:10" hidden="1" x14ac:dyDescent="0.3">
      <c r="B158" s="433"/>
      <c r="C158" s="134"/>
      <c r="D158" s="134"/>
      <c r="E158" s="135"/>
      <c r="F158" s="136"/>
      <c r="G158" s="175"/>
      <c r="H158" s="137"/>
      <c r="I158" s="137"/>
      <c r="J158" s="439"/>
    </row>
    <row r="159" spans="2:10" hidden="1" x14ac:dyDescent="0.3">
      <c r="B159" s="433"/>
      <c r="C159" s="134"/>
      <c r="D159" s="134"/>
      <c r="E159" s="135"/>
      <c r="F159" s="136"/>
      <c r="G159" s="175"/>
      <c r="H159" s="137"/>
      <c r="I159" s="137"/>
      <c r="J159" s="439"/>
    </row>
    <row r="160" spans="2:10" hidden="1" x14ac:dyDescent="0.3">
      <c r="B160" s="433"/>
      <c r="C160" s="134"/>
      <c r="D160" s="134"/>
      <c r="E160" s="135"/>
      <c r="F160" s="136"/>
      <c r="G160" s="175"/>
      <c r="H160" s="137"/>
      <c r="I160" s="137"/>
      <c r="J160" s="439"/>
    </row>
    <row r="161" spans="2:10" hidden="1" x14ac:dyDescent="0.3">
      <c r="B161" s="433"/>
      <c r="C161" s="134"/>
      <c r="D161" s="134"/>
      <c r="E161" s="135"/>
      <c r="F161" s="136"/>
      <c r="G161" s="175"/>
      <c r="H161" s="137"/>
      <c r="I161" s="137"/>
      <c r="J161" s="439"/>
    </row>
    <row r="162" spans="2:10" hidden="1" x14ac:dyDescent="0.3">
      <c r="B162" s="433"/>
      <c r="C162" s="134"/>
      <c r="D162" s="134"/>
      <c r="E162" s="135"/>
      <c r="F162" s="136"/>
      <c r="G162" s="175"/>
      <c r="H162" s="137"/>
      <c r="I162" s="137"/>
      <c r="J162" s="439"/>
    </row>
    <row r="163" spans="2:10" hidden="1" x14ac:dyDescent="0.3">
      <c r="B163" s="433"/>
      <c r="C163" s="134"/>
      <c r="D163" s="134"/>
      <c r="E163" s="135"/>
      <c r="F163" s="136"/>
      <c r="G163" s="175"/>
      <c r="H163" s="137"/>
      <c r="I163" s="137"/>
      <c r="J163" s="439"/>
    </row>
    <row r="164" spans="2:10" x14ac:dyDescent="0.3">
      <c r="B164" s="433"/>
      <c r="C164" s="134"/>
      <c r="D164" s="134"/>
      <c r="E164" s="135"/>
      <c r="F164" s="136"/>
      <c r="G164" s="190"/>
      <c r="H164" s="137"/>
      <c r="I164" s="137"/>
      <c r="J164" s="439"/>
    </row>
    <row r="165" spans="2:10" x14ac:dyDescent="0.3">
      <c r="B165" s="433"/>
      <c r="C165" s="134"/>
      <c r="D165" s="134"/>
      <c r="E165" s="135"/>
      <c r="F165" s="136"/>
      <c r="G165" s="190"/>
      <c r="H165" s="137"/>
      <c r="I165" s="137"/>
      <c r="J165" s="439"/>
    </row>
    <row r="166" spans="2:10" x14ac:dyDescent="0.3">
      <c r="B166" s="433"/>
      <c r="C166" s="134"/>
      <c r="D166" s="134"/>
      <c r="E166" s="135"/>
      <c r="F166" s="136"/>
      <c r="G166" s="190"/>
      <c r="H166" s="137"/>
      <c r="I166" s="137"/>
      <c r="J166" s="439"/>
    </row>
    <row r="167" spans="2:10" x14ac:dyDescent="0.3">
      <c r="B167" s="433"/>
      <c r="C167" s="134"/>
      <c r="D167" s="134"/>
      <c r="E167" s="135"/>
      <c r="F167" s="136"/>
      <c r="G167" s="190"/>
      <c r="H167" s="137"/>
      <c r="I167" s="137"/>
      <c r="J167" s="439"/>
    </row>
    <row r="168" spans="2:10" x14ac:dyDescent="0.3">
      <c r="B168" s="433"/>
      <c r="C168" s="134"/>
      <c r="D168" s="134"/>
      <c r="E168" s="135"/>
      <c r="F168" s="136"/>
      <c r="G168" s="190"/>
      <c r="H168" s="137"/>
      <c r="I168" s="137"/>
      <c r="J168" s="439"/>
    </row>
    <row r="169" spans="2:10" x14ac:dyDescent="0.3">
      <c r="B169" s="433"/>
      <c r="C169" s="134"/>
      <c r="D169" s="134"/>
      <c r="E169" s="135"/>
      <c r="F169" s="136"/>
      <c r="G169" s="190"/>
      <c r="H169" s="137"/>
      <c r="I169" s="137"/>
      <c r="J169" s="439"/>
    </row>
    <row r="170" spans="2:10" x14ac:dyDescent="0.3">
      <c r="B170" s="433"/>
      <c r="C170" s="134"/>
      <c r="D170" s="134"/>
      <c r="E170" s="135"/>
      <c r="F170" s="136"/>
      <c r="G170" s="190"/>
      <c r="H170" s="137"/>
      <c r="I170" s="137"/>
      <c r="J170" s="439"/>
    </row>
    <row r="171" spans="2:10" x14ac:dyDescent="0.3">
      <c r="B171" s="433"/>
      <c r="C171" s="134"/>
      <c r="D171" s="134"/>
      <c r="E171" s="135"/>
      <c r="F171" s="136"/>
      <c r="G171" s="190"/>
      <c r="H171" s="137"/>
      <c r="I171" s="137"/>
      <c r="J171" s="439"/>
    </row>
    <row r="172" spans="2:10" x14ac:dyDescent="0.3">
      <c r="B172" s="433"/>
      <c r="C172" s="134"/>
      <c r="D172" s="134"/>
      <c r="E172" s="135"/>
      <c r="F172" s="136"/>
      <c r="G172" s="190"/>
      <c r="H172" s="137"/>
      <c r="I172" s="137"/>
      <c r="J172" s="439"/>
    </row>
    <row r="173" spans="2:10" x14ac:dyDescent="0.3">
      <c r="B173" s="433"/>
      <c r="C173" s="134"/>
      <c r="D173" s="134"/>
      <c r="E173" s="135"/>
      <c r="F173" s="136"/>
      <c r="G173" s="190"/>
      <c r="H173" s="137"/>
      <c r="I173" s="137"/>
      <c r="J173" s="439"/>
    </row>
    <row r="174" spans="2:10" x14ac:dyDescent="0.3">
      <c r="B174" s="433"/>
      <c r="C174" s="134"/>
      <c r="D174" s="134"/>
      <c r="E174" s="135"/>
      <c r="F174" s="136"/>
      <c r="G174" s="190"/>
      <c r="H174" s="137"/>
      <c r="I174" s="137"/>
      <c r="J174" s="439"/>
    </row>
    <row r="175" spans="2:10" x14ac:dyDescent="0.3">
      <c r="B175" s="433"/>
      <c r="C175" s="134"/>
      <c r="D175" s="134"/>
      <c r="E175" s="135"/>
      <c r="F175" s="136"/>
      <c r="G175" s="190"/>
      <c r="H175" s="137"/>
      <c r="I175" s="137"/>
      <c r="J175" s="439"/>
    </row>
    <row r="176" spans="2:10" x14ac:dyDescent="0.3">
      <c r="B176" s="433"/>
      <c r="C176" s="134"/>
      <c r="D176" s="134"/>
      <c r="E176" s="135"/>
      <c r="F176" s="136"/>
      <c r="G176" s="190"/>
      <c r="H176" s="137"/>
      <c r="I176" s="137"/>
      <c r="J176" s="439"/>
    </row>
    <row r="177" spans="2:10" x14ac:dyDescent="0.3">
      <c r="B177" s="433"/>
      <c r="C177" s="134"/>
      <c r="D177" s="134"/>
      <c r="E177" s="135"/>
      <c r="F177" s="136"/>
      <c r="G177" s="190"/>
      <c r="H177" s="137"/>
      <c r="I177" s="137"/>
      <c r="J177" s="439"/>
    </row>
    <row r="178" spans="2:10" x14ac:dyDescent="0.3">
      <c r="B178" s="433"/>
      <c r="C178" s="134"/>
      <c r="D178" s="134"/>
      <c r="E178" s="135"/>
      <c r="F178" s="136"/>
      <c r="G178" s="190"/>
      <c r="H178" s="137"/>
      <c r="I178" s="137"/>
      <c r="J178" s="439"/>
    </row>
    <row r="179" spans="2:10" x14ac:dyDescent="0.3">
      <c r="B179" s="433"/>
      <c r="C179" s="134"/>
      <c r="D179" s="134"/>
      <c r="E179" s="135"/>
      <c r="F179" s="136"/>
      <c r="G179" s="190"/>
      <c r="H179" s="137"/>
      <c r="I179" s="137"/>
      <c r="J179" s="439"/>
    </row>
    <row r="180" spans="2:10" x14ac:dyDescent="0.3">
      <c r="B180" s="433"/>
      <c r="C180" s="134"/>
      <c r="D180" s="134"/>
      <c r="E180" s="135"/>
      <c r="F180" s="136"/>
      <c r="G180" s="190"/>
      <c r="H180" s="137"/>
      <c r="I180" s="137"/>
      <c r="J180" s="439"/>
    </row>
    <row r="181" spans="2:10" x14ac:dyDescent="0.3">
      <c r="B181" s="433"/>
      <c r="C181" s="134"/>
      <c r="D181" s="134"/>
      <c r="E181" s="135"/>
      <c r="F181" s="136"/>
      <c r="G181" s="190"/>
      <c r="H181" s="137"/>
      <c r="I181" s="137"/>
      <c r="J181" s="439"/>
    </row>
    <row r="182" spans="2:10" x14ac:dyDescent="0.3">
      <c r="B182" s="433"/>
      <c r="C182" s="134"/>
      <c r="D182" s="134"/>
      <c r="E182" s="135"/>
      <c r="F182" s="136"/>
      <c r="G182" s="190"/>
      <c r="H182" s="137"/>
      <c r="I182" s="137"/>
      <c r="J182" s="439"/>
    </row>
    <row r="183" spans="2:10" x14ac:dyDescent="0.3">
      <c r="B183" s="433"/>
      <c r="C183" s="134"/>
      <c r="D183" s="134"/>
      <c r="E183" s="135"/>
      <c r="F183" s="136"/>
      <c r="G183" s="190"/>
      <c r="H183" s="137"/>
      <c r="I183" s="137"/>
      <c r="J183" s="439"/>
    </row>
    <row r="184" spans="2:10" x14ac:dyDescent="0.3">
      <c r="B184" s="433"/>
      <c r="C184" s="134"/>
      <c r="D184" s="134"/>
      <c r="E184" s="135"/>
      <c r="F184" s="136"/>
      <c r="G184" s="190"/>
      <c r="H184" s="137"/>
      <c r="I184" s="137"/>
      <c r="J184" s="439"/>
    </row>
    <row r="185" spans="2:10" x14ac:dyDescent="0.3">
      <c r="B185" s="433"/>
      <c r="C185" s="134"/>
      <c r="D185" s="134"/>
      <c r="E185" s="135"/>
      <c r="F185" s="136"/>
      <c r="G185" s="190"/>
      <c r="H185" s="137"/>
      <c r="I185" s="137"/>
      <c r="J185" s="439"/>
    </row>
    <row r="186" spans="2:10" x14ac:dyDescent="0.3">
      <c r="B186" s="434"/>
      <c r="C186" s="216"/>
      <c r="D186" s="216"/>
      <c r="E186" s="217"/>
      <c r="F186" s="218"/>
      <c r="G186" s="175"/>
      <c r="H186" s="219"/>
      <c r="I186" s="219"/>
      <c r="J186" s="440"/>
    </row>
    <row r="187" spans="2:10" x14ac:dyDescent="0.3">
      <c r="B187" s="434"/>
      <c r="C187" s="216"/>
      <c r="D187" s="216"/>
      <c r="E187" s="217"/>
      <c r="F187" s="218"/>
      <c r="G187" s="175"/>
      <c r="H187" s="219"/>
      <c r="I187" s="219"/>
      <c r="J187" s="440"/>
    </row>
    <row r="188" spans="2:10" x14ac:dyDescent="0.3">
      <c r="B188" s="434"/>
      <c r="C188" s="216"/>
      <c r="D188" s="216"/>
      <c r="E188" s="217"/>
      <c r="F188" s="218"/>
      <c r="G188" s="175"/>
      <c r="H188" s="219"/>
      <c r="I188" s="219"/>
      <c r="J188" s="440"/>
    </row>
    <row r="189" spans="2:10" x14ac:dyDescent="0.3">
      <c r="B189" s="434"/>
      <c r="C189" s="216"/>
      <c r="D189" s="216"/>
      <c r="E189" s="217"/>
      <c r="F189" s="218"/>
      <c r="G189" s="175"/>
      <c r="H189" s="219"/>
      <c r="I189" s="219"/>
      <c r="J189" s="440"/>
    </row>
    <row r="190" spans="2:10" x14ac:dyDescent="0.3">
      <c r="B190" s="434"/>
      <c r="C190" s="216"/>
      <c r="D190" s="216"/>
      <c r="E190" s="217"/>
      <c r="F190" s="218"/>
      <c r="G190" s="175"/>
      <c r="H190" s="219"/>
      <c r="I190" s="219"/>
      <c r="J190" s="440"/>
    </row>
    <row r="191" spans="2:10" x14ac:dyDescent="0.3">
      <c r="B191" s="434"/>
      <c r="C191" s="216"/>
      <c r="D191" s="216"/>
      <c r="E191" s="217"/>
      <c r="F191" s="218"/>
      <c r="G191" s="175"/>
      <c r="H191" s="219"/>
      <c r="I191" s="219"/>
      <c r="J191" s="440"/>
    </row>
    <row r="192" spans="2:10" x14ac:dyDescent="0.3">
      <c r="B192" s="434"/>
      <c r="C192" s="216"/>
      <c r="D192" s="216"/>
      <c r="E192" s="217"/>
      <c r="F192" s="218"/>
      <c r="G192" s="175"/>
      <c r="H192" s="219"/>
      <c r="I192" s="219"/>
      <c r="J192" s="440"/>
    </row>
    <row r="193" spans="2:10" x14ac:dyDescent="0.3">
      <c r="B193" s="434"/>
      <c r="C193" s="216"/>
      <c r="D193" s="216"/>
      <c r="E193" s="217"/>
      <c r="F193" s="218"/>
      <c r="G193" s="175"/>
      <c r="H193" s="219"/>
      <c r="I193" s="219"/>
      <c r="J193" s="440"/>
    </row>
    <row r="194" spans="2:10" x14ac:dyDescent="0.3">
      <c r="B194" s="434"/>
      <c r="C194" s="216"/>
      <c r="D194" s="216"/>
      <c r="E194" s="217"/>
      <c r="F194" s="218"/>
      <c r="G194" s="175"/>
      <c r="H194" s="219"/>
      <c r="I194" s="219"/>
      <c r="J194" s="440"/>
    </row>
    <row r="195" spans="2:10" x14ac:dyDescent="0.3">
      <c r="B195" s="434"/>
      <c r="C195" s="216"/>
      <c r="D195" s="216"/>
      <c r="E195" s="217"/>
      <c r="F195" s="218"/>
      <c r="G195" s="175"/>
      <c r="H195" s="219"/>
      <c r="I195" s="219"/>
      <c r="J195" s="440"/>
    </row>
    <row r="196" spans="2:10" x14ac:dyDescent="0.3">
      <c r="B196" s="434"/>
      <c r="C196" s="216"/>
      <c r="D196" s="216"/>
      <c r="E196" s="217"/>
      <c r="F196" s="218"/>
      <c r="G196" s="175"/>
      <c r="H196" s="219"/>
      <c r="I196" s="219"/>
      <c r="J196" s="440"/>
    </row>
    <row r="197" spans="2:10" x14ac:dyDescent="0.3">
      <c r="B197" s="434"/>
      <c r="C197" s="216"/>
      <c r="D197" s="216"/>
      <c r="E197" s="217"/>
      <c r="F197" s="218"/>
      <c r="G197" s="175"/>
      <c r="H197" s="219"/>
      <c r="I197" s="219"/>
      <c r="J197" s="440"/>
    </row>
    <row r="198" spans="2:10" x14ac:dyDescent="0.3">
      <c r="B198" s="434"/>
      <c r="C198" s="216"/>
      <c r="D198" s="216"/>
      <c r="E198" s="217"/>
      <c r="F198" s="218"/>
      <c r="G198" s="175"/>
      <c r="H198" s="219"/>
      <c r="I198" s="219"/>
      <c r="J198" s="440"/>
    </row>
    <row r="199" spans="2:10" x14ac:dyDescent="0.3">
      <c r="B199" s="434"/>
      <c r="C199" s="216"/>
      <c r="D199" s="216"/>
      <c r="E199" s="217"/>
      <c r="F199" s="218"/>
      <c r="G199" s="175"/>
      <c r="H199" s="219"/>
      <c r="I199" s="219"/>
      <c r="J199" s="440"/>
    </row>
    <row r="200" spans="2:10" x14ac:dyDescent="0.3">
      <c r="B200" s="434"/>
      <c r="C200" s="216"/>
      <c r="D200" s="216"/>
      <c r="E200" s="217"/>
      <c r="F200" s="218"/>
      <c r="G200" s="175"/>
      <c r="H200" s="219"/>
      <c r="I200" s="219"/>
      <c r="J200" s="440"/>
    </row>
    <row r="201" spans="2:10" x14ac:dyDescent="0.3">
      <c r="B201" s="434"/>
      <c r="C201" s="216"/>
      <c r="D201" s="216"/>
      <c r="E201" s="217"/>
      <c r="F201" s="218"/>
      <c r="G201" s="175"/>
      <c r="H201" s="219"/>
      <c r="I201" s="219"/>
      <c r="J201" s="440"/>
    </row>
    <row r="202" spans="2:10" x14ac:dyDescent="0.3">
      <c r="B202" s="434"/>
      <c r="C202" s="216"/>
      <c r="D202" s="216"/>
      <c r="E202" s="217"/>
      <c r="F202" s="218"/>
      <c r="G202" s="175"/>
      <c r="H202" s="219"/>
      <c r="I202" s="219"/>
      <c r="J202" s="440"/>
    </row>
    <row r="203" spans="2:10" x14ac:dyDescent="0.3">
      <c r="B203" s="434"/>
      <c r="C203" s="216"/>
      <c r="D203" s="216"/>
      <c r="E203" s="217"/>
      <c r="F203" s="218"/>
      <c r="G203" s="175"/>
      <c r="H203" s="219"/>
      <c r="I203" s="219"/>
      <c r="J203" s="440"/>
    </row>
    <row r="204" spans="2:10" x14ac:dyDescent="0.3">
      <c r="B204" s="434"/>
      <c r="C204" s="216"/>
      <c r="D204" s="216"/>
      <c r="E204" s="217"/>
      <c r="F204" s="218"/>
      <c r="G204" s="175"/>
      <c r="H204" s="219"/>
      <c r="I204" s="219"/>
      <c r="J204" s="440"/>
    </row>
    <row r="205" spans="2:10" x14ac:dyDescent="0.3">
      <c r="B205" s="434"/>
      <c r="C205" s="216"/>
      <c r="D205" s="216"/>
      <c r="E205" s="217"/>
      <c r="F205" s="218"/>
      <c r="G205" s="175"/>
      <c r="H205" s="219"/>
      <c r="I205" s="219"/>
      <c r="J205" s="440"/>
    </row>
    <row r="206" spans="2:10" x14ac:dyDescent="0.3">
      <c r="B206" s="434"/>
      <c r="C206" s="216"/>
      <c r="D206" s="216"/>
      <c r="E206" s="217"/>
      <c r="F206" s="218"/>
      <c r="G206" s="175"/>
      <c r="H206" s="219"/>
      <c r="I206" s="219"/>
      <c r="J206" s="440"/>
    </row>
    <row r="207" spans="2:10" x14ac:dyDescent="0.3">
      <c r="B207" s="434"/>
      <c r="C207" s="216"/>
      <c r="D207" s="216"/>
      <c r="E207" s="217"/>
      <c r="F207" s="218"/>
      <c r="G207" s="175"/>
      <c r="H207" s="219"/>
      <c r="I207" s="219"/>
      <c r="J207" s="440"/>
    </row>
    <row r="208" spans="2:10" x14ac:dyDescent="0.3">
      <c r="B208" s="434"/>
      <c r="C208" s="216"/>
      <c r="D208" s="216"/>
      <c r="E208" s="217"/>
      <c r="F208" s="218"/>
      <c r="G208" s="175"/>
      <c r="H208" s="219"/>
      <c r="I208" s="219"/>
      <c r="J208" s="440"/>
    </row>
    <row r="209" spans="2:10" x14ac:dyDescent="0.3">
      <c r="B209" s="434"/>
      <c r="C209" s="216"/>
      <c r="D209" s="216"/>
      <c r="E209" s="217"/>
      <c r="F209" s="218"/>
      <c r="G209" s="175"/>
      <c r="H209" s="219"/>
      <c r="I209" s="219"/>
      <c r="J209" s="440"/>
    </row>
    <row r="210" spans="2:10" x14ac:dyDescent="0.3">
      <c r="B210" s="434"/>
      <c r="C210" s="216"/>
      <c r="D210" s="216"/>
      <c r="E210" s="217"/>
      <c r="F210" s="218"/>
      <c r="G210" s="175"/>
      <c r="H210" s="219"/>
      <c r="I210" s="219"/>
      <c r="J210" s="440"/>
    </row>
    <row r="211" spans="2:10" x14ac:dyDescent="0.3">
      <c r="B211" s="434"/>
      <c r="C211" s="216"/>
      <c r="D211" s="216"/>
      <c r="E211" s="217"/>
      <c r="F211" s="218"/>
      <c r="G211" s="175"/>
      <c r="H211" s="219"/>
      <c r="I211" s="219"/>
      <c r="J211" s="440"/>
    </row>
    <row r="212" spans="2:10" x14ac:dyDescent="0.3">
      <c r="B212" s="434"/>
      <c r="C212" s="216"/>
      <c r="D212" s="216"/>
      <c r="E212" s="217"/>
      <c r="F212" s="218"/>
      <c r="G212" s="175"/>
      <c r="H212" s="219"/>
      <c r="I212" s="219"/>
      <c r="J212" s="440"/>
    </row>
    <row r="213" spans="2:10" x14ac:dyDescent="0.3">
      <c r="B213" s="434"/>
      <c r="C213" s="216"/>
      <c r="D213" s="216"/>
      <c r="E213" s="217"/>
      <c r="F213" s="218"/>
      <c r="G213" s="175"/>
      <c r="H213" s="219"/>
      <c r="I213" s="219"/>
      <c r="J213" s="440"/>
    </row>
    <row r="214" spans="2:10" x14ac:dyDescent="0.3">
      <c r="B214" s="434"/>
      <c r="C214" s="216"/>
      <c r="D214" s="216"/>
      <c r="E214" s="217"/>
      <c r="F214" s="218"/>
      <c r="G214" s="175"/>
      <c r="H214" s="219"/>
      <c r="I214" s="219"/>
      <c r="J214" s="440"/>
    </row>
    <row r="215" spans="2:10" x14ac:dyDescent="0.3">
      <c r="B215" s="434"/>
      <c r="C215" s="216"/>
      <c r="D215" s="216"/>
      <c r="E215" s="217"/>
      <c r="F215" s="218"/>
      <c r="G215" s="175"/>
      <c r="H215" s="219"/>
      <c r="I215" s="219"/>
      <c r="J215" s="440"/>
    </row>
    <row r="216" spans="2:10" x14ac:dyDescent="0.3">
      <c r="B216" s="434"/>
      <c r="C216" s="216"/>
      <c r="D216" s="216"/>
      <c r="E216" s="217"/>
      <c r="F216" s="218"/>
      <c r="G216" s="175"/>
      <c r="H216" s="219"/>
      <c r="I216" s="219"/>
      <c r="J216" s="440"/>
    </row>
    <row r="217" spans="2:10" x14ac:dyDescent="0.3">
      <c r="B217" s="434"/>
      <c r="C217" s="216"/>
      <c r="D217" s="216"/>
      <c r="E217" s="217"/>
      <c r="F217" s="218"/>
      <c r="G217" s="175"/>
      <c r="H217" s="219"/>
      <c r="I217" s="219"/>
      <c r="J217" s="440"/>
    </row>
    <row r="218" spans="2:10" x14ac:dyDescent="0.3">
      <c r="B218" s="434"/>
      <c r="C218" s="216"/>
      <c r="D218" s="216"/>
      <c r="E218" s="217"/>
      <c r="F218" s="218"/>
      <c r="G218" s="175"/>
      <c r="H218" s="219"/>
      <c r="I218" s="219"/>
      <c r="J218" s="440"/>
    </row>
    <row r="219" spans="2:10" x14ac:dyDescent="0.3">
      <c r="B219" s="434"/>
      <c r="C219" s="216"/>
      <c r="D219" s="216"/>
      <c r="E219" s="217"/>
      <c r="F219" s="218"/>
      <c r="G219" s="175"/>
      <c r="H219" s="219"/>
      <c r="I219" s="219"/>
      <c r="J219" s="440"/>
    </row>
    <row r="220" spans="2:10" x14ac:dyDescent="0.3">
      <c r="B220" s="434"/>
      <c r="C220" s="216"/>
      <c r="D220" s="216"/>
      <c r="E220" s="217"/>
      <c r="F220" s="218"/>
      <c r="G220" s="175"/>
      <c r="H220" s="219"/>
      <c r="I220" s="219"/>
      <c r="J220" s="440"/>
    </row>
    <row r="221" spans="2:10" x14ac:dyDescent="0.3">
      <c r="B221" s="434"/>
      <c r="C221" s="216"/>
      <c r="D221" s="216"/>
      <c r="E221" s="217"/>
      <c r="F221" s="218"/>
      <c r="G221" s="175"/>
      <c r="H221" s="219"/>
      <c r="I221" s="219"/>
      <c r="J221" s="440"/>
    </row>
    <row r="222" spans="2:10" x14ac:dyDescent="0.3">
      <c r="B222" s="434"/>
      <c r="C222" s="216"/>
      <c r="D222" s="216"/>
      <c r="E222" s="217"/>
      <c r="F222" s="218"/>
      <c r="G222" s="175"/>
      <c r="H222" s="219"/>
      <c r="I222" s="219"/>
      <c r="J222" s="440"/>
    </row>
    <row r="223" spans="2:10" x14ac:dyDescent="0.3">
      <c r="B223" s="434"/>
      <c r="C223" s="216"/>
      <c r="D223" s="216"/>
      <c r="E223" s="217"/>
      <c r="F223" s="218"/>
      <c r="G223" s="175"/>
      <c r="H223" s="219"/>
      <c r="I223" s="219"/>
      <c r="J223" s="440"/>
    </row>
    <row r="224" spans="2:10" x14ac:dyDescent="0.3">
      <c r="B224" s="434"/>
      <c r="C224" s="216"/>
      <c r="D224" s="216"/>
      <c r="E224" s="217"/>
      <c r="F224" s="218"/>
      <c r="G224" s="175"/>
      <c r="H224" s="219"/>
      <c r="I224" s="219"/>
      <c r="J224" s="440"/>
    </row>
    <row r="225" spans="2:10" x14ac:dyDescent="0.3">
      <c r="B225" s="434"/>
      <c r="C225" s="216"/>
      <c r="D225" s="216"/>
      <c r="E225" s="217"/>
      <c r="F225" s="218"/>
      <c r="G225" s="175"/>
      <c r="H225" s="219"/>
      <c r="I225" s="219"/>
      <c r="J225" s="440"/>
    </row>
    <row r="226" spans="2:10" x14ac:dyDescent="0.3">
      <c r="B226" s="434"/>
      <c r="C226" s="216"/>
      <c r="D226" s="216"/>
      <c r="E226" s="217"/>
      <c r="F226" s="218"/>
      <c r="G226" s="175"/>
      <c r="H226" s="219"/>
      <c r="I226" s="219"/>
      <c r="J226" s="440"/>
    </row>
    <row r="227" spans="2:10" x14ac:dyDescent="0.3">
      <c r="B227" s="434"/>
      <c r="C227" s="216"/>
      <c r="D227" s="216"/>
      <c r="E227" s="217"/>
      <c r="F227" s="218"/>
      <c r="G227" s="175"/>
      <c r="H227" s="219"/>
      <c r="I227" s="219"/>
      <c r="J227" s="440"/>
    </row>
    <row r="228" spans="2:10" x14ac:dyDescent="0.3">
      <c r="B228" s="215"/>
      <c r="C228" s="216"/>
      <c r="D228" s="216"/>
      <c r="E228" s="217"/>
      <c r="F228" s="218"/>
      <c r="G228" s="175"/>
      <c r="H228" s="219"/>
      <c r="I228" s="219"/>
      <c r="J228" s="440"/>
    </row>
    <row r="229" spans="2:10" x14ac:dyDescent="0.3">
      <c r="B229" s="215"/>
      <c r="C229" s="216"/>
      <c r="D229" s="216"/>
      <c r="E229" s="217"/>
      <c r="F229" s="218"/>
      <c r="G229" s="175"/>
      <c r="H229" s="219"/>
      <c r="I229" s="219"/>
      <c r="J229" s="440"/>
    </row>
    <row r="230" spans="2:10" x14ac:dyDescent="0.3">
      <c r="B230" s="215"/>
      <c r="C230" s="216"/>
      <c r="D230" s="216"/>
      <c r="E230" s="217"/>
      <c r="F230" s="218"/>
      <c r="G230" s="175"/>
      <c r="H230" s="219"/>
      <c r="I230" s="219"/>
      <c r="J230" s="440"/>
    </row>
    <row r="231" spans="2:10" x14ac:dyDescent="0.3">
      <c r="B231" s="215"/>
      <c r="C231" s="216"/>
      <c r="D231" s="216"/>
      <c r="E231" s="217"/>
      <c r="F231" s="218"/>
      <c r="G231" s="175"/>
      <c r="H231" s="219"/>
      <c r="I231" s="219"/>
      <c r="J231" s="440"/>
    </row>
    <row r="232" spans="2:10" x14ac:dyDescent="0.3">
      <c r="B232" s="215"/>
      <c r="C232" s="216"/>
      <c r="D232" s="216"/>
      <c r="E232" s="217"/>
      <c r="F232" s="218"/>
      <c r="G232" s="175"/>
      <c r="H232" s="219"/>
      <c r="I232" s="219"/>
      <c r="J232" s="440"/>
    </row>
    <row r="233" spans="2:10" x14ac:dyDescent="0.3">
      <c r="B233" s="215"/>
      <c r="C233" s="216"/>
      <c r="D233" s="216"/>
      <c r="E233" s="217"/>
      <c r="F233" s="218"/>
      <c r="G233" s="175"/>
      <c r="H233" s="219"/>
      <c r="I233" s="219"/>
      <c r="J233" s="440"/>
    </row>
    <row r="234" spans="2:10" x14ac:dyDescent="0.3">
      <c r="B234" s="215"/>
      <c r="C234" s="216"/>
      <c r="D234" s="216"/>
      <c r="E234" s="217"/>
      <c r="F234" s="218"/>
      <c r="G234" s="175"/>
      <c r="H234" s="219"/>
      <c r="I234" s="219"/>
      <c r="J234" s="440"/>
    </row>
    <row r="235" spans="2:10" x14ac:dyDescent="0.3">
      <c r="B235" s="215"/>
      <c r="C235" s="216"/>
      <c r="D235" s="216"/>
      <c r="E235" s="217"/>
      <c r="F235" s="218"/>
      <c r="G235" s="175"/>
      <c r="H235" s="219"/>
      <c r="I235" s="219"/>
      <c r="J235" s="440"/>
    </row>
    <row r="236" spans="2:10" x14ac:dyDescent="0.3">
      <c r="B236" s="215"/>
      <c r="C236" s="216"/>
      <c r="D236" s="216"/>
      <c r="E236" s="217"/>
      <c r="F236" s="218"/>
      <c r="G236" s="175"/>
      <c r="H236" s="219"/>
      <c r="I236" s="219"/>
      <c r="J236" s="440"/>
    </row>
    <row r="237" spans="2:10" x14ac:dyDescent="0.3">
      <c r="B237" s="215"/>
      <c r="C237" s="216"/>
      <c r="D237" s="216"/>
      <c r="E237" s="217"/>
      <c r="F237" s="218"/>
      <c r="G237" s="175"/>
      <c r="H237" s="219"/>
      <c r="I237" s="219"/>
      <c r="J237" s="440"/>
    </row>
    <row r="238" spans="2:10" x14ac:dyDescent="0.3">
      <c r="B238" s="215"/>
      <c r="C238" s="216"/>
      <c r="D238" s="216"/>
      <c r="E238" s="217"/>
      <c r="F238" s="218"/>
      <c r="G238" s="175"/>
      <c r="H238" s="219"/>
      <c r="I238" s="219"/>
      <c r="J238" s="440"/>
    </row>
    <row r="239" spans="2:10" x14ac:dyDescent="0.3">
      <c r="B239" s="215"/>
      <c r="C239" s="216"/>
      <c r="D239" s="216"/>
      <c r="E239" s="217"/>
      <c r="F239" s="218"/>
      <c r="G239" s="175"/>
      <c r="H239" s="219"/>
      <c r="I239" s="219"/>
      <c r="J239" s="440"/>
    </row>
    <row r="240" spans="2:10" x14ac:dyDescent="0.3">
      <c r="B240" s="215"/>
      <c r="C240" s="216"/>
      <c r="D240" s="216"/>
      <c r="E240" s="217"/>
      <c r="F240" s="218"/>
      <c r="G240" s="175"/>
      <c r="H240" s="219"/>
      <c r="I240" s="219"/>
      <c r="J240" s="440"/>
    </row>
    <row r="241" spans="2:10" x14ac:dyDescent="0.3">
      <c r="B241" s="215"/>
      <c r="C241" s="216"/>
      <c r="D241" s="216"/>
      <c r="E241" s="217"/>
      <c r="F241" s="218"/>
      <c r="G241" s="175"/>
      <c r="H241" s="219"/>
      <c r="I241" s="219"/>
      <c r="J241" s="440"/>
    </row>
    <row r="242" spans="2:10" x14ac:dyDescent="0.3">
      <c r="B242" s="215"/>
      <c r="C242" s="216"/>
      <c r="D242" s="216"/>
      <c r="E242" s="217"/>
      <c r="F242" s="218"/>
      <c r="G242" s="175"/>
      <c r="H242" s="219"/>
      <c r="I242" s="219"/>
      <c r="J242" s="440"/>
    </row>
    <row r="243" spans="2:10" x14ac:dyDescent="0.3">
      <c r="B243" s="215"/>
      <c r="C243" s="216"/>
      <c r="D243" s="216"/>
      <c r="E243" s="217"/>
      <c r="F243" s="218"/>
      <c r="G243" s="175"/>
      <c r="H243" s="219"/>
      <c r="I243" s="219"/>
      <c r="J243" s="440"/>
    </row>
    <row r="244" spans="2:10" x14ac:dyDescent="0.3">
      <c r="B244" s="215"/>
      <c r="C244" s="216"/>
      <c r="D244" s="216"/>
      <c r="E244" s="217"/>
      <c r="F244" s="218"/>
      <c r="G244" s="175"/>
      <c r="H244" s="219"/>
      <c r="I244" s="219"/>
      <c r="J244" s="440"/>
    </row>
    <row r="245" spans="2:10" x14ac:dyDescent="0.3">
      <c r="B245" s="215"/>
      <c r="C245" s="216"/>
      <c r="D245" s="216"/>
      <c r="E245" s="217"/>
      <c r="F245" s="218"/>
      <c r="G245" s="175"/>
      <c r="H245" s="219"/>
      <c r="I245" s="219"/>
      <c r="J245" s="440"/>
    </row>
    <row r="246" spans="2:10" x14ac:dyDescent="0.3">
      <c r="B246" s="215"/>
      <c r="C246" s="216"/>
      <c r="D246" s="216"/>
      <c r="E246" s="217"/>
      <c r="F246" s="218"/>
      <c r="G246" s="175"/>
      <c r="H246" s="219"/>
      <c r="I246" s="219"/>
      <c r="J246" s="440"/>
    </row>
    <row r="247" spans="2:10" x14ac:dyDescent="0.3">
      <c r="B247" s="215"/>
      <c r="C247" s="216"/>
      <c r="D247" s="216"/>
      <c r="E247" s="217"/>
      <c r="F247" s="218"/>
      <c r="G247" s="175"/>
      <c r="H247" s="219"/>
      <c r="I247" s="219"/>
      <c r="J247" s="440"/>
    </row>
    <row r="248" spans="2:10" x14ac:dyDescent="0.3">
      <c r="B248" s="215"/>
      <c r="C248" s="216"/>
      <c r="D248" s="216"/>
      <c r="E248" s="217"/>
      <c r="F248" s="218"/>
      <c r="G248" s="175"/>
      <c r="H248" s="219"/>
      <c r="I248" s="219"/>
      <c r="J248" s="440"/>
    </row>
    <row r="249" spans="2:10" x14ac:dyDescent="0.3">
      <c r="B249" s="215"/>
      <c r="C249" s="216"/>
      <c r="D249" s="216"/>
      <c r="E249" s="217"/>
      <c r="F249" s="218"/>
      <c r="G249" s="175"/>
      <c r="H249" s="219"/>
      <c r="I249" s="219"/>
      <c r="J249" s="440"/>
    </row>
    <row r="250" spans="2:10" x14ac:dyDescent="0.3">
      <c r="B250" s="215"/>
      <c r="C250" s="216"/>
      <c r="D250" s="216"/>
      <c r="E250" s="217"/>
      <c r="F250" s="218"/>
      <c r="G250" s="175"/>
      <c r="H250" s="219"/>
      <c r="I250" s="219"/>
      <c r="J250" s="440"/>
    </row>
    <row r="251" spans="2:10" x14ac:dyDescent="0.3">
      <c r="B251" s="215"/>
      <c r="C251" s="216"/>
      <c r="D251" s="216"/>
      <c r="E251" s="217"/>
      <c r="F251" s="218"/>
      <c r="G251" s="175"/>
      <c r="H251" s="219"/>
      <c r="I251" s="219"/>
      <c r="J251" s="440"/>
    </row>
    <row r="252" spans="2:10" x14ac:dyDescent="0.3">
      <c r="B252" s="215"/>
      <c r="C252" s="216"/>
      <c r="D252" s="216"/>
      <c r="E252" s="217"/>
      <c r="F252" s="218"/>
      <c r="G252" s="175"/>
      <c r="H252" s="219"/>
      <c r="I252" s="219"/>
      <c r="J252" s="440"/>
    </row>
    <row r="253" spans="2:10" x14ac:dyDescent="0.3">
      <c r="B253" s="215"/>
      <c r="C253" s="216"/>
      <c r="D253" s="216"/>
      <c r="E253" s="217"/>
      <c r="F253" s="218"/>
      <c r="G253" s="175"/>
      <c r="H253" s="219"/>
      <c r="I253" s="219"/>
      <c r="J253" s="440"/>
    </row>
    <row r="254" spans="2:10" x14ac:dyDescent="0.3">
      <c r="B254" s="215"/>
      <c r="C254" s="216"/>
      <c r="D254" s="216"/>
      <c r="E254" s="217"/>
      <c r="F254" s="218"/>
      <c r="G254" s="175"/>
      <c r="H254" s="219"/>
      <c r="I254" s="219"/>
      <c r="J254" s="440"/>
    </row>
    <row r="255" spans="2:10" x14ac:dyDescent="0.3">
      <c r="B255" s="215"/>
      <c r="C255" s="216"/>
      <c r="D255" s="216"/>
      <c r="E255" s="217"/>
      <c r="F255" s="218"/>
      <c r="G255" s="175"/>
      <c r="H255" s="219"/>
      <c r="I255" s="219"/>
      <c r="J255" s="440"/>
    </row>
    <row r="256" spans="2:10" x14ac:dyDescent="0.3">
      <c r="B256" s="215"/>
      <c r="C256" s="216"/>
      <c r="D256" s="216"/>
      <c r="E256" s="217"/>
      <c r="F256" s="218"/>
      <c r="G256" s="175"/>
      <c r="H256" s="219"/>
      <c r="I256" s="219"/>
      <c r="J256" s="440"/>
    </row>
    <row r="257" spans="2:10" x14ac:dyDescent="0.3">
      <c r="B257" s="215"/>
      <c r="C257" s="216"/>
      <c r="D257" s="216"/>
      <c r="E257" s="217"/>
      <c r="F257" s="218"/>
      <c r="G257" s="175"/>
      <c r="H257" s="219"/>
      <c r="I257" s="219"/>
      <c r="J257" s="440"/>
    </row>
    <row r="258" spans="2:10" x14ac:dyDescent="0.3">
      <c r="B258" s="215"/>
      <c r="C258" s="216"/>
      <c r="D258" s="216"/>
      <c r="E258" s="217"/>
      <c r="F258" s="218"/>
      <c r="G258" s="175"/>
      <c r="H258" s="219"/>
      <c r="I258" s="219"/>
      <c r="J258" s="440"/>
    </row>
    <row r="259" spans="2:10" x14ac:dyDescent="0.3">
      <c r="B259" s="215"/>
      <c r="C259" s="216"/>
      <c r="D259" s="216"/>
      <c r="E259" s="217"/>
      <c r="F259" s="218"/>
      <c r="G259" s="175"/>
      <c r="H259" s="219"/>
      <c r="I259" s="219"/>
      <c r="J259" s="440"/>
    </row>
    <row r="260" spans="2:10" x14ac:dyDescent="0.3">
      <c r="B260" s="215"/>
      <c r="C260" s="216"/>
      <c r="D260" s="216"/>
      <c r="E260" s="217"/>
      <c r="F260" s="218"/>
      <c r="G260" s="175"/>
      <c r="H260" s="219"/>
      <c r="I260" s="219"/>
      <c r="J260" s="440"/>
    </row>
    <row r="261" spans="2:10" x14ac:dyDescent="0.3">
      <c r="B261" s="215"/>
      <c r="C261" s="216"/>
      <c r="D261" s="216"/>
      <c r="E261" s="217"/>
      <c r="F261" s="218"/>
      <c r="G261" s="175"/>
      <c r="H261" s="219"/>
      <c r="I261" s="219"/>
      <c r="J261" s="440"/>
    </row>
    <row r="262" spans="2:10" x14ac:dyDescent="0.3">
      <c r="B262" s="215"/>
      <c r="C262" s="216"/>
      <c r="D262" s="216"/>
      <c r="E262" s="217"/>
      <c r="F262" s="218"/>
      <c r="G262" s="175"/>
      <c r="H262" s="219"/>
      <c r="I262" s="219"/>
      <c r="J262" s="440"/>
    </row>
    <row r="263" spans="2:10" x14ac:dyDescent="0.3">
      <c r="B263" s="215"/>
      <c r="C263" s="216"/>
      <c r="D263" s="216"/>
      <c r="E263" s="217"/>
      <c r="F263" s="218"/>
      <c r="G263" s="175"/>
      <c r="H263" s="219"/>
      <c r="I263" s="219"/>
      <c r="J263" s="440"/>
    </row>
    <row r="264" spans="2:10" x14ac:dyDescent="0.3">
      <c r="B264" s="215"/>
      <c r="C264" s="216"/>
      <c r="D264" s="216"/>
      <c r="E264" s="217"/>
      <c r="F264" s="218"/>
      <c r="G264" s="175"/>
      <c r="H264" s="219"/>
      <c r="I264" s="219"/>
      <c r="J264" s="440"/>
    </row>
    <row r="265" spans="2:10" x14ac:dyDescent="0.3">
      <c r="B265" s="215"/>
      <c r="C265" s="216"/>
      <c r="D265" s="216"/>
      <c r="E265" s="217"/>
      <c r="F265" s="218"/>
      <c r="G265" s="175"/>
      <c r="H265" s="219"/>
      <c r="I265" s="219"/>
      <c r="J265" s="440"/>
    </row>
    <row r="266" spans="2:10" x14ac:dyDescent="0.3">
      <c r="B266" s="215"/>
      <c r="C266" s="216"/>
      <c r="D266" s="216"/>
      <c r="E266" s="217"/>
      <c r="F266" s="218"/>
      <c r="G266" s="175"/>
      <c r="H266" s="219"/>
      <c r="I266" s="219"/>
      <c r="J266" s="440"/>
    </row>
    <row r="267" spans="2:10" x14ac:dyDescent="0.3">
      <c r="B267" s="215"/>
      <c r="C267" s="216"/>
      <c r="D267" s="216"/>
      <c r="E267" s="217"/>
      <c r="F267" s="218"/>
      <c r="G267" s="175"/>
      <c r="H267" s="219"/>
      <c r="I267" s="219"/>
      <c r="J267" s="440"/>
    </row>
    <row r="268" spans="2:10" x14ac:dyDescent="0.3">
      <c r="B268" s="215"/>
      <c r="C268" s="216"/>
      <c r="D268" s="216"/>
      <c r="E268" s="217"/>
      <c r="F268" s="218"/>
      <c r="G268" s="175"/>
      <c r="H268" s="219"/>
      <c r="I268" s="219"/>
      <c r="J268" s="440"/>
    </row>
    <row r="269" spans="2:10" x14ac:dyDescent="0.3">
      <c r="B269" s="215"/>
      <c r="C269" s="216"/>
      <c r="D269" s="216"/>
      <c r="E269" s="217"/>
      <c r="F269" s="218"/>
      <c r="G269" s="175"/>
      <c r="H269" s="219"/>
      <c r="I269" s="219"/>
      <c r="J269" s="440"/>
    </row>
    <row r="270" spans="2:10" x14ac:dyDescent="0.3">
      <c r="B270" s="215"/>
      <c r="C270" s="216"/>
      <c r="D270" s="216"/>
      <c r="E270" s="217"/>
      <c r="F270" s="218"/>
      <c r="G270" s="175"/>
      <c r="H270" s="219"/>
      <c r="I270" s="219"/>
      <c r="J270" s="440"/>
    </row>
    <row r="271" spans="2:10" x14ac:dyDescent="0.3">
      <c r="B271" s="215"/>
      <c r="C271" s="216"/>
      <c r="D271" s="216"/>
      <c r="E271" s="217"/>
      <c r="F271" s="218"/>
      <c r="G271" s="175"/>
      <c r="H271" s="219"/>
      <c r="I271" s="219"/>
      <c r="J271" s="440"/>
    </row>
    <row r="272" spans="2:10" x14ac:dyDescent="0.3">
      <c r="B272" s="215"/>
      <c r="C272" s="216"/>
      <c r="D272" s="216"/>
      <c r="E272" s="217"/>
      <c r="F272" s="218"/>
      <c r="G272" s="175"/>
      <c r="H272" s="219"/>
      <c r="I272" s="219"/>
      <c r="J272" s="440"/>
    </row>
    <row r="273" spans="2:10" x14ac:dyDescent="0.3">
      <c r="B273" s="215"/>
      <c r="C273" s="216"/>
      <c r="D273" s="216"/>
      <c r="E273" s="217"/>
      <c r="F273" s="218"/>
      <c r="G273" s="175"/>
      <c r="H273" s="219"/>
      <c r="I273" s="219"/>
      <c r="J273" s="440"/>
    </row>
    <row r="274" spans="2:10" x14ac:dyDescent="0.3">
      <c r="B274" s="215"/>
      <c r="C274" s="216"/>
      <c r="D274" s="216"/>
      <c r="E274" s="217"/>
      <c r="F274" s="218"/>
      <c r="G274" s="175"/>
      <c r="H274" s="219"/>
      <c r="I274" s="219"/>
      <c r="J274" s="440"/>
    </row>
    <row r="275" spans="2:10" x14ac:dyDescent="0.3">
      <c r="B275" s="215"/>
      <c r="C275" s="216"/>
      <c r="D275" s="216"/>
      <c r="E275" s="217"/>
      <c r="F275" s="218"/>
      <c r="G275" s="175"/>
      <c r="H275" s="219"/>
      <c r="I275" s="219"/>
      <c r="J275" s="440"/>
    </row>
    <row r="276" spans="2:10" x14ac:dyDescent="0.3">
      <c r="B276" s="215"/>
      <c r="C276" s="216"/>
      <c r="D276" s="216"/>
      <c r="E276" s="217"/>
      <c r="F276" s="218"/>
      <c r="G276" s="175"/>
      <c r="H276" s="219"/>
      <c r="I276" s="219"/>
      <c r="J276" s="440"/>
    </row>
    <row r="277" spans="2:10" x14ac:dyDescent="0.3">
      <c r="B277" s="215"/>
      <c r="C277" s="216"/>
      <c r="D277" s="216"/>
      <c r="E277" s="217"/>
      <c r="F277" s="218"/>
      <c r="G277" s="175"/>
      <c r="H277" s="219"/>
      <c r="I277" s="219"/>
      <c r="J277" s="440"/>
    </row>
    <row r="278" spans="2:10" x14ac:dyDescent="0.3">
      <c r="B278" s="215"/>
      <c r="C278" s="216"/>
      <c r="D278" s="216"/>
      <c r="E278" s="217"/>
      <c r="F278" s="218"/>
      <c r="G278" s="175"/>
      <c r="H278" s="219"/>
      <c r="I278" s="219"/>
      <c r="J278" s="440"/>
    </row>
    <row r="279" spans="2:10" x14ac:dyDescent="0.3">
      <c r="B279" s="215"/>
      <c r="C279" s="216"/>
      <c r="D279" s="216"/>
      <c r="E279" s="217"/>
      <c r="F279" s="218"/>
      <c r="G279" s="175"/>
      <c r="H279" s="219"/>
      <c r="I279" s="219"/>
      <c r="J279" s="440"/>
    </row>
    <row r="280" spans="2:10" x14ac:dyDescent="0.3">
      <c r="B280" s="215"/>
      <c r="C280" s="216"/>
      <c r="D280" s="216"/>
      <c r="E280" s="217"/>
      <c r="F280" s="218"/>
      <c r="G280" s="175"/>
      <c r="H280" s="219"/>
      <c r="I280" s="219"/>
      <c r="J280" s="440"/>
    </row>
    <row r="281" spans="2:10" x14ac:dyDescent="0.3">
      <c r="B281" s="215"/>
      <c r="C281" s="216"/>
      <c r="D281" s="216"/>
      <c r="E281" s="217"/>
      <c r="F281" s="218"/>
      <c r="G281" s="175"/>
      <c r="H281" s="219"/>
      <c r="I281" s="219"/>
      <c r="J281" s="440"/>
    </row>
    <row r="282" spans="2:10" x14ac:dyDescent="0.3">
      <c r="B282" s="215"/>
      <c r="C282" s="216"/>
      <c r="D282" s="216"/>
      <c r="E282" s="217"/>
      <c r="F282" s="218"/>
      <c r="G282" s="175"/>
      <c r="H282" s="219"/>
      <c r="I282" s="219"/>
      <c r="J282" s="440"/>
    </row>
    <row r="283" spans="2:10" x14ac:dyDescent="0.3">
      <c r="B283" s="215"/>
      <c r="C283" s="216"/>
      <c r="D283" s="216"/>
      <c r="E283" s="217"/>
      <c r="F283" s="218"/>
      <c r="G283" s="175"/>
      <c r="H283" s="219"/>
      <c r="I283" s="219"/>
      <c r="J283" s="440"/>
    </row>
    <row r="284" spans="2:10" x14ac:dyDescent="0.3">
      <c r="B284" s="215"/>
      <c r="C284" s="216"/>
      <c r="D284" s="216"/>
      <c r="E284" s="217"/>
      <c r="F284" s="218"/>
      <c r="G284" s="175"/>
      <c r="H284" s="219"/>
      <c r="I284" s="219"/>
      <c r="J284" s="440"/>
    </row>
    <row r="285" spans="2:10" x14ac:dyDescent="0.3">
      <c r="B285" s="215"/>
      <c r="C285" s="216"/>
      <c r="D285" s="216"/>
      <c r="E285" s="217"/>
      <c r="F285" s="218"/>
      <c r="G285" s="175"/>
      <c r="H285" s="219"/>
      <c r="I285" s="219"/>
      <c r="J285" s="440"/>
    </row>
    <row r="286" spans="2:10" x14ac:dyDescent="0.3">
      <c r="B286" s="215"/>
      <c r="C286" s="216"/>
      <c r="D286" s="216"/>
      <c r="E286" s="217"/>
      <c r="F286" s="218"/>
      <c r="G286" s="175"/>
      <c r="H286" s="219"/>
      <c r="I286" s="219"/>
      <c r="J286" s="440"/>
    </row>
    <row r="287" spans="2:10" x14ac:dyDescent="0.3">
      <c r="B287" s="215"/>
      <c r="C287" s="216"/>
      <c r="D287" s="216"/>
      <c r="E287" s="217"/>
      <c r="F287" s="218"/>
      <c r="G287" s="175"/>
      <c r="H287" s="219"/>
      <c r="I287" s="219"/>
      <c r="J287" s="440"/>
    </row>
    <row r="288" spans="2:10" x14ac:dyDescent="0.3">
      <c r="B288" s="215"/>
      <c r="C288" s="216"/>
      <c r="D288" s="216"/>
      <c r="E288" s="217"/>
      <c r="F288" s="218"/>
      <c r="G288" s="175"/>
      <c r="H288" s="219"/>
      <c r="I288" s="219"/>
      <c r="J288" s="440"/>
    </row>
    <row r="289" spans="2:10" x14ac:dyDescent="0.3">
      <c r="B289" s="215"/>
      <c r="C289" s="216"/>
      <c r="D289" s="216"/>
      <c r="E289" s="217"/>
      <c r="F289" s="218"/>
      <c r="G289" s="175"/>
      <c r="H289" s="219"/>
      <c r="I289" s="219"/>
      <c r="J289" s="440"/>
    </row>
    <row r="290" spans="2:10" x14ac:dyDescent="0.3">
      <c r="B290" s="215"/>
      <c r="C290" s="216"/>
      <c r="D290" s="216"/>
      <c r="E290" s="217"/>
      <c r="F290" s="218"/>
      <c r="G290" s="175"/>
      <c r="H290" s="219"/>
      <c r="I290" s="219"/>
      <c r="J290" s="440"/>
    </row>
    <row r="291" spans="2:10" x14ac:dyDescent="0.3">
      <c r="B291" s="215"/>
      <c r="C291" s="216"/>
      <c r="D291" s="216"/>
      <c r="E291" s="217"/>
      <c r="F291" s="218"/>
      <c r="G291" s="175"/>
      <c r="H291" s="219"/>
      <c r="I291" s="219"/>
      <c r="J291" s="440"/>
    </row>
    <row r="292" spans="2:10" x14ac:dyDescent="0.3">
      <c r="B292" s="215"/>
      <c r="C292" s="216"/>
      <c r="D292" s="216"/>
      <c r="E292" s="217"/>
      <c r="F292" s="218"/>
      <c r="G292" s="175"/>
      <c r="H292" s="219"/>
      <c r="I292" s="219"/>
      <c r="J292" s="440"/>
    </row>
    <row r="293" spans="2:10" x14ac:dyDescent="0.3">
      <c r="B293" s="215"/>
      <c r="C293" s="216"/>
      <c r="D293" s="216"/>
      <c r="E293" s="217"/>
      <c r="F293" s="218"/>
      <c r="G293" s="175"/>
      <c r="H293" s="219"/>
      <c r="I293" s="219"/>
      <c r="J293" s="440"/>
    </row>
    <row r="294" spans="2:10" x14ac:dyDescent="0.3">
      <c r="B294" s="215"/>
      <c r="C294" s="216"/>
      <c r="D294" s="216"/>
      <c r="E294" s="217"/>
      <c r="F294" s="218"/>
      <c r="G294" s="175"/>
      <c r="H294" s="219"/>
      <c r="I294" s="219"/>
      <c r="J294" s="440"/>
    </row>
    <row r="295" spans="2:10" x14ac:dyDescent="0.3">
      <c r="B295" s="215"/>
      <c r="C295" s="216"/>
      <c r="D295" s="216"/>
      <c r="E295" s="217"/>
      <c r="F295" s="218"/>
      <c r="G295" s="175"/>
      <c r="H295" s="219"/>
      <c r="I295" s="219"/>
      <c r="J295" s="440"/>
    </row>
    <row r="296" spans="2:10" x14ac:dyDescent="0.3">
      <c r="B296" s="215"/>
      <c r="C296" s="216"/>
      <c r="D296" s="216"/>
      <c r="E296" s="217"/>
      <c r="F296" s="218"/>
      <c r="G296" s="175"/>
      <c r="H296" s="219"/>
      <c r="I296" s="219"/>
      <c r="J296" s="440"/>
    </row>
    <row r="297" spans="2:10" x14ac:dyDescent="0.3">
      <c r="B297" s="215"/>
      <c r="C297" s="216"/>
      <c r="D297" s="216"/>
      <c r="E297" s="217"/>
      <c r="F297" s="218"/>
      <c r="G297" s="175"/>
      <c r="H297" s="219"/>
      <c r="I297" s="219"/>
      <c r="J297" s="440"/>
    </row>
    <row r="298" spans="2:10" x14ac:dyDescent="0.3">
      <c r="B298" s="215"/>
      <c r="C298" s="216"/>
      <c r="D298" s="216"/>
      <c r="E298" s="217"/>
      <c r="F298" s="218"/>
      <c r="G298" s="175"/>
      <c r="H298" s="219"/>
      <c r="I298" s="219"/>
      <c r="J298" s="440"/>
    </row>
    <row r="299" spans="2:10" x14ac:dyDescent="0.3">
      <c r="B299" s="215"/>
      <c r="C299" s="216"/>
      <c r="D299" s="216"/>
      <c r="E299" s="217"/>
      <c r="F299" s="218"/>
      <c r="G299" s="175"/>
      <c r="H299" s="219"/>
      <c r="I299" s="219"/>
      <c r="J299" s="440"/>
    </row>
    <row r="300" spans="2:10" x14ac:dyDescent="0.3">
      <c r="B300" s="215"/>
      <c r="C300" s="216"/>
      <c r="D300" s="216"/>
      <c r="E300" s="217"/>
      <c r="F300" s="218"/>
      <c r="G300" s="175"/>
      <c r="H300" s="219"/>
      <c r="I300" s="219"/>
      <c r="J300" s="440"/>
    </row>
  </sheetData>
  <sheetProtection formatCells="0" formatColumns="0" formatRows="0" insertColumns="0" insertRows="0" insertHyperlinks="0" deleteColumns="0" deleteRows="0" sort="0" autoFilter="0" pivotTables="0"/>
  <protectedRanges>
    <protectedRange sqref="B6:J185" name="Measures"/>
  </protectedRanges>
  <autoFilter ref="A6:P163">
    <filterColumn colId="9">
      <filters>
        <filter val="0"/>
      </filters>
    </filterColumn>
  </autoFilter>
  <mergeCells count="4">
    <mergeCell ref="D1:H1"/>
    <mergeCell ref="B2:J2"/>
    <mergeCell ref="B3:J3"/>
    <mergeCell ref="B4:H4"/>
  </mergeCells>
  <dataValidations count="2">
    <dataValidation type="list" allowBlank="1" showInputMessage="1" showErrorMessage="1" sqref="G7:G185">
      <formula1>"Not concerned,None,Partial,Total,To be implemented"</formula1>
    </dataValidation>
    <dataValidation type="decimal" allowBlank="1" showInputMessage="1" showErrorMessage="1" sqref="H7:I185">
      <formula1>0</formula1>
      <formula2>100</formula2>
    </dataValidation>
  </dataValidations>
  <printOptions horizontalCentered="1" verticalCentered="1"/>
  <pageMargins left="0.35433070866141736" right="0.43307086614173229" top="0.59055118110236227" bottom="0.35433070866141736" header="0.31496062992125984" footer="0.31496062992125984"/>
  <pageSetup paperSize="9" scale="65" fitToHeight="4" orientation="portrait" r:id="rId1"/>
  <headerFooter>
    <oddHeader>&amp;C&amp;A
&amp;P/&amp;N</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rgb="FF92D050"/>
  </sheetPr>
  <dimension ref="B1:K12"/>
  <sheetViews>
    <sheetView workbookViewId="0">
      <selection activeCell="E10" sqref="E10"/>
    </sheetView>
  </sheetViews>
  <sheetFormatPr baseColWidth="10" defaultColWidth="11.44140625" defaultRowHeight="14.4" x14ac:dyDescent="0.3"/>
  <cols>
    <col min="2" max="2" width="19.88671875" customWidth="1"/>
    <col min="3" max="3" width="8.44140625" customWidth="1"/>
    <col min="4" max="4" width="20.5546875" customWidth="1"/>
    <col min="5" max="5" width="20" customWidth="1"/>
    <col min="6" max="6" width="9.109375" customWidth="1"/>
    <col min="7" max="7" width="6.6640625" customWidth="1"/>
    <col min="8" max="8" width="8.6640625" customWidth="1"/>
    <col min="9" max="9" width="6.6640625" customWidth="1"/>
    <col min="10" max="10" width="5.5546875" customWidth="1"/>
    <col min="11" max="11" width="8.44140625" customWidth="1"/>
  </cols>
  <sheetData>
    <row r="1" spans="2:11" ht="40.5" customHeight="1" thickBot="1" x14ac:dyDescent="0.35">
      <c r="B1" s="640" t="str">
        <f>IF(Asset_Identity!F3="Français",Trad!B185,Trad!C185)</f>
        <v>Evaluation automatique de conformité</v>
      </c>
      <c r="C1" s="641"/>
      <c r="D1" s="641"/>
      <c r="E1" s="641"/>
      <c r="F1" s="641"/>
      <c r="G1" s="641"/>
      <c r="H1" s="641"/>
      <c r="I1" s="641"/>
      <c r="J1" s="642"/>
    </row>
    <row r="2" spans="2:11" ht="113.4" x14ac:dyDescent="0.3">
      <c r="B2" s="166" t="str">
        <f>IF(Asset_Identity!F3="Français",Trad!B176,Trad!C176)</f>
        <v>Thèmes</v>
      </c>
      <c r="C2" s="638" t="str">
        <f>IF(Asset_Identity!F3="Français",Trad!B183,Trad!C183)</f>
        <v>Grades de sécurité</v>
      </c>
      <c r="D2" s="639"/>
      <c r="E2" s="166" t="str">
        <f>IF(Asset_Identity!F3="Français",Trad!B184,Trad!C184)</f>
        <v>Actuel niveau de conformité</v>
      </c>
      <c r="F2" s="167" t="str">
        <f>IF(Asset_Identity!F3="Français",Trad!B186,Trad!C186)</f>
        <v># 
Mesures</v>
      </c>
      <c r="G2" s="167" t="str">
        <f>IF(Asset_Identity!F3="Français",Trad!B187,Trad!C187)</f>
        <v># 
Total implementé</v>
      </c>
      <c r="H2" s="167" t="str">
        <f>IF(Asset_Identity!F3="Français",Trad!B188,Trad!C188)</f>
        <v># 
Partiellement implementé</v>
      </c>
      <c r="I2" s="167" t="str">
        <f>IF(Asset_Identity!F3="Français",Trad!B189,Trad!C189)</f>
        <v># 
Non implementé</v>
      </c>
      <c r="J2" s="167" t="str">
        <f>IF(Asset_Identity!F3="Français",Trad!B190,Trad!C190)</f>
        <v># 
N/R</v>
      </c>
      <c r="K2" s="71"/>
    </row>
    <row r="3" spans="2:11" x14ac:dyDescent="0.3">
      <c r="B3" s="68" t="s">
        <v>317</v>
      </c>
      <c r="C3" s="92">
        <f>Asset_Identity!B22</f>
        <v>3</v>
      </c>
      <c r="D3" s="89" t="str">
        <f>Asset_Identity!B23</f>
        <v>CONFIDENTIEL</v>
      </c>
      <c r="E3" s="64">
        <f>IFERROR(IF((C3+1)-SUMPRODUCT((ASIF_param!$C$7:$C$300=B3)*(ASIF_param!$I$7:$I$300))/COUNTIF(ASIF_param!$C$7:$C$300,B3)=C3,1,SUMPRODUCT((ASIF_param!$C$7:$C$300=B3)*(ASIF_param!$I$7:$I$300))/COUNTIF(ASIF_param!$C$7:$C$300,B3)),4)</f>
        <v>2.4444444444444446</v>
      </c>
      <c r="F3" s="65">
        <f>COUNTIF(ASIF_param!$C$7:$C$300,B3)</f>
        <v>9</v>
      </c>
      <c r="G3" s="65">
        <f>SUMPRODUCT((ASIF_param!$C$7:$C$300=B3)*(ASIF_param!$D$7:$D$300=1))</f>
        <v>4</v>
      </c>
      <c r="H3" s="65">
        <f>SUMPRODUCT((ASIF_param!$C$7:$C$300=B3)*(ASIF_param!$D$7:$D$300=3))</f>
        <v>2</v>
      </c>
      <c r="I3" s="65">
        <f>SUMPRODUCT((ASIF_param!$C$7:$C$300=B3)*(ASIF_param!$D$7:$D$300=6))</f>
        <v>3</v>
      </c>
      <c r="J3" s="65">
        <f>SUMPRODUCT((ASIF_param!$C$7:$C$300=B3)*(ASIF_param!$D$7:$D$300=4))</f>
        <v>0</v>
      </c>
      <c r="K3" s="72"/>
    </row>
    <row r="4" spans="2:11" x14ac:dyDescent="0.3">
      <c r="B4" s="68" t="s">
        <v>318</v>
      </c>
      <c r="C4" s="70">
        <f>Asset_Identity!C22</f>
        <v>3</v>
      </c>
      <c r="D4" s="69" t="str">
        <f>Asset_Identity!C23</f>
        <v>RENFORCE</v>
      </c>
      <c r="E4" s="64">
        <f>IFERROR(IF((C4+1)-SUMPRODUCT((ASIF_param!$C$7:$C$300=B4)*(ASIF_param!$I$7:$I$300))/COUNTIF(ASIF_param!$C$7:$C$300,B4)=C4,1,SUMPRODUCT((ASIF_param!$C$7:$C$300=B4)*(ASIF_param!$I$7:$I$300))/COUNTIF(ASIF_param!$C$7:$C$300,B4)),4)</f>
        <v>2</v>
      </c>
      <c r="F4" s="65">
        <f>COUNTIF(ASIF_param!$C$7:$C$300,B4)</f>
        <v>3</v>
      </c>
      <c r="G4" s="65">
        <f>SUMPRODUCT((ASIF_param!$C$7:$C$300=B4)*(ASIF_param!$D$7:$D$300=1))</f>
        <v>2</v>
      </c>
      <c r="H4" s="65">
        <f>SUMPRODUCT((ASIF_param!$C$7:$C$300=B4)*(ASIF_param!$D$7:$D$300=3))</f>
        <v>0</v>
      </c>
      <c r="I4" s="169">
        <f>SUMPRODUCT((ASIF_param!$C$7:$C$300=B4)*(ASIF_param!$D$7:$D$300=6))</f>
        <v>1</v>
      </c>
      <c r="J4" s="169">
        <f>SUMPRODUCT((ASIF_param!$C$7:$C$300=B4)*(ASIF_param!$D$7:$D$300=4))</f>
        <v>0</v>
      </c>
      <c r="K4" s="72"/>
    </row>
    <row r="5" spans="2:11" ht="14.25" customHeight="1" x14ac:dyDescent="0.3">
      <c r="B5" s="68" t="s">
        <v>319</v>
      </c>
      <c r="C5" s="70">
        <f>Asset_Identity!D22</f>
        <v>4</v>
      </c>
      <c r="D5" s="89" t="str">
        <f>Asset_Identity!D23</f>
        <v>AUCUNE INDISPONIBILITE TOLEREE</v>
      </c>
      <c r="E5" s="64">
        <f>IFERROR(IF((C5+1)-SUMPRODUCT((ASIF_param!$C$7:$C$300=B5)*(ASIF_param!$I$7:$I$300))/COUNTIF(ASIF_param!$C$7:$C$300,B5)=C5,1,SUMPRODUCT((ASIF_param!$C$7:$C$300=B5)*(ASIF_param!$I$7:$I$300))/COUNTIF(ASIF_param!$C$7:$C$300,B5)),4)</f>
        <v>2</v>
      </c>
      <c r="F5" s="65">
        <f>COUNTIF(ASIF_param!$C$7:$C$300,B5)</f>
        <v>4</v>
      </c>
      <c r="G5" s="65">
        <f>SUMPRODUCT((ASIF_param!$C$7:$C$300=B5)*(ASIF_param!$D$7:$D$300=1))</f>
        <v>2</v>
      </c>
      <c r="H5" s="65">
        <f>SUMPRODUCT((ASIF_param!$C$7:$C$300=B5)*(ASIF_param!$D$7:$D$300=3))</f>
        <v>2</v>
      </c>
      <c r="I5" s="169">
        <f>SUMPRODUCT((ASIF_param!$C$7:$C$300=B5)*(ASIF_param!$D$7:$D$300=6))</f>
        <v>0</v>
      </c>
      <c r="J5" s="169">
        <f>SUMPRODUCT((ASIF_param!$C$7:$C$300=B5)*(ASIF_param!$D$7:$D$300=4))</f>
        <v>0</v>
      </c>
      <c r="K5" s="72"/>
    </row>
    <row r="6" spans="2:11" x14ac:dyDescent="0.3">
      <c r="B6" s="68" t="s">
        <v>355</v>
      </c>
      <c r="C6" s="70">
        <f>Asset_Identity!F22</f>
        <v>4</v>
      </c>
      <c r="D6" s="90" t="str">
        <f>Asset_Identity!F23</f>
        <v>DETAILLE</v>
      </c>
      <c r="E6" s="64">
        <f>IFERROR(IF((C6+1)-SUMPRODUCT((ASIF_param!$C$7:$C$300=B6)*(ASIF_param!$I$7:$I$300))/COUNTIF(ASIF_param!$C$7:$C$300,B6)=C6,1,SUMPRODUCT((ASIF_param!$C$7:$C$300=B6)*(ASIF_param!$I$7:$I$300))/COUNTIF(ASIF_param!$C$7:$C$300,B6)),4)</f>
        <v>2.625</v>
      </c>
      <c r="F6" s="65">
        <f>COUNTIF(ASIF_param!$C$7:$C$300,B6)</f>
        <v>8</v>
      </c>
      <c r="G6" s="65">
        <f>SUMPRODUCT((ASIF_param!$C$7:$C$300=B6)*(ASIF_param!$D$7:$D$300=1))</f>
        <v>3</v>
      </c>
      <c r="H6" s="65">
        <f>SUMPRODUCT((ASIF_param!$C$7:$C$300=B6)*(ASIF_param!$D$7:$D$300=3))</f>
        <v>2</v>
      </c>
      <c r="I6" s="169">
        <f>SUMPRODUCT((ASIF_param!$C$7:$C$300=B6)*(ASIF_param!$D$7:$D$300=6))</f>
        <v>3</v>
      </c>
      <c r="J6" s="169">
        <f>SUMPRODUCT((ASIF_param!$C$7:$C$300=B6)*(ASIF_param!$D$7:$D$300=4))</f>
        <v>0</v>
      </c>
      <c r="K6" s="72"/>
    </row>
    <row r="7" spans="2:11" x14ac:dyDescent="0.3">
      <c r="B7" s="68" t="s">
        <v>321</v>
      </c>
      <c r="C7" s="70">
        <f>IF(MAX(C3,C6)=0,"-",MAX(C3,C5))</f>
        <v>4</v>
      </c>
      <c r="D7" s="91" t="str">
        <f>IF(C7=4,"VERY STRONG",IF(C7=3,"STRONG",IF(C7=2,"MEDIUM",IF(C7=1,"LOW","-"))))</f>
        <v>VERY STRONG</v>
      </c>
      <c r="E7" s="64">
        <f>IFERROR(IF((C7+1)-SUMPRODUCT((ASIF_param!$C$7:$C$300=B7)*(ASIF_param!$I$7:$I$300))/COUNTIF(ASIF_param!$C$7:$C$300,B7)=C7,1,SUMPRODUCT((ASIF_param!$C$7:$C$300=B7)*(ASIF_param!$I$7:$I$300))/COUNTIF(ASIF_param!$C$7:$C$300,B7)),4)</f>
        <v>2.875</v>
      </c>
      <c r="F7" s="65">
        <f>COUNTIF(ASIF_param!$C$7:$C$300,B7)</f>
        <v>8</v>
      </c>
      <c r="G7" s="65">
        <f>SUMPRODUCT((ASIF_param!$C$7:$C$300=B7)*(ASIF_param!$D$7:$D$300=1))</f>
        <v>3</v>
      </c>
      <c r="H7" s="65">
        <f>SUMPRODUCT((ASIF_param!$C$7:$C$300=B7)*(ASIF_param!$D$7:$D$300=3))</f>
        <v>0</v>
      </c>
      <c r="I7" s="169">
        <f>SUMPRODUCT((ASIF_param!$C$7:$C$300=B7)*(ASIF_param!$D$7:$D$300=6))</f>
        <v>5</v>
      </c>
      <c r="J7" s="169">
        <f>SUMPRODUCT((ASIF_param!$C$7:$C$300=B7)*(ASIF_param!$D$7:$D$300=4))</f>
        <v>0</v>
      </c>
      <c r="K7" s="72"/>
    </row>
    <row r="8" spans="2:11" x14ac:dyDescent="0.3">
      <c r="B8" s="68" t="s">
        <v>78</v>
      </c>
      <c r="C8" s="70">
        <f>Asset_Identity!D24</f>
        <v>4</v>
      </c>
      <c r="D8" s="91" t="str">
        <f t="shared" ref="D8:D9" si="0">IF(C8=4,"STRONG",IF(C8=3,"STRONG",IF(C8=2,"MEDIUM",IF(C8=1,"LOW","-"))))</f>
        <v>STRONG</v>
      </c>
      <c r="E8" s="64">
        <f>IFERROR(IF((C8+1)-SUMPRODUCT((ASIF_param!$C$7:$C$300=B8)*(ASIF_param!$I$7:$I$300))/COUNTIF(ASIF_param!$C$7:$C$300,B8)=C8,1,SUMPRODUCT((ASIF_param!$C$7:$C$300=B8)*(ASIF_param!$I$7:$I$300))/COUNTIF(ASIF_param!$C$7:$C$300,B8)),4)</f>
        <v>1</v>
      </c>
      <c r="F8" s="65">
        <f>COUNTIF(ASIF_param!$C$7:$C$300,B8)</f>
        <v>5</v>
      </c>
      <c r="G8" s="65">
        <f>SUMPRODUCT((ASIF_param!$C$7:$C$300=B8)*(ASIF_param!$D$7:$D$300=1))</f>
        <v>5</v>
      </c>
      <c r="H8" s="65">
        <f>SUMPRODUCT((ASIF_param!$C$7:$C$300=B8)*(ASIF_param!$D$7:$D$300=3))</f>
        <v>0</v>
      </c>
      <c r="I8" s="169">
        <f>SUMPRODUCT((ASIF_param!$C$7:$C$300=B8)*(ASIF_param!$D$7:$D$300=6))</f>
        <v>0</v>
      </c>
      <c r="J8" s="169">
        <f>SUMPRODUCT((ASIF_param!$C$7:$C$300=B8)*(ASIF_param!$D$7:$D$300=4))</f>
        <v>0</v>
      </c>
      <c r="K8" s="72"/>
    </row>
    <row r="9" spans="2:11" ht="15" customHeight="1" x14ac:dyDescent="0.3">
      <c r="B9" s="68" t="s">
        <v>371</v>
      </c>
      <c r="C9" s="70">
        <f>Asset_Identity!D24</f>
        <v>4</v>
      </c>
      <c r="D9" s="91" t="str">
        <f t="shared" si="0"/>
        <v>STRONG</v>
      </c>
      <c r="E9" s="64">
        <f>IFERROR(IF((C9+1)-SUMPRODUCT((ASIF_param!$C$7:$C$300=B9)*(ASIF_param!$I$7:$I$300))/COUNTIF(ASIF_param!$C$7:$C$300,B9)=C9,1,SUMPRODUCT((ASIF_param!$C$7:$C$300=B9)*(ASIF_param!$I$7:$I$300))/COUNTIF(ASIF_param!$C$7:$C$300,B9)),4)</f>
        <v>1.4166666666666667</v>
      </c>
      <c r="F9" s="65">
        <f>COUNTIF(ASIF_param!$C$7:$C$300,B9)</f>
        <v>12</v>
      </c>
      <c r="G9" s="65">
        <f>SUMPRODUCT((ASIF_param!$C$7:$C$300=B9)*(ASIF_param!$D$7:$D$300=1))</f>
        <v>10</v>
      </c>
      <c r="H9" s="65">
        <f>SUMPRODUCT((ASIF_param!$C$7:$C$300=B9)*(ASIF_param!$D$7:$D$300=3))</f>
        <v>1</v>
      </c>
      <c r="I9" s="169">
        <f>SUMPRODUCT((ASIF_param!$C$7:$C$300=B9)*(ASIF_param!$D$7:$D$300=6))</f>
        <v>1</v>
      </c>
      <c r="J9" s="169">
        <f>SUMPRODUCT((ASIF_param!$C$7:$C$300=B9)*(ASIF_param!$D$7:$D$300=4))</f>
        <v>0</v>
      </c>
      <c r="K9" s="72"/>
    </row>
    <row r="10" spans="2:11" x14ac:dyDescent="0.3">
      <c r="B10" s="66"/>
      <c r="C10" s="74"/>
      <c r="D10" s="75"/>
      <c r="E10" s="64">
        <f>MAX(E3:E9)</f>
        <v>2.875</v>
      </c>
      <c r="F10" s="76">
        <f>SUM(F3:F9)</f>
        <v>49</v>
      </c>
      <c r="G10" s="76">
        <f t="shared" ref="G10:J10" si="1">SUM(G3:G9)</f>
        <v>29</v>
      </c>
      <c r="H10" s="76">
        <f t="shared" si="1"/>
        <v>7</v>
      </c>
      <c r="I10" s="76">
        <f t="shared" si="1"/>
        <v>13</v>
      </c>
      <c r="J10" s="76">
        <f t="shared" si="1"/>
        <v>0</v>
      </c>
      <c r="K10" s="67"/>
    </row>
    <row r="12" spans="2:11" x14ac:dyDescent="0.3">
      <c r="E12" s="93" t="str">
        <f>IF(E10=1,"Compliant",IF(E10 &gt; 1,IF(E10&lt;2,"Mostly Compliant",IF(E10&lt;3,"Somewhat Compliant","Not Compliant"))))</f>
        <v>Somewhat Compliant</v>
      </c>
    </row>
  </sheetData>
  <sheetProtection formatCells="0" formatColumns="0" formatRows="0" insertColumns="0" insertRows="0" insertHyperlinks="0" deleteColumns="0" deleteRows="0" sort="0" autoFilter="0" pivotTables="0"/>
  <mergeCells count="2">
    <mergeCell ref="C2:D2"/>
    <mergeCell ref="B1:J1"/>
  </mergeCells>
  <conditionalFormatting sqref="C3:C9">
    <cfRule type="cellIs" dxfId="1571" priority="42" operator="equal">
      <formula>1</formula>
    </cfRule>
    <cfRule type="cellIs" dxfId="1570" priority="43" operator="equal">
      <formula>2</formula>
    </cfRule>
    <cfRule type="cellIs" dxfId="1569" priority="44" operator="equal">
      <formula>3</formula>
    </cfRule>
    <cfRule type="cellIs" dxfId="1568" priority="45" operator="equal">
      <formula>4</formula>
    </cfRule>
  </conditionalFormatting>
  <conditionalFormatting sqref="E3:E9">
    <cfRule type="cellIs" dxfId="1567" priority="14" operator="equal">
      <formula>1</formula>
    </cfRule>
    <cfRule type="cellIs" dxfId="1566" priority="15" operator="between">
      <formula>1.01</formula>
      <formula>1.99</formula>
    </cfRule>
    <cfRule type="cellIs" dxfId="1565" priority="16" operator="between">
      <formula>2</formula>
      <formula>2.99</formula>
    </cfRule>
    <cfRule type="cellIs" dxfId="1564" priority="17" operator="between">
      <formula>3</formula>
      <formula>4</formula>
    </cfRule>
  </conditionalFormatting>
  <conditionalFormatting sqref="E10">
    <cfRule type="cellIs" dxfId="1563" priority="10" operator="equal">
      <formula>1</formula>
    </cfRule>
    <cfRule type="cellIs" dxfId="1562" priority="11" operator="between">
      <formula>1.1</formula>
      <formula>1.9</formula>
    </cfRule>
    <cfRule type="cellIs" dxfId="1561" priority="12" operator="between">
      <formula>2</formula>
      <formula>2.9</formula>
    </cfRule>
    <cfRule type="cellIs" dxfId="1560" priority="13" operator="between">
      <formula>3</formula>
      <formula>4</formula>
    </cfRule>
  </conditionalFormatting>
  <conditionalFormatting sqref="D7:D9">
    <cfRule type="cellIs" dxfId="1559" priority="5" operator="equal">
      <formula>"LOW"</formula>
    </cfRule>
    <cfRule type="cellIs" dxfId="1558" priority="6" operator="equal">
      <formula>"MEDIUM"</formula>
    </cfRule>
    <cfRule type="cellIs" dxfId="1557" priority="7" operator="equal">
      <formula>"STRONG"</formula>
    </cfRule>
    <cfRule type="cellIs" dxfId="1556" priority="8" operator="equal">
      <formula>"VERY STRONG"</formula>
    </cfRule>
  </conditionalFormatting>
  <conditionalFormatting sqref="E12">
    <cfRule type="cellIs" dxfId="1555" priority="1" operator="equal">
      <formula>"Compliant"</formula>
    </cfRule>
    <cfRule type="cellIs" dxfId="1554" priority="2" operator="equal">
      <formula>"Mostly Compliant"</formula>
    </cfRule>
    <cfRule type="cellIs" dxfId="1553" priority="3" operator="equal">
      <formula>"Somewhat Compliant"</formula>
    </cfRule>
    <cfRule type="cellIs" dxfId="1552" priority="4" operator="equal">
      <formula>"Not Compliant"</formula>
    </cfRule>
  </conditionalFormatting>
  <pageMargins left="0.7" right="0.7" top="0.75" bottom="0.75" header="0.3" footer="0.3"/>
  <pageSetup paperSize="9" orientation="portrait" r:id="rId1"/>
  <ignoredErrors>
    <ignoredError sqref="C3:C7 C8:C9" unlockedFormula="1"/>
  </ignoredErrors>
  <drawing r:id="rId2"/>
  <extLst>
    <ext xmlns:x14="http://schemas.microsoft.com/office/spreadsheetml/2009/9/main" uri="{78C0D931-6437-407d-A8EE-F0AAD7539E65}">
      <x14:conditionalFormattings>
        <x14:conditionalFormatting xmlns:xm="http://schemas.microsoft.com/office/excel/2006/main">
          <x14:cfRule type="cellIs" priority="37" operator="equal" id="{9933E3DD-D573-4B7E-9CDC-50E3000B058E}">
            <xm:f>Param!$B$35</xm:f>
            <x14:dxf>
              <fill>
                <patternFill>
                  <bgColor rgb="FFCCFFCC"/>
                </patternFill>
              </fill>
            </x14:dxf>
          </x14:cfRule>
          <x14:cfRule type="cellIs" priority="38" operator="equal" id="{BA00C2A8-93E3-4A05-A351-5B0C69B82B43}">
            <xm:f>Param!$B$34</xm:f>
            <x14:dxf>
              <fill>
                <patternFill>
                  <bgColor rgb="FF99CCFF"/>
                </patternFill>
              </fill>
            </x14:dxf>
          </x14:cfRule>
          <x14:cfRule type="cellIs" priority="39" operator="equal" id="{220E3552-847C-490B-BADF-3E1DC38B1033}">
            <xm:f>Param!$B$33</xm:f>
            <x14:dxf>
              <fill>
                <patternFill>
                  <bgColor rgb="FFFFFF66"/>
                </patternFill>
              </fill>
            </x14:dxf>
          </x14:cfRule>
          <x14:cfRule type="cellIs" priority="40" operator="equal" id="{A8D03F00-CD52-4AD3-8EC5-500B942B1D7A}">
            <xm:f>Param!$B$32</xm:f>
            <x14:dxf>
              <fill>
                <patternFill>
                  <bgColor rgb="FFFF9999"/>
                </patternFill>
              </fill>
            </x14:dxf>
          </x14:cfRule>
          <xm:sqref>D3</xm:sqref>
        </x14:conditionalFormatting>
        <x14:conditionalFormatting xmlns:xm="http://schemas.microsoft.com/office/excel/2006/main">
          <x14:cfRule type="cellIs" priority="41" operator="equal" id="{E3965F3E-80E3-4974-B9DE-AE31F7F7C02B}">
            <xm:f>Param!$H$144</xm:f>
            <x14:dxf>
              <fill>
                <patternFill>
                  <bgColor theme="0" tint="-0.14996795556505021"/>
                </patternFill>
              </fill>
            </x14:dxf>
          </x14:cfRule>
          <xm:sqref>D3</xm:sqref>
        </x14:conditionalFormatting>
        <x14:conditionalFormatting xmlns:xm="http://schemas.microsoft.com/office/excel/2006/main">
          <x14:cfRule type="cellIs" priority="32" operator="equal" id="{748A33D7-0017-4092-A9CC-1E21CE60603A}">
            <xm:f>Param!$B$46</xm:f>
            <x14:dxf>
              <fill>
                <patternFill>
                  <bgColor rgb="FFCCFFCC"/>
                </patternFill>
              </fill>
            </x14:dxf>
          </x14:cfRule>
          <x14:cfRule type="cellIs" priority="33" operator="equal" id="{1C7FC81F-CF62-41E5-8F44-B607B46505A8}">
            <xm:f>Param!$B$45</xm:f>
            <x14:dxf>
              <fill>
                <patternFill>
                  <bgColor rgb="FF99CCFF"/>
                </patternFill>
              </fill>
            </x14:dxf>
          </x14:cfRule>
          <x14:cfRule type="cellIs" priority="34" operator="equal" id="{45E3F2C0-BF18-413B-AB65-12138953596F}">
            <xm:f>Param!$B$44</xm:f>
            <x14:dxf>
              <fill>
                <patternFill>
                  <bgColor rgb="FFFFFF66"/>
                </patternFill>
              </fill>
            </x14:dxf>
          </x14:cfRule>
          <x14:cfRule type="cellIs" priority="35" operator="equal" id="{9F50F8D1-29FA-47DF-8561-CC299C46B812}">
            <xm:f>Param!$B$43</xm:f>
            <x14:dxf>
              <fill>
                <patternFill>
                  <bgColor rgb="FFFF9999"/>
                </patternFill>
              </fill>
            </x14:dxf>
          </x14:cfRule>
          <xm:sqref>D4</xm:sqref>
        </x14:conditionalFormatting>
        <x14:conditionalFormatting xmlns:xm="http://schemas.microsoft.com/office/excel/2006/main">
          <x14:cfRule type="cellIs" priority="36" operator="equal" id="{035EBFA8-9F69-4378-851A-FD03836B2745}">
            <xm:f>Param!$H$144</xm:f>
            <x14:dxf>
              <fill>
                <patternFill>
                  <bgColor theme="0" tint="-0.14996795556505021"/>
                </patternFill>
              </fill>
            </x14:dxf>
          </x14:cfRule>
          <xm:sqref>D4</xm:sqref>
        </x14:conditionalFormatting>
        <x14:conditionalFormatting xmlns:xm="http://schemas.microsoft.com/office/excel/2006/main">
          <x14:cfRule type="cellIs" priority="27" operator="equal" id="{2C518DAB-61AA-4986-A5A0-9AFDFFA342A5}">
            <xm:f>Param!$B$118</xm:f>
            <x14:dxf>
              <fill>
                <patternFill>
                  <bgColor rgb="FFCCFFCC"/>
                </patternFill>
              </fill>
            </x14:dxf>
          </x14:cfRule>
          <x14:cfRule type="cellIs" priority="28" operator="equal" id="{E31FA0F2-5D76-4B9D-B7B5-316B5FD7FF22}">
            <xm:f>Param!$B$117</xm:f>
            <x14:dxf>
              <fill>
                <patternFill>
                  <bgColor rgb="FF99CCFF"/>
                </patternFill>
              </fill>
            </x14:dxf>
          </x14:cfRule>
          <x14:cfRule type="cellIs" priority="29" operator="equal" id="{62F64DEB-6B7B-4CFB-ABAD-43ABE41CFA37}">
            <xm:f>Param!$B$116</xm:f>
            <x14:dxf>
              <fill>
                <patternFill>
                  <bgColor rgb="FFFFFF66"/>
                </patternFill>
              </fill>
            </x14:dxf>
          </x14:cfRule>
          <x14:cfRule type="cellIs" priority="30" operator="equal" id="{BD284446-95A3-44E1-B782-5220327FA315}">
            <xm:f>Param!$B$115</xm:f>
            <x14:dxf>
              <fill>
                <patternFill>
                  <bgColor rgb="FFFF9999"/>
                </patternFill>
              </fill>
            </x14:dxf>
          </x14:cfRule>
          <xm:sqref>D6</xm:sqref>
        </x14:conditionalFormatting>
        <x14:conditionalFormatting xmlns:xm="http://schemas.microsoft.com/office/excel/2006/main">
          <x14:cfRule type="cellIs" priority="31" operator="equal" id="{89690A0B-46E0-4901-8B4D-FC542B7999C0}">
            <xm:f>Param!$H$144</xm:f>
            <x14:dxf>
              <fill>
                <patternFill>
                  <bgColor theme="0" tint="-0.14996795556505021"/>
                </patternFill>
              </fill>
            </x14:dxf>
          </x14:cfRule>
          <xm:sqref>D6</xm:sqref>
        </x14:conditionalFormatting>
        <x14:conditionalFormatting xmlns:xm="http://schemas.microsoft.com/office/excel/2006/main">
          <x14:cfRule type="cellIs" priority="22" operator="equal" id="{47A5B718-6D64-46B4-A1D8-1D9C176172DB}">
            <xm:f>Param!$H$144</xm:f>
            <x14:dxf>
              <fill>
                <patternFill>
                  <bgColor theme="0" tint="-0.14996795556505021"/>
                </patternFill>
              </fill>
            </x14:dxf>
          </x14:cfRule>
          <xm:sqref>D5</xm:sqref>
        </x14:conditionalFormatting>
        <x14:conditionalFormatting xmlns:xm="http://schemas.microsoft.com/office/excel/2006/main">
          <x14:cfRule type="cellIs" priority="23" operator="equal" id="{3A320E22-BA2C-4C18-9689-97796BD57896}">
            <xm:f>Param!$H$148</xm:f>
            <x14:dxf>
              <fill>
                <patternFill>
                  <bgColor rgb="FFCCFFCC"/>
                </patternFill>
              </fill>
            </x14:dxf>
          </x14:cfRule>
          <x14:cfRule type="cellIs" priority="24" operator="equal" id="{E396F5A1-9CBE-4EBF-B263-4CD3F40B8C8A}">
            <xm:f>Param!$H$147</xm:f>
            <x14:dxf>
              <fill>
                <patternFill>
                  <bgColor rgb="FF99CCFF"/>
                </patternFill>
              </fill>
            </x14:dxf>
          </x14:cfRule>
          <x14:cfRule type="cellIs" priority="25" operator="equal" id="{91BE4479-1126-4B6A-9439-E877A9229D92}">
            <xm:f>Param!$H$146</xm:f>
            <x14:dxf>
              <fill>
                <patternFill>
                  <bgColor rgb="FFFFFF66"/>
                </patternFill>
              </fill>
            </x14:dxf>
          </x14:cfRule>
          <x14:cfRule type="cellIs" priority="26" operator="equal" id="{14940102-D279-4B5E-9B70-F45F964AE8E6}">
            <xm:f>Param!$H$145</xm:f>
            <x14:dxf>
              <fill>
                <patternFill>
                  <bgColor rgb="FFFF9999"/>
                </patternFill>
              </fill>
            </x14:dxf>
          </x14:cfRule>
          <xm:sqref>D5</xm:sqref>
        </x14:conditionalFormatting>
        <x14:conditionalFormatting xmlns:xm="http://schemas.microsoft.com/office/excel/2006/main">
          <x14:cfRule type="cellIs" priority="9" operator="equal" id="{DB78DA4C-BB1F-451E-B395-A73E65A28745}">
            <xm:f>Param!$H$144</xm:f>
            <x14:dxf>
              <fill>
                <patternFill>
                  <bgColor theme="0" tint="-0.14996795556505021"/>
                </patternFill>
              </fill>
            </x14:dxf>
          </x14:cfRule>
          <xm:sqref>D7:D9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rgb="FF92D050"/>
  </sheetPr>
  <dimension ref="A1:R62"/>
  <sheetViews>
    <sheetView topLeftCell="H28" zoomScale="85" zoomScaleNormal="85" workbookViewId="0">
      <selection activeCell="Q44" sqref="Q44"/>
    </sheetView>
  </sheetViews>
  <sheetFormatPr baseColWidth="10" defaultColWidth="11.44140625" defaultRowHeight="14.4" x14ac:dyDescent="0.3"/>
  <cols>
    <col min="1" max="1" width="3.6640625" style="130" customWidth="1"/>
    <col min="2" max="7" width="10.6640625" style="130" customWidth="1"/>
    <col min="8" max="8" width="15.6640625" style="130" customWidth="1"/>
    <col min="9" max="9" width="50.6640625" style="130" customWidth="1"/>
    <col min="10" max="10" width="7.6640625" style="130" customWidth="1"/>
    <col min="11" max="11" width="50.6640625" style="130" customWidth="1"/>
    <col min="12" max="13" width="15.6640625" style="130" customWidth="1"/>
    <col min="14" max="15" width="11.44140625" style="84" hidden="1" customWidth="1"/>
    <col min="16" max="16384" width="11.44140625" style="84"/>
  </cols>
  <sheetData>
    <row r="1" spans="2:13" s="3" customFormat="1" x14ac:dyDescent="0.3">
      <c r="B1" s="130"/>
      <c r="C1" s="130"/>
      <c r="D1" s="130"/>
      <c r="E1" s="130"/>
      <c r="F1" s="130"/>
      <c r="G1" s="130"/>
      <c r="H1" s="130"/>
      <c r="I1" s="130"/>
      <c r="J1" s="130"/>
      <c r="K1" s="130"/>
      <c r="L1" s="130"/>
      <c r="M1" s="130"/>
    </row>
    <row r="2" spans="2:13" s="3" customFormat="1" x14ac:dyDescent="0.3">
      <c r="B2" s="130"/>
      <c r="C2" s="130"/>
      <c r="D2" s="130"/>
      <c r="E2" s="130"/>
      <c r="F2" s="130"/>
      <c r="G2" s="130"/>
      <c r="H2" s="130"/>
      <c r="I2" s="130"/>
      <c r="J2" s="130"/>
      <c r="K2" s="130"/>
      <c r="L2" s="130"/>
      <c r="M2" s="130"/>
    </row>
    <row r="3" spans="2:13" s="3" customFormat="1" x14ac:dyDescent="0.3">
      <c r="B3" s="130"/>
      <c r="C3" s="130"/>
      <c r="D3" s="130"/>
      <c r="E3" s="130"/>
      <c r="F3" s="130"/>
      <c r="G3" s="130"/>
      <c r="H3" s="130"/>
      <c r="I3" s="130"/>
      <c r="J3" s="130"/>
      <c r="K3" s="130"/>
      <c r="L3" s="130"/>
      <c r="M3" s="130"/>
    </row>
    <row r="4" spans="2:13" s="3" customFormat="1" x14ac:dyDescent="0.3">
      <c r="B4" s="130"/>
      <c r="C4" s="130"/>
      <c r="D4" s="130"/>
      <c r="E4" s="130"/>
      <c r="F4" s="130"/>
      <c r="G4" s="130"/>
      <c r="H4" s="130"/>
      <c r="I4" s="130"/>
      <c r="J4" s="130"/>
      <c r="K4" s="130"/>
      <c r="L4" s="130"/>
      <c r="M4" s="130"/>
    </row>
    <row r="5" spans="2:13" s="3" customFormat="1" x14ac:dyDescent="0.3">
      <c r="B5" s="130"/>
      <c r="C5" s="130"/>
      <c r="D5" s="130"/>
      <c r="E5" s="130"/>
      <c r="F5" s="130"/>
      <c r="G5" s="130"/>
      <c r="H5" s="130"/>
      <c r="I5" s="130"/>
      <c r="J5" s="130"/>
      <c r="K5" s="130"/>
      <c r="L5" s="130"/>
      <c r="M5" s="130"/>
    </row>
    <row r="6" spans="2:13" s="3" customFormat="1" x14ac:dyDescent="0.3">
      <c r="B6" s="130"/>
      <c r="C6" s="130"/>
      <c r="D6" s="130"/>
      <c r="E6" s="130"/>
      <c r="F6" s="130"/>
      <c r="G6" s="130"/>
      <c r="H6" s="130"/>
      <c r="I6" s="130"/>
      <c r="J6" s="130"/>
      <c r="K6" s="130"/>
      <c r="L6" s="130"/>
      <c r="M6" s="130"/>
    </row>
    <row r="7" spans="2:13" s="3" customFormat="1" x14ac:dyDescent="0.3">
      <c r="B7" s="130"/>
      <c r="C7" s="130"/>
      <c r="D7" s="130"/>
      <c r="E7" s="130"/>
      <c r="F7" s="130"/>
      <c r="G7" s="130"/>
      <c r="H7" s="130"/>
      <c r="I7" s="130"/>
      <c r="J7" s="130"/>
      <c r="K7" s="130"/>
      <c r="L7" s="130"/>
      <c r="M7" s="130"/>
    </row>
    <row r="8" spans="2:13" s="3" customFormat="1" x14ac:dyDescent="0.3">
      <c r="B8" s="130"/>
      <c r="C8" s="130"/>
      <c r="D8" s="130"/>
      <c r="E8" s="130"/>
      <c r="F8" s="130"/>
      <c r="G8" s="130"/>
      <c r="H8" s="130"/>
      <c r="I8" s="130"/>
      <c r="J8" s="130"/>
      <c r="K8" s="130"/>
      <c r="L8" s="130"/>
      <c r="M8" s="130"/>
    </row>
    <row r="9" spans="2:13" s="3" customFormat="1" x14ac:dyDescent="0.3">
      <c r="B9" s="130"/>
      <c r="C9" s="130"/>
      <c r="D9" s="130"/>
      <c r="E9" s="130"/>
      <c r="F9" s="130"/>
      <c r="G9" s="130"/>
      <c r="H9" s="130"/>
      <c r="I9" s="130"/>
      <c r="J9" s="130"/>
      <c r="K9" s="130"/>
      <c r="L9" s="130"/>
      <c r="M9" s="130"/>
    </row>
    <row r="10" spans="2:13" s="3" customFormat="1" x14ac:dyDescent="0.3">
      <c r="B10" s="130"/>
      <c r="C10" s="130"/>
      <c r="D10" s="130"/>
      <c r="E10" s="130"/>
      <c r="F10" s="130"/>
      <c r="G10" s="130"/>
      <c r="H10" s="130"/>
      <c r="I10" s="130"/>
      <c r="J10" s="130"/>
      <c r="K10" s="130"/>
      <c r="L10" s="130"/>
      <c r="M10" s="130"/>
    </row>
    <row r="11" spans="2:13" s="3" customFormat="1" x14ac:dyDescent="0.3">
      <c r="B11" s="130"/>
      <c r="C11" s="130"/>
      <c r="D11" s="130"/>
      <c r="E11" s="130"/>
      <c r="F11" s="130"/>
      <c r="G11" s="130"/>
      <c r="H11" s="130"/>
      <c r="I11" s="130"/>
      <c r="J11" s="130"/>
      <c r="K11" s="130"/>
      <c r="L11" s="130"/>
      <c r="M11" s="130"/>
    </row>
    <row r="12" spans="2:13" s="3" customFormat="1" x14ac:dyDescent="0.3">
      <c r="B12" s="130"/>
      <c r="C12" s="130"/>
      <c r="D12" s="130"/>
      <c r="E12" s="130"/>
      <c r="F12" s="130"/>
      <c r="G12" s="130"/>
      <c r="H12" s="130"/>
      <c r="I12" s="130"/>
      <c r="J12" s="130"/>
      <c r="K12" s="130"/>
      <c r="L12" s="130"/>
      <c r="M12" s="130"/>
    </row>
    <row r="13" spans="2:13" s="3" customFormat="1" x14ac:dyDescent="0.3">
      <c r="B13" s="130"/>
      <c r="C13" s="130"/>
      <c r="D13" s="130"/>
      <c r="E13" s="130"/>
      <c r="F13" s="130"/>
      <c r="G13" s="130"/>
      <c r="H13" s="130"/>
      <c r="I13" s="130"/>
      <c r="J13" s="130"/>
      <c r="K13" s="130"/>
      <c r="L13" s="130"/>
      <c r="M13" s="130"/>
    </row>
    <row r="14" spans="2:13" s="3" customFormat="1" x14ac:dyDescent="0.3">
      <c r="B14" s="130"/>
      <c r="C14" s="130"/>
      <c r="D14" s="130"/>
      <c r="E14" s="130"/>
      <c r="F14" s="130"/>
      <c r="G14" s="130"/>
      <c r="H14" s="130"/>
      <c r="I14" s="130"/>
      <c r="J14" s="130"/>
      <c r="K14" s="130"/>
      <c r="L14" s="130"/>
      <c r="M14" s="130"/>
    </row>
    <row r="15" spans="2:13" s="3" customFormat="1" x14ac:dyDescent="0.3">
      <c r="B15" s="130"/>
      <c r="C15" s="130"/>
      <c r="D15" s="130"/>
      <c r="E15" s="130"/>
      <c r="F15" s="130"/>
      <c r="G15" s="130"/>
      <c r="H15" s="130"/>
      <c r="I15" s="130"/>
      <c r="J15" s="130"/>
      <c r="K15" s="130"/>
      <c r="L15" s="130"/>
      <c r="M15" s="130"/>
    </row>
    <row r="16" spans="2:13" s="3" customFormat="1" x14ac:dyDescent="0.3">
      <c r="B16" s="130"/>
      <c r="C16" s="130"/>
      <c r="D16" s="130"/>
      <c r="E16" s="130"/>
      <c r="F16" s="130"/>
      <c r="G16" s="130"/>
      <c r="H16" s="130"/>
      <c r="I16" s="130"/>
      <c r="J16" s="130"/>
      <c r="K16" s="130"/>
      <c r="L16" s="130"/>
      <c r="M16" s="130"/>
    </row>
    <row r="17" spans="2:13" s="3" customFormat="1" x14ac:dyDescent="0.3">
      <c r="B17" s="130"/>
      <c r="C17" s="130"/>
      <c r="D17" s="130"/>
      <c r="E17" s="130"/>
      <c r="F17" s="130"/>
      <c r="G17" s="130"/>
      <c r="H17" s="130"/>
      <c r="I17" s="130"/>
      <c r="J17" s="130"/>
      <c r="K17" s="130"/>
      <c r="L17" s="130"/>
      <c r="M17" s="130"/>
    </row>
    <row r="18" spans="2:13" s="3" customFormat="1" x14ac:dyDescent="0.3">
      <c r="B18" s="130"/>
      <c r="C18" s="130"/>
      <c r="D18" s="130"/>
      <c r="E18" s="130"/>
      <c r="F18" s="130"/>
      <c r="G18" s="130"/>
      <c r="H18" s="130"/>
      <c r="I18" s="130"/>
      <c r="J18" s="130"/>
      <c r="K18" s="130"/>
      <c r="L18" s="130"/>
      <c r="M18" s="130"/>
    </row>
    <row r="19" spans="2:13" s="3" customFormat="1" x14ac:dyDescent="0.3">
      <c r="B19" s="130"/>
      <c r="C19" s="130"/>
      <c r="D19" s="130"/>
      <c r="E19" s="130"/>
      <c r="F19" s="130"/>
      <c r="G19" s="130"/>
      <c r="H19" s="130"/>
      <c r="I19" s="130"/>
      <c r="J19" s="130"/>
      <c r="K19" s="130"/>
      <c r="L19" s="130"/>
      <c r="M19" s="130"/>
    </row>
    <row r="20" spans="2:13" s="3" customFormat="1" x14ac:dyDescent="0.3">
      <c r="B20" s="130"/>
      <c r="C20" s="130"/>
      <c r="D20" s="130"/>
      <c r="E20" s="130"/>
      <c r="F20" s="130"/>
      <c r="G20" s="130"/>
      <c r="H20" s="130"/>
      <c r="I20" s="130"/>
      <c r="J20" s="130"/>
      <c r="K20" s="130"/>
      <c r="L20" s="130"/>
      <c r="M20" s="130"/>
    </row>
    <row r="21" spans="2:13" s="3" customFormat="1" x14ac:dyDescent="0.3">
      <c r="B21" s="130"/>
      <c r="C21" s="130"/>
      <c r="D21" s="130"/>
      <c r="E21" s="130"/>
      <c r="F21" s="130"/>
      <c r="G21" s="130"/>
      <c r="H21" s="130"/>
      <c r="I21" s="130"/>
      <c r="J21" s="130"/>
      <c r="K21" s="130"/>
      <c r="L21" s="130"/>
      <c r="M21" s="130"/>
    </row>
    <row r="22" spans="2:13" s="3" customFormat="1" x14ac:dyDescent="0.3">
      <c r="B22" s="130"/>
      <c r="C22" s="130"/>
      <c r="D22" s="130"/>
      <c r="E22" s="130"/>
      <c r="F22" s="130"/>
      <c r="G22" s="130"/>
      <c r="H22" s="130"/>
      <c r="I22" s="130"/>
      <c r="J22" s="130"/>
      <c r="K22" s="130"/>
      <c r="L22" s="130"/>
      <c r="M22" s="130"/>
    </row>
    <row r="23" spans="2:13" s="3" customFormat="1" x14ac:dyDescent="0.3">
      <c r="B23" s="130"/>
      <c r="C23" s="130"/>
      <c r="D23" s="130"/>
      <c r="E23" s="130"/>
      <c r="F23" s="130"/>
      <c r="G23" s="130"/>
      <c r="H23" s="130"/>
      <c r="I23" s="130"/>
      <c r="J23" s="130"/>
      <c r="K23" s="130"/>
      <c r="L23" s="130"/>
      <c r="M23" s="130"/>
    </row>
    <row r="24" spans="2:13" s="3" customFormat="1" x14ac:dyDescent="0.3">
      <c r="B24" s="130"/>
      <c r="C24" s="130"/>
      <c r="D24" s="130"/>
      <c r="E24" s="130"/>
      <c r="F24" s="130"/>
      <c r="G24" s="130"/>
      <c r="H24" s="130"/>
      <c r="I24" s="130"/>
      <c r="J24" s="130"/>
      <c r="K24" s="130"/>
      <c r="L24" s="130"/>
      <c r="M24" s="130"/>
    </row>
    <row r="25" spans="2:13" s="3" customFormat="1" x14ac:dyDescent="0.3">
      <c r="B25" s="130"/>
      <c r="C25" s="130"/>
      <c r="D25" s="130"/>
      <c r="E25" s="130"/>
      <c r="F25" s="130"/>
      <c r="G25" s="130"/>
      <c r="H25" s="130"/>
      <c r="I25" s="130"/>
      <c r="J25" s="130"/>
      <c r="K25" s="130"/>
      <c r="L25" s="130"/>
      <c r="M25" s="130"/>
    </row>
    <row r="26" spans="2:13" s="3" customFormat="1" x14ac:dyDescent="0.3">
      <c r="B26" s="130"/>
      <c r="C26" s="130"/>
      <c r="D26" s="130"/>
      <c r="E26" s="130"/>
      <c r="F26" s="130"/>
      <c r="G26" s="130"/>
      <c r="H26" s="130"/>
      <c r="I26" s="130"/>
      <c r="J26" s="130"/>
      <c r="K26" s="130"/>
      <c r="L26" s="130"/>
      <c r="M26" s="130"/>
    </row>
    <row r="27" spans="2:13" s="3" customFormat="1" x14ac:dyDescent="0.3">
      <c r="B27" s="130"/>
      <c r="C27" s="130"/>
      <c r="D27" s="130"/>
      <c r="E27" s="130"/>
      <c r="F27" s="130"/>
      <c r="G27" s="130"/>
      <c r="H27" s="130"/>
      <c r="I27" s="130"/>
      <c r="J27" s="130"/>
      <c r="K27" s="130"/>
      <c r="L27" s="130"/>
      <c r="M27" s="130"/>
    </row>
    <row r="28" spans="2:13" s="3" customFormat="1" x14ac:dyDescent="0.3">
      <c r="B28" s="130"/>
      <c r="C28" s="130"/>
      <c r="D28" s="130"/>
      <c r="E28" s="130"/>
      <c r="F28" s="130"/>
      <c r="G28" s="130"/>
      <c r="H28" s="130"/>
      <c r="I28" s="130"/>
      <c r="J28" s="130"/>
      <c r="K28" s="130"/>
      <c r="L28" s="130"/>
      <c r="M28" s="130"/>
    </row>
    <row r="29" spans="2:13" s="3" customFormat="1" x14ac:dyDescent="0.3">
      <c r="B29" s="130"/>
      <c r="C29" s="130"/>
      <c r="D29" s="130"/>
      <c r="E29" s="130"/>
      <c r="F29" s="130"/>
      <c r="G29" s="130"/>
      <c r="H29" s="130"/>
      <c r="I29" s="130"/>
      <c r="J29" s="130"/>
      <c r="K29" s="130"/>
      <c r="L29" s="130"/>
      <c r="M29" s="130"/>
    </row>
    <row r="30" spans="2:13" s="3" customFormat="1" x14ac:dyDescent="0.3">
      <c r="B30" s="130"/>
      <c r="C30" s="130"/>
      <c r="D30" s="130"/>
      <c r="E30" s="130"/>
      <c r="F30" s="130"/>
      <c r="G30" s="130"/>
      <c r="H30" s="130"/>
      <c r="I30" s="130"/>
      <c r="J30" s="130"/>
      <c r="K30" s="130"/>
      <c r="L30" s="130"/>
      <c r="M30" s="130"/>
    </row>
    <row r="31" spans="2:13" s="3" customFormat="1" x14ac:dyDescent="0.3">
      <c r="B31" s="130"/>
      <c r="C31" s="130"/>
      <c r="D31" s="130"/>
      <c r="E31" s="130"/>
      <c r="F31" s="130"/>
      <c r="G31" s="130"/>
      <c r="H31" s="130"/>
      <c r="I31" s="130"/>
      <c r="J31" s="130"/>
      <c r="K31" s="130"/>
      <c r="L31" s="130"/>
      <c r="M31" s="130"/>
    </row>
    <row r="32" spans="2:13" s="3" customFormat="1" x14ac:dyDescent="0.3">
      <c r="B32" s="130"/>
      <c r="C32" s="130"/>
      <c r="D32" s="130"/>
      <c r="E32" s="130"/>
      <c r="F32" s="130"/>
      <c r="G32" s="130"/>
      <c r="H32" s="130"/>
      <c r="I32" s="130"/>
      <c r="J32" s="130"/>
      <c r="K32" s="130"/>
      <c r="L32" s="130"/>
      <c r="M32" s="130"/>
    </row>
    <row r="33" spans="1:18" s="3" customFormat="1" x14ac:dyDescent="0.3">
      <c r="B33" s="130"/>
      <c r="C33" s="130"/>
      <c r="D33" s="130"/>
      <c r="E33" s="130"/>
      <c r="F33" s="130"/>
      <c r="G33" s="130"/>
      <c r="H33" s="130"/>
      <c r="I33" s="130"/>
      <c r="J33" s="130"/>
      <c r="K33" s="130"/>
      <c r="L33" s="130"/>
      <c r="M33" s="130"/>
      <c r="Q33" s="645" t="str">
        <f>IF(Asset_Identity!F3="Français",Trad!E205,Trad!F205)</f>
        <v>Evaluation risques / mesures</v>
      </c>
      <c r="R33" s="646"/>
    </row>
    <row r="34" spans="1:18" s="3" customFormat="1" x14ac:dyDescent="0.3">
      <c r="B34" s="130"/>
      <c r="C34" s="130"/>
      <c r="D34" s="130"/>
      <c r="E34" s="130"/>
      <c r="F34" s="130"/>
      <c r="G34" s="130"/>
      <c r="H34" s="130"/>
      <c r="I34" s="130"/>
      <c r="J34" s="130"/>
      <c r="K34" s="130"/>
      <c r="L34" s="130"/>
      <c r="M34" s="130"/>
      <c r="Q34" s="647"/>
      <c r="R34" s="648"/>
    </row>
    <row r="35" spans="1:18" s="3" customFormat="1" x14ac:dyDescent="0.3">
      <c r="B35" s="130"/>
      <c r="C35" s="130"/>
      <c r="D35" s="130"/>
      <c r="E35" s="130"/>
      <c r="F35" s="130"/>
      <c r="G35" s="130"/>
      <c r="H35" s="130"/>
      <c r="I35" s="130"/>
      <c r="J35" s="130"/>
      <c r="K35" s="130"/>
      <c r="L35" s="130"/>
      <c r="M35" s="130"/>
      <c r="Q35" s="647"/>
      <c r="R35" s="648"/>
    </row>
    <row r="36" spans="1:18" s="3" customFormat="1" x14ac:dyDescent="0.3">
      <c r="B36" s="130"/>
      <c r="C36" s="130"/>
      <c r="D36" s="130"/>
      <c r="E36" s="130"/>
      <c r="F36" s="130"/>
      <c r="G36" s="130"/>
      <c r="H36" s="130"/>
      <c r="I36" s="130"/>
      <c r="J36" s="130"/>
      <c r="K36" s="130"/>
      <c r="L36" s="130"/>
      <c r="M36" s="130"/>
      <c r="Q36" s="647"/>
      <c r="R36" s="648"/>
    </row>
    <row r="37" spans="1:18" s="3" customFormat="1" x14ac:dyDescent="0.3">
      <c r="B37" s="130"/>
      <c r="C37" s="130"/>
      <c r="D37" s="130"/>
      <c r="E37" s="130"/>
      <c r="F37" s="130"/>
      <c r="G37" s="130"/>
      <c r="H37" s="130"/>
      <c r="I37" s="130"/>
      <c r="J37" s="130"/>
      <c r="K37" s="130"/>
      <c r="L37" s="130"/>
      <c r="M37" s="130"/>
      <c r="Q37" s="647"/>
      <c r="R37" s="648"/>
    </row>
    <row r="38" spans="1:18" s="3" customFormat="1" x14ac:dyDescent="0.3">
      <c r="A38" s="84"/>
      <c r="B38" s="653" t="str">
        <f>IF(Asset_Identity!F3="Français",Trad!E190,Trad!F190)</f>
        <v>Détails</v>
      </c>
      <c r="C38" s="654"/>
      <c r="D38" s="654"/>
      <c r="E38" s="654"/>
      <c r="F38" s="654"/>
      <c r="G38" s="655"/>
      <c r="H38" s="651" t="str">
        <f>IF(Asset_Identity!F3="Français",Trad!E191,Trad!F191)</f>
        <v>Analyse</v>
      </c>
      <c r="I38" s="651"/>
      <c r="J38" s="651"/>
      <c r="K38" s="651"/>
      <c r="L38" s="651" t="str">
        <f>IF(Asset_Identity!F3="Français",Trad!E192,Trad!F192)</f>
        <v>Améliorations</v>
      </c>
      <c r="M38" s="651"/>
      <c r="Q38" s="649"/>
      <c r="R38" s="650"/>
    </row>
    <row r="39" spans="1:18" s="3" customFormat="1" ht="41.25" customHeight="1" x14ac:dyDescent="0.3">
      <c r="A39" s="140" t="str">
        <f>IF(Asset_Identity!F3="Français",Trad!E193,Trad!F193)</f>
        <v>Filtre</v>
      </c>
      <c r="B39" s="129" t="str">
        <f>IF(Asset_Identity!F3="Français",Trad!E194,Trad!F194)</f>
        <v>Risque ID</v>
      </c>
      <c r="C39" s="129" t="str">
        <f>IF(Asset_Identity!F3="Français",Trad!E195,Trad!F195)</f>
        <v>Proba inhérente</v>
      </c>
      <c r="D39" s="129" t="str">
        <f>IF(Asset_Identity!F3="Français",Trad!E196,Trad!F196)</f>
        <v>Sévérity inhérente</v>
      </c>
      <c r="E39" s="129" t="str">
        <f>IF(Asset_Identity!F3="Français",Trad!E197,Trad!F197)</f>
        <v>Proba résiduelle</v>
      </c>
      <c r="F39" s="129" t="str">
        <f>IF(Asset_Identity!F3="Français",Trad!E198,Trad!F198)</f>
        <v>Sévérité résiduelle</v>
      </c>
      <c r="G39" s="129" t="str">
        <f>IF(Asset_Identity!F3="Français",Trad!E199,Trad!F199)</f>
        <v>Niveau de risque résiduel</v>
      </c>
      <c r="H39" s="129" t="str">
        <f>IF(Asset_Identity!F3="Français",Trad!E200,Trad!F200)</f>
        <v>Evènements redoutés</v>
      </c>
      <c r="I39" s="129" t="str">
        <f>IF(Asset_Identity!F3="Français",Trad!E201,Trad!F201)</f>
        <v>Scénarios d'attaque</v>
      </c>
      <c r="J39" s="652" t="str">
        <f>IF(Asset_Identity!F3="Français",Trad!E202,Trad!F202)</f>
        <v>Mesures de sécurité</v>
      </c>
      <c r="K39" s="652"/>
      <c r="L39" s="129" t="str">
        <f>IF(Asset_Identity!F3="Français",Trad!E203,Trad!F203)</f>
        <v>Poids en probabilité</v>
      </c>
      <c r="M39" s="129" t="str">
        <f>IF(Asset_Identity!F3="Français",Trad!E204,Trad!F204)</f>
        <v>Réduction en sévérité</v>
      </c>
    </row>
    <row r="40" spans="1:18" ht="30" customHeight="1" x14ac:dyDescent="0.3">
      <c r="A40" s="130" t="e">
        <f>VLOOKUP(ROUNDUP(F40,0)*10+ROUNDUP(E40,0),Risk_Charts!D135:G151,4,FALSE)</f>
        <v>#N/A</v>
      </c>
      <c r="B40" s="643" t="s">
        <v>1275</v>
      </c>
      <c r="C40" s="643">
        <v>4</v>
      </c>
      <c r="D40" s="643">
        <v>3</v>
      </c>
      <c r="E40" s="643" t="e">
        <f>IF(SUM($L$40:$L$43)&lt;&gt;0,1+($C$40-1)*(1-(SUM($N$40:$N$43)/SUM($L$40:$L$43))),$C$40)</f>
        <v>#N/A</v>
      </c>
      <c r="F40" s="643">
        <f>IF($D$40*(1-(SUM($M$40:$M$43)/100))&lt;1,1,$D$40*(1-(SUM($M$40:$M$43)/100)))</f>
        <v>3</v>
      </c>
      <c r="G40" s="643" t="e">
        <f>VLOOKUP(ROUNDUP(F40,0)*10+ROUNDUP(E40,0),Risk_Charts!D135:G151,4,FALSE)</f>
        <v>#N/A</v>
      </c>
      <c r="H40" s="643" t="s">
        <v>1276</v>
      </c>
      <c r="I40" s="643" t="s">
        <v>1277</v>
      </c>
      <c r="J40" s="174" t="s">
        <v>441</v>
      </c>
      <c r="K40" s="208" t="str">
        <f>VLOOKUP($J40,Security_Measures!$B$7:$H$1000,5,FALSE)</f>
        <v>L'infrastructure et les applications doivent répondre aux règles spécifiques.
- (ITREFCARD -R6) Tous les services et applications d'infrastructure doivent avoir une solution de récupération adaptée aux objectifs de récupération (RTO et RPO) dans le Datacenter proche.
- (ITREFCARD -R8) L'environnement de qualification d'une application utilisée comme solution de continuité pour cette même application doit être accueilli dans un Datacenter séparé de leur environnement de production.
- (ITREFCARD -R10) À la portée d'un projet, la solution informatique de continuité pour le Datacenter proche des applications et des services d'infrastructure doit être examiné seulement en pleine production.
-(ITREFCARD -R11) Pour intégrer une application ou un service d'infrastructure dans un exercice groupant plusieurs actifs, leur solution informatique de continuité doit avoir été déjà démontrée pendant un exercice unique.
- (ITREFCARD -R12) La sauvegarde des données (support de récupération) pour la continuité IT doit être séparée et indépendante de l'archive des données pour les objectifs de conservation.
- (ITREFCARD -R13)Toutes les applications et services d'infrastructure doivent avoir un ensemble de secours de données de production dans un Datacenter de récupération proche et un ensemble dans le Datacenter de récupération distant (la récupération à distance requise)</v>
      </c>
      <c r="L40" s="174">
        <v>100</v>
      </c>
      <c r="M40" s="174">
        <v>0</v>
      </c>
      <c r="N40" s="84">
        <f>IF(VLOOKUP(J40,Security_Measures!$B$7:$I$1000,6,FALSE)="None",0,IF(VLOOKUP(J40,Security_Measures!$B$7:$I$1000,6,FALSE)="Partial",0.5,IF(VLOOKUP(J40,Security_Measures!$B$7:$I$1000,6,FALSE)="Total",1,IF(VLOOKUP(J40,Security_Measures!$B$7:$I$1000,6,FALSE)="To be implemented",1,0))))*L40</f>
        <v>50</v>
      </c>
      <c r="O40" s="84">
        <v>0</v>
      </c>
    </row>
    <row r="41" spans="1:18" ht="30" customHeight="1" x14ac:dyDescent="0.3">
      <c r="A41" s="130" t="e">
        <f>VLOOKUP(ROUNDUP(F40,0)*10+ROUNDUP(E40,0),Risk_Charts!D135:G151,4,FALSE)</f>
        <v>#N/A</v>
      </c>
      <c r="B41" s="643"/>
      <c r="C41" s="643"/>
      <c r="D41" s="643"/>
      <c r="E41" s="643"/>
      <c r="F41" s="643"/>
      <c r="G41" s="643"/>
      <c r="H41" s="643"/>
      <c r="I41" s="643"/>
      <c r="J41" s="174" t="s">
        <v>444</v>
      </c>
      <c r="K41" s="208" t="e">
        <f>VLOOKUP($J41,Security_Measures!$B$7:$H$1000,5,FALSE)</f>
        <v>#N/A</v>
      </c>
      <c r="L41" s="174">
        <v>100</v>
      </c>
      <c r="M41" s="174">
        <v>0</v>
      </c>
      <c r="N41" s="84" t="e">
        <f>IF(VLOOKUP(J41,Security_Measures!$B$7:$I$1000,6,FALSE)="None",0,IF(VLOOKUP(J41,Security_Measures!$B$7:$I$1000,6,FALSE)="Partial",0.5,IF(VLOOKUP(J41,Security_Measures!$B$7:$I$1000,6,FALSE)="Total",1,IF(VLOOKUP(J41,Security_Measures!$B$7:$I$1000,6,FALSE)="To be implemented",1,0))))*L41</f>
        <v>#N/A</v>
      </c>
      <c r="O41" s="84">
        <v>0</v>
      </c>
    </row>
    <row r="42" spans="1:18" ht="30" customHeight="1" x14ac:dyDescent="0.3">
      <c r="A42" s="130" t="e">
        <f>VLOOKUP(ROUNDUP(F40,0)*10+ROUNDUP(E40,0),Risk_Charts!D135:G151,4,FALSE)</f>
        <v>#N/A</v>
      </c>
      <c r="B42" s="643"/>
      <c r="C42" s="643"/>
      <c r="D42" s="643"/>
      <c r="E42" s="643"/>
      <c r="F42" s="643"/>
      <c r="G42" s="643"/>
      <c r="H42" s="643"/>
      <c r="I42" s="643"/>
      <c r="J42" s="174" t="s">
        <v>446</v>
      </c>
      <c r="K42" s="208" t="str">
        <f>VLOOKUP($J42,Security_Measures!$B$7:$H$1000,5,FALSE)</f>
        <v>L'infrastructure et les applications doivent répondre à des règles spécifiques.
 - Les environnements de non-production d'une application critique (extrêmes ou serious)  se conforment avec le modèle technique de la récupération proche.</v>
      </c>
      <c r="L42" s="174">
        <v>100</v>
      </c>
      <c r="M42" s="174">
        <v>0</v>
      </c>
      <c r="N42" s="84">
        <f>IF(VLOOKUP(J42,Security_Measures!$B$7:$I$1000,6,FALSE)="None",0,IF(VLOOKUP(J42,Security_Measures!$B$7:$I$1000,6,FALSE)="Partial",0.5,IF(VLOOKUP(J42,Security_Measures!$B$7:$I$1000,6,FALSE)="Total",1,IF(VLOOKUP(J42,Security_Measures!$B$7:$I$1000,6,FALSE)="To be implemented",1,0))))*L42</f>
        <v>100</v>
      </c>
      <c r="O42" s="84">
        <v>0</v>
      </c>
    </row>
    <row r="43" spans="1:18" ht="30" customHeight="1" x14ac:dyDescent="0.3">
      <c r="A43" s="130" t="e">
        <f>VLOOKUP(ROUNDUP(F40,0)*10+ROUNDUP(E40,0),Risk_Charts!D135:G151,4,FALSE)</f>
        <v>#N/A</v>
      </c>
      <c r="B43" s="644"/>
      <c r="C43" s="644"/>
      <c r="D43" s="644"/>
      <c r="E43" s="644"/>
      <c r="F43" s="644"/>
      <c r="G43" s="644"/>
      <c r="H43" s="644"/>
      <c r="I43" s="644"/>
      <c r="J43" s="185" t="s">
        <v>339</v>
      </c>
      <c r="K43" s="209" t="str">
        <f>VLOOKUP($J43,Security_Measures!$B$7:$H$1000,5,FALSE)</f>
        <v>Le fournisseur de services doit signer un "Accord de niveau de service" SLA avec le propriétaire du projet ou Métier. Pour une nouvelle application: Rédiger un Service Legal Agrremement (SLA) entre le Métier, le Design IT et la Production IT. 
Pour une application existante: Vérifiez qu'un SLA est en place, son niveau de mise à jour, et si il a été validé par le Métier, par le Design IT et par la Production IT. Vérifiez qu'il est toujours compatible avec les exigences du Métier.</v>
      </c>
      <c r="L43" s="185">
        <v>35</v>
      </c>
      <c r="M43" s="185">
        <v>0</v>
      </c>
      <c r="N43" s="84">
        <f>IF(VLOOKUP(J43,Security_Measures!$B$7:$I$1000,6,FALSE)="None",0,IF(VLOOKUP(J43,Security_Measures!$B$7:$I$1000,6,FALSE)="Partial",0.5,IF(VLOOKUP(J43,Security_Measures!$B$7:$I$1000,6,FALSE)="Total",1,IF(VLOOKUP(J43,Security_Measures!$B$7:$I$1000,6,FALSE)="To be implemented",1,0))))*L43</f>
        <v>35</v>
      </c>
      <c r="O43" s="84">
        <v>0</v>
      </c>
    </row>
    <row r="44" spans="1:18" ht="30" customHeight="1" x14ac:dyDescent="0.3">
      <c r="A44" s="130" t="e">
        <f>VLOOKUP(ROUNDUP(F44,0)*10+ROUNDUP(E44,0),Risk_Charts!D135:G151,4,FALSE)</f>
        <v>#N/A</v>
      </c>
      <c r="B44" s="643" t="s">
        <v>1278</v>
      </c>
      <c r="C44" s="643">
        <v>3</v>
      </c>
      <c r="D44" s="643">
        <v>3</v>
      </c>
      <c r="E44" s="643" t="e">
        <f>IF(SUM($L$44:$L$46)&lt;&gt;0,1+($C$44-1)*(1-(SUM($N$44:$N$46)/SUM($L$44:$L$46))),$C$44)</f>
        <v>#N/A</v>
      </c>
      <c r="F44" s="643">
        <f>IF($D$44*(1-(SUM($M$44:$M$46)/100))&lt;1,1,$D$44*(1-(SUM($M$44:$M$46)/100)))</f>
        <v>3</v>
      </c>
      <c r="G44" s="643" t="e">
        <f>VLOOKUP(ROUNDUP(F44,0)*10+ROUNDUP(E44,0),Risk_Charts!D135:G151,4,FALSE)</f>
        <v>#N/A</v>
      </c>
      <c r="H44" s="643" t="s">
        <v>1276</v>
      </c>
      <c r="I44" s="643" t="s">
        <v>1279</v>
      </c>
      <c r="J44" s="174" t="s">
        <v>441</v>
      </c>
      <c r="K44" s="208" t="str">
        <f>VLOOKUP($J44,Security_Measures!$B$7:$H$1000,5,FALSE)</f>
        <v>L'infrastructure et les applications doivent répondre aux règles spécifiques.
- (ITREFCARD -R6) Tous les services et applications d'infrastructure doivent avoir une solution de récupération adaptée aux objectifs de récupération (RTO et RPO) dans le Datacenter proche.
- (ITREFCARD -R8) L'environnement de qualification d'une application utilisée comme solution de continuité pour cette même application doit être accueilli dans un Datacenter séparé de leur environnement de production.
- (ITREFCARD -R10) À la portée d'un projet, la solution informatique de continuité pour le Datacenter proche des applications et des services d'infrastructure doit être examiné seulement en pleine production.
-(ITREFCARD -R11) Pour intégrer une application ou un service d'infrastructure dans un exercice groupant plusieurs actifs, leur solution informatique de continuité doit avoir été déjà démontrée pendant un exercice unique.
- (ITREFCARD -R12) La sauvegarde des données (support de récupération) pour la continuité IT doit être séparée et indépendante de l'archive des données pour les objectifs de conservation.
- (ITREFCARD -R13)Toutes les applications et services d'infrastructure doivent avoir un ensemble de secours de données de production dans un Datacenter de récupération proche et un ensemble dans le Datacenter de récupération distant (la récupération à distance requise)</v>
      </c>
      <c r="L44" s="174">
        <v>50</v>
      </c>
      <c r="M44" s="174">
        <v>0</v>
      </c>
      <c r="N44" s="84">
        <f>IF(VLOOKUP(J44,Security_Measures!$B$7:$I$1000,6,FALSE)="None",0,IF(VLOOKUP(J44,Security_Measures!$B$7:$I$1000,6,FALSE)="Partial",0.5,IF(VLOOKUP(J44,Security_Measures!$B$7:$I$1000,6,FALSE)="Total",1,IF(VLOOKUP(J44,Security_Measures!$B$7:$I$1000,6,FALSE)="To be implemented",1,0))))*L44</f>
        <v>25</v>
      </c>
      <c r="O44" s="84">
        <v>1</v>
      </c>
    </row>
    <row r="45" spans="1:18" ht="30" customHeight="1" x14ac:dyDescent="0.3">
      <c r="A45" s="130" t="e">
        <f>VLOOKUP(ROUNDUP(F44,0)*10+ROUNDUP(E44,0),Risk_Charts!D135:G151,4,FALSE)</f>
        <v>#N/A</v>
      </c>
      <c r="B45" s="643"/>
      <c r="C45" s="643"/>
      <c r="D45" s="643"/>
      <c r="E45" s="643"/>
      <c r="F45" s="643"/>
      <c r="G45" s="643"/>
      <c r="H45" s="643"/>
      <c r="I45" s="643"/>
      <c r="J45" s="174" t="s">
        <v>444</v>
      </c>
      <c r="K45" s="208" t="e">
        <f>VLOOKUP($J45,Security_Measures!$B$7:$H$1000,5,FALSE)</f>
        <v>#N/A</v>
      </c>
      <c r="L45" s="174">
        <v>100</v>
      </c>
      <c r="M45" s="174">
        <v>0</v>
      </c>
      <c r="N45" s="84" t="e">
        <f>IF(VLOOKUP(J45,Security_Measures!$B$7:$I$1000,6,FALSE)="None",0,IF(VLOOKUP(J45,Security_Measures!$B$7:$I$1000,6,FALSE)="Partial",0.5,IF(VLOOKUP(J45,Security_Measures!$B$7:$I$1000,6,FALSE)="Total",1,IF(VLOOKUP(J45,Security_Measures!$B$7:$I$1000,6,FALSE)="To be implemented",1,0))))*L45</f>
        <v>#N/A</v>
      </c>
      <c r="O45" s="84">
        <v>1</v>
      </c>
    </row>
    <row r="46" spans="1:18" ht="30" customHeight="1" x14ac:dyDescent="0.3">
      <c r="A46" s="130" t="e">
        <f>VLOOKUP(ROUNDUP(F44,0)*10+ROUNDUP(E44,0),Risk_Charts!D135:G151,4,FALSE)</f>
        <v>#N/A</v>
      </c>
      <c r="B46" s="644"/>
      <c r="C46" s="644"/>
      <c r="D46" s="644"/>
      <c r="E46" s="644"/>
      <c r="F46" s="644"/>
      <c r="G46" s="644"/>
      <c r="H46" s="644"/>
      <c r="I46" s="644"/>
      <c r="J46" s="185" t="s">
        <v>446</v>
      </c>
      <c r="K46" s="209" t="str">
        <f>VLOOKUP($J46,Security_Measures!$B$7:$H$1000,5,FALSE)</f>
        <v>L'infrastructure et les applications doivent répondre à des règles spécifiques.
 - Les environnements de non-production d'une application critique (extrêmes ou serious)  se conforment avec le modèle technique de la récupération proche.</v>
      </c>
      <c r="L46" s="185">
        <v>100</v>
      </c>
      <c r="M46" s="185">
        <v>0</v>
      </c>
      <c r="N46" s="84">
        <f>IF(VLOOKUP(J46,Security_Measures!$B$7:$I$1000,6,FALSE)="None",0,IF(VLOOKUP(J46,Security_Measures!$B$7:$I$1000,6,FALSE)="Partial",0.5,IF(VLOOKUP(J46,Security_Measures!$B$7:$I$1000,6,FALSE)="Total",1,IF(VLOOKUP(J46,Security_Measures!$B$7:$I$1000,6,FALSE)="To be implemented",1,0))))*L46</f>
        <v>100</v>
      </c>
      <c r="O46" s="84">
        <v>1</v>
      </c>
    </row>
    <row r="47" spans="1:18" ht="30" customHeight="1" x14ac:dyDescent="0.3">
      <c r="A47" s="130">
        <f>VLOOKUP(ROUNDUP(F47,0)*10+ROUNDUP(E47,0),Risk_Charts!D135:G151,4,FALSE)</f>
        <v>3</v>
      </c>
      <c r="B47" s="643" t="s">
        <v>1280</v>
      </c>
      <c r="C47" s="643">
        <v>3</v>
      </c>
      <c r="D47" s="643">
        <v>3</v>
      </c>
      <c r="E47" s="643">
        <f>IF(SUM($L$47:$L$51)&lt;&gt;0,1+($C$47-1)*(1-(SUM($N$47:$N$51)/SUM($L$47:$L$51))),$C$47)</f>
        <v>2.1346153846153846</v>
      </c>
      <c r="F47" s="643">
        <f>IF($D$47*(1-(SUM($M$47:$M$51)/100))&lt;1,1,$D$47*(1-(SUM($M$47:$M$51)/100)))</f>
        <v>3</v>
      </c>
      <c r="G47" s="643">
        <f>VLOOKUP(ROUNDUP(F47,0)*10+ROUNDUP(E47,0),Risk_Charts!D135:G151,4,FALSE)</f>
        <v>3</v>
      </c>
      <c r="H47" s="643" t="s">
        <v>1281</v>
      </c>
      <c r="I47" s="643" t="s">
        <v>1336</v>
      </c>
      <c r="J47" s="174" t="s">
        <v>555</v>
      </c>
      <c r="K47" s="208" t="str">
        <f>VLOOKUP($J47,Security_Measures!$B$7:$H$1000,5,FALSE)</f>
        <v>Un fort processus de contrôle doit être mis en œuvre pour le chiffrement des données (stockage) en adéquation avec les politiques de sécurité pour les actifs de niveau de confidentialité sérieux. 
- Stockage conforme à la norme FIPS 140-2 niveau 1
- Une procédure de chiffrement autogérée
- Le chiffrement de fichiers ou de données doit être sur une autre borne que le chiffrement des fichiers systeme.</v>
      </c>
      <c r="L47" s="174">
        <v>35</v>
      </c>
      <c r="M47" s="174">
        <v>0</v>
      </c>
      <c r="N47" s="84">
        <f>IF(VLOOKUP(J47,Security_Measures!$B$7:$I$1000,6,FALSE)="None",0,IF(VLOOKUP(J47,Security_Measures!$B$7:$I$1000,6,FALSE)="Partial",0.5,IF(VLOOKUP(J47,Security_Measures!$B$7:$I$1000,6,FALSE)="Total",1,IF(VLOOKUP(J47,Security_Measures!$B$7:$I$1000,6,FALSE)="To be implemented",1,0))))*L47</f>
        <v>0</v>
      </c>
      <c r="O47" s="84">
        <v>2</v>
      </c>
    </row>
    <row r="48" spans="1:18" ht="30" customHeight="1" x14ac:dyDescent="0.3">
      <c r="A48" s="130">
        <f>VLOOKUP(ROUNDUP(F47,0)*10+ROUNDUP(E47,0),Risk_Charts!D135:G151,4,FALSE)</f>
        <v>3</v>
      </c>
      <c r="B48" s="643"/>
      <c r="C48" s="643"/>
      <c r="D48" s="643"/>
      <c r="E48" s="643"/>
      <c r="F48" s="643"/>
      <c r="G48" s="643"/>
      <c r="H48" s="643"/>
      <c r="I48" s="643"/>
      <c r="J48" s="174" t="s">
        <v>634</v>
      </c>
      <c r="K48" s="208" t="str">
        <f>VLOOKUP($J48,Security_Measures!$B$7:$H$1000,5,FALSE)</f>
        <v>Chiffrement dans le stockage
Principe générique : n'importe quelles données d'un niveau de confidentialité plus élevé que le niveau de confidentialité du support de stockage doivent être chiffrées, et la clé de cryptage ne doit pas être stockée sur le même dispositif. Toutes ces conditions reposent sur le principe générique considérant que les périphériques mobiles sont classifié "Public", servers "Confidentiel", et mots de passe "Secret".
- N'importe quelles données stockées dans un dispositif qui peut sortir des locaux de la société (clés USB, CD, bandes…) doit être chiffrée, excepté si les données sont publiques.
- Les données classifiées "Secret"  sur les serveurs doivent être chiffrées d'une manière que les administrateurs informatiques ne peuvent pas les déchiffrer. C'est le cas des données des cartes de crédit, ou des mots de passe.
- Les mots de passe ne doivent pas être stockés en clair.  Le hachage est obligatoire après le chiffrement.</v>
      </c>
      <c r="L48" s="174">
        <v>30</v>
      </c>
      <c r="M48" s="174">
        <v>0</v>
      </c>
      <c r="N48" s="84">
        <f>IF(VLOOKUP(J48,Security_Measures!$B$7:$I$1000,6,FALSE)="None",0,IF(VLOOKUP(J48,Security_Measures!$B$7:$I$1000,6,FALSE)="Partial",0.5,IF(VLOOKUP(J48,Security_Measures!$B$7:$I$1000,6,FALSE)="Total",1,IF(VLOOKUP(J48,Security_Measures!$B$7:$I$1000,6,FALSE)="To be implemented",1,0))))*L48</f>
        <v>30</v>
      </c>
      <c r="O48" s="84">
        <v>2</v>
      </c>
    </row>
    <row r="49" spans="1:15" ht="30" customHeight="1" x14ac:dyDescent="0.3">
      <c r="A49" s="130">
        <f>VLOOKUP(ROUNDUP(F47,0)*10+ROUNDUP(E47,0),Risk_Charts!D135:G151,4,FALSE)</f>
        <v>3</v>
      </c>
      <c r="B49" s="643"/>
      <c r="C49" s="643"/>
      <c r="D49" s="643"/>
      <c r="E49" s="643"/>
      <c r="F49" s="643"/>
      <c r="G49" s="643"/>
      <c r="H49" s="643"/>
      <c r="I49" s="643"/>
      <c r="J49" s="174" t="s">
        <v>635</v>
      </c>
      <c r="K49" s="208" t="str">
        <f>VLOOKUP($J49,Security_Measures!$B$7:$H$1000,5,FALSE)</f>
        <v>Masquage d'Anonymisation / Données
Les données exportées de l'environnement de production pour être ré-utilisées sur des systèmes de test/développement doivent être anonymisées. On peut également utiliser les ensembles des données fictives entièrement produites pour les tests. 
Exemples : 
Les données exportées de l'application A vers l'application B, avec A ayant une classification de confidentialité plus élevée  que B doivent être anonymisées, ou les exportations limitées aux données avec un niveau de confidentialité plus bas ou égal à la classification de l'application B. 
Même dans le système de production, et quand le niveau du risque est élevé, il peut être exigé qu'un certain type de données ne soit pas accessible du tout depuis l'interface de l'utilisateur, ou que seulement une vue des données partielle est montrée (ex “XXXX XXXX XXXX 4567” pour un numéro de carte).
C'est également une mesure recommandée à mettre en place lors du chargement des PMS dans les bases de données  marketing / actuariels / ODS, ou de n'importe quel type de base de reporting lorsque les exports de masse sont à la disposition des utilisateurs. Dans ce cas d'anonymisation il est possible de supprimer juste les données personnelles, supprimant les données confidentielles inutiles, ou l'agrégation des données confidentielles pour abaisser le niveau de risque en cas de fuite de données .</v>
      </c>
      <c r="L49" s="174">
        <v>75</v>
      </c>
      <c r="M49" s="174">
        <v>0</v>
      </c>
      <c r="N49" s="84">
        <f>IF(VLOOKUP(J49,Security_Measures!$B$7:$I$1000,6,FALSE)="None",0,IF(VLOOKUP(J49,Security_Measures!$B$7:$I$1000,6,FALSE)="Partial",0.5,IF(VLOOKUP(J49,Security_Measures!$B$7:$I$1000,6,FALSE)="Total",1,IF(VLOOKUP(J49,Security_Measures!$B$7:$I$1000,6,FALSE)="To be implemented",1,0))))*L49</f>
        <v>0</v>
      </c>
      <c r="O49" s="84">
        <v>2</v>
      </c>
    </row>
    <row r="50" spans="1:15" ht="30" customHeight="1" x14ac:dyDescent="0.3">
      <c r="A50" s="130">
        <f>VLOOKUP(ROUNDUP(F47,0)*10+ROUNDUP(E47,0),Risk_Charts!D135:G151,4,FALSE)</f>
        <v>3</v>
      </c>
      <c r="B50" s="643"/>
      <c r="C50" s="643"/>
      <c r="D50" s="643"/>
      <c r="E50" s="643"/>
      <c r="F50" s="643"/>
      <c r="G50" s="643"/>
      <c r="H50" s="643"/>
      <c r="I50" s="643"/>
      <c r="J50" s="174" t="s">
        <v>636</v>
      </c>
      <c r="K50" s="208" t="str">
        <f>VLOOKUP($J50,Security_Measures!$B$7:$H$1000,5,FALSE)</f>
        <v>Suppression des fichiers temporaires / purge périodique
 Lorsque les fichiers temporaires sont utilisés (temporairement stockées lors des transferts de fichiers, fichiers temporaires utilisés par lots ...), ils doivent être supprimés soit immédiatement, soit après un temps prédéfini (généralement quelques jours). La stratégie de suppression doit être formellement défini dans la documentation du projet.
 Cela n'est pas applicable pour les fichiers chiffrés tant que la clé de déchiffrement n'est pas stockée sur le même serveur.
 Pour limiter le volume de données sensibles dans un système, une purge périodique de toutes les données / fichiers de plus de X semaines / mois peut être mis en œuvre. Ceci est généralement utile sur les systèmes qui gèrent des flux ou des caches mais pas un stockage à long terme.</v>
      </c>
      <c r="L50" s="174">
        <v>45</v>
      </c>
      <c r="M50" s="174">
        <v>0</v>
      </c>
      <c r="N50" s="84">
        <f>IF(VLOOKUP(J50,Security_Measures!$B$7:$I$1000,6,FALSE)="None",0,IF(VLOOKUP(J50,Security_Measures!$B$7:$I$1000,6,FALSE)="Partial",0.5,IF(VLOOKUP(J50,Security_Measures!$B$7:$I$1000,6,FALSE)="Total",1,IF(VLOOKUP(J50,Security_Measures!$B$7:$I$1000,6,FALSE)="To be implemented",1,0))))*L50</f>
        <v>45</v>
      </c>
      <c r="O50" s="84">
        <v>2</v>
      </c>
    </row>
    <row r="51" spans="1:15" ht="30" customHeight="1" x14ac:dyDescent="0.3">
      <c r="A51" s="130">
        <f>VLOOKUP(ROUNDUP(F47,0)*10+ROUNDUP(E47,0),Risk_Charts!D135:G151,4,FALSE)</f>
        <v>3</v>
      </c>
      <c r="B51" s="644"/>
      <c r="C51" s="644"/>
      <c r="D51" s="644"/>
      <c r="E51" s="644"/>
      <c r="F51" s="644"/>
      <c r="G51" s="644"/>
      <c r="H51" s="644"/>
      <c r="I51" s="644"/>
      <c r="J51" s="185" t="s">
        <v>733</v>
      </c>
      <c r="K51" s="209" t="str">
        <f>VLOOKUP($J51,Security_Measures!$B$7:$H$1000,5,FALSE)</f>
        <v xml:space="preserve">Les collaborateurs doivent être formés et sensibilisés sur : 
- Les risques digitaux et la protection de l’image de l’organisation (notamment lors de la communication par email, le partage d’informations sur les réseaux sociaux, le social engineering, …).  
- Les risques et les menaces liés à la divulgation d’informations sensibles.  
- Le respect de la classification de l’information et du marquage des documents (Secret, Confidential, Restricted).
Les développeurs doivent être formés et sensibilisés sur les failles les plus importantes liées aux technologies du web et du développement (Injection SQl, Cross-Site-Scripting (XSS), ...).
</v>
      </c>
      <c r="L51" s="185">
        <v>75</v>
      </c>
      <c r="M51" s="185">
        <v>0</v>
      </c>
      <c r="N51" s="84">
        <f>IF(VLOOKUP(J51,Security_Measures!$B$7:$I$1000,6,FALSE)="None",0,IF(VLOOKUP(J51,Security_Measures!$B$7:$I$1000,6,FALSE)="Partial",0.5,IF(VLOOKUP(J51,Security_Measures!$B$7:$I$1000,6,FALSE)="Total",1,IF(VLOOKUP(J51,Security_Measures!$B$7:$I$1000,6,FALSE)="To be implemented",1,0))))*L51</f>
        <v>37.5</v>
      </c>
      <c r="O51" s="84">
        <v>2</v>
      </c>
    </row>
    <row r="52" spans="1:15" ht="30" customHeight="1" x14ac:dyDescent="0.3">
      <c r="A52" s="130" t="e">
        <f>VLOOKUP(ROUNDUP(F52,0)*10+ROUNDUP(E52,0),Risk_Charts!D135:G151,4,FALSE)</f>
        <v>#N/A</v>
      </c>
      <c r="B52" s="643" t="s">
        <v>1282</v>
      </c>
      <c r="C52" s="643">
        <v>3</v>
      </c>
      <c r="D52" s="643">
        <v>3</v>
      </c>
      <c r="E52" s="643" t="e">
        <f>IF(SUM($L$52:$L$54)&lt;&gt;0,1+($C$52-1)*(1-(SUM($N$52:$N$54)/SUM($L$52:$L$54))),$C$52)</f>
        <v>#N/A</v>
      </c>
      <c r="F52" s="643">
        <f>IF($D$52*(1-(SUM($M$52:$M$54)/100))&lt;1,1,$D$52*(1-(SUM($M$52:$M$54)/100)))</f>
        <v>3</v>
      </c>
      <c r="G52" s="643" t="e">
        <f>VLOOKUP(ROUNDUP(F52,0)*10+ROUNDUP(E52,0),Risk_Charts!D135:G151,4,FALSE)</f>
        <v>#N/A</v>
      </c>
      <c r="H52" s="643" t="s">
        <v>1283</v>
      </c>
      <c r="I52" s="643" t="s">
        <v>1284</v>
      </c>
      <c r="J52" s="174" t="s">
        <v>349</v>
      </c>
      <c r="K52" s="208" t="e">
        <f>VLOOKUP($J52,Security_Measures!$B$7:$H$1000,5,FALSE)</f>
        <v>#N/A</v>
      </c>
      <c r="L52" s="174">
        <v>75</v>
      </c>
      <c r="M52" s="174">
        <v>0</v>
      </c>
      <c r="N52" s="84" t="e">
        <f>IF(VLOOKUP(J52,Security_Measures!$B$7:$I$1000,6,FALSE)="None",0,IF(VLOOKUP(J52,Security_Measures!$B$7:$I$1000,6,FALSE)="Partial",0.5,IF(VLOOKUP(J52,Security_Measures!$B$7:$I$1000,6,FALSE)="Total",1,IF(VLOOKUP(J52,Security_Measures!$B$7:$I$1000,6,FALSE)="To be implemented",1,0))))*L52</f>
        <v>#N/A</v>
      </c>
      <c r="O52" s="84">
        <v>3</v>
      </c>
    </row>
    <row r="53" spans="1:15" ht="30" customHeight="1" x14ac:dyDescent="0.3">
      <c r="A53" s="130" t="e">
        <f>VLOOKUP(ROUNDUP(F52,0)*10+ROUNDUP(E52,0),Risk_Charts!D135:G151,4,FALSE)</f>
        <v>#N/A</v>
      </c>
      <c r="B53" s="643"/>
      <c r="C53" s="643"/>
      <c r="D53" s="643"/>
      <c r="E53" s="643"/>
      <c r="F53" s="643"/>
      <c r="G53" s="643"/>
      <c r="H53" s="643"/>
      <c r="I53" s="643"/>
      <c r="J53" s="174" t="s">
        <v>632</v>
      </c>
      <c r="K53" s="208" t="str">
        <f>VLOOKUP($J53,Security_Measures!$B$7:$H$1000,5,FALSE)</f>
        <v>- Scans d'anti-virus des fichiers téléchargés (clients/partenaires) 
- Automatiser les processus et les controls pour limiter le risque des erreurs manuelles/humaines et le risque de fraude. Il est possible d'utiliser différentes sources d'informations, corrélation, vérification de cohérence… 
- Validation par 4-yeux (une personne apporte une modification ou crée une opération, la seconde approuve le changement/l'opération) 
- Validation par 2-clics (compléter et valider un formulaire, puis montrer le résumé pour être revalider par l'utilisateur). C'est obligatoire pour la vente en ligne. 
- Des contrôles supplémentaires en dehors des applications, managé par le business, pour détecter des erreurs/fraudes à un haut niveau (comme la réconciliation Finance-PMS, les contrôles d'affaires sur la manipulation de la réclamation…).</v>
      </c>
      <c r="L53" s="174">
        <v>100</v>
      </c>
      <c r="M53" s="174">
        <v>0</v>
      </c>
      <c r="N53" s="84">
        <f>IF(VLOOKUP(J53,Security_Measures!$B$7:$I$1000,6,FALSE)="None",0,IF(VLOOKUP(J53,Security_Measures!$B$7:$I$1000,6,FALSE)="Partial",0.5,IF(VLOOKUP(J53,Security_Measures!$B$7:$I$1000,6,FALSE)="Total",1,IF(VLOOKUP(J53,Security_Measures!$B$7:$I$1000,6,FALSE)="To be implemented",1,0))))*L53</f>
        <v>0</v>
      </c>
      <c r="O53" s="84">
        <v>3</v>
      </c>
    </row>
    <row r="54" spans="1:15" ht="30" customHeight="1" x14ac:dyDescent="0.3">
      <c r="A54" s="130" t="e">
        <f>VLOOKUP(ROUNDUP(F52,0)*10+ROUNDUP(E52,0),Risk_Charts!D135:G151,4,FALSE)</f>
        <v>#N/A</v>
      </c>
      <c r="B54" s="644"/>
      <c r="C54" s="644"/>
      <c r="D54" s="644"/>
      <c r="E54" s="644"/>
      <c r="F54" s="644"/>
      <c r="G54" s="644"/>
      <c r="H54" s="644"/>
      <c r="I54" s="644"/>
      <c r="J54" s="185" t="s">
        <v>633</v>
      </c>
      <c r="K54" s="209" t="str">
        <f>VLOOKUP($J54,Security_Measures!$B$7:$H$1000,5,FALSE)</f>
        <v>Protection contre les erreurs de transfert des données/fichiers entre applications/composants 
La détection des importations en double (peut être deux fois le même fichier, ou deux fois les dossiers / lignes depuis les mêmes ou différents fichiers)
La détection d'un fichier/ importation manquant entre deux importations incrémentielles.
La détection de fichiers partiels ou corrompus (hach, checksum, nombre de lignes, totaux).
 L'utilisation d'outils d'orchestration, ESB, ... qui détectent et signalent toute défaillance de lot, ou des erreurs dans un processus : traitement de données de bout en bout / Intégration.</v>
      </c>
      <c r="L54" s="185">
        <v>100</v>
      </c>
      <c r="M54" s="185">
        <v>0</v>
      </c>
      <c r="N54" s="84">
        <f>IF(VLOOKUP(J54,Security_Measures!$B$7:$I$1000,6,FALSE)="None",0,IF(VLOOKUP(J54,Security_Measures!$B$7:$I$1000,6,FALSE)="Partial",0.5,IF(VLOOKUP(J54,Security_Measures!$B$7:$I$1000,6,FALSE)="Total",1,IF(VLOOKUP(J54,Security_Measures!$B$7:$I$1000,6,FALSE)="To be implemented",1,0))))*L54</f>
        <v>100</v>
      </c>
      <c r="O54" s="84">
        <v>3</v>
      </c>
    </row>
    <row r="55" spans="1:15" ht="30" customHeight="1" x14ac:dyDescent="0.3">
      <c r="A55" s="130" t="e">
        <f>VLOOKUP(ROUNDUP(F55,0)*10+ROUNDUP(E55,0),Risk_Charts!D135:G151,4,FALSE)</f>
        <v>#N/A</v>
      </c>
      <c r="B55" s="643" t="s">
        <v>1337</v>
      </c>
      <c r="C55" s="643">
        <v>3</v>
      </c>
      <c r="D55" s="643">
        <v>3</v>
      </c>
      <c r="E55" s="643" t="e">
        <f>IF(SUM($L$55:$L$62)&lt;&gt;0,1+($C$55-1)*(1-(SUM($N$55:$N$62)/SUM($L$55:$L$62))),$C$55)</f>
        <v>#N/A</v>
      </c>
      <c r="F55" s="643">
        <f>IF($D$55*(1-(SUM($M$55:$M$62)/100))&lt;1,1,$D$55*(1-(SUM($M$55:$M$62)/100)))</f>
        <v>3</v>
      </c>
      <c r="G55" s="643" t="e">
        <f>VLOOKUP(ROUNDUP(F55,0)*10+ROUNDUP(E55,0),Risk_Charts!D135:G151,4,FALSE)</f>
        <v>#N/A</v>
      </c>
      <c r="H55" s="643" t="s">
        <v>1283</v>
      </c>
      <c r="I55" s="643" t="s">
        <v>1338</v>
      </c>
      <c r="J55" s="174" t="s">
        <v>349</v>
      </c>
      <c r="K55" s="208" t="e">
        <f>VLOOKUP($J55,Security_Measures!$B$7:$H$1000,5,FALSE)</f>
        <v>#N/A</v>
      </c>
      <c r="L55" s="174">
        <v>75</v>
      </c>
      <c r="M55" s="174">
        <v>0</v>
      </c>
      <c r="N55" s="84" t="e">
        <f>IF(VLOOKUP(J55,Security_Measures!$B$7:$I$1000,6,FALSE)="None",0,IF(VLOOKUP(J55,Security_Measures!$B$7:$I$1000,6,FALSE)="Partial",0.5,IF(VLOOKUP(J55,Security_Measures!$B$7:$I$1000,6,FALSE)="Total",1,IF(VLOOKUP(J55,Security_Measures!$B$7:$I$1000,6,FALSE)="To be implemented",1,0))))*L55</f>
        <v>#N/A</v>
      </c>
      <c r="O55" s="84">
        <v>4</v>
      </c>
    </row>
    <row r="56" spans="1:15" ht="30" customHeight="1" x14ac:dyDescent="0.3">
      <c r="A56" s="130" t="e">
        <f>VLOOKUP(ROUNDUP(F55,0)*10+ROUNDUP(E55,0),Risk_Charts!D135:G151,4,FALSE)</f>
        <v>#N/A</v>
      </c>
      <c r="B56" s="643"/>
      <c r="C56" s="643"/>
      <c r="D56" s="643"/>
      <c r="E56" s="643"/>
      <c r="F56" s="643"/>
      <c r="G56" s="643"/>
      <c r="H56" s="643"/>
      <c r="I56" s="643"/>
      <c r="J56" s="174" t="s">
        <v>632</v>
      </c>
      <c r="K56" s="208" t="str">
        <f>VLOOKUP($J56,Security_Measures!$B$7:$H$1000,5,FALSE)</f>
        <v>- Scans d'anti-virus des fichiers téléchargés (clients/partenaires) 
- Automatiser les processus et les controls pour limiter le risque des erreurs manuelles/humaines et le risque de fraude. Il est possible d'utiliser différentes sources d'informations, corrélation, vérification de cohérence… 
- Validation par 4-yeux (une personne apporte une modification ou crée une opération, la seconde approuve le changement/l'opération) 
- Validation par 2-clics (compléter et valider un formulaire, puis montrer le résumé pour être revalider par l'utilisateur). C'est obligatoire pour la vente en ligne. 
- Des contrôles supplémentaires en dehors des applications, managé par le business, pour détecter des erreurs/fraudes à un haut niveau (comme la réconciliation Finance-PMS, les contrôles d'affaires sur la manipulation de la réclamation…).</v>
      </c>
      <c r="L56" s="174">
        <v>100</v>
      </c>
      <c r="M56" s="174">
        <v>0</v>
      </c>
      <c r="N56" s="84">
        <f>IF(VLOOKUP(J56,Security_Measures!$B$7:$I$1000,6,FALSE)="None",0,IF(VLOOKUP(J56,Security_Measures!$B$7:$I$1000,6,FALSE)="Partial",0.5,IF(VLOOKUP(J56,Security_Measures!$B$7:$I$1000,6,FALSE)="Total",1,IF(VLOOKUP(J56,Security_Measures!$B$7:$I$1000,6,FALSE)="To be implemented",1,0))))*L56</f>
        <v>0</v>
      </c>
      <c r="O56" s="84">
        <v>4</v>
      </c>
    </row>
    <row r="57" spans="1:15" ht="30" customHeight="1" x14ac:dyDescent="0.3">
      <c r="A57" s="130" t="e">
        <f>VLOOKUP(ROUNDUP(F55,0)*10+ROUNDUP(E55,0),Risk_Charts!D135:G151,4,FALSE)</f>
        <v>#N/A</v>
      </c>
      <c r="B57" s="643"/>
      <c r="C57" s="643"/>
      <c r="D57" s="643"/>
      <c r="E57" s="643"/>
      <c r="F57" s="643"/>
      <c r="G57" s="643"/>
      <c r="H57" s="643"/>
      <c r="I57" s="643"/>
      <c r="J57" s="174" t="s">
        <v>633</v>
      </c>
      <c r="K57" s="208" t="str">
        <f>VLOOKUP($J57,Security_Measures!$B$7:$H$1000,5,FALSE)</f>
        <v>Protection contre les erreurs de transfert des données/fichiers entre applications/composants 
La détection des importations en double (peut être deux fois le même fichier, ou deux fois les dossiers / lignes depuis les mêmes ou différents fichiers)
La détection d'un fichier/ importation manquant entre deux importations incrémentielles.
La détection de fichiers partiels ou corrompus (hach, checksum, nombre de lignes, totaux).
 L'utilisation d'outils d'orchestration, ESB, ... qui détectent et signalent toute défaillance de lot, ou des erreurs dans un processus : traitement de données de bout en bout / Intégration.</v>
      </c>
      <c r="L57" s="174">
        <v>100</v>
      </c>
      <c r="M57" s="174">
        <v>0</v>
      </c>
      <c r="N57" s="84">
        <f>IF(VLOOKUP(J57,Security_Measures!$B$7:$I$1000,6,FALSE)="None",0,IF(VLOOKUP(J57,Security_Measures!$B$7:$I$1000,6,FALSE)="Partial",0.5,IF(VLOOKUP(J57,Security_Measures!$B$7:$I$1000,6,FALSE)="Total",1,IF(VLOOKUP(J57,Security_Measures!$B$7:$I$1000,6,FALSE)="To be implemented",1,0))))*L57</f>
        <v>100</v>
      </c>
      <c r="O57" s="84">
        <v>4</v>
      </c>
    </row>
    <row r="58" spans="1:15" ht="30" customHeight="1" x14ac:dyDescent="0.3">
      <c r="A58" s="130" t="e">
        <f>VLOOKUP(ROUNDUP(F55,0)*10+ROUNDUP(E55,0),Risk_Charts!D135:G151,4,FALSE)</f>
        <v>#N/A</v>
      </c>
      <c r="B58" s="643"/>
      <c r="C58" s="643"/>
      <c r="D58" s="643"/>
      <c r="E58" s="643"/>
      <c r="F58" s="643"/>
      <c r="G58" s="643"/>
      <c r="H58" s="643"/>
      <c r="I58" s="643"/>
      <c r="J58" s="174" t="s">
        <v>430</v>
      </c>
      <c r="K58" s="208" t="str">
        <f>VLOOKUP($J58,Security_Measures!$B$7:$H$1000,5,FALSE)</f>
        <v>La méthode de filtrage du réseau doit respecter les politiques de mesures de sécurité à appliquer pour le actifs de niveau de confidentialité  modéré.
Filtre réseau avec une "liste noire" ou utilisation d'IPS (systèmes de prévention d'intrusions)</v>
      </c>
      <c r="L58" s="174">
        <v>100</v>
      </c>
      <c r="M58" s="174">
        <v>0</v>
      </c>
      <c r="N58" s="84">
        <f>IF(VLOOKUP(J58,Security_Measures!$B$7:$I$1000,6,FALSE)="None",0,IF(VLOOKUP(J58,Security_Measures!$B$7:$I$1000,6,FALSE)="Partial",0.5,IF(VLOOKUP(J58,Security_Measures!$B$7:$I$1000,6,FALSE)="Total",1,IF(VLOOKUP(J58,Security_Measures!$B$7:$I$1000,6,FALSE)="To be implemented",1,0))))*L58</f>
        <v>0</v>
      </c>
      <c r="O58" s="84">
        <v>4</v>
      </c>
    </row>
    <row r="59" spans="1:15" ht="30" customHeight="1" x14ac:dyDescent="0.3">
      <c r="A59" s="130" t="e">
        <f>VLOOKUP(ROUNDUP(F55,0)*10+ROUNDUP(E55,0),Risk_Charts!D135:G151,4,FALSE)</f>
        <v>#N/A</v>
      </c>
      <c r="B59" s="643"/>
      <c r="C59" s="643"/>
      <c r="D59" s="643"/>
      <c r="E59" s="643"/>
      <c r="F59" s="643"/>
      <c r="G59" s="643"/>
      <c r="H59" s="643"/>
      <c r="I59" s="643"/>
      <c r="J59" s="174" t="s">
        <v>635</v>
      </c>
      <c r="K59" s="208" t="str">
        <f>VLOOKUP($J59,Security_Measures!$B$7:$H$1000,5,FALSE)</f>
        <v>Masquage d'Anonymisation / Données
Les données exportées de l'environnement de production pour être ré-utilisées sur des systèmes de test/développement doivent être anonymisées. On peut également utiliser les ensembles des données fictives entièrement produites pour les tests. 
Exemples : 
Les données exportées de l'application A vers l'application B, avec A ayant une classification de confidentialité plus élevée  que B doivent être anonymisées, ou les exportations limitées aux données avec un niveau de confidentialité plus bas ou égal à la classification de l'application B. 
Même dans le système de production, et quand le niveau du risque est élevé, il peut être exigé qu'un certain type de données ne soit pas accessible du tout depuis l'interface de l'utilisateur, ou que seulement une vue des données partielle est montrée (ex “XXXX XXXX XXXX 4567” pour un numéro de carte).
C'est également une mesure recommandée à mettre en place lors du chargement des PMS dans les bases de données  marketing / actuariels / ODS, ou de n'importe quel type de base de reporting lorsque les exports de masse sont à la disposition des utilisateurs. Dans ce cas d'anonymisation il est possible de supprimer juste les données personnelles, supprimant les données confidentielles inutiles, ou l'agrégation des données confidentielles pour abaisser le niveau de risque en cas de fuite de données .</v>
      </c>
      <c r="L59" s="174">
        <v>100</v>
      </c>
      <c r="M59" s="174">
        <v>0</v>
      </c>
      <c r="N59" s="84">
        <f>IF(VLOOKUP(J59,Security_Measures!$B$7:$I$1000,6,FALSE)="None",0,IF(VLOOKUP(J59,Security_Measures!$B$7:$I$1000,6,FALSE)="Partial",0.5,IF(VLOOKUP(J59,Security_Measures!$B$7:$I$1000,6,FALSE)="Total",1,IF(VLOOKUP(J59,Security_Measures!$B$7:$I$1000,6,FALSE)="To be implemented",1,0))))*L59</f>
        <v>0</v>
      </c>
      <c r="O59" s="84">
        <v>4</v>
      </c>
    </row>
    <row r="60" spans="1:15" ht="30" customHeight="1" x14ac:dyDescent="0.3">
      <c r="A60" s="130" t="e">
        <f>VLOOKUP(ROUNDUP(F55,0)*10+ROUNDUP(E55,0),Risk_Charts!D135:G151,4,FALSE)</f>
        <v>#N/A</v>
      </c>
      <c r="B60" s="643"/>
      <c r="C60" s="643"/>
      <c r="D60" s="643"/>
      <c r="E60" s="643"/>
      <c r="F60" s="643"/>
      <c r="G60" s="643"/>
      <c r="H60" s="643"/>
      <c r="I60" s="643"/>
      <c r="J60" s="174" t="s">
        <v>733</v>
      </c>
      <c r="K60" s="208" t="str">
        <f>VLOOKUP($J60,Security_Measures!$B$7:$H$1000,5,FALSE)</f>
        <v xml:space="preserve">Les collaborateurs doivent être formés et sensibilisés sur : 
- Les risques digitaux et la protection de l’image de l’organisation (notamment lors de la communication par email, le partage d’informations sur les réseaux sociaux, le social engineering, …).  
- Les risques et les menaces liés à la divulgation d’informations sensibles.  
- Le respect de la classification de l’information et du marquage des documents (Secret, Confidential, Restricted).
Les développeurs doivent être formés et sensibilisés sur les failles les plus importantes liées aux technologies du web et du développement (Injection SQl, Cross-Site-Scripting (XSS), ...).
</v>
      </c>
      <c r="L60" s="174">
        <v>100</v>
      </c>
      <c r="M60" s="174">
        <v>0</v>
      </c>
      <c r="N60" s="84">
        <f>IF(VLOOKUP(J60,Security_Measures!$B$7:$I$1000,6,FALSE)="None",0,IF(VLOOKUP(J60,Security_Measures!$B$7:$I$1000,6,FALSE)="Partial",0.5,IF(VLOOKUP(J60,Security_Measures!$B$7:$I$1000,6,FALSE)="Total",1,IF(VLOOKUP(J60,Security_Measures!$B$7:$I$1000,6,FALSE)="To be implemented",1,0))))*L60</f>
        <v>50</v>
      </c>
      <c r="O60" s="84">
        <v>4</v>
      </c>
    </row>
    <row r="61" spans="1:15" ht="30" customHeight="1" x14ac:dyDescent="0.3">
      <c r="A61" s="130" t="e">
        <f>VLOOKUP(ROUNDUP(F55,0)*10+ROUNDUP(E55,0),Risk_Charts!D135:G151,4,FALSE)</f>
        <v>#N/A</v>
      </c>
      <c r="B61" s="643"/>
      <c r="C61" s="643"/>
      <c r="D61" s="643"/>
      <c r="E61" s="643"/>
      <c r="F61" s="643"/>
      <c r="G61" s="643"/>
      <c r="H61" s="643"/>
      <c r="I61" s="643"/>
      <c r="J61" s="174" t="s">
        <v>339</v>
      </c>
      <c r="K61" s="208" t="str">
        <f>VLOOKUP($J61,Security_Measures!$B$7:$H$1000,5,FALSE)</f>
        <v>Le fournisseur de services doit signer un "Accord de niveau de service" SLA avec le propriétaire du projet ou Métier. Pour une nouvelle application: Rédiger un Service Legal Agrremement (SLA) entre le Métier, le Design IT et la Production IT. 
Pour une application existante: Vérifiez qu'un SLA est en place, son niveau de mise à jour, et si il a été validé par le Métier, par le Design IT et par la Production IT. Vérifiez qu'il est toujours compatible avec les exigences du Métier.</v>
      </c>
      <c r="L61" s="174">
        <v>35</v>
      </c>
      <c r="M61" s="174">
        <v>0</v>
      </c>
      <c r="N61" s="84">
        <f>IF(VLOOKUP(J61,Security_Measures!$B$7:$I$1000,6,FALSE)="None",0,IF(VLOOKUP(J61,Security_Measures!$B$7:$I$1000,6,FALSE)="Partial",0.5,IF(VLOOKUP(J61,Security_Measures!$B$7:$I$1000,6,FALSE)="Total",1,IF(VLOOKUP(J61,Security_Measures!$B$7:$I$1000,6,FALSE)="To be implemented",1,0))))*L61</f>
        <v>35</v>
      </c>
      <c r="O61" s="84">
        <v>4</v>
      </c>
    </row>
    <row r="62" spans="1:15" ht="30" customHeight="1" x14ac:dyDescent="0.3">
      <c r="A62" s="130" t="e">
        <f>VLOOKUP(ROUNDUP(F55,0)*10+ROUNDUP(E55,0),Risk_Charts!D135:G151,4,FALSE)</f>
        <v>#N/A</v>
      </c>
      <c r="B62" s="644"/>
      <c r="C62" s="644"/>
      <c r="D62" s="644"/>
      <c r="E62" s="644"/>
      <c r="F62" s="644"/>
      <c r="G62" s="644"/>
      <c r="H62" s="644"/>
      <c r="I62" s="644"/>
      <c r="J62" s="185" t="s">
        <v>342</v>
      </c>
      <c r="K62" s="209" t="str">
        <f>VLOOKUP($J62,Security_Measures!$B$7:$H$1000,5,FALSE)</f>
        <v xml:space="preserve">L'hébergement doit être en interne
La dérogation pour l'hébergement externe est soumise à une analyse de risque et une mise en oeuvre détaillée du plan de réduction de risque en résultant et des mesures de sécurité techniques. Elle doit inclure un plan d'internalisation (L'hébergement doit devenir interne avant la fin de la dérogation). </v>
      </c>
      <c r="L62" s="185">
        <v>100</v>
      </c>
      <c r="M62" s="185">
        <v>0</v>
      </c>
      <c r="N62" s="84">
        <f>IF(VLOOKUP(J62,Security_Measures!$B$7:$I$1000,6,FALSE)="None",0,IF(VLOOKUP(J62,Security_Measures!$B$7:$I$1000,6,FALSE)="Partial",0.5,IF(VLOOKUP(J62,Security_Measures!$B$7:$I$1000,6,FALSE)="Total",1,IF(VLOOKUP(J62,Security_Measures!$B$7:$I$1000,6,FALSE)="To be implemented",1,0))))*L62</f>
        <v>100</v>
      </c>
      <c r="O62" s="84">
        <v>4</v>
      </c>
    </row>
  </sheetData>
  <sheetProtection formatCells="0" formatColumns="0" formatRows="0" insertColumns="0" insertRows="0" insertHyperlinks="0" deleteColumns="0" deleteRows="0" sort="0" autoFilter="0" pivotTables="0"/>
  <protectedRanges>
    <protectedRange sqref="L40:M62" name="LVLH"/>
  </protectedRanges>
  <autoFilter ref="A39:M39">
    <filterColumn colId="9" showButton="0"/>
  </autoFilter>
  <mergeCells count="45">
    <mergeCell ref="I44:I46"/>
    <mergeCell ref="B47:B51"/>
    <mergeCell ref="C47:C51"/>
    <mergeCell ref="D47:D51"/>
    <mergeCell ref="E47:E51"/>
    <mergeCell ref="F47:F51"/>
    <mergeCell ref="G47:G51"/>
    <mergeCell ref="H47:H51"/>
    <mergeCell ref="I47:I51"/>
    <mergeCell ref="B44:B46"/>
    <mergeCell ref="C44:C46"/>
    <mergeCell ref="D44:D46"/>
    <mergeCell ref="E44:E46"/>
    <mergeCell ref="F44:F46"/>
    <mergeCell ref="G44:G46"/>
    <mergeCell ref="H44:H46"/>
    <mergeCell ref="G52:G54"/>
    <mergeCell ref="H52:H54"/>
    <mergeCell ref="I52:I54"/>
    <mergeCell ref="B55:B62"/>
    <mergeCell ref="C55:C62"/>
    <mergeCell ref="D55:D62"/>
    <mergeCell ref="E55:E62"/>
    <mergeCell ref="F55:F62"/>
    <mergeCell ref="G55:G62"/>
    <mergeCell ref="H55:H62"/>
    <mergeCell ref="I55:I62"/>
    <mergeCell ref="B52:B54"/>
    <mergeCell ref="C52:C54"/>
    <mergeCell ref="D52:D54"/>
    <mergeCell ref="E52:E54"/>
    <mergeCell ref="F52:F54"/>
    <mergeCell ref="Q33:R38"/>
    <mergeCell ref="L38:M38"/>
    <mergeCell ref="J39:K39"/>
    <mergeCell ref="B38:G38"/>
    <mergeCell ref="H38:K38"/>
    <mergeCell ref="G40:G43"/>
    <mergeCell ref="H40:H43"/>
    <mergeCell ref="I40:I43"/>
    <mergeCell ref="B40:B43"/>
    <mergeCell ref="C40:C43"/>
    <mergeCell ref="D40:D43"/>
    <mergeCell ref="E40:E43"/>
    <mergeCell ref="F40:F43"/>
  </mergeCells>
  <conditionalFormatting sqref="A40:A62">
    <cfRule type="cellIs" dxfId="1530" priority="1" operator="equal">
      <formula>4</formula>
    </cfRule>
    <cfRule type="cellIs" dxfId="1529" priority="2" operator="equal">
      <formula>3</formula>
    </cfRule>
    <cfRule type="cellIs" dxfId="1528" priority="3" operator="equal">
      <formula>2</formula>
    </cfRule>
    <cfRule type="cellIs" dxfId="1527" priority="4" operator="equal">
      <formula>1</formula>
    </cfRule>
  </conditionalFormatting>
  <dataValidations count="1">
    <dataValidation type="list" allowBlank="1" showInputMessage="1" showErrorMessage="1" sqref="L40:M62">
      <formula1>ImprovementValues</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2:I362"/>
  <sheetViews>
    <sheetView workbookViewId="0">
      <selection activeCell="A17" sqref="A17"/>
    </sheetView>
  </sheetViews>
  <sheetFormatPr baseColWidth="10" defaultColWidth="11.44140625" defaultRowHeight="14.4" x14ac:dyDescent="0.3"/>
  <cols>
    <col min="2" max="2" width="19" customWidth="1"/>
    <col min="3" max="3" width="30.6640625" customWidth="1"/>
    <col min="4" max="7" width="18.44140625" customWidth="1"/>
    <col min="8" max="8" width="18.6640625" customWidth="1"/>
    <col min="9" max="9" width="12.88671875" customWidth="1"/>
  </cols>
  <sheetData>
    <row r="2" spans="1:9" x14ac:dyDescent="0.3">
      <c r="B2" s="3"/>
      <c r="C2" s="3"/>
      <c r="D2" s="3"/>
      <c r="E2" s="3"/>
      <c r="F2" s="3"/>
      <c r="G2" s="3"/>
    </row>
    <row r="3" spans="1:9" x14ac:dyDescent="0.3">
      <c r="B3" s="3"/>
      <c r="C3" s="3"/>
      <c r="D3" s="3"/>
      <c r="E3" s="3"/>
      <c r="F3" s="3"/>
      <c r="G3" s="3"/>
    </row>
    <row r="4" spans="1:9" x14ac:dyDescent="0.3">
      <c r="B4" s="3"/>
      <c r="C4" s="3"/>
      <c r="D4" s="3"/>
      <c r="E4" s="3"/>
      <c r="F4" s="3"/>
      <c r="G4" s="3"/>
    </row>
    <row r="5" spans="1:9" x14ac:dyDescent="0.3">
      <c r="B5" s="3"/>
      <c r="C5" s="3"/>
      <c r="D5" s="3"/>
      <c r="E5" s="3"/>
      <c r="F5" s="3"/>
      <c r="G5" s="3"/>
    </row>
    <row r="6" spans="1:9" ht="27.6" x14ac:dyDescent="0.3">
      <c r="A6" s="73" t="s">
        <v>314</v>
      </c>
      <c r="B6" s="73" t="s">
        <v>209</v>
      </c>
      <c r="C6" s="73" t="s">
        <v>913</v>
      </c>
      <c r="D6" s="77" t="s">
        <v>497</v>
      </c>
      <c r="E6" s="77" t="s">
        <v>1289</v>
      </c>
      <c r="F6" s="77" t="s">
        <v>1288</v>
      </c>
      <c r="G6" s="77" t="s">
        <v>498</v>
      </c>
      <c r="H6" s="77" t="s">
        <v>509</v>
      </c>
      <c r="I6" s="77" t="s">
        <v>1287</v>
      </c>
    </row>
    <row r="7" spans="1:9" ht="15" customHeight="1" x14ac:dyDescent="0.3">
      <c r="A7" t="str">
        <f>IF(D7=8,"NONE",IF(Security_Measures!D7&lt;&gt;"",Security_Measures!D7,""))</f>
        <v>Protect/Protect critical Assets/Infrastructure</v>
      </c>
      <c r="B7" t="str">
        <f>IF(D7=8,"NONE",IF(Security_Measures!B7&lt;&gt;"",Security_Measures!B7,""))</f>
        <v>Inf2</v>
      </c>
      <c r="C7" t="str">
        <f>IF(D7=8,"NONE",IF(Security_Measures!C7&lt;&gt;"",Security_Measures!C7,""))</f>
        <v>Infrastructure</v>
      </c>
      <c r="D7" s="128">
        <f>IF(OR(Security_Measures!G7="Total",Security_Measures!G7="To be implemented"),1,IF(Security_Measures!G7="Partial",3,IF(Security_Measures!G7="Not concerned",8,IF(OR(Security_Measures!G7="",Security_Measures!G7="None"),6,4))))</f>
        <v>1</v>
      </c>
      <c r="E7" s="128">
        <f>IF(Security_Measures!H7&lt;&gt;"",Security_Measures!H7,0)</f>
        <v>35</v>
      </c>
      <c r="F7" s="128">
        <f>IF(Security_Measures!I7&lt;&gt;"",Security_Measures!I7,0)</f>
        <v>40</v>
      </c>
      <c r="G7">
        <f t="shared" ref="G7:G70" si="0">IF(D7=6,4,D7)</f>
        <v>1</v>
      </c>
      <c r="H7">
        <v>3</v>
      </c>
      <c r="I7">
        <f t="shared" ref="I7:I70" si="1">IF(G7=1,G7,G7-(100-E7)/100)</f>
        <v>1</v>
      </c>
    </row>
    <row r="8" spans="1:9" ht="15" customHeight="1" x14ac:dyDescent="0.3">
      <c r="A8" t="str">
        <f>IF(D8=8,"NONE",IF(Security_Measures!D8&lt;&gt;"",Security_Measures!D8,""))</f>
        <v>Protect/Protect critical Assets/Infrastructure</v>
      </c>
      <c r="B8" t="str">
        <f>IF(D8=8,"NONE",IF(Security_Measures!B8&lt;&gt;"",Security_Measures!B8,""))</f>
        <v>Inf3</v>
      </c>
      <c r="C8" t="str">
        <f>IF(D8=8,"NONE",IF(Security_Measures!C8&lt;&gt;"",Security_Measures!C8,""))</f>
        <v>Infrastructure</v>
      </c>
      <c r="D8" s="128">
        <f>IF(OR(Security_Measures!G8="Total",Security_Measures!G8="To be implemented"),1,IF(Security_Measures!G8="Partial",3,IF(Security_Measures!G8="Not concerned",8,IF(OR(Security_Measures!G8="",Security_Measures!G8="None"),6,4))))</f>
        <v>1</v>
      </c>
      <c r="E8" s="128">
        <f>IF(Security_Measures!H8&lt;&gt;"",Security_Measures!H8,0)</f>
        <v>100</v>
      </c>
      <c r="F8" s="128">
        <f>IF(Security_Measures!I8&lt;&gt;"",Security_Measures!I8,0)</f>
        <v>40</v>
      </c>
      <c r="G8">
        <f t="shared" si="0"/>
        <v>1</v>
      </c>
      <c r="H8">
        <v>3</v>
      </c>
      <c r="I8">
        <f t="shared" si="1"/>
        <v>1</v>
      </c>
    </row>
    <row r="9" spans="1:9" ht="15" customHeight="1" x14ac:dyDescent="0.3">
      <c r="A9" t="str">
        <f>IF(D9=8,"NONE",IF(Security_Measures!D9&lt;&gt;"",Security_Measures!D9,""))</f>
        <v>Detect/Counter Cybercrime/Pro-active supervision</v>
      </c>
      <c r="B9" t="str">
        <f>IF(D9=8,"NONE",IF(Security_Measures!B9&lt;&gt;"",Security_Measures!B9,""))</f>
        <v>TRA1</v>
      </c>
      <c r="C9" t="str">
        <f>IF(D9=8,"NONE",IF(Security_Measures!C9&lt;&gt;"",Security_Measures!C9,""))</f>
        <v>Traceability</v>
      </c>
      <c r="D9" s="128">
        <f>IF(OR(Security_Measures!G9="Total",Security_Measures!G9="To be implemented"),1,IF(Security_Measures!G9="Partial",3,IF(Security_Measures!G9="Not concerned",8,IF(OR(Security_Measures!G9="",Security_Measures!G9="None"),6,4))))</f>
        <v>3</v>
      </c>
      <c r="E9" s="128">
        <f>IF(Security_Measures!H9&lt;&gt;"",Security_Measures!H9,0)</f>
        <v>100</v>
      </c>
      <c r="F9" s="128">
        <f>IF(Security_Measures!I9&lt;&gt;"",Security_Measures!I9,0)</f>
        <v>25</v>
      </c>
      <c r="G9">
        <f t="shared" si="0"/>
        <v>3</v>
      </c>
      <c r="H9">
        <v>3</v>
      </c>
      <c r="I9">
        <f t="shared" si="1"/>
        <v>3</v>
      </c>
    </row>
    <row r="10" spans="1:9" ht="15" customHeight="1" x14ac:dyDescent="0.3">
      <c r="A10" t="str">
        <f>IF(D10=8,"NONE",IF(Security_Measures!D10&lt;&gt;"",Security_Measures!D10,""))</f>
        <v>Detect/Counter Cybercrime/Pro-active supervision</v>
      </c>
      <c r="B10" t="str">
        <f>IF(D10=8,"NONE",IF(Security_Measures!B10&lt;&gt;"",Security_Measures!B10,""))</f>
        <v>TRA2</v>
      </c>
      <c r="C10" t="str">
        <f>IF(D10=8,"NONE",IF(Security_Measures!C10&lt;&gt;"",Security_Measures!C10,""))</f>
        <v>Traceability</v>
      </c>
      <c r="D10" s="128">
        <f>IF(OR(Security_Measures!G10="Total",Security_Measures!G10="To be implemented"),1,IF(Security_Measures!G10="Partial",3,IF(Security_Measures!G10="Not concerned",8,IF(OR(Security_Measures!G10="",Security_Measures!G10="None"),6,4))))</f>
        <v>1</v>
      </c>
      <c r="E10" s="128">
        <f>IF(Security_Measures!H10&lt;&gt;"",Security_Measures!H10,0)</f>
        <v>100</v>
      </c>
      <c r="F10" s="128">
        <f>IF(Security_Measures!I10&lt;&gt;"",Security_Measures!I10,0)</f>
        <v>35</v>
      </c>
      <c r="G10">
        <f t="shared" si="0"/>
        <v>1</v>
      </c>
      <c r="H10">
        <v>3</v>
      </c>
      <c r="I10">
        <f t="shared" si="1"/>
        <v>1</v>
      </c>
    </row>
    <row r="11" spans="1:9" ht="15" customHeight="1" x14ac:dyDescent="0.3">
      <c r="A11" t="str">
        <f>IF(D11=8,"NONE",IF(Security_Measures!D11&lt;&gt;"",Security_Measures!D11,""))</f>
        <v>Detect/Counter Cybercrime/Pro-active supervision</v>
      </c>
      <c r="B11" t="str">
        <f>IF(D11=8,"NONE",IF(Security_Measures!B11&lt;&gt;"",Security_Measures!B11,""))</f>
        <v>TRA8</v>
      </c>
      <c r="C11" t="str">
        <f>IF(D11=8,"NONE",IF(Security_Measures!C11&lt;&gt;"",Security_Measures!C11,""))</f>
        <v>Traceability</v>
      </c>
      <c r="D11" s="128">
        <f>IF(OR(Security_Measures!G11="Total",Security_Measures!G11="To be implemented"),1,IF(Security_Measures!G11="Partial",3,IF(Security_Measures!G11="Not concerned",8,IF(OR(Security_Measures!G11="",Security_Measures!G11="None"),6,4))))</f>
        <v>6</v>
      </c>
      <c r="E11" s="128">
        <f>IF(Security_Measures!H11&lt;&gt;"",Security_Measures!H11,0)</f>
        <v>100</v>
      </c>
      <c r="F11" s="128">
        <f>IF(Security_Measures!I11&lt;&gt;"",Security_Measures!I11,0)</f>
        <v>55</v>
      </c>
      <c r="G11">
        <f t="shared" si="0"/>
        <v>4</v>
      </c>
      <c r="H11">
        <v>4</v>
      </c>
      <c r="I11">
        <f t="shared" si="1"/>
        <v>4</v>
      </c>
    </row>
    <row r="12" spans="1:9" ht="15" customHeight="1" x14ac:dyDescent="0.3">
      <c r="A12" t="str">
        <f>IF(D12=8,"NONE",IF(Security_Measures!D12&lt;&gt;"",Security_Measures!D12,""))</f>
        <v>NONE</v>
      </c>
      <c r="B12" t="str">
        <f>IF(D12=8,"NONE",IF(Security_Measures!B12&lt;&gt;"",Security_Measures!B12,""))</f>
        <v>NONE</v>
      </c>
      <c r="C12" t="str">
        <f>IF(D12=8,"NONE",IF(Security_Measures!C12&lt;&gt;"",Security_Measures!C12,""))</f>
        <v>NONE</v>
      </c>
      <c r="D12" s="128">
        <f>IF(OR(Security_Measures!G12="Total",Security_Measures!G12="To be implemented"),1,IF(Security_Measures!G12="Partial",3,IF(Security_Measures!G12="Not concerned",8,IF(OR(Security_Measures!G12="",Security_Measures!G12="None"),6,4))))</f>
        <v>8</v>
      </c>
      <c r="E12" s="128">
        <f>IF(Security_Measures!H12&lt;&gt;"",Security_Measures!H12,0)</f>
        <v>100</v>
      </c>
      <c r="F12" s="128">
        <f>IF(Security_Measures!I12&lt;&gt;"",Security_Measures!I12,0)</f>
        <v>80</v>
      </c>
      <c r="G12">
        <f t="shared" si="0"/>
        <v>8</v>
      </c>
      <c r="H12">
        <v>3</v>
      </c>
      <c r="I12">
        <f t="shared" si="1"/>
        <v>8</v>
      </c>
    </row>
    <row r="13" spans="1:9" ht="15" customHeight="1" x14ac:dyDescent="0.3">
      <c r="A13" t="str">
        <f>IF(D13=8,"NONE",IF(Security_Measures!D13&lt;&gt;"",Security_Measures!D13,""))</f>
        <v>Detect/Counter Cybercrime/Pro-active supervision</v>
      </c>
      <c r="B13" t="str">
        <f>IF(D13=8,"NONE",IF(Security_Measures!B13&lt;&gt;"",Security_Measures!B13,""))</f>
        <v>TRA10</v>
      </c>
      <c r="C13" t="str">
        <f>IF(D13=8,"NONE",IF(Security_Measures!C13&lt;&gt;"",Security_Measures!C13,""))</f>
        <v>Traceability</v>
      </c>
      <c r="D13" s="128">
        <f>IF(OR(Security_Measures!G13="Total",Security_Measures!G13="To be implemented"),1,IF(Security_Measures!G13="Partial",3,IF(Security_Measures!G13="Not concerned",8,IF(OR(Security_Measures!G13="",Security_Measures!G13="None"),6,4))))</f>
        <v>6</v>
      </c>
      <c r="E13" s="128">
        <f>IF(Security_Measures!H13&lt;&gt;"",Security_Measures!H13,0)</f>
        <v>100</v>
      </c>
      <c r="F13" s="128">
        <f>IF(Security_Measures!I13&lt;&gt;"",Security_Measures!I13,0)</f>
        <v>95</v>
      </c>
      <c r="G13">
        <f t="shared" si="0"/>
        <v>4</v>
      </c>
      <c r="H13">
        <v>4</v>
      </c>
      <c r="I13">
        <f t="shared" si="1"/>
        <v>4</v>
      </c>
    </row>
    <row r="14" spans="1:9" ht="15" customHeight="1" x14ac:dyDescent="0.3">
      <c r="A14" t="str">
        <f>IF(D14=8,"NONE",IF(Security_Measures!D14&lt;&gt;"",Security_Measures!D14,""))</f>
        <v>NONE</v>
      </c>
      <c r="B14" t="str">
        <f>IF(D14=8,"NONE",IF(Security_Measures!B14&lt;&gt;"",Security_Measures!B14,""))</f>
        <v>NONE</v>
      </c>
      <c r="C14" t="str">
        <f>IF(D14=8,"NONE",IF(Security_Measures!C14&lt;&gt;"",Security_Measures!C14,""))</f>
        <v>NONE</v>
      </c>
      <c r="D14" s="128">
        <f>IF(OR(Security_Measures!G14="Total",Security_Measures!G14="To be implemented"),1,IF(Security_Measures!G14="Partial",3,IF(Security_Measures!G14="Not concerned",8,IF(OR(Security_Measures!G14="",Security_Measures!G14="None"),6,4))))</f>
        <v>8</v>
      </c>
      <c r="E14" s="128">
        <f>IF(Security_Measures!H14&lt;&gt;"",Security_Measures!H14,0)</f>
        <v>100</v>
      </c>
      <c r="F14" s="128">
        <f>IF(Security_Measures!I14&lt;&gt;"",Security_Measures!I14,0)</f>
        <v>25</v>
      </c>
      <c r="G14">
        <f t="shared" si="0"/>
        <v>8</v>
      </c>
      <c r="H14">
        <v>3</v>
      </c>
      <c r="I14">
        <f t="shared" si="1"/>
        <v>8</v>
      </c>
    </row>
    <row r="15" spans="1:9" ht="15" customHeight="1" x14ac:dyDescent="0.3">
      <c r="A15" t="str">
        <f>IF(D15=8,"NONE",IF(Security_Measures!D15&lt;&gt;"",Security_Measures!D15,""))</f>
        <v>Detect/Counter Cybercrime/Pro-active supervision</v>
      </c>
      <c r="B15" t="str">
        <f>IF(D15=8,"NONE",IF(Security_Measures!B15&lt;&gt;"",Security_Measures!B15,""))</f>
        <v>TRA15</v>
      </c>
      <c r="C15" t="str">
        <f>IF(D15=8,"NONE",IF(Security_Measures!C15&lt;&gt;"",Security_Measures!C15,""))</f>
        <v>Traceability</v>
      </c>
      <c r="D15" s="128">
        <f>IF(OR(Security_Measures!G15="Total",Security_Measures!G15="To be implemented"),1,IF(Security_Measures!G15="Partial",3,IF(Security_Measures!G15="Not concerned",8,IF(OR(Security_Measures!G15="",Security_Measures!G15="None"),6,4))))</f>
        <v>1</v>
      </c>
      <c r="E15" s="128">
        <f>IF(Security_Measures!H15&lt;&gt;"",Security_Measures!H15,0)</f>
        <v>100</v>
      </c>
      <c r="F15" s="128">
        <f>IF(Security_Measures!I15&lt;&gt;"",Security_Measures!I15,0)</f>
        <v>25</v>
      </c>
      <c r="G15">
        <f t="shared" si="0"/>
        <v>1</v>
      </c>
      <c r="H15">
        <v>4</v>
      </c>
      <c r="I15">
        <f t="shared" si="1"/>
        <v>1</v>
      </c>
    </row>
    <row r="16" spans="1:9" ht="15" customHeight="1" x14ac:dyDescent="0.3">
      <c r="A16" t="str">
        <f>IF(D16=8,"NONE",IF(Security_Measures!D16&lt;&gt;"",Security_Measures!D16,""))</f>
        <v>Identify/Manage Cyber risks/Governance Risk &amp; Compliance</v>
      </c>
      <c r="B16" t="str">
        <f>IF(D16=8,"NONE",IF(Security_Measures!B16&lt;&gt;"",Security_Measures!B16,""))</f>
        <v>TRA16</v>
      </c>
      <c r="C16" t="str">
        <f>IF(D16=8,"NONE",IF(Security_Measures!C16&lt;&gt;"",Security_Measures!C16,""))</f>
        <v>Traceability</v>
      </c>
      <c r="D16" s="128">
        <f>IF(OR(Security_Measures!G16="Total",Security_Measures!G16="To be implemented"),1,IF(Security_Measures!G16="Partial",3,IF(Security_Measures!G16="Not concerned",8,IF(OR(Security_Measures!G16="",Security_Measures!G16="None"),6,4))))</f>
        <v>3</v>
      </c>
      <c r="E16" s="128">
        <f>IF(Security_Measures!H16&lt;&gt;"",Security_Measures!H16,0)</f>
        <v>100</v>
      </c>
      <c r="F16" s="128">
        <f>IF(Security_Measures!I16&lt;&gt;"",Security_Measures!I16,0)</f>
        <v>20</v>
      </c>
      <c r="G16">
        <f t="shared" si="0"/>
        <v>3</v>
      </c>
      <c r="H16">
        <v>4</v>
      </c>
      <c r="I16">
        <f t="shared" si="1"/>
        <v>3</v>
      </c>
    </row>
    <row r="17" spans="1:9" ht="15" customHeight="1" x14ac:dyDescent="0.3">
      <c r="A17" t="str">
        <f>IF(D17=8,"NONE",IF(Security_Measures!D17&lt;&gt;"",Security_Measures!D17,""))</f>
        <v>Detect/Counter Cybercrime/Pro-active supervision</v>
      </c>
      <c r="B17" t="str">
        <f>IF(D17=8,"NONE",IF(Security_Measures!B17&lt;&gt;"",Security_Measures!B17,""))</f>
        <v>TRA18</v>
      </c>
      <c r="C17" t="str">
        <f>IF(D17=8,"NONE",IF(Security_Measures!C17&lt;&gt;"",Security_Measures!C17,""))</f>
        <v>Traceability</v>
      </c>
      <c r="D17" s="128">
        <f>IF(OR(Security_Measures!G17="Total",Security_Measures!G17="To be implemented"),1,IF(Security_Measures!G17="Partial",3,IF(Security_Measures!G17="Not concerned",8,IF(OR(Security_Measures!G17="",Security_Measures!G17="None"),6,4))))</f>
        <v>6</v>
      </c>
      <c r="E17" s="128">
        <f>IF(Security_Measures!H17&lt;&gt;"",Security_Measures!H17,0)</f>
        <v>100</v>
      </c>
      <c r="F17" s="128">
        <f>IF(Security_Measures!I17&lt;&gt;"",Security_Measures!I17,0)</f>
        <v>45</v>
      </c>
      <c r="G17">
        <f t="shared" si="0"/>
        <v>4</v>
      </c>
      <c r="H17">
        <v>3</v>
      </c>
      <c r="I17">
        <f t="shared" si="1"/>
        <v>4</v>
      </c>
    </row>
    <row r="18" spans="1:9" ht="15" customHeight="1" x14ac:dyDescent="0.3">
      <c r="A18" t="str">
        <f>IF(D18=8,"NONE",IF(Security_Measures!D18&lt;&gt;"",Security_Measures!D18,""))</f>
        <v>Protect/Enable the extended entreprise/Identity &amp; access Management</v>
      </c>
      <c r="B18" t="str">
        <f>IF(D18=8,"NONE",IF(Security_Measures!B18&lt;&gt;"",Security_Measures!B18,""))</f>
        <v>TRA19</v>
      </c>
      <c r="C18" t="str">
        <f>IF(D18=8,"NONE",IF(Security_Measures!C18&lt;&gt;"",Security_Measures!C18,""))</f>
        <v>Traceability</v>
      </c>
      <c r="D18" s="128">
        <f>IF(OR(Security_Measures!G18="Total",Security_Measures!G18="To be implemented"),1,IF(Security_Measures!G18="Partial",3,IF(Security_Measures!G18="Not concerned",8,IF(OR(Security_Measures!G18="",Security_Measures!G18="None"),6,4))))</f>
        <v>1</v>
      </c>
      <c r="E18" s="128">
        <f>IF(Security_Measures!H18&lt;&gt;"",Security_Measures!H18,0)</f>
        <v>100</v>
      </c>
      <c r="F18" s="128">
        <f>IF(Security_Measures!I18&lt;&gt;"",Security_Measures!I18,0)</f>
        <v>30</v>
      </c>
      <c r="G18">
        <f t="shared" si="0"/>
        <v>1</v>
      </c>
      <c r="H18">
        <v>3</v>
      </c>
      <c r="I18">
        <f t="shared" si="1"/>
        <v>1</v>
      </c>
    </row>
    <row r="19" spans="1:9" ht="15" customHeight="1" x14ac:dyDescent="0.3">
      <c r="A19" t="str">
        <f>IF(D19=8,"NONE",IF(Security_Measures!D19&lt;&gt;"",Security_Measures!D19,""))</f>
        <v>Identify/Manage Cyber risks/Governance Risk &amp; Compliance</v>
      </c>
      <c r="B19" t="str">
        <f>IF(D19=8,"NONE",IF(Security_Measures!B19&lt;&gt;"",Security_Measures!B19,""))</f>
        <v>ORG1</v>
      </c>
      <c r="C19" t="str">
        <f>IF(D19=8,"NONE",IF(Security_Measures!C19&lt;&gt;"",Security_Measures!C19,""))</f>
        <v>Confidentiality</v>
      </c>
      <c r="D19" s="128">
        <f>IF(OR(Security_Measures!G19="Total",Security_Measures!G19="To be implemented"),1,IF(Security_Measures!G19="Partial",3,IF(Security_Measures!G19="Not concerned",8,IF(OR(Security_Measures!G19="",Security_Measures!G19="None"),6,4))))</f>
        <v>1</v>
      </c>
      <c r="E19" s="128">
        <f>IF(Security_Measures!H19&lt;&gt;"",Security_Measures!H19,0)</f>
        <v>30</v>
      </c>
      <c r="F19" s="128">
        <f>IF(Security_Measures!I19&lt;&gt;"",Security_Measures!I19,0)</f>
        <v>15</v>
      </c>
      <c r="G19">
        <f t="shared" si="0"/>
        <v>1</v>
      </c>
      <c r="H19">
        <v>4</v>
      </c>
      <c r="I19">
        <f t="shared" si="1"/>
        <v>1</v>
      </c>
    </row>
    <row r="20" spans="1:9" ht="15" customHeight="1" x14ac:dyDescent="0.3">
      <c r="A20" t="str">
        <f>IF(D20=8,"NONE",IF(Security_Measures!D20&lt;&gt;"",Security_Measures!D20,""))</f>
        <v>NONE</v>
      </c>
      <c r="B20" t="str">
        <f>IF(D20=8,"NONE",IF(Security_Measures!B20&lt;&gt;"",Security_Measures!B20,""))</f>
        <v>NONE</v>
      </c>
      <c r="C20" t="str">
        <f>IF(D20=8,"NONE",IF(Security_Measures!C20&lt;&gt;"",Security_Measures!C20,""))</f>
        <v>NONE</v>
      </c>
      <c r="D20" s="128">
        <f>IF(OR(Security_Measures!G20="Total",Security_Measures!G20="To be implemented"),1,IF(Security_Measures!G20="Partial",3,IF(Security_Measures!G20="Not concerned",8,IF(OR(Security_Measures!G20="",Security_Measures!G20="None"),6,4))))</f>
        <v>8</v>
      </c>
      <c r="E20" s="128">
        <f>IF(Security_Measures!H20&lt;&gt;"",Security_Measures!H20,0)</f>
        <v>40</v>
      </c>
      <c r="F20" s="128">
        <f>IF(Security_Measures!I20&lt;&gt;"",Security_Measures!I20,0)</f>
        <v>25</v>
      </c>
      <c r="G20">
        <f t="shared" si="0"/>
        <v>8</v>
      </c>
      <c r="H20">
        <v>4</v>
      </c>
      <c r="I20">
        <f t="shared" si="1"/>
        <v>7.4</v>
      </c>
    </row>
    <row r="21" spans="1:9" x14ac:dyDescent="0.3">
      <c r="A21" t="str">
        <f>IF(D21=8,"NONE",IF(Security_Measures!D21&lt;&gt;"",Security_Measures!D21,""))</f>
        <v>Protect/Protect critical Assets/Data</v>
      </c>
      <c r="B21" t="str">
        <f>IF(D21=8,"NONE",IF(Security_Measures!B21&lt;&gt;"",Security_Measures!B21,""))</f>
        <v>ORG7</v>
      </c>
      <c r="C21" t="str">
        <f>IF(D21=8,"NONE",IF(Security_Measures!C21&lt;&gt;"",Security_Measures!C21,""))</f>
        <v>Confidentiality</v>
      </c>
      <c r="D21" s="128">
        <f>IF(OR(Security_Measures!G21="Total",Security_Measures!G21="To be implemented"),1,IF(Security_Measures!G21="Partial",3,IF(Security_Measures!G21="Not concerned",8,IF(OR(Security_Measures!G21="",Security_Measures!G21="None"),6,4))))</f>
        <v>1</v>
      </c>
      <c r="E21" s="128">
        <f>IF(Security_Measures!H21&lt;&gt;"",Security_Measures!H21,0)</f>
        <v>100</v>
      </c>
      <c r="F21" s="128">
        <f>IF(Security_Measures!I21&lt;&gt;"",Security_Measures!I21,0)</f>
        <v>25</v>
      </c>
      <c r="G21">
        <f t="shared" si="0"/>
        <v>1</v>
      </c>
      <c r="H21">
        <v>4</v>
      </c>
      <c r="I21">
        <f t="shared" si="1"/>
        <v>1</v>
      </c>
    </row>
    <row r="22" spans="1:9" x14ac:dyDescent="0.3">
      <c r="A22" t="str">
        <f>IF(D22=8,"NONE",IF(Security_Measures!D22&lt;&gt;"",Security_Measures!D22,""))</f>
        <v>Protect/Enable the extended entreprise/Identity &amp; access Management</v>
      </c>
      <c r="B22" t="str">
        <f>IF(D22=8,"NONE",IF(Security_Measures!B22&lt;&gt;"",Security_Measures!B22,""))</f>
        <v>ORG10</v>
      </c>
      <c r="C22" t="str">
        <f>IF(D22=8,"NONE",IF(Security_Measures!C22&lt;&gt;"",Security_Measures!C22,""))</f>
        <v>Identity and Access management</v>
      </c>
      <c r="D22" s="128">
        <f>IF(OR(Security_Measures!G22="Total",Security_Measures!G22="To be implemented"),1,IF(Security_Measures!G22="Partial",3,IF(Security_Measures!G22="Not concerned",8,IF(OR(Security_Measures!G22="",Security_Measures!G22="None"),6,4))))</f>
        <v>6</v>
      </c>
      <c r="E22" s="128">
        <f>IF(Security_Measures!H22&lt;&gt;"",Security_Measures!H22,0)</f>
        <v>100</v>
      </c>
      <c r="F22" s="128">
        <f>IF(Security_Measures!I22&lt;&gt;"",Security_Measures!I22,0)</f>
        <v>25</v>
      </c>
      <c r="G22">
        <f t="shared" si="0"/>
        <v>4</v>
      </c>
      <c r="H22">
        <v>4</v>
      </c>
      <c r="I22">
        <f t="shared" si="1"/>
        <v>4</v>
      </c>
    </row>
    <row r="23" spans="1:9" x14ac:dyDescent="0.3">
      <c r="A23" t="str">
        <f>IF(D23=8,"NONE",IF(Security_Measures!D23&lt;&gt;"",Security_Measures!D23,""))</f>
        <v>Protect/Protect critical Assets/Continuity</v>
      </c>
      <c r="B23" t="str">
        <f>IF(D23=8,"NONE",IF(Security_Measures!B23&lt;&gt;"",Security_Measures!B23,""))</f>
        <v>ORG15</v>
      </c>
      <c r="C23" t="str">
        <f>IF(D23=8,"NONE",IF(Security_Measures!C23&lt;&gt;"",Security_Measures!C23,""))</f>
        <v>Availability</v>
      </c>
      <c r="D23" s="128">
        <f>IF(OR(Security_Measures!G23="Total",Security_Measures!G23="To be implemented"),1,IF(Security_Measures!G23="Partial",3,IF(Security_Measures!G23="Not concerned",8,IF(OR(Security_Measures!G23="",Security_Measures!G23="None"),6,4))))</f>
        <v>1</v>
      </c>
      <c r="E23" s="128">
        <f>IF(Security_Measures!H23&lt;&gt;"",Security_Measures!H23,0)</f>
        <v>25</v>
      </c>
      <c r="F23" s="128">
        <f>IF(Security_Measures!I23&lt;&gt;"",Security_Measures!I23,0)</f>
        <v>5</v>
      </c>
      <c r="G23">
        <f t="shared" si="0"/>
        <v>1</v>
      </c>
      <c r="H23">
        <v>4</v>
      </c>
      <c r="I23">
        <f t="shared" si="1"/>
        <v>1</v>
      </c>
    </row>
    <row r="24" spans="1:9" x14ac:dyDescent="0.3">
      <c r="A24" t="str">
        <f>IF(D24=8,"NONE",IF(Security_Measures!D24&lt;&gt;"",Security_Measures!D24,""))</f>
        <v>Protect/Protect critical Assets/Infrastructure</v>
      </c>
      <c r="B24" t="str">
        <f>IF(D24=8,"NONE",IF(Security_Measures!B24&lt;&gt;"",Security_Measures!B24,""))</f>
        <v>Net4</v>
      </c>
      <c r="C24" t="str">
        <f>IF(D24=8,"NONE",IF(Security_Measures!C24&lt;&gt;"",Security_Measures!C24,""))</f>
        <v>Infrastructure</v>
      </c>
      <c r="D24" s="128">
        <f>IF(OR(Security_Measures!G24="Total",Security_Measures!G24="To be implemented"),1,IF(Security_Measures!G24="Partial",3,IF(Security_Measures!G24="Not concerned",8,IF(OR(Security_Measures!G24="",Security_Measures!G24="None"),6,4))))</f>
        <v>1</v>
      </c>
      <c r="E24" s="128">
        <f>IF(Security_Measures!H24&lt;&gt;"",Security_Measures!H24,0)</f>
        <v>100</v>
      </c>
      <c r="F24" s="128">
        <f>IF(Security_Measures!I24&lt;&gt;"",Security_Measures!I24,0)</f>
        <v>15</v>
      </c>
      <c r="G24">
        <f t="shared" si="0"/>
        <v>1</v>
      </c>
      <c r="H24">
        <v>4</v>
      </c>
      <c r="I24">
        <f t="shared" si="1"/>
        <v>1</v>
      </c>
    </row>
    <row r="25" spans="1:9" x14ac:dyDescent="0.3">
      <c r="A25" t="str">
        <f>IF(D25=8,"NONE",IF(Security_Measures!D25&lt;&gt;"",Security_Measures!D25,""))</f>
        <v>Protect/Enable the extended entreprise/Identity &amp; access Management</v>
      </c>
      <c r="B25" t="str">
        <f>IF(D25=8,"NONE",IF(Security_Measures!B25&lt;&gt;"",Security_Measures!B25,""))</f>
        <v>Auth10</v>
      </c>
      <c r="C25" t="str">
        <f>IF(D25=8,"NONE",IF(Security_Measures!C25&lt;&gt;"",Security_Measures!C25,""))</f>
        <v>Authentication</v>
      </c>
      <c r="D25" s="128">
        <f>IF(OR(Security_Measures!G25="Total",Security_Measures!G25="To be implemented"),1,IF(Security_Measures!G25="Partial",3,IF(Security_Measures!G25="Not concerned",8,IF(OR(Security_Measures!G25="",Security_Measures!G25="None"),6,4))))</f>
        <v>6</v>
      </c>
      <c r="E25" s="128">
        <f>IF(Security_Measures!H25&lt;&gt;"",Security_Measures!H25,0)</f>
        <v>100</v>
      </c>
      <c r="F25" s="128">
        <f>IF(Security_Measures!I25&lt;&gt;"",Security_Measures!I25,0)</f>
        <v>60</v>
      </c>
      <c r="G25">
        <f t="shared" si="0"/>
        <v>4</v>
      </c>
      <c r="H25">
        <v>4</v>
      </c>
      <c r="I25">
        <f t="shared" si="1"/>
        <v>4</v>
      </c>
    </row>
    <row r="26" spans="1:9" x14ac:dyDescent="0.3">
      <c r="A26" t="str">
        <f>IF(D26=8,"NONE",IF(Security_Measures!D26&lt;&gt;"",Security_Measures!D26,""))</f>
        <v>Protect/Enable the extended entreprise/Identity &amp; access Management</v>
      </c>
      <c r="B26" t="str">
        <f>IF(D26=8,"NONE",IF(Security_Measures!B26&lt;&gt;"",Security_Measures!B26,""))</f>
        <v>Auth11</v>
      </c>
      <c r="C26" t="str">
        <f>IF(D26=8,"NONE",IF(Security_Measures!C26&lt;&gt;"",Security_Measures!C26,""))</f>
        <v>Authentication</v>
      </c>
      <c r="D26" s="128">
        <f>IF(OR(Security_Measures!G26="Total",Security_Measures!G26="To be implemented"),1,IF(Security_Measures!G26="Partial",3,IF(Security_Measures!G26="Not concerned",8,IF(OR(Security_Measures!G26="",Security_Measures!G26="None"),6,4))))</f>
        <v>6</v>
      </c>
      <c r="E26" s="128">
        <f>IF(Security_Measures!H26&lt;&gt;"",Security_Measures!H26,0)</f>
        <v>100</v>
      </c>
      <c r="F26" s="128">
        <f>IF(Security_Measures!I26&lt;&gt;"",Security_Measures!I26,0)</f>
        <v>72</v>
      </c>
      <c r="G26">
        <f t="shared" si="0"/>
        <v>4</v>
      </c>
      <c r="H26">
        <v>4</v>
      </c>
      <c r="I26">
        <f t="shared" si="1"/>
        <v>4</v>
      </c>
    </row>
    <row r="27" spans="1:9" x14ac:dyDescent="0.3">
      <c r="A27" t="str">
        <f>IF(D27=8,"NONE",IF(Security_Measures!D27&lt;&gt;"",Security_Measures!D27,""))</f>
        <v>Protect/Enable the extended entreprise/Identity &amp; access Management</v>
      </c>
      <c r="B27" t="str">
        <f>IF(D27=8,"NONE",IF(Security_Measures!B27&lt;&gt;"",Security_Measures!B27,""))</f>
        <v>Auth12</v>
      </c>
      <c r="C27" t="str">
        <f>IF(D27=8,"NONE",IF(Security_Measures!C27&lt;&gt;"",Security_Measures!C27,""))</f>
        <v>Authentication</v>
      </c>
      <c r="D27" s="128">
        <f>IF(OR(Security_Measures!G27="Total",Security_Measures!G27="To be implemented"),1,IF(Security_Measures!G27="Partial",3,IF(Security_Measures!G27="Not concerned",8,IF(OR(Security_Measures!G27="",Security_Measures!G27="None"),6,4))))</f>
        <v>6</v>
      </c>
      <c r="E27" s="128">
        <f>IF(Security_Measures!H27&lt;&gt;"",Security_Measures!H27,0)</f>
        <v>100</v>
      </c>
      <c r="F27" s="128">
        <f>IF(Security_Measures!I27&lt;&gt;"",Security_Measures!I27,0)</f>
        <v>50</v>
      </c>
      <c r="G27">
        <f t="shared" si="0"/>
        <v>4</v>
      </c>
      <c r="H27">
        <v>4</v>
      </c>
      <c r="I27">
        <f t="shared" si="1"/>
        <v>4</v>
      </c>
    </row>
    <row r="28" spans="1:9" x14ac:dyDescent="0.3">
      <c r="A28" t="str">
        <f>IF(D28=8,"NONE",IF(Security_Measures!D28&lt;&gt;"",Security_Measures!D28,""))</f>
        <v>Protect/Enable the extended entreprise/Identity &amp; access Management</v>
      </c>
      <c r="B28" t="str">
        <f>IF(D28=8,"NONE",IF(Security_Measures!B28&lt;&gt;"",Security_Measures!B28,""))</f>
        <v>Auth18</v>
      </c>
      <c r="C28" t="str">
        <f>IF(D28=8,"NONE",IF(Security_Measures!C28&lt;&gt;"",Security_Measures!C28,""))</f>
        <v>Authentication</v>
      </c>
      <c r="D28" s="128">
        <f>IF(OR(Security_Measures!G28="Total",Security_Measures!G28="To be implemented"),1,IF(Security_Measures!G28="Partial",3,IF(Security_Measures!G28="Not concerned",8,IF(OR(Security_Measures!G28="",Security_Measures!G28="None"),6,4))))</f>
        <v>6</v>
      </c>
      <c r="E28" s="128">
        <f>IF(Security_Measures!H28&lt;&gt;"",Security_Measures!H28,0)</f>
        <v>100</v>
      </c>
      <c r="F28" s="128">
        <f>IF(Security_Measures!I28&lt;&gt;"",Security_Measures!I28,0)</f>
        <v>40</v>
      </c>
      <c r="G28">
        <f t="shared" si="0"/>
        <v>4</v>
      </c>
      <c r="H28">
        <v>4</v>
      </c>
      <c r="I28">
        <f t="shared" si="1"/>
        <v>4</v>
      </c>
    </row>
    <row r="29" spans="1:9" x14ac:dyDescent="0.3">
      <c r="A29" t="str">
        <f>IF(D29=8,"NONE",IF(Security_Measures!D29&lt;&gt;"",Security_Measures!D29,""))</f>
        <v>Protect/Enable the extended entreprise/Identity &amp; access Management</v>
      </c>
      <c r="B29" t="str">
        <f>IF(D29=8,"NONE",IF(Security_Measures!B29&lt;&gt;"",Security_Measures!B29,""))</f>
        <v>Auth19</v>
      </c>
      <c r="C29" t="str">
        <f>IF(D29=8,"NONE",IF(Security_Measures!C29&lt;&gt;"",Security_Measures!C29,""))</f>
        <v>Authentication</v>
      </c>
      <c r="D29" s="128">
        <f>IF(OR(Security_Measures!G29="Total",Security_Measures!G29="To be implemented"),1,IF(Security_Measures!G29="Partial",3,IF(Security_Measures!G29="Not concerned",8,IF(OR(Security_Measures!G29="",Security_Measures!G29="None"),6,4))))</f>
        <v>6</v>
      </c>
      <c r="E29" s="128">
        <f>IF(Security_Measures!H29&lt;&gt;"",Security_Measures!H29,0)</f>
        <v>100</v>
      </c>
      <c r="F29" s="128">
        <f>IF(Security_Measures!I29&lt;&gt;"",Security_Measures!I29,0)</f>
        <v>50</v>
      </c>
      <c r="G29">
        <f t="shared" si="0"/>
        <v>4</v>
      </c>
      <c r="H29">
        <v>4</v>
      </c>
      <c r="I29">
        <f t="shared" si="1"/>
        <v>4</v>
      </c>
    </row>
    <row r="30" spans="1:9" x14ac:dyDescent="0.3">
      <c r="A30" t="str">
        <f>IF(D30=8,"NONE",IF(Security_Measures!D30&lt;&gt;"",Security_Measures!D30,""))</f>
        <v>Protect/Enable the extended entreprise/Identity &amp; access Management</v>
      </c>
      <c r="B30" t="str">
        <f>IF(D30=8,"NONE",IF(Security_Measures!B30&lt;&gt;"",Security_Measures!B30,""))</f>
        <v>Auth20</v>
      </c>
      <c r="C30" t="str">
        <f>IF(D30=8,"NONE",IF(Security_Measures!C30&lt;&gt;"",Security_Measures!C30,""))</f>
        <v>Authentication</v>
      </c>
      <c r="D30" s="128">
        <f>IF(OR(Security_Measures!G30="Total",Security_Measures!G30="To be implemented"),1,IF(Security_Measures!G30="Partial",3,IF(Security_Measures!G30="Not concerned",8,IF(OR(Security_Measures!G30="",Security_Measures!G30="None"),6,4))))</f>
        <v>1</v>
      </c>
      <c r="E30" s="128">
        <f>IF(Security_Measures!H30&lt;&gt;"",Security_Measures!H30,0)</f>
        <v>100</v>
      </c>
      <c r="F30" s="128">
        <f>IF(Security_Measures!I30&lt;&gt;"",Security_Measures!I30,0)</f>
        <v>50</v>
      </c>
      <c r="G30">
        <f t="shared" si="0"/>
        <v>1</v>
      </c>
      <c r="H30">
        <v>4</v>
      </c>
      <c r="I30">
        <f t="shared" si="1"/>
        <v>1</v>
      </c>
    </row>
    <row r="31" spans="1:9" ht="15" customHeight="1" x14ac:dyDescent="0.3">
      <c r="A31" t="str">
        <f>IF(D31=8,"NONE",IF(Security_Measures!D31&lt;&gt;"",Security_Measures!D31,""))</f>
        <v>Protect/Enable the extended entreprise/Identity &amp; access Management</v>
      </c>
      <c r="B31" t="str">
        <f>IF(D31=8,"NONE",IF(Security_Measures!B31&lt;&gt;"",Security_Measures!B31,""))</f>
        <v>Auth21</v>
      </c>
      <c r="C31" t="str">
        <f>IF(D31=8,"NONE",IF(Security_Measures!C31&lt;&gt;"",Security_Measures!C31,""))</f>
        <v>Authentication</v>
      </c>
      <c r="D31" s="128">
        <f>IF(OR(Security_Measures!G31="Total",Security_Measures!G31="To be implemented"),1,IF(Security_Measures!G31="Partial",3,IF(Security_Measures!G31="Not concerned",8,IF(OR(Security_Measures!G31="",Security_Measures!G31="None"),6,4))))</f>
        <v>1</v>
      </c>
      <c r="E31" s="128">
        <f>IF(Security_Measures!H31&lt;&gt;"",Security_Measures!H31,0)</f>
        <v>100</v>
      </c>
      <c r="F31" s="128">
        <f>IF(Security_Measures!I31&lt;&gt;"",Security_Measures!I31,0)</f>
        <v>35</v>
      </c>
      <c r="G31">
        <f t="shared" si="0"/>
        <v>1</v>
      </c>
      <c r="H31">
        <v>3</v>
      </c>
      <c r="I31">
        <f t="shared" si="1"/>
        <v>1</v>
      </c>
    </row>
    <row r="32" spans="1:9" ht="15" customHeight="1" x14ac:dyDescent="0.3">
      <c r="A32" t="str">
        <f>IF(D32=8,"NONE",IF(Security_Measures!D32&lt;&gt;"",Security_Measures!D32,""))</f>
        <v>Protect/Enable the extended entreprise/Identity &amp; access Management</v>
      </c>
      <c r="B32" t="str">
        <f>IF(D32=8,"NONE",IF(Security_Measures!B32&lt;&gt;"",Security_Measures!B32,""))</f>
        <v>Auth22</v>
      </c>
      <c r="C32" t="str">
        <f>IF(D32=8,"NONE",IF(Security_Measures!C32&lt;&gt;"",Security_Measures!C32,""))</f>
        <v>Authentication</v>
      </c>
      <c r="D32" s="128">
        <f>IF(OR(Security_Measures!G32="Total",Security_Measures!G32="To be implemented"),1,IF(Security_Measures!G32="Partial",3,IF(Security_Measures!G32="Not concerned",8,IF(OR(Security_Measures!G32="",Security_Measures!G32="None"),6,4))))</f>
        <v>1</v>
      </c>
      <c r="E32" s="128">
        <f>IF(Security_Measures!H32&lt;&gt;"",Security_Measures!H32,0)</f>
        <v>100</v>
      </c>
      <c r="F32" s="128">
        <f>IF(Security_Measures!I32&lt;&gt;"",Security_Measures!I32,0)</f>
        <v>40</v>
      </c>
      <c r="G32">
        <f t="shared" si="0"/>
        <v>1</v>
      </c>
      <c r="H32">
        <v>3</v>
      </c>
      <c r="I32">
        <f t="shared" si="1"/>
        <v>1</v>
      </c>
    </row>
    <row r="33" spans="1:9" ht="15" customHeight="1" x14ac:dyDescent="0.3">
      <c r="A33" t="str">
        <f>IF(D33=8,"NONE",IF(Security_Measures!D33&lt;&gt;"",Security_Measures!D33,""))</f>
        <v>Protect/Protect critical Assets/Continuity</v>
      </c>
      <c r="B33" t="str">
        <f>IF(D33=8,"NONE",IF(Security_Measures!B33&lt;&gt;"",Security_Measures!B33,""))</f>
        <v>AV1</v>
      </c>
      <c r="C33" t="str">
        <f>IF(D33=8,"NONE",IF(Security_Measures!C33&lt;&gt;"",Security_Measures!C33,""))</f>
        <v>Availability</v>
      </c>
      <c r="D33" s="128">
        <f>IF(OR(Security_Measures!G33="Total",Security_Measures!G33="To be implemented"),1,IF(Security_Measures!G33="Partial",3,IF(Security_Measures!G33="Not concerned",8,IF(OR(Security_Measures!G33="",Security_Measures!G33="None"),6,4))))</f>
        <v>3</v>
      </c>
      <c r="E33" s="128">
        <f>IF(Security_Measures!H33&lt;&gt;"",Security_Measures!H33,0)</f>
        <v>100</v>
      </c>
      <c r="F33" s="128">
        <f>IF(Security_Measures!I33&lt;&gt;"",Security_Measures!I33,0)</f>
        <v>72</v>
      </c>
      <c r="G33">
        <f t="shared" si="0"/>
        <v>3</v>
      </c>
      <c r="H33">
        <v>3</v>
      </c>
      <c r="I33">
        <f t="shared" si="1"/>
        <v>3</v>
      </c>
    </row>
    <row r="34" spans="1:9" ht="15" customHeight="1" x14ac:dyDescent="0.3">
      <c r="A34" t="str">
        <f>IF(D34=8,"NONE",IF(Security_Measures!D34&lt;&gt;"",Security_Measures!D34,""))</f>
        <v>Protect/Protect critical Assets/Continuity</v>
      </c>
      <c r="B34" t="str">
        <f>IF(D34=8,"NONE",IF(Security_Measures!B34&lt;&gt;"",Security_Measures!B34,""))</f>
        <v>AV5</v>
      </c>
      <c r="C34" t="str">
        <f>IF(D34=8,"NONE",IF(Security_Measures!C34&lt;&gt;"",Security_Measures!C34,""))</f>
        <v>Availability</v>
      </c>
      <c r="D34" s="128">
        <f>IF(OR(Security_Measures!G34="Total",Security_Measures!G34="To be implemented"),1,IF(Security_Measures!G34="Partial",3,IF(Security_Measures!G34="Not concerned",8,IF(OR(Security_Measures!G34="",Security_Measures!G34="None"),6,4))))</f>
        <v>3</v>
      </c>
      <c r="E34" s="128">
        <f>IF(Security_Measures!H34&lt;&gt;"",Security_Measures!H34,0)</f>
        <v>100</v>
      </c>
      <c r="F34" s="128">
        <f>IF(Security_Measures!I34&lt;&gt;"",Security_Measures!I34,0)</f>
        <v>80</v>
      </c>
      <c r="G34">
        <f t="shared" si="0"/>
        <v>3</v>
      </c>
      <c r="H34">
        <v>3</v>
      </c>
      <c r="I34">
        <f t="shared" si="1"/>
        <v>3</v>
      </c>
    </row>
    <row r="35" spans="1:9" ht="15" customHeight="1" x14ac:dyDescent="0.3">
      <c r="A35" t="str">
        <f>IF(D35=8,"NONE",IF(Security_Measures!D35&lt;&gt;"",Security_Measures!D35,""))</f>
        <v>Protect/Protect critical Assets/Continuity</v>
      </c>
      <c r="B35" t="str">
        <f>IF(D35=8,"NONE",IF(Security_Measures!B35&lt;&gt;"",Security_Measures!B35,""))</f>
        <v>AV6</v>
      </c>
      <c r="C35" t="str">
        <f>IF(D35=8,"NONE",IF(Security_Measures!C35&lt;&gt;"",Security_Measures!C35,""))</f>
        <v>Availability</v>
      </c>
      <c r="D35" s="128">
        <f>IF(OR(Security_Measures!G35="Total",Security_Measures!G35="To be implemented"),1,IF(Security_Measures!G35="Partial",3,IF(Security_Measures!G35="Not concerned",8,IF(OR(Security_Measures!G35="",Security_Measures!G35="None"),6,4))))</f>
        <v>1</v>
      </c>
      <c r="E35" s="128">
        <f>IF(Security_Measures!H35&lt;&gt;"",Security_Measures!H35,0)</f>
        <v>100</v>
      </c>
      <c r="F35" s="128">
        <f>IF(Security_Measures!I35&lt;&gt;"",Security_Measures!I35,0)</f>
        <v>55</v>
      </c>
      <c r="G35">
        <f t="shared" si="0"/>
        <v>1</v>
      </c>
      <c r="H35">
        <v>3</v>
      </c>
      <c r="I35">
        <f t="shared" si="1"/>
        <v>1</v>
      </c>
    </row>
    <row r="36" spans="1:9" ht="15" customHeight="1" x14ac:dyDescent="0.3">
      <c r="A36" t="str">
        <f>IF(D36=8,"NONE",IF(Security_Measures!D36&lt;&gt;"",Security_Measures!D36,""))</f>
        <v>Protect/Protect critical Assets/Data</v>
      </c>
      <c r="B36" t="str">
        <f>IF(D36=8,"NONE",IF(Security_Measures!B36&lt;&gt;"",Security_Measures!B36,""))</f>
        <v>C3</v>
      </c>
      <c r="C36" t="str">
        <f>IF(D36=8,"NONE",IF(Security_Measures!C36&lt;&gt;"",Security_Measures!C36,""))</f>
        <v>Confidentiality</v>
      </c>
      <c r="D36" s="128">
        <f>IF(OR(Security_Measures!G36="Total",Security_Measures!G36="To be implemented"),1,IF(Security_Measures!G36="Partial",3,IF(Security_Measures!G36="Not concerned",8,IF(OR(Security_Measures!G36="",Security_Measures!G36="None"),6,4))))</f>
        <v>6</v>
      </c>
      <c r="E36" s="128">
        <f>IF(Security_Measures!H36&lt;&gt;"",Security_Measures!H36,0)</f>
        <v>100</v>
      </c>
      <c r="F36" s="128">
        <f>IF(Security_Measures!I36&lt;&gt;"",Security_Measures!I36,0)</f>
        <v>85</v>
      </c>
      <c r="G36">
        <f t="shared" si="0"/>
        <v>4</v>
      </c>
      <c r="H36">
        <v>3</v>
      </c>
      <c r="I36">
        <f t="shared" si="1"/>
        <v>4</v>
      </c>
    </row>
    <row r="37" spans="1:9" ht="15" customHeight="1" x14ac:dyDescent="0.3">
      <c r="A37" t="str">
        <f>IF(D37=8,"NONE",IF(Security_Measures!D37&lt;&gt;"",Security_Measures!D37,""))</f>
        <v>Protect/Protect critical Assets/Data</v>
      </c>
      <c r="B37" t="str">
        <f>IF(D37=8,"NONE",IF(Security_Measures!B37&lt;&gt;"",Security_Measures!B37,""))</f>
        <v>C4</v>
      </c>
      <c r="C37" t="str">
        <f>IF(D37=8,"NONE",IF(Security_Measures!C37&lt;&gt;"",Security_Measures!C37,""))</f>
        <v>Confidentiality</v>
      </c>
      <c r="D37" s="128">
        <f>IF(OR(Security_Measures!G37="Total",Security_Measures!G37="To be implemented"),1,IF(Security_Measures!G37="Partial",3,IF(Security_Measures!G37="Not concerned",8,IF(OR(Security_Measures!G37="",Security_Measures!G37="None"),6,4))))</f>
        <v>1</v>
      </c>
      <c r="E37" s="128">
        <f>IF(Security_Measures!H37&lt;&gt;"",Security_Measures!H37,0)</f>
        <v>100</v>
      </c>
      <c r="F37" s="128">
        <f>IF(Security_Measures!I37&lt;&gt;"",Security_Measures!I37,0)</f>
        <v>60</v>
      </c>
      <c r="G37">
        <f t="shared" si="0"/>
        <v>1</v>
      </c>
      <c r="H37">
        <v>3</v>
      </c>
      <c r="I37">
        <f t="shared" si="1"/>
        <v>1</v>
      </c>
    </row>
    <row r="38" spans="1:9" ht="15" customHeight="1" x14ac:dyDescent="0.3">
      <c r="A38" t="str">
        <f>IF(D38=8,"NONE",IF(Security_Measures!D38&lt;&gt;"",Security_Measures!D38,""))</f>
        <v>NONE</v>
      </c>
      <c r="B38" t="str">
        <f>IF(D38=8,"NONE",IF(Security_Measures!B38&lt;&gt;"",Security_Measures!B38,""))</f>
        <v>NONE</v>
      </c>
      <c r="C38" t="str">
        <f>IF(D38=8,"NONE",IF(Security_Measures!C38&lt;&gt;"",Security_Measures!C38,""))</f>
        <v>NONE</v>
      </c>
      <c r="D38" s="128">
        <f>IF(OR(Security_Measures!G38="Total",Security_Measures!G38="To be implemented"),1,IF(Security_Measures!G38="Partial",3,IF(Security_Measures!G38="Not concerned",8,IF(OR(Security_Measures!G38="",Security_Measures!G38="None"),6,4))))</f>
        <v>8</v>
      </c>
      <c r="E38" s="128">
        <f>IF(Security_Measures!H38&lt;&gt;"",Security_Measures!H38,0)</f>
        <v>100</v>
      </c>
      <c r="F38" s="128">
        <f>IF(Security_Measures!I38&lt;&gt;"",Security_Measures!I38,0)</f>
        <v>50</v>
      </c>
      <c r="G38">
        <f t="shared" si="0"/>
        <v>8</v>
      </c>
      <c r="H38">
        <v>3</v>
      </c>
      <c r="I38">
        <f t="shared" si="1"/>
        <v>8</v>
      </c>
    </row>
    <row r="39" spans="1:9" ht="15" customHeight="1" x14ac:dyDescent="0.3">
      <c r="A39" t="str">
        <f>IF(D39=8,"NONE",IF(Security_Measures!D39&lt;&gt;"",Security_Measures!D39,""))</f>
        <v>Protect/Protect critical Assets/Data</v>
      </c>
      <c r="B39" t="str">
        <f>IF(D39=8,"NONE",IF(Security_Measures!B39&lt;&gt;"",Security_Measures!B39,""))</f>
        <v>C6</v>
      </c>
      <c r="C39" t="str">
        <f>IF(D39=8,"NONE",IF(Security_Measures!C39&lt;&gt;"",Security_Measures!C39,""))</f>
        <v>Confidentiality</v>
      </c>
      <c r="D39" s="128">
        <f>IF(OR(Security_Measures!G39="Total",Security_Measures!G39="To be implemented"),1,IF(Security_Measures!G39="Partial",3,IF(Security_Measures!G39="Not concerned",8,IF(OR(Security_Measures!G39="",Security_Measures!G39="None"),6,4))))</f>
        <v>1</v>
      </c>
      <c r="E39" s="128">
        <f>IF(Security_Measures!H39&lt;&gt;"",Security_Measures!H39,0)</f>
        <v>100</v>
      </c>
      <c r="F39" s="128">
        <f>IF(Security_Measures!I39&lt;&gt;"",Security_Measures!I39,0)</f>
        <v>30</v>
      </c>
      <c r="G39">
        <f t="shared" si="0"/>
        <v>1</v>
      </c>
      <c r="H39">
        <v>3</v>
      </c>
      <c r="I39">
        <f t="shared" si="1"/>
        <v>1</v>
      </c>
    </row>
    <row r="40" spans="1:9" ht="15" customHeight="1" x14ac:dyDescent="0.3">
      <c r="A40" t="str">
        <f>IF(D40=8,"NONE",IF(Security_Measures!D40&lt;&gt;"",Security_Measures!D40,""))</f>
        <v>Identify/Manage People/People</v>
      </c>
      <c r="B40" t="str">
        <f>IF(D40=8,"NONE",IF(Security_Measures!B40&lt;&gt;"",Security_Measures!B40,""))</f>
        <v>C7</v>
      </c>
      <c r="C40" t="str">
        <f>IF(D40=8,"NONE",IF(Security_Measures!C40&lt;&gt;"",Security_Measures!C40,""))</f>
        <v>Confidentiality</v>
      </c>
      <c r="D40" s="128">
        <f>IF(OR(Security_Measures!G40="Total",Security_Measures!G40="To be implemented"),1,IF(Security_Measures!G40="Partial",3,IF(Security_Measures!G40="Not concerned",8,IF(OR(Security_Measures!G40="",Security_Measures!G40="None"),6,4))))</f>
        <v>3</v>
      </c>
      <c r="E40" s="128">
        <f>IF(Security_Measures!H40&lt;&gt;"",Security_Measures!H40,0)</f>
        <v>100</v>
      </c>
      <c r="F40" s="128">
        <f>IF(Security_Measures!I40&lt;&gt;"",Security_Measures!I40,0)</f>
        <v>90</v>
      </c>
      <c r="G40">
        <f t="shared" si="0"/>
        <v>3</v>
      </c>
      <c r="H40">
        <v>3</v>
      </c>
      <c r="I40">
        <f t="shared" si="1"/>
        <v>3</v>
      </c>
    </row>
    <row r="41" spans="1:9" ht="15" customHeight="1" x14ac:dyDescent="0.3">
      <c r="A41" t="str">
        <f>IF(D41=8,"NONE",IF(Security_Measures!D41&lt;&gt;"",Security_Measures!D41,""))</f>
        <v>Protect/Protect critical Assets/Applications</v>
      </c>
      <c r="B41" t="str">
        <f>IF(D41=8,"NONE",IF(Security_Measures!B41&lt;&gt;"",Security_Measures!B41,""))</f>
        <v>Env1</v>
      </c>
      <c r="C41" t="str">
        <f>IF(D41=8,"NONE",IF(Security_Measures!C41&lt;&gt;"",Security_Measures!C41,""))</f>
        <v>Confidentiality</v>
      </c>
      <c r="D41" s="128">
        <f>IF(OR(Security_Measures!G41="Total",Security_Measures!G41="To be implemented"),1,IF(Security_Measures!G41="Partial",3,IF(Security_Measures!G41="Not concerned",8,IF(OR(Security_Measures!G41="",Security_Measures!G41="None"),6,4))))</f>
        <v>3</v>
      </c>
      <c r="E41" s="128">
        <f>IF(Security_Measures!H41&lt;&gt;"",Security_Measures!H41,0)</f>
        <v>100</v>
      </c>
      <c r="F41" s="128">
        <f>IF(Security_Measures!I41&lt;&gt;"",Security_Measures!I41,0)</f>
        <v>30</v>
      </c>
      <c r="G41">
        <f t="shared" si="0"/>
        <v>3</v>
      </c>
      <c r="H41">
        <v>3</v>
      </c>
      <c r="I41">
        <f t="shared" si="1"/>
        <v>3</v>
      </c>
    </row>
    <row r="42" spans="1:9" ht="15" customHeight="1" x14ac:dyDescent="0.3">
      <c r="A42" t="str">
        <f>IF(D42=8,"NONE",IF(Security_Measures!D42&lt;&gt;"",Security_Measures!D42,""))</f>
        <v>Protect/Protect critical Assets/Data</v>
      </c>
      <c r="B42" t="str">
        <f>IF(D42=8,"NONE",IF(Security_Measures!B42&lt;&gt;"",Security_Measures!B42,""))</f>
        <v>ETP2</v>
      </c>
      <c r="C42" t="str">
        <f>IF(D42=8,"NONE",IF(Security_Measures!C42&lt;&gt;"",Security_Measures!C42,""))</f>
        <v>Confidentiality</v>
      </c>
      <c r="D42" s="128">
        <f>IF(OR(Security_Measures!G42="Total",Security_Measures!G42="To be implemented"),1,IF(Security_Measures!G42="Partial",3,IF(Security_Measures!G42="Not concerned",8,IF(OR(Security_Measures!G42="",Security_Measures!G42="None"),6,4))))</f>
        <v>6</v>
      </c>
      <c r="E42" s="128">
        <f>IF(Security_Measures!H42&lt;&gt;"",Security_Measures!H42,0)</f>
        <v>100</v>
      </c>
      <c r="F42" s="128">
        <f>IF(Security_Measures!I42&lt;&gt;"",Security_Measures!I42,0)</f>
        <v>5</v>
      </c>
      <c r="G42">
        <f t="shared" si="0"/>
        <v>4</v>
      </c>
      <c r="H42">
        <v>3</v>
      </c>
      <c r="I42">
        <f t="shared" si="1"/>
        <v>4</v>
      </c>
    </row>
    <row r="43" spans="1:9" ht="15" customHeight="1" x14ac:dyDescent="0.3">
      <c r="A43" t="str">
        <f>IF(D43=8,"NONE",IF(Security_Measures!D43&lt;&gt;"",Security_Measures!D43,""))</f>
        <v>Protect/Enable the extended entreprise/Identity &amp; access Management</v>
      </c>
      <c r="B43" t="str">
        <f>IF(D43=8,"NONE",IF(Security_Measures!B43&lt;&gt;"",Security_Measures!B43,""))</f>
        <v>IAM1</v>
      </c>
      <c r="C43" t="str">
        <f>IF(D43=8,"NONE",IF(Security_Measures!C43&lt;&gt;"",Security_Measures!C43,""))</f>
        <v>Identity and Access management</v>
      </c>
      <c r="D43" s="128">
        <f>IF(OR(Security_Measures!G43="Total",Security_Measures!G43="To be implemented"),1,IF(Security_Measures!G43="Partial",3,IF(Security_Measures!G43="Not concerned",8,IF(OR(Security_Measures!G43="",Security_Measures!G43="None"),6,4))))</f>
        <v>3</v>
      </c>
      <c r="E43" s="128">
        <f>IF(Security_Measures!H43&lt;&gt;"",Security_Measures!H43,0)</f>
        <v>100</v>
      </c>
      <c r="F43" s="128">
        <f>IF(Security_Measures!I43&lt;&gt;"",Security_Measures!I43,0)</f>
        <v>30</v>
      </c>
      <c r="G43">
        <f t="shared" si="0"/>
        <v>3</v>
      </c>
      <c r="H43">
        <v>3</v>
      </c>
      <c r="I43">
        <f t="shared" si="1"/>
        <v>3</v>
      </c>
    </row>
    <row r="44" spans="1:9" x14ac:dyDescent="0.3">
      <c r="A44" t="str">
        <f>IF(D44=8,"NONE",IF(Security_Measures!D44&lt;&gt;"",Security_Measures!D44,""))</f>
        <v>Protect/Enable the extended entreprise/Identity &amp; access Management</v>
      </c>
      <c r="B44" t="str">
        <f>IF(D44=8,"NONE",IF(Security_Measures!B44&lt;&gt;"",Security_Measures!B44,""))</f>
        <v>IAM10</v>
      </c>
      <c r="C44" t="str">
        <f>IF(D44=8,"NONE",IF(Security_Measures!C44&lt;&gt;"",Security_Measures!C44,""))</f>
        <v>Identity and Access management</v>
      </c>
      <c r="D44" s="128">
        <f>IF(OR(Security_Measures!G44="Total",Security_Measures!G44="To be implemented"),1,IF(Security_Measures!G44="Partial",3,IF(Security_Measures!G44="Not concerned",8,IF(OR(Security_Measures!G44="",Security_Measures!G44="None"),6,4))))</f>
        <v>1</v>
      </c>
      <c r="E44" s="128">
        <f>IF(Security_Measures!H44&lt;&gt;"",Security_Measures!H44,0)</f>
        <v>100</v>
      </c>
      <c r="F44" s="128">
        <f>IF(Security_Measures!I44&lt;&gt;"",Security_Measures!I44,0)</f>
        <v>85</v>
      </c>
      <c r="G44">
        <f t="shared" si="0"/>
        <v>1</v>
      </c>
      <c r="H44">
        <v>3</v>
      </c>
      <c r="I44">
        <f t="shared" si="1"/>
        <v>1</v>
      </c>
    </row>
    <row r="45" spans="1:9" ht="15" customHeight="1" x14ac:dyDescent="0.3">
      <c r="A45" t="str">
        <f>IF(D45=8,"NONE",IF(Security_Measures!D45&lt;&gt;"",Security_Measures!D45,""))</f>
        <v>Protect/Enable the extended entreprise/Identity &amp; access Management</v>
      </c>
      <c r="B45" t="str">
        <f>IF(D45=8,"NONE",IF(Security_Measures!B45&lt;&gt;"",Security_Measures!B45,""))</f>
        <v>IAM12</v>
      </c>
      <c r="C45" t="str">
        <f>IF(D45=8,"NONE",IF(Security_Measures!C45&lt;&gt;"",Security_Measures!C45,""))</f>
        <v>Identity and Access management</v>
      </c>
      <c r="D45" s="128">
        <f>IF(OR(Security_Measures!G45="Total",Security_Measures!G45="To be implemented"),1,IF(Security_Measures!G45="Partial",3,IF(Security_Measures!G45="Not concerned",8,IF(OR(Security_Measures!G45="",Security_Measures!G45="None"),6,4))))</f>
        <v>1</v>
      </c>
      <c r="E45" s="128">
        <f>IF(Security_Measures!H45&lt;&gt;"",Security_Measures!H45,0)</f>
        <v>100</v>
      </c>
      <c r="F45" s="128">
        <f>IF(Security_Measures!I45&lt;&gt;"",Security_Measures!I45,0)</f>
        <v>35</v>
      </c>
      <c r="G45">
        <f t="shared" si="0"/>
        <v>1</v>
      </c>
      <c r="H45">
        <v>3</v>
      </c>
      <c r="I45">
        <f t="shared" si="1"/>
        <v>1</v>
      </c>
    </row>
    <row r="46" spans="1:9" ht="15" customHeight="1" x14ac:dyDescent="0.3">
      <c r="A46" t="str">
        <f>IF(D46=8,"NONE",IF(Security_Measures!D46&lt;&gt;"",Security_Measures!D46,""))</f>
        <v>Protect/Enable the extended entreprise/Identity &amp; access Management</v>
      </c>
      <c r="B46" t="str">
        <f>IF(D46=8,"NONE",IF(Security_Measures!B46&lt;&gt;"",Security_Measures!B46,""))</f>
        <v>IAM2</v>
      </c>
      <c r="C46" t="str">
        <f>IF(D46=8,"NONE",IF(Security_Measures!C46&lt;&gt;"",Security_Measures!C46,""))</f>
        <v>Identity and Access management</v>
      </c>
      <c r="D46" s="128">
        <f>IF(OR(Security_Measures!G46="Total",Security_Measures!G46="To be implemented"),1,IF(Security_Measures!G46="Partial",3,IF(Security_Measures!G46="Not concerned",8,IF(OR(Security_Measures!G46="",Security_Measures!G46="None"),6,4))))</f>
        <v>1</v>
      </c>
      <c r="E46" s="128">
        <f>IF(Security_Measures!H46&lt;&gt;"",Security_Measures!H46,0)</f>
        <v>100</v>
      </c>
      <c r="F46" s="128">
        <f>IF(Security_Measures!I46&lt;&gt;"",Security_Measures!I46,0)</f>
        <v>30</v>
      </c>
      <c r="G46">
        <f t="shared" si="0"/>
        <v>1</v>
      </c>
      <c r="H46">
        <v>3</v>
      </c>
      <c r="I46">
        <f t="shared" si="1"/>
        <v>1</v>
      </c>
    </row>
    <row r="47" spans="1:9" ht="15" customHeight="1" x14ac:dyDescent="0.3">
      <c r="A47" t="str">
        <f>IF(D47=8,"NONE",IF(Security_Measures!D47&lt;&gt;"",Security_Measures!D47,""))</f>
        <v>Protect/Enable the extended entreprise/Identity &amp; access Management</v>
      </c>
      <c r="B47" t="str">
        <f>IF(D47=8,"NONE",IF(Security_Measures!B47&lt;&gt;"",Security_Measures!B47,""))</f>
        <v>IAM3</v>
      </c>
      <c r="C47" t="str">
        <f>IF(D47=8,"NONE",IF(Security_Measures!C47&lt;&gt;"",Security_Measures!C47,""))</f>
        <v>Identity and Access management</v>
      </c>
      <c r="D47" s="128">
        <f>IF(OR(Security_Measures!G47="Total",Security_Measures!G47="To be implemented"),1,IF(Security_Measures!G47="Partial",3,IF(Security_Measures!G47="Not concerned",8,IF(OR(Security_Measures!G47="",Security_Measures!G47="None"),6,4))))</f>
        <v>1</v>
      </c>
      <c r="E47" s="128">
        <f>IF(Security_Measures!H47&lt;&gt;"",Security_Measures!H47,0)</f>
        <v>100</v>
      </c>
      <c r="F47" s="128">
        <f>IF(Security_Measures!I47&lt;&gt;"",Security_Measures!I47,0)</f>
        <v>50</v>
      </c>
      <c r="G47">
        <f t="shared" si="0"/>
        <v>1</v>
      </c>
      <c r="H47">
        <v>3</v>
      </c>
      <c r="I47">
        <f t="shared" si="1"/>
        <v>1</v>
      </c>
    </row>
    <row r="48" spans="1:9" ht="15" customHeight="1" x14ac:dyDescent="0.3">
      <c r="A48" t="str">
        <f>IF(D48=8,"NONE",IF(Security_Measures!D48&lt;&gt;"",Security_Measures!D48,""))</f>
        <v>Protect/Enable the extended entreprise/Identity &amp; access Management</v>
      </c>
      <c r="B48" t="str">
        <f>IF(D48=8,"NONE",IF(Security_Measures!B48&lt;&gt;"",Security_Measures!B48,""))</f>
        <v>IAM4</v>
      </c>
      <c r="C48" t="str">
        <f>IF(D48=8,"NONE",IF(Security_Measures!C48&lt;&gt;"",Security_Measures!C48,""))</f>
        <v>Identity and Access management</v>
      </c>
      <c r="D48" s="128">
        <f>IF(OR(Security_Measures!G48="Total",Security_Measures!G48="To be implemented"),1,IF(Security_Measures!G48="Partial",3,IF(Security_Measures!G48="Not concerned",8,IF(OR(Security_Measures!G48="",Security_Measures!G48="None"),6,4))))</f>
        <v>1</v>
      </c>
      <c r="E48" s="128">
        <f>IF(Security_Measures!H48&lt;&gt;"",Security_Measures!H48,0)</f>
        <v>100</v>
      </c>
      <c r="F48" s="128">
        <f>IF(Security_Measures!I48&lt;&gt;"",Security_Measures!I48,0)</f>
        <v>30</v>
      </c>
      <c r="G48">
        <f t="shared" si="0"/>
        <v>1</v>
      </c>
      <c r="H48">
        <v>3</v>
      </c>
      <c r="I48">
        <f t="shared" si="1"/>
        <v>1</v>
      </c>
    </row>
    <row r="49" spans="1:9" ht="15" customHeight="1" x14ac:dyDescent="0.3">
      <c r="A49" t="str">
        <f>IF(D49=8,"NONE",IF(Security_Measures!D49&lt;&gt;"",Security_Measures!D49,""))</f>
        <v>Protect/Enable the extended entreprise/Identity &amp; access Management</v>
      </c>
      <c r="B49" t="str">
        <f>IF(D49=8,"NONE",IF(Security_Measures!B49&lt;&gt;"",Security_Measures!B49,""))</f>
        <v>IAM5</v>
      </c>
      <c r="C49" t="str">
        <f>IF(D49=8,"NONE",IF(Security_Measures!C49&lt;&gt;"",Security_Measures!C49,""))</f>
        <v>Identity and Access management</v>
      </c>
      <c r="D49" s="128">
        <f>IF(OR(Security_Measures!G49="Total",Security_Measures!G49="To be implemented"),1,IF(Security_Measures!G49="Partial",3,IF(Security_Measures!G49="Not concerned",8,IF(OR(Security_Measures!G49="",Security_Measures!G49="None"),6,4))))</f>
        <v>1</v>
      </c>
      <c r="E49" s="128">
        <f>IF(Security_Measures!H49&lt;&gt;"",Security_Measures!H49,0)</f>
        <v>100</v>
      </c>
      <c r="F49" s="128">
        <f>IF(Security_Measures!I49&lt;&gt;"",Security_Measures!I49,0)</f>
        <v>15</v>
      </c>
      <c r="G49">
        <f t="shared" si="0"/>
        <v>1</v>
      </c>
      <c r="H49">
        <v>2</v>
      </c>
      <c r="I49">
        <f t="shared" si="1"/>
        <v>1</v>
      </c>
    </row>
    <row r="50" spans="1:9" ht="15" customHeight="1" x14ac:dyDescent="0.3">
      <c r="A50" t="str">
        <f>IF(D50=8,"NONE",IF(Security_Measures!D50&lt;&gt;"",Security_Measures!D50,""))</f>
        <v>Protect/Enable the extended entreprise/Identity &amp; access Management</v>
      </c>
      <c r="B50" t="str">
        <f>IF(D50=8,"NONE",IF(Security_Measures!B50&lt;&gt;"",Security_Measures!B50,""))</f>
        <v>IAM6</v>
      </c>
      <c r="C50" t="str">
        <f>IF(D50=8,"NONE",IF(Security_Measures!C50&lt;&gt;"",Security_Measures!C50,""))</f>
        <v>Identity and Access management</v>
      </c>
      <c r="D50" s="128">
        <f>IF(OR(Security_Measures!G50="Total",Security_Measures!G50="To be implemented"),1,IF(Security_Measures!G50="Partial",3,IF(Security_Measures!G50="Not concerned",8,IF(OR(Security_Measures!G50="",Security_Measures!G50="None"),6,4))))</f>
        <v>1</v>
      </c>
      <c r="E50" s="128">
        <f>IF(Security_Measures!H50&lt;&gt;"",Security_Measures!H50,0)</f>
        <v>100</v>
      </c>
      <c r="F50" s="128">
        <f>IF(Security_Measures!I50&lt;&gt;"",Security_Measures!I50,0)</f>
        <v>15</v>
      </c>
      <c r="G50">
        <f t="shared" si="0"/>
        <v>1</v>
      </c>
      <c r="H50">
        <v>2</v>
      </c>
      <c r="I50">
        <f t="shared" si="1"/>
        <v>1</v>
      </c>
    </row>
    <row r="51" spans="1:9" ht="15" customHeight="1" x14ac:dyDescent="0.3">
      <c r="A51" t="str">
        <f>IF(D51=8,"NONE",IF(Security_Measures!D51&lt;&gt;"",Security_Measures!D51,""))</f>
        <v>Protect/Enable the extended entreprise/Identity &amp; access Management</v>
      </c>
      <c r="B51" t="str">
        <f>IF(D51=8,"NONE",IF(Security_Measures!B51&lt;&gt;"",Security_Measures!B51,""))</f>
        <v>IAM7</v>
      </c>
      <c r="C51" t="str">
        <f>IF(D51=8,"NONE",IF(Security_Measures!C51&lt;&gt;"",Security_Measures!C51,""))</f>
        <v>Identity and Access management</v>
      </c>
      <c r="D51" s="128">
        <f>IF(OR(Security_Measures!G51="Total",Security_Measures!G51="To be implemented"),1,IF(Security_Measures!G51="Partial",3,IF(Security_Measures!G51="Not concerned",8,IF(OR(Security_Measures!G51="",Security_Measures!G51="None"),6,4))))</f>
        <v>1</v>
      </c>
      <c r="E51" s="128">
        <f>IF(Security_Measures!H51&lt;&gt;"",Security_Measures!H51,0)</f>
        <v>100</v>
      </c>
      <c r="F51" s="128">
        <f>IF(Security_Measures!I51&lt;&gt;"",Security_Measures!I51,0)</f>
        <v>50</v>
      </c>
      <c r="G51">
        <f t="shared" si="0"/>
        <v>1</v>
      </c>
      <c r="H51">
        <v>2</v>
      </c>
      <c r="I51">
        <f t="shared" si="1"/>
        <v>1</v>
      </c>
    </row>
    <row r="52" spans="1:9" ht="15" customHeight="1" x14ac:dyDescent="0.3">
      <c r="A52" t="str">
        <f>IF(D52=8,"NONE",IF(Security_Measures!D52&lt;&gt;"",Security_Measures!D52,""))</f>
        <v>Protect/Enable the extended entreprise/Identity &amp; access Management</v>
      </c>
      <c r="B52" t="str">
        <f>IF(D52=8,"NONE",IF(Security_Measures!B52&lt;&gt;"",Security_Measures!B52,""))</f>
        <v>IAM8</v>
      </c>
      <c r="C52" t="str">
        <f>IF(D52=8,"NONE",IF(Security_Measures!C52&lt;&gt;"",Security_Measures!C52,""))</f>
        <v>Identity and Access management</v>
      </c>
      <c r="D52" s="128">
        <f>IF(OR(Security_Measures!G52="Total",Security_Measures!G52="To be implemented"),1,IF(Security_Measures!G52="Partial",3,IF(Security_Measures!G52="Not concerned",8,IF(OR(Security_Measures!G52="",Security_Measures!G52="None"),6,4))))</f>
        <v>1</v>
      </c>
      <c r="E52" s="128">
        <f>IF(Security_Measures!H52&lt;&gt;"",Security_Measures!H52,0)</f>
        <v>100</v>
      </c>
      <c r="F52" s="128">
        <f>IF(Security_Measures!I52&lt;&gt;"",Security_Measures!I52,0)</f>
        <v>60</v>
      </c>
      <c r="G52">
        <f t="shared" si="0"/>
        <v>1</v>
      </c>
      <c r="H52">
        <v>2</v>
      </c>
      <c r="I52">
        <f t="shared" si="1"/>
        <v>1</v>
      </c>
    </row>
    <row r="53" spans="1:9" ht="15" customHeight="1" x14ac:dyDescent="0.3">
      <c r="A53" t="str">
        <f>IF(D53=8,"NONE",IF(Security_Measures!D53&lt;&gt;"",Security_Measures!D53,""))</f>
        <v>Protect/Enable the extended entreprise/Identity &amp; access Management</v>
      </c>
      <c r="B53" t="str">
        <f>IF(D53=8,"NONE",IF(Security_Measures!B53&lt;&gt;"",Security_Measures!B53,""))</f>
        <v>IAM9</v>
      </c>
      <c r="C53" t="str">
        <f>IF(D53=8,"NONE",IF(Security_Measures!C53&lt;&gt;"",Security_Measures!C53,""))</f>
        <v>Identity and Access management</v>
      </c>
      <c r="D53" s="128">
        <f>IF(OR(Security_Measures!G53="Total",Security_Measures!G53="To be implemented"),1,IF(Security_Measures!G53="Partial",3,IF(Security_Measures!G53="Not concerned",8,IF(OR(Security_Measures!G53="",Security_Measures!G53="None"),6,4))))</f>
        <v>1</v>
      </c>
      <c r="E53" s="128">
        <f>IF(Security_Measures!H53&lt;&gt;"",Security_Measures!H53,0)</f>
        <v>100</v>
      </c>
      <c r="F53" s="128">
        <f>IF(Security_Measures!I53&lt;&gt;"",Security_Measures!I53,0)</f>
        <v>75</v>
      </c>
      <c r="G53">
        <f t="shared" si="0"/>
        <v>1</v>
      </c>
      <c r="H53">
        <v>2</v>
      </c>
      <c r="I53">
        <f t="shared" si="1"/>
        <v>1</v>
      </c>
    </row>
    <row r="54" spans="1:9" ht="15" customHeight="1" x14ac:dyDescent="0.3">
      <c r="A54" t="str">
        <f>IF(D54=8,"NONE",IF(Security_Measures!D54&lt;&gt;"",Security_Measures!D54,""))</f>
        <v>Protect/Protect critical Assets/Infrastructure</v>
      </c>
      <c r="B54" t="str">
        <f>IF(D54=8,"NONE",IF(Security_Measures!B54&lt;&gt;"",Security_Measures!B54,""))</f>
        <v>Inf1</v>
      </c>
      <c r="C54" t="str">
        <f>IF(D54=8,"NONE",IF(Security_Measures!C54&lt;&gt;"",Security_Measures!C54,""))</f>
        <v>Infrastructure</v>
      </c>
      <c r="D54" s="128">
        <f>IF(OR(Security_Measures!G54="Total",Security_Measures!G54="To be implemented"),1,IF(Security_Measures!G54="Partial",3,IF(Security_Measures!G54="Not concerned",8,IF(OR(Security_Measures!G54="",Security_Measures!G54="None"),6,4))))</f>
        <v>1</v>
      </c>
      <c r="E54" s="128">
        <f>IF(Security_Measures!H54&lt;&gt;"",Security_Measures!H54,0)</f>
        <v>100</v>
      </c>
      <c r="F54" s="128">
        <f>IF(Security_Measures!I54&lt;&gt;"",Security_Measures!I54,0)</f>
        <v>50</v>
      </c>
      <c r="G54">
        <f t="shared" si="0"/>
        <v>1</v>
      </c>
      <c r="H54">
        <v>3</v>
      </c>
      <c r="I54">
        <f t="shared" si="1"/>
        <v>1</v>
      </c>
    </row>
    <row r="55" spans="1:9" ht="15" customHeight="1" x14ac:dyDescent="0.3">
      <c r="A55" t="str">
        <f>IF(D55=8,"NONE",IF(Security_Measures!D55&lt;&gt;"",Security_Measures!D55,""))</f>
        <v>Identify/Manage Cyber risks/Governance Risk &amp; Compliance</v>
      </c>
      <c r="B55" t="str">
        <f>IF(D55=8,"NONE",IF(Security_Measures!B55&lt;&gt;"",Security_Measures!B55,""))</f>
        <v>Inf5</v>
      </c>
      <c r="C55" t="str">
        <f>IF(D55=8,"NONE",IF(Security_Measures!C55&lt;&gt;"",Security_Measures!C55,""))</f>
        <v>Infrastructure</v>
      </c>
      <c r="D55" s="128">
        <f>IF(OR(Security_Measures!G55="Total",Security_Measures!G55="To be implemented"),1,IF(Security_Measures!G55="Partial",3,IF(Security_Measures!G55="Not concerned",8,IF(OR(Security_Measures!G55="",Security_Measures!G55="None"),6,4))))</f>
        <v>1</v>
      </c>
      <c r="E55" s="128">
        <f>IF(Security_Measures!H55&lt;&gt;"",Security_Measures!H55,0)</f>
        <v>100</v>
      </c>
      <c r="F55" s="128">
        <f>IF(Security_Measures!I55&lt;&gt;"",Security_Measures!I55,0)</f>
        <v>65</v>
      </c>
      <c r="G55">
        <f t="shared" si="0"/>
        <v>1</v>
      </c>
      <c r="H55">
        <v>3</v>
      </c>
      <c r="I55">
        <f t="shared" si="1"/>
        <v>1</v>
      </c>
    </row>
    <row r="56" spans="1:9" ht="15" customHeight="1" x14ac:dyDescent="0.3">
      <c r="A56" t="str">
        <f>IF(D56=8,"NONE",IF(Security_Measures!D56&lt;&gt;"",Security_Measures!D56,""))</f>
        <v>Protect/Protect critical Assets/Data</v>
      </c>
      <c r="B56" t="str">
        <f>IF(D56=8,"NONE",IF(Security_Measures!B56&lt;&gt;"",Security_Measures!B56,""))</f>
        <v>Int3</v>
      </c>
      <c r="C56" t="str">
        <f>IF(D56=8,"NONE",IF(Security_Measures!C56&lt;&gt;"",Security_Measures!C56,""))</f>
        <v>Integrity</v>
      </c>
      <c r="D56" s="128">
        <f>IF(OR(Security_Measures!G56="Total",Security_Measures!G56="To be implemented"),1,IF(Security_Measures!G56="Partial",3,IF(Security_Measures!G56="Not concerned",8,IF(OR(Security_Measures!G56="",Security_Measures!G56="None"),6,4))))</f>
        <v>6</v>
      </c>
      <c r="E56" s="128">
        <f>IF(Security_Measures!H56&lt;&gt;"",Security_Measures!H56,0)</f>
        <v>100</v>
      </c>
      <c r="F56" s="128">
        <f>IF(Security_Measures!I56&lt;&gt;"",Security_Measures!I56,0)</f>
        <v>75</v>
      </c>
      <c r="G56">
        <f t="shared" si="0"/>
        <v>4</v>
      </c>
      <c r="H56">
        <v>3</v>
      </c>
      <c r="I56">
        <f t="shared" si="1"/>
        <v>4</v>
      </c>
    </row>
    <row r="57" spans="1:9" ht="15" customHeight="1" x14ac:dyDescent="0.3">
      <c r="A57" t="str">
        <f>IF(D57=8,"NONE",IF(Security_Measures!D57&lt;&gt;"",Security_Measures!D57,""))</f>
        <v>NONE</v>
      </c>
      <c r="B57" t="str">
        <f>IF(D57=8,"NONE",IF(Security_Measures!B57&lt;&gt;"",Security_Measures!B57,""))</f>
        <v>NONE</v>
      </c>
      <c r="C57" t="str">
        <f>IF(D57=8,"NONE",IF(Security_Measures!C57&lt;&gt;"",Security_Measures!C57,""))</f>
        <v>NONE</v>
      </c>
      <c r="D57" s="128">
        <f>IF(OR(Security_Measures!G57="Total",Security_Measures!G57="To be implemented"),1,IF(Security_Measures!G57="Partial",3,IF(Security_Measures!G57="Not concerned",8,IF(OR(Security_Measures!G57="",Security_Measures!G57="None"),6,4))))</f>
        <v>8</v>
      </c>
      <c r="E57" s="128">
        <f>IF(Security_Measures!H57&lt;&gt;"",Security_Measures!H57,0)</f>
        <v>100</v>
      </c>
      <c r="F57" s="128">
        <f>IF(Security_Measures!I57&lt;&gt;"",Security_Measures!I57,0)</f>
        <v>35</v>
      </c>
      <c r="G57">
        <f t="shared" si="0"/>
        <v>8</v>
      </c>
      <c r="H57">
        <v>3</v>
      </c>
      <c r="I57">
        <f t="shared" si="1"/>
        <v>8</v>
      </c>
    </row>
    <row r="58" spans="1:9" ht="15" customHeight="1" x14ac:dyDescent="0.3">
      <c r="A58" t="str">
        <f>IF(D58=8,"NONE",IF(Security_Measures!D58&lt;&gt;"",Security_Measures!D58,""))</f>
        <v>Protect/Protect critical Assets/Data</v>
      </c>
      <c r="B58" t="str">
        <f>IF(D58=8,"NONE",IF(Security_Measures!B58&lt;&gt;"",Security_Measures!B58,""))</f>
        <v>Int6</v>
      </c>
      <c r="C58" t="str">
        <f>IF(D58=8,"NONE",IF(Security_Measures!C58&lt;&gt;"",Security_Measures!C58,""))</f>
        <v>Integrity</v>
      </c>
      <c r="D58" s="128">
        <f>IF(OR(Security_Measures!G58="Total",Security_Measures!G58="To be implemented"),1,IF(Security_Measures!G58="Partial",3,IF(Security_Measures!G58="Not concerned",8,IF(OR(Security_Measures!G58="",Security_Measures!G58="None"),6,4))))</f>
        <v>1</v>
      </c>
      <c r="E58" s="128">
        <f>IF(Security_Measures!H58&lt;&gt;"",Security_Measures!H58,0)</f>
        <v>100</v>
      </c>
      <c r="F58" s="128">
        <f>IF(Security_Measures!I58&lt;&gt;"",Security_Measures!I58,0)</f>
        <v>45</v>
      </c>
      <c r="G58">
        <f t="shared" si="0"/>
        <v>1</v>
      </c>
      <c r="H58">
        <v>3</v>
      </c>
      <c r="I58">
        <f t="shared" si="1"/>
        <v>1</v>
      </c>
    </row>
    <row r="59" spans="1:9" ht="15" customHeight="1" x14ac:dyDescent="0.3">
      <c r="A59" t="str">
        <f>IF(D59=8,"NONE",IF(Security_Measures!D59&lt;&gt;"",Security_Measures!D59,""))</f>
        <v>Protect/Protect critical Assets/Data</v>
      </c>
      <c r="B59" t="str">
        <f>IF(D59=8,"NONE",IF(Security_Measures!B59&lt;&gt;"",Security_Measures!B59,""))</f>
        <v>Int7</v>
      </c>
      <c r="C59" t="str">
        <f>IF(D59=8,"NONE",IF(Security_Measures!C59&lt;&gt;"",Security_Measures!C59,""))</f>
        <v>Integrity</v>
      </c>
      <c r="D59" s="128">
        <f>IF(OR(Security_Measures!G59="Total",Security_Measures!G59="To be implemented"),1,IF(Security_Measures!G59="Partial",3,IF(Security_Measures!G59="Not concerned",8,IF(OR(Security_Measures!G59="",Security_Measures!G59="None"),6,4))))</f>
        <v>1</v>
      </c>
      <c r="E59" s="128">
        <f>IF(Security_Measures!H59&lt;&gt;"",Security_Measures!H59,0)</f>
        <v>100</v>
      </c>
      <c r="F59" s="128">
        <f>IF(Security_Measures!I59&lt;&gt;"",Security_Measures!I59,0)</f>
        <v>35</v>
      </c>
      <c r="G59">
        <f t="shared" si="0"/>
        <v>1</v>
      </c>
      <c r="H59">
        <v>3</v>
      </c>
      <c r="I59">
        <f t="shared" si="1"/>
        <v>1</v>
      </c>
    </row>
    <row r="60" spans="1:9" ht="15" customHeight="1" x14ac:dyDescent="0.3">
      <c r="A60" t="str">
        <f>IF(D60=8,"NONE",IF(Security_Measures!D60&lt;&gt;"",Security_Measures!D60,""))</f>
        <v>Protect/Protect critical Assets/Infrastructure</v>
      </c>
      <c r="B60" t="str">
        <f>IF(D60=8,"NONE",IF(Security_Measures!B60&lt;&gt;"",Security_Measures!B60,""))</f>
        <v>Net2</v>
      </c>
      <c r="C60" t="str">
        <f>IF(D60=8,"NONE",IF(Security_Measures!C60&lt;&gt;"",Security_Measures!C60,""))</f>
        <v>Confidentiality</v>
      </c>
      <c r="D60" s="128">
        <f>IF(OR(Security_Measures!G60="Total",Security_Measures!G60="To be implemented"),1,IF(Security_Measures!G60="Partial",3,IF(Security_Measures!G60="Not concerned",8,IF(OR(Security_Measures!G60="",Security_Measures!G60="None"),6,4))))</f>
        <v>6</v>
      </c>
      <c r="E60" s="128">
        <f>IF(Security_Measures!H60&lt;&gt;"",Security_Measures!H60,0)</f>
        <v>100</v>
      </c>
      <c r="F60" s="128">
        <f>IF(Security_Measures!I60&lt;&gt;"",Security_Measures!I60,0)</f>
        <v>15</v>
      </c>
      <c r="G60">
        <f t="shared" si="0"/>
        <v>4</v>
      </c>
      <c r="H60">
        <v>3</v>
      </c>
      <c r="I60">
        <f t="shared" si="1"/>
        <v>4</v>
      </c>
    </row>
    <row r="61" spans="1:9" ht="15" customHeight="1" x14ac:dyDescent="0.3">
      <c r="A61" t="str">
        <f>IF(D61=8,"NONE",IF(Security_Measures!D61&lt;&gt;"",Security_Measures!D61,""))</f>
        <v/>
      </c>
      <c r="B61" t="str">
        <f>IF(D61=8,"NONE",IF(Security_Measures!B61&lt;&gt;"",Security_Measures!B61,""))</f>
        <v/>
      </c>
      <c r="C61" t="str">
        <f>IF(D61=8,"NONE",IF(Security_Measures!C61&lt;&gt;"",Security_Measures!C61,""))</f>
        <v/>
      </c>
      <c r="D61" s="128">
        <f>IF(OR(Security_Measures!G61="Total",Security_Measures!G61="To be implemented"),1,IF(Security_Measures!G61="Partial",3,IF(Security_Measures!G61="Not concerned",8,IF(OR(Security_Measures!G61="",Security_Measures!G61="None"),6,4))))</f>
        <v>6</v>
      </c>
      <c r="E61" s="128">
        <f>IF(Security_Measures!H61&lt;&gt;"",Security_Measures!H61,0)</f>
        <v>0</v>
      </c>
      <c r="F61" s="128">
        <f>IF(Security_Measures!I61&lt;&gt;"",Security_Measures!I61,0)</f>
        <v>0</v>
      </c>
      <c r="G61">
        <f t="shared" si="0"/>
        <v>4</v>
      </c>
      <c r="H61">
        <v>3</v>
      </c>
      <c r="I61">
        <f t="shared" si="1"/>
        <v>3</v>
      </c>
    </row>
    <row r="62" spans="1:9" ht="15" customHeight="1" x14ac:dyDescent="0.3">
      <c r="A62" t="str">
        <f>IF(D62=8,"NONE",IF(Security_Measures!D62&lt;&gt;"",Security_Measures!D62,""))</f>
        <v/>
      </c>
      <c r="B62" t="str">
        <f>IF(D62=8,"NONE",IF(Security_Measures!B62&lt;&gt;"",Security_Measures!B62,""))</f>
        <v/>
      </c>
      <c r="C62" t="str">
        <f>IF(D62=8,"NONE",IF(Security_Measures!C62&lt;&gt;"",Security_Measures!C62,""))</f>
        <v/>
      </c>
      <c r="D62" s="128">
        <f>IF(OR(Security_Measures!G62="Total",Security_Measures!G62="To be implemented"),1,IF(Security_Measures!G62="Partial",3,IF(Security_Measures!G62="Not concerned",8,IF(OR(Security_Measures!G62="",Security_Measures!G62="None"),6,4))))</f>
        <v>6</v>
      </c>
      <c r="E62" s="128">
        <f>IF(Security_Measures!H62&lt;&gt;"",Security_Measures!H62,0)</f>
        <v>0</v>
      </c>
      <c r="F62" s="128">
        <f>IF(Security_Measures!I62&lt;&gt;"",Security_Measures!I62,0)</f>
        <v>0</v>
      </c>
      <c r="G62">
        <f t="shared" si="0"/>
        <v>4</v>
      </c>
      <c r="H62">
        <v>3</v>
      </c>
      <c r="I62">
        <f t="shared" si="1"/>
        <v>3</v>
      </c>
    </row>
    <row r="63" spans="1:9" ht="15" customHeight="1" x14ac:dyDescent="0.3">
      <c r="A63" t="str">
        <f>IF(D63=8,"NONE",IF(Security_Measures!D63&lt;&gt;"",Security_Measures!D63,""))</f>
        <v/>
      </c>
      <c r="B63" t="str">
        <f>IF(D63=8,"NONE",IF(Security_Measures!B63&lt;&gt;"",Security_Measures!B63,""))</f>
        <v/>
      </c>
      <c r="C63" t="str">
        <f>IF(D63=8,"NONE",IF(Security_Measures!C63&lt;&gt;"",Security_Measures!C63,""))</f>
        <v/>
      </c>
      <c r="D63" s="128">
        <f>IF(OR(Security_Measures!G63="Total",Security_Measures!G63="To be implemented"),1,IF(Security_Measures!G63="Partial",3,IF(Security_Measures!G63="Not concerned",8,IF(OR(Security_Measures!G63="",Security_Measures!G63="None"),6,4))))</f>
        <v>6</v>
      </c>
      <c r="E63" s="128">
        <f>IF(Security_Measures!H63&lt;&gt;"",Security_Measures!H63,0)</f>
        <v>0</v>
      </c>
      <c r="F63" s="128">
        <f>IF(Security_Measures!I63&lt;&gt;"",Security_Measures!I63,0)</f>
        <v>0</v>
      </c>
      <c r="G63">
        <f t="shared" si="0"/>
        <v>4</v>
      </c>
      <c r="H63">
        <v>3</v>
      </c>
      <c r="I63">
        <f t="shared" si="1"/>
        <v>3</v>
      </c>
    </row>
    <row r="64" spans="1:9" ht="15" customHeight="1" x14ac:dyDescent="0.3">
      <c r="A64" t="str">
        <f>IF(D64=8,"NONE",IF(Security_Measures!D64&lt;&gt;"",Security_Measures!D64,""))</f>
        <v/>
      </c>
      <c r="B64" t="str">
        <f>IF(D64=8,"NONE",IF(Security_Measures!B64&lt;&gt;"",Security_Measures!B64,""))</f>
        <v/>
      </c>
      <c r="C64" t="str">
        <f>IF(D64=8,"NONE",IF(Security_Measures!C64&lt;&gt;"",Security_Measures!C64,""))</f>
        <v/>
      </c>
      <c r="D64" s="128">
        <f>IF(OR(Security_Measures!G64="Total",Security_Measures!G64="To be implemented"),1,IF(Security_Measures!G64="Partial",3,IF(Security_Measures!G64="Not concerned",8,IF(OR(Security_Measures!G64="",Security_Measures!G64="None"),6,4))))</f>
        <v>6</v>
      </c>
      <c r="E64" s="128">
        <f>IF(Security_Measures!H64&lt;&gt;"",Security_Measures!H64,0)</f>
        <v>0</v>
      </c>
      <c r="F64" s="128">
        <f>IF(Security_Measures!I64&lt;&gt;"",Security_Measures!I64,0)</f>
        <v>0</v>
      </c>
      <c r="G64">
        <f t="shared" si="0"/>
        <v>4</v>
      </c>
      <c r="H64">
        <v>3</v>
      </c>
      <c r="I64">
        <f t="shared" si="1"/>
        <v>3</v>
      </c>
    </row>
    <row r="65" spans="1:9" ht="15" customHeight="1" x14ac:dyDescent="0.3">
      <c r="A65" t="str">
        <f>IF(D65=8,"NONE",IF(Security_Measures!D65&lt;&gt;"",Security_Measures!D65,""))</f>
        <v/>
      </c>
      <c r="B65" t="str">
        <f>IF(D65=8,"NONE",IF(Security_Measures!B65&lt;&gt;"",Security_Measures!B65,""))</f>
        <v/>
      </c>
      <c r="C65" t="str">
        <f>IF(D65=8,"NONE",IF(Security_Measures!C65&lt;&gt;"",Security_Measures!C65,""))</f>
        <v/>
      </c>
      <c r="D65" s="128">
        <f>IF(OR(Security_Measures!G65="Total",Security_Measures!G65="To be implemented"),1,IF(Security_Measures!G65="Partial",3,IF(Security_Measures!G65="Not concerned",8,IF(OR(Security_Measures!G65="",Security_Measures!G65="None"),6,4))))</f>
        <v>6</v>
      </c>
      <c r="E65" s="128">
        <f>IF(Security_Measures!H65&lt;&gt;"",Security_Measures!H65,0)</f>
        <v>0</v>
      </c>
      <c r="F65" s="128">
        <f>IF(Security_Measures!I65&lt;&gt;"",Security_Measures!I65,0)</f>
        <v>0</v>
      </c>
      <c r="G65">
        <f t="shared" si="0"/>
        <v>4</v>
      </c>
      <c r="H65">
        <v>3</v>
      </c>
      <c r="I65">
        <f t="shared" si="1"/>
        <v>3</v>
      </c>
    </row>
    <row r="66" spans="1:9" ht="15" customHeight="1" x14ac:dyDescent="0.3">
      <c r="A66" t="str">
        <f>IF(D66=8,"NONE",IF(Security_Measures!D66&lt;&gt;"",Security_Measures!D66,""))</f>
        <v/>
      </c>
      <c r="B66" t="str">
        <f>IF(D66=8,"NONE",IF(Security_Measures!B66&lt;&gt;"",Security_Measures!B66,""))</f>
        <v/>
      </c>
      <c r="C66" t="str">
        <f>IF(D66=8,"NONE",IF(Security_Measures!C66&lt;&gt;"",Security_Measures!C66,""))</f>
        <v/>
      </c>
      <c r="D66" s="128">
        <f>IF(OR(Security_Measures!G66="Total",Security_Measures!G66="To be implemented"),1,IF(Security_Measures!G66="Partial",3,IF(Security_Measures!G66="Not concerned",8,IF(OR(Security_Measures!G66="",Security_Measures!G66="None"),6,4))))</f>
        <v>6</v>
      </c>
      <c r="E66" s="128">
        <f>IF(Security_Measures!H66&lt;&gt;"",Security_Measures!H66,0)</f>
        <v>0</v>
      </c>
      <c r="F66" s="128">
        <f>IF(Security_Measures!I66&lt;&gt;"",Security_Measures!I66,0)</f>
        <v>0</v>
      </c>
      <c r="G66">
        <f t="shared" si="0"/>
        <v>4</v>
      </c>
      <c r="H66">
        <v>3</v>
      </c>
      <c r="I66">
        <f t="shared" si="1"/>
        <v>3</v>
      </c>
    </row>
    <row r="67" spans="1:9" x14ac:dyDescent="0.3">
      <c r="A67" t="str">
        <f>IF(D67=8,"NONE",IF(Security_Measures!D67&lt;&gt;"",Security_Measures!D67,""))</f>
        <v/>
      </c>
      <c r="B67" t="str">
        <f>IF(D67=8,"NONE",IF(Security_Measures!B67&lt;&gt;"",Security_Measures!B67,""))</f>
        <v/>
      </c>
      <c r="C67" t="str">
        <f>IF(D67=8,"NONE",IF(Security_Measures!C67&lt;&gt;"",Security_Measures!C67,""))</f>
        <v/>
      </c>
      <c r="D67" s="128">
        <f>IF(OR(Security_Measures!G67="Total",Security_Measures!G67="To be implemented"),1,IF(Security_Measures!G67="Partial",3,IF(Security_Measures!G67="Not concerned",8,IF(OR(Security_Measures!G67="",Security_Measures!G67="None"),6,4))))</f>
        <v>6</v>
      </c>
      <c r="E67" s="128">
        <f>IF(Security_Measures!H67&lt;&gt;"",Security_Measures!H67,0)</f>
        <v>0</v>
      </c>
      <c r="F67" s="128">
        <f>IF(Security_Measures!I67&lt;&gt;"",Security_Measures!I67,0)</f>
        <v>0</v>
      </c>
      <c r="G67">
        <f t="shared" si="0"/>
        <v>4</v>
      </c>
      <c r="H67">
        <v>3</v>
      </c>
      <c r="I67">
        <f t="shared" si="1"/>
        <v>3</v>
      </c>
    </row>
    <row r="68" spans="1:9" x14ac:dyDescent="0.3">
      <c r="A68" t="str">
        <f>IF(D68=8,"NONE",IF(Security_Measures!D68&lt;&gt;"",Security_Measures!D68,""))</f>
        <v/>
      </c>
      <c r="B68" t="str">
        <f>IF(D68=8,"NONE",IF(Security_Measures!B68&lt;&gt;"",Security_Measures!B68,""))</f>
        <v/>
      </c>
      <c r="C68" t="str">
        <f>IF(D68=8,"NONE",IF(Security_Measures!C68&lt;&gt;"",Security_Measures!C68,""))</f>
        <v/>
      </c>
      <c r="D68" s="128">
        <f>IF(OR(Security_Measures!G68="Total",Security_Measures!G68="To be implemented"),1,IF(Security_Measures!G68="Partial",3,IF(Security_Measures!G68="Not concerned",8,IF(OR(Security_Measures!G68="",Security_Measures!G68="None"),6,4))))</f>
        <v>6</v>
      </c>
      <c r="E68" s="128">
        <f>IF(Security_Measures!H68&lt;&gt;"",Security_Measures!H68,0)</f>
        <v>0</v>
      </c>
      <c r="F68" s="128">
        <f>IF(Security_Measures!I68&lt;&gt;"",Security_Measures!I68,0)</f>
        <v>0</v>
      </c>
      <c r="G68">
        <f t="shared" si="0"/>
        <v>4</v>
      </c>
      <c r="H68">
        <v>3</v>
      </c>
      <c r="I68">
        <f t="shared" si="1"/>
        <v>3</v>
      </c>
    </row>
    <row r="69" spans="1:9" x14ac:dyDescent="0.3">
      <c r="A69" t="str">
        <f>IF(D69=8,"NONE",IF(Security_Measures!D69&lt;&gt;"",Security_Measures!D69,""))</f>
        <v/>
      </c>
      <c r="B69" t="str">
        <f>IF(D69=8,"NONE",IF(Security_Measures!B69&lt;&gt;"",Security_Measures!B69,""))</f>
        <v/>
      </c>
      <c r="C69" t="str">
        <f>IF(D69=8,"NONE",IF(Security_Measures!C69&lt;&gt;"",Security_Measures!C69,""))</f>
        <v/>
      </c>
      <c r="D69" s="128">
        <f>IF(OR(Security_Measures!G69="Total",Security_Measures!G69="To be implemented"),1,IF(Security_Measures!G69="Partial",3,IF(Security_Measures!G69="Not concerned",8,IF(OR(Security_Measures!G69="",Security_Measures!G69="None"),6,4))))</f>
        <v>6</v>
      </c>
      <c r="E69" s="128">
        <f>IF(Security_Measures!H69&lt;&gt;"",Security_Measures!H69,0)</f>
        <v>0</v>
      </c>
      <c r="F69" s="128">
        <f>IF(Security_Measures!I69&lt;&gt;"",Security_Measures!I69,0)</f>
        <v>0</v>
      </c>
      <c r="G69">
        <f t="shared" si="0"/>
        <v>4</v>
      </c>
      <c r="H69">
        <v>3</v>
      </c>
      <c r="I69">
        <f t="shared" si="1"/>
        <v>3</v>
      </c>
    </row>
    <row r="70" spans="1:9" ht="15" customHeight="1" x14ac:dyDescent="0.3">
      <c r="A70" t="str">
        <f>IF(D70=8,"NONE",IF(Security_Measures!D70&lt;&gt;"",Security_Measures!D70,""))</f>
        <v/>
      </c>
      <c r="B70" t="str">
        <f>IF(D70=8,"NONE",IF(Security_Measures!B70&lt;&gt;"",Security_Measures!B70,""))</f>
        <v/>
      </c>
      <c r="C70" t="str">
        <f>IF(D70=8,"NONE",IF(Security_Measures!C70&lt;&gt;"",Security_Measures!C70,""))</f>
        <v/>
      </c>
      <c r="D70" s="128">
        <f>IF(OR(Security_Measures!G70="Total",Security_Measures!G70="To be implemented"),1,IF(Security_Measures!G70="Partial",3,IF(Security_Measures!G70="Not concerned",8,IF(OR(Security_Measures!G70="",Security_Measures!G70="None"),6,4))))</f>
        <v>6</v>
      </c>
      <c r="E70" s="128">
        <f>IF(Security_Measures!H70&lt;&gt;"",Security_Measures!H70,0)</f>
        <v>0</v>
      </c>
      <c r="F70" s="128">
        <f>IF(Security_Measures!I70&lt;&gt;"",Security_Measures!I70,0)</f>
        <v>0</v>
      </c>
      <c r="G70">
        <f t="shared" si="0"/>
        <v>4</v>
      </c>
      <c r="H70">
        <v>3</v>
      </c>
      <c r="I70">
        <f t="shared" si="1"/>
        <v>3</v>
      </c>
    </row>
    <row r="71" spans="1:9" ht="15" customHeight="1" x14ac:dyDescent="0.3">
      <c r="A71" t="str">
        <f>IF(D71=8,"NONE",IF(Security_Measures!D71&lt;&gt;"",Security_Measures!D71,""))</f>
        <v/>
      </c>
      <c r="B71" t="str">
        <f>IF(D71=8,"NONE",IF(Security_Measures!B71&lt;&gt;"",Security_Measures!B71,""))</f>
        <v/>
      </c>
      <c r="C71" t="str">
        <f>IF(D71=8,"NONE",IF(Security_Measures!C71&lt;&gt;"",Security_Measures!C71,""))</f>
        <v/>
      </c>
      <c r="D71" s="128">
        <f>IF(OR(Security_Measures!G71="Total",Security_Measures!G71="To be implemented"),1,IF(Security_Measures!G71="Partial",3,IF(Security_Measures!G71="Not concerned",8,IF(OR(Security_Measures!G71="",Security_Measures!G71="None"),6,4))))</f>
        <v>6</v>
      </c>
      <c r="E71" s="128">
        <f>IF(Security_Measures!H71&lt;&gt;"",Security_Measures!H71,0)</f>
        <v>0</v>
      </c>
      <c r="F71" s="128">
        <f>IF(Security_Measures!I71&lt;&gt;"",Security_Measures!I71,0)</f>
        <v>0</v>
      </c>
      <c r="G71">
        <f t="shared" ref="G71:G134" si="2">IF(D71=6,4,D71)</f>
        <v>4</v>
      </c>
      <c r="H71">
        <v>3</v>
      </c>
      <c r="I71">
        <f t="shared" ref="I71:I134" si="3">IF(G71=1,G71,G71-(100-E71)/100)</f>
        <v>3</v>
      </c>
    </row>
    <row r="72" spans="1:9" ht="15" customHeight="1" x14ac:dyDescent="0.3">
      <c r="A72" t="str">
        <f>IF(D72=8,"NONE",IF(Security_Measures!D72&lt;&gt;"",Security_Measures!D72,""))</f>
        <v/>
      </c>
      <c r="B72" t="str">
        <f>IF(D72=8,"NONE",IF(Security_Measures!B72&lt;&gt;"",Security_Measures!B72,""))</f>
        <v/>
      </c>
      <c r="C72" t="str">
        <f>IF(D72=8,"NONE",IF(Security_Measures!C72&lt;&gt;"",Security_Measures!C72,""))</f>
        <v/>
      </c>
      <c r="D72" s="128">
        <f>IF(OR(Security_Measures!G72="Total",Security_Measures!G72="To be implemented"),1,IF(Security_Measures!G72="Partial",3,IF(Security_Measures!G72="Not concerned",8,IF(OR(Security_Measures!G72="",Security_Measures!G72="None"),6,4))))</f>
        <v>6</v>
      </c>
      <c r="E72" s="128">
        <f>IF(Security_Measures!H72&lt;&gt;"",Security_Measures!H72,0)</f>
        <v>0</v>
      </c>
      <c r="F72" s="128">
        <f>IF(Security_Measures!I72&lt;&gt;"",Security_Measures!I72,0)</f>
        <v>0</v>
      </c>
      <c r="G72">
        <f t="shared" si="2"/>
        <v>4</v>
      </c>
      <c r="H72">
        <v>3</v>
      </c>
      <c r="I72">
        <f t="shared" si="3"/>
        <v>3</v>
      </c>
    </row>
    <row r="73" spans="1:9" ht="15" customHeight="1" x14ac:dyDescent="0.3">
      <c r="A73" t="str">
        <f>IF(D73=8,"NONE",IF(Security_Measures!D73&lt;&gt;"",Security_Measures!D73,""))</f>
        <v/>
      </c>
      <c r="B73" t="str">
        <f>IF(D73=8,"NONE",IF(Security_Measures!B73&lt;&gt;"",Security_Measures!B73,""))</f>
        <v/>
      </c>
      <c r="C73" t="str">
        <f>IF(D73=8,"NONE",IF(Security_Measures!C73&lt;&gt;"",Security_Measures!C73,""))</f>
        <v/>
      </c>
      <c r="D73" s="128">
        <f>IF(OR(Security_Measures!G73="Total",Security_Measures!G73="To be implemented"),1,IF(Security_Measures!G73="Partial",3,IF(Security_Measures!G73="Not concerned",8,IF(OR(Security_Measures!G73="",Security_Measures!G73="None"),6,4))))</f>
        <v>6</v>
      </c>
      <c r="E73" s="128">
        <f>IF(Security_Measures!H73&lt;&gt;"",Security_Measures!H73,0)</f>
        <v>0</v>
      </c>
      <c r="F73" s="128">
        <f>IF(Security_Measures!I73&lt;&gt;"",Security_Measures!I73,0)</f>
        <v>0</v>
      </c>
      <c r="G73">
        <f t="shared" si="2"/>
        <v>4</v>
      </c>
      <c r="H73">
        <v>3</v>
      </c>
      <c r="I73">
        <f t="shared" si="3"/>
        <v>3</v>
      </c>
    </row>
    <row r="74" spans="1:9" ht="15" customHeight="1" x14ac:dyDescent="0.3">
      <c r="A74" t="str">
        <f>IF(D74=8,"NONE",IF(Security_Measures!D74&lt;&gt;"",Security_Measures!D74,""))</f>
        <v/>
      </c>
      <c r="B74" t="str">
        <f>IF(D74=8,"NONE",IF(Security_Measures!B74&lt;&gt;"",Security_Measures!B74,""))</f>
        <v/>
      </c>
      <c r="C74" t="str">
        <f>IF(D74=8,"NONE",IF(Security_Measures!C74&lt;&gt;"",Security_Measures!C74,""))</f>
        <v/>
      </c>
      <c r="D74" s="128">
        <f>IF(OR(Security_Measures!G74="Total",Security_Measures!G74="To be implemented"),1,IF(Security_Measures!G74="Partial",3,IF(Security_Measures!G74="Not concerned",8,IF(OR(Security_Measures!G74="",Security_Measures!G74="None"),6,4))))</f>
        <v>6</v>
      </c>
      <c r="E74" s="128">
        <f>IF(Security_Measures!H74&lt;&gt;"",Security_Measures!H74,0)</f>
        <v>0</v>
      </c>
      <c r="F74" s="128">
        <f>IF(Security_Measures!I74&lt;&gt;"",Security_Measures!I74,0)</f>
        <v>0</v>
      </c>
      <c r="G74">
        <f t="shared" si="2"/>
        <v>4</v>
      </c>
      <c r="H74">
        <v>3</v>
      </c>
      <c r="I74">
        <f t="shared" si="3"/>
        <v>3</v>
      </c>
    </row>
    <row r="75" spans="1:9" ht="15" customHeight="1" x14ac:dyDescent="0.3">
      <c r="A75" t="str">
        <f>IF(D75=8,"NONE",IF(Security_Measures!D75&lt;&gt;"",Security_Measures!D75,""))</f>
        <v/>
      </c>
      <c r="B75" t="str">
        <f>IF(D75=8,"NONE",IF(Security_Measures!B75&lt;&gt;"",Security_Measures!B75,""))</f>
        <v/>
      </c>
      <c r="C75" t="str">
        <f>IF(D75=8,"NONE",IF(Security_Measures!C75&lt;&gt;"",Security_Measures!C75,""))</f>
        <v/>
      </c>
      <c r="D75" s="128">
        <f>IF(OR(Security_Measures!G75="Total",Security_Measures!G75="To be implemented"),1,IF(Security_Measures!G75="Partial",3,IF(Security_Measures!G75="Not concerned",8,IF(OR(Security_Measures!G75="",Security_Measures!G75="None"),6,4))))</f>
        <v>6</v>
      </c>
      <c r="E75" s="128">
        <f>IF(Security_Measures!H75&lt;&gt;"",Security_Measures!H75,0)</f>
        <v>0</v>
      </c>
      <c r="F75" s="128">
        <f>IF(Security_Measures!I75&lt;&gt;"",Security_Measures!I75,0)</f>
        <v>0</v>
      </c>
      <c r="G75">
        <f t="shared" si="2"/>
        <v>4</v>
      </c>
      <c r="H75">
        <v>3</v>
      </c>
      <c r="I75">
        <f t="shared" si="3"/>
        <v>3</v>
      </c>
    </row>
    <row r="76" spans="1:9" ht="15" customHeight="1" x14ac:dyDescent="0.3">
      <c r="A76" t="str">
        <f>IF(D76=8,"NONE",IF(Security_Measures!D76&lt;&gt;"",Security_Measures!D76,""))</f>
        <v/>
      </c>
      <c r="B76" t="str">
        <f>IF(D76=8,"NONE",IF(Security_Measures!B76&lt;&gt;"",Security_Measures!B76,""))</f>
        <v/>
      </c>
      <c r="C76" t="str">
        <f>IF(D76=8,"NONE",IF(Security_Measures!C76&lt;&gt;"",Security_Measures!C76,""))</f>
        <v/>
      </c>
      <c r="D76" s="128">
        <f>IF(OR(Security_Measures!G76="Total",Security_Measures!G76="To be implemented"),1,IF(Security_Measures!G76="Partial",3,IF(Security_Measures!G76="Not concerned",8,IF(OR(Security_Measures!G76="",Security_Measures!G76="None"),6,4))))</f>
        <v>6</v>
      </c>
      <c r="E76" s="128">
        <f>IF(Security_Measures!H76&lt;&gt;"",Security_Measures!H76,0)</f>
        <v>0</v>
      </c>
      <c r="F76" s="128">
        <f>IF(Security_Measures!I76&lt;&gt;"",Security_Measures!I76,0)</f>
        <v>0</v>
      </c>
      <c r="G76">
        <f t="shared" si="2"/>
        <v>4</v>
      </c>
      <c r="H76">
        <v>3</v>
      </c>
      <c r="I76">
        <f t="shared" si="3"/>
        <v>3</v>
      </c>
    </row>
    <row r="77" spans="1:9" ht="15" customHeight="1" x14ac:dyDescent="0.3">
      <c r="A77" t="str">
        <f>IF(D77=8,"NONE",IF(Security_Measures!D77&lt;&gt;"",Security_Measures!D77,""))</f>
        <v/>
      </c>
      <c r="B77" t="str">
        <f>IF(D77=8,"NONE",IF(Security_Measures!B77&lt;&gt;"",Security_Measures!B77,""))</f>
        <v/>
      </c>
      <c r="C77" t="str">
        <f>IF(D77=8,"NONE",IF(Security_Measures!C77&lt;&gt;"",Security_Measures!C77,""))</f>
        <v/>
      </c>
      <c r="D77" s="128">
        <f>IF(OR(Security_Measures!G77="Total",Security_Measures!G77="To be implemented"),1,IF(Security_Measures!G77="Partial",3,IF(Security_Measures!G77="Not concerned",8,IF(OR(Security_Measures!G77="",Security_Measures!G77="None"),6,4))))</f>
        <v>6</v>
      </c>
      <c r="E77" s="128">
        <f>IF(Security_Measures!H77&lt;&gt;"",Security_Measures!H77,0)</f>
        <v>0</v>
      </c>
      <c r="F77" s="128">
        <f>IF(Security_Measures!I77&lt;&gt;"",Security_Measures!I77,0)</f>
        <v>0</v>
      </c>
      <c r="G77">
        <f t="shared" si="2"/>
        <v>4</v>
      </c>
      <c r="H77">
        <v>3</v>
      </c>
      <c r="I77">
        <f t="shared" si="3"/>
        <v>3</v>
      </c>
    </row>
    <row r="78" spans="1:9" ht="15" customHeight="1" x14ac:dyDescent="0.3">
      <c r="A78" t="str">
        <f>IF(D78=8,"NONE",IF(Security_Measures!D78&lt;&gt;"",Security_Measures!D78,""))</f>
        <v/>
      </c>
      <c r="B78" t="str">
        <f>IF(D78=8,"NONE",IF(Security_Measures!B78&lt;&gt;"",Security_Measures!B78,""))</f>
        <v/>
      </c>
      <c r="C78" t="str">
        <f>IF(D78=8,"NONE",IF(Security_Measures!C78&lt;&gt;"",Security_Measures!C78,""))</f>
        <v/>
      </c>
      <c r="D78" s="128">
        <f>IF(OR(Security_Measures!G78="Total",Security_Measures!G78="To be implemented"),1,IF(Security_Measures!G78="Partial",3,IF(Security_Measures!G78="Not concerned",8,IF(OR(Security_Measures!G78="",Security_Measures!G78="None"),6,4))))</f>
        <v>6</v>
      </c>
      <c r="E78" s="128">
        <f>IF(Security_Measures!H78&lt;&gt;"",Security_Measures!H78,0)</f>
        <v>0</v>
      </c>
      <c r="F78" s="128">
        <f>IF(Security_Measures!I78&lt;&gt;"",Security_Measures!I78,0)</f>
        <v>0</v>
      </c>
      <c r="G78">
        <f t="shared" si="2"/>
        <v>4</v>
      </c>
      <c r="H78">
        <v>3</v>
      </c>
      <c r="I78">
        <f t="shared" si="3"/>
        <v>3</v>
      </c>
    </row>
    <row r="79" spans="1:9" ht="15" customHeight="1" x14ac:dyDescent="0.3">
      <c r="A79" t="str">
        <f>IF(D79=8,"NONE",IF(Security_Measures!D79&lt;&gt;"",Security_Measures!D79,""))</f>
        <v/>
      </c>
      <c r="B79" t="str">
        <f>IF(D79=8,"NONE",IF(Security_Measures!B79&lt;&gt;"",Security_Measures!B79,""))</f>
        <v/>
      </c>
      <c r="C79" t="str">
        <f>IF(D79=8,"NONE",IF(Security_Measures!C79&lt;&gt;"",Security_Measures!C79,""))</f>
        <v/>
      </c>
      <c r="D79" s="128">
        <f>IF(OR(Security_Measures!G79="Total",Security_Measures!G79="To be implemented"),1,IF(Security_Measures!G79="Partial",3,IF(Security_Measures!G79="Not concerned",8,IF(OR(Security_Measures!G79="",Security_Measures!G79="None"),6,4))))</f>
        <v>6</v>
      </c>
      <c r="E79" s="128">
        <f>IF(Security_Measures!H79&lt;&gt;"",Security_Measures!H79,0)</f>
        <v>0</v>
      </c>
      <c r="F79" s="128">
        <f>IF(Security_Measures!I79&lt;&gt;"",Security_Measures!I79,0)</f>
        <v>0</v>
      </c>
      <c r="G79">
        <f t="shared" si="2"/>
        <v>4</v>
      </c>
      <c r="H79">
        <v>3</v>
      </c>
      <c r="I79">
        <f t="shared" si="3"/>
        <v>3</v>
      </c>
    </row>
    <row r="80" spans="1:9" ht="15" customHeight="1" x14ac:dyDescent="0.3">
      <c r="A80" t="str">
        <f>IF(D80=8,"NONE",IF(Security_Measures!D80&lt;&gt;"",Security_Measures!D80,""))</f>
        <v/>
      </c>
      <c r="B80" t="str">
        <f>IF(D80=8,"NONE",IF(Security_Measures!B80&lt;&gt;"",Security_Measures!B80,""))</f>
        <v/>
      </c>
      <c r="C80" t="str">
        <f>IF(D80=8,"NONE",IF(Security_Measures!C80&lt;&gt;"",Security_Measures!C80,""))</f>
        <v/>
      </c>
      <c r="D80" s="128">
        <f>IF(OR(Security_Measures!G80="Total",Security_Measures!G80="To be implemented"),1,IF(Security_Measures!G80="Partial",3,IF(Security_Measures!G80="Not concerned",8,IF(OR(Security_Measures!G80="",Security_Measures!G80="None"),6,4))))</f>
        <v>6</v>
      </c>
      <c r="E80" s="128">
        <f>IF(Security_Measures!H80&lt;&gt;"",Security_Measures!H80,0)</f>
        <v>0</v>
      </c>
      <c r="F80" s="128">
        <f>IF(Security_Measures!I80&lt;&gt;"",Security_Measures!I80,0)</f>
        <v>0</v>
      </c>
      <c r="G80">
        <f t="shared" si="2"/>
        <v>4</v>
      </c>
      <c r="H80">
        <v>3</v>
      </c>
      <c r="I80">
        <f t="shared" si="3"/>
        <v>3</v>
      </c>
    </row>
    <row r="81" spans="1:9" ht="15" customHeight="1" x14ac:dyDescent="0.3">
      <c r="A81" t="str">
        <f>IF(D81=8,"NONE",IF(Security_Measures!D81&lt;&gt;"",Security_Measures!D81,""))</f>
        <v/>
      </c>
      <c r="B81" t="str">
        <f>IF(D81=8,"NONE",IF(Security_Measures!B81&lt;&gt;"",Security_Measures!B81,""))</f>
        <v/>
      </c>
      <c r="C81" t="str">
        <f>IF(D81=8,"NONE",IF(Security_Measures!C81&lt;&gt;"",Security_Measures!C81,""))</f>
        <v/>
      </c>
      <c r="D81" s="128">
        <f>IF(OR(Security_Measures!G81="Total",Security_Measures!G81="To be implemented"),1,IF(Security_Measures!G81="Partial",3,IF(Security_Measures!G81="Not concerned",8,IF(OR(Security_Measures!G81="",Security_Measures!G81="None"),6,4))))</f>
        <v>6</v>
      </c>
      <c r="E81" s="128">
        <f>IF(Security_Measures!H81&lt;&gt;"",Security_Measures!H81,0)</f>
        <v>0</v>
      </c>
      <c r="F81" s="128">
        <f>IF(Security_Measures!I81&lt;&gt;"",Security_Measures!I81,0)</f>
        <v>0</v>
      </c>
      <c r="G81">
        <f t="shared" si="2"/>
        <v>4</v>
      </c>
      <c r="H81">
        <v>3</v>
      </c>
      <c r="I81">
        <f t="shared" si="3"/>
        <v>3</v>
      </c>
    </row>
    <row r="82" spans="1:9" ht="15" customHeight="1" x14ac:dyDescent="0.3">
      <c r="A82" t="str">
        <f>IF(D82=8,"NONE",IF(Security_Measures!D82&lt;&gt;"",Security_Measures!D82,""))</f>
        <v/>
      </c>
      <c r="B82" t="str">
        <f>IF(D82=8,"NONE",IF(Security_Measures!B82&lt;&gt;"",Security_Measures!B82,""))</f>
        <v/>
      </c>
      <c r="C82" t="str">
        <f>IF(D82=8,"NONE",IF(Security_Measures!C82&lt;&gt;"",Security_Measures!C82,""))</f>
        <v/>
      </c>
      <c r="D82" s="128">
        <f>IF(OR(Security_Measures!G82="Total",Security_Measures!G82="To be implemented"),1,IF(Security_Measures!G82="Partial",3,IF(Security_Measures!G82="Not concerned",8,IF(OR(Security_Measures!G82="",Security_Measures!G82="None"),6,4))))</f>
        <v>6</v>
      </c>
      <c r="E82" s="128">
        <f>IF(Security_Measures!H82&lt;&gt;"",Security_Measures!H82,0)</f>
        <v>0</v>
      </c>
      <c r="F82" s="128">
        <f>IF(Security_Measures!I82&lt;&gt;"",Security_Measures!I82,0)</f>
        <v>0</v>
      </c>
      <c r="G82">
        <f t="shared" si="2"/>
        <v>4</v>
      </c>
      <c r="H82">
        <v>3</v>
      </c>
      <c r="I82">
        <f t="shared" si="3"/>
        <v>3</v>
      </c>
    </row>
    <row r="83" spans="1:9" ht="15" customHeight="1" x14ac:dyDescent="0.3">
      <c r="A83" t="str">
        <f>IF(D83=8,"NONE",IF(Security_Measures!D83&lt;&gt;"",Security_Measures!D83,""))</f>
        <v/>
      </c>
      <c r="B83" t="str">
        <f>IF(D83=8,"NONE",IF(Security_Measures!B83&lt;&gt;"",Security_Measures!B83,""))</f>
        <v/>
      </c>
      <c r="C83" t="str">
        <f>IF(D83=8,"NONE",IF(Security_Measures!C83&lt;&gt;"",Security_Measures!C83,""))</f>
        <v/>
      </c>
      <c r="D83" s="128">
        <f>IF(OR(Security_Measures!G83="Total",Security_Measures!G83="To be implemented"),1,IF(Security_Measures!G83="Partial",3,IF(Security_Measures!G83="Not concerned",8,IF(OR(Security_Measures!G83="",Security_Measures!G83="None"),6,4))))</f>
        <v>6</v>
      </c>
      <c r="E83" s="128">
        <f>IF(Security_Measures!H83&lt;&gt;"",Security_Measures!H83,0)</f>
        <v>0</v>
      </c>
      <c r="F83" s="128">
        <f>IF(Security_Measures!I83&lt;&gt;"",Security_Measures!I83,0)</f>
        <v>0</v>
      </c>
      <c r="G83">
        <f t="shared" si="2"/>
        <v>4</v>
      </c>
      <c r="H83">
        <v>3</v>
      </c>
      <c r="I83">
        <f t="shared" si="3"/>
        <v>3</v>
      </c>
    </row>
    <row r="84" spans="1:9" ht="15" customHeight="1" x14ac:dyDescent="0.3">
      <c r="A84" t="str">
        <f>IF(D84=8,"NONE",IF(Security_Measures!D84&lt;&gt;"",Security_Measures!D84,""))</f>
        <v/>
      </c>
      <c r="B84" t="str">
        <f>IF(D84=8,"NONE",IF(Security_Measures!B84&lt;&gt;"",Security_Measures!B84,""))</f>
        <v/>
      </c>
      <c r="C84" t="str">
        <f>IF(D84=8,"NONE",IF(Security_Measures!C84&lt;&gt;"",Security_Measures!C84,""))</f>
        <v/>
      </c>
      <c r="D84" s="128">
        <f>IF(OR(Security_Measures!G84="Total",Security_Measures!G84="To be implemented"),1,IF(Security_Measures!G84="Partial",3,IF(Security_Measures!G84="Not concerned",8,IF(OR(Security_Measures!G84="",Security_Measures!G84="None"),6,4))))</f>
        <v>6</v>
      </c>
      <c r="E84" s="128">
        <f>IF(Security_Measures!H84&lt;&gt;"",Security_Measures!H84,0)</f>
        <v>0</v>
      </c>
      <c r="F84" s="128">
        <f>IF(Security_Measures!I84&lt;&gt;"",Security_Measures!I84,0)</f>
        <v>0</v>
      </c>
      <c r="G84">
        <f t="shared" si="2"/>
        <v>4</v>
      </c>
      <c r="H84">
        <v>3</v>
      </c>
      <c r="I84">
        <f t="shared" si="3"/>
        <v>3</v>
      </c>
    </row>
    <row r="85" spans="1:9" ht="15" customHeight="1" x14ac:dyDescent="0.3">
      <c r="A85" t="str">
        <f>IF(D85=8,"NONE",IF(Security_Measures!D85&lt;&gt;"",Security_Measures!D85,""))</f>
        <v/>
      </c>
      <c r="B85" t="str">
        <f>IF(D85=8,"NONE",IF(Security_Measures!B85&lt;&gt;"",Security_Measures!B85,""))</f>
        <v/>
      </c>
      <c r="C85" t="str">
        <f>IF(D85=8,"NONE",IF(Security_Measures!C85&lt;&gt;"",Security_Measures!C85,""))</f>
        <v/>
      </c>
      <c r="D85" s="128">
        <f>IF(OR(Security_Measures!G85="Total",Security_Measures!G85="To be implemented"),1,IF(Security_Measures!G85="Partial",3,IF(Security_Measures!G85="Not concerned",8,IF(OR(Security_Measures!G85="",Security_Measures!G85="None"),6,4))))</f>
        <v>6</v>
      </c>
      <c r="E85" s="128">
        <f>IF(Security_Measures!H85&lt;&gt;"",Security_Measures!H85,0)</f>
        <v>0</v>
      </c>
      <c r="F85" s="128">
        <f>IF(Security_Measures!I85&lt;&gt;"",Security_Measures!I85,0)</f>
        <v>0</v>
      </c>
      <c r="G85">
        <f t="shared" si="2"/>
        <v>4</v>
      </c>
      <c r="H85">
        <v>3</v>
      </c>
      <c r="I85">
        <f t="shared" si="3"/>
        <v>3</v>
      </c>
    </row>
    <row r="86" spans="1:9" ht="15" customHeight="1" x14ac:dyDescent="0.3">
      <c r="A86" t="str">
        <f>IF(D86=8,"NONE",IF(Security_Measures!D86&lt;&gt;"",Security_Measures!D86,""))</f>
        <v/>
      </c>
      <c r="B86" t="str">
        <f>IF(D86=8,"NONE",IF(Security_Measures!B86&lt;&gt;"",Security_Measures!B86,""))</f>
        <v/>
      </c>
      <c r="C86" t="str">
        <f>IF(D86=8,"NONE",IF(Security_Measures!C86&lt;&gt;"",Security_Measures!C86,""))</f>
        <v/>
      </c>
      <c r="D86" s="128">
        <f>IF(OR(Security_Measures!G86="Total",Security_Measures!G86="To be implemented"),1,IF(Security_Measures!G86="Partial",3,IF(Security_Measures!G86="Not concerned",8,IF(OR(Security_Measures!G86="",Security_Measures!G86="None"),6,4))))</f>
        <v>6</v>
      </c>
      <c r="E86" s="128">
        <f>IF(Security_Measures!H86&lt;&gt;"",Security_Measures!H86,0)</f>
        <v>0</v>
      </c>
      <c r="F86" s="128">
        <f>IF(Security_Measures!I86&lt;&gt;"",Security_Measures!I86,0)</f>
        <v>0</v>
      </c>
      <c r="G86">
        <f t="shared" si="2"/>
        <v>4</v>
      </c>
      <c r="H86">
        <v>3</v>
      </c>
      <c r="I86">
        <f t="shared" si="3"/>
        <v>3</v>
      </c>
    </row>
    <row r="87" spans="1:9" ht="15" customHeight="1" x14ac:dyDescent="0.3">
      <c r="A87" t="str">
        <f>IF(D87=8,"NONE",IF(Security_Measures!D87&lt;&gt;"",Security_Measures!D87,""))</f>
        <v/>
      </c>
      <c r="B87" t="str">
        <f>IF(D87=8,"NONE",IF(Security_Measures!B87&lt;&gt;"",Security_Measures!B87,""))</f>
        <v/>
      </c>
      <c r="C87" t="str">
        <f>IF(D87=8,"NONE",IF(Security_Measures!C87&lt;&gt;"",Security_Measures!C87,""))</f>
        <v/>
      </c>
      <c r="D87" s="128">
        <f>IF(OR(Security_Measures!G87="Total",Security_Measures!G87="To be implemented"),1,IF(Security_Measures!G87="Partial",3,IF(Security_Measures!G87="Not concerned",8,IF(OR(Security_Measures!G87="",Security_Measures!G87="None"),6,4))))</f>
        <v>6</v>
      </c>
      <c r="E87" s="128">
        <f>IF(Security_Measures!H87&lt;&gt;"",Security_Measures!H87,0)</f>
        <v>0</v>
      </c>
      <c r="F87" s="128">
        <f>IF(Security_Measures!I87&lt;&gt;"",Security_Measures!I87,0)</f>
        <v>0</v>
      </c>
      <c r="G87">
        <f t="shared" si="2"/>
        <v>4</v>
      </c>
      <c r="H87">
        <v>3</v>
      </c>
      <c r="I87">
        <f t="shared" si="3"/>
        <v>3</v>
      </c>
    </row>
    <row r="88" spans="1:9" ht="15" customHeight="1" x14ac:dyDescent="0.3">
      <c r="A88" t="str">
        <f>IF(D88=8,"NONE",IF(Security_Measures!D88&lt;&gt;"",Security_Measures!D88,""))</f>
        <v/>
      </c>
      <c r="B88" t="str">
        <f>IF(D88=8,"NONE",IF(Security_Measures!B88&lt;&gt;"",Security_Measures!B88,""))</f>
        <v/>
      </c>
      <c r="C88" t="str">
        <f>IF(D88=8,"NONE",IF(Security_Measures!C88&lt;&gt;"",Security_Measures!C88,""))</f>
        <v/>
      </c>
      <c r="D88" s="128">
        <f>IF(OR(Security_Measures!G88="Total",Security_Measures!G88="To be implemented"),1,IF(Security_Measures!G88="Partial",3,IF(Security_Measures!G88="Not concerned",8,IF(OR(Security_Measures!G88="",Security_Measures!G88="None"),6,4))))</f>
        <v>6</v>
      </c>
      <c r="E88" s="128">
        <f>IF(Security_Measures!H88&lt;&gt;"",Security_Measures!H88,0)</f>
        <v>0</v>
      </c>
      <c r="F88" s="128">
        <f>IF(Security_Measures!I88&lt;&gt;"",Security_Measures!I88,0)</f>
        <v>0</v>
      </c>
      <c r="G88">
        <f t="shared" si="2"/>
        <v>4</v>
      </c>
      <c r="H88">
        <v>3</v>
      </c>
      <c r="I88">
        <f t="shared" si="3"/>
        <v>3</v>
      </c>
    </row>
    <row r="89" spans="1:9" ht="15" customHeight="1" x14ac:dyDescent="0.3">
      <c r="A89" t="str">
        <f>IF(D89=8,"NONE",IF(Security_Measures!D89&lt;&gt;"",Security_Measures!D89,""))</f>
        <v/>
      </c>
      <c r="B89" t="str">
        <f>IF(D89=8,"NONE",IF(Security_Measures!B89&lt;&gt;"",Security_Measures!B89,""))</f>
        <v/>
      </c>
      <c r="C89" t="str">
        <f>IF(D89=8,"NONE",IF(Security_Measures!C89&lt;&gt;"",Security_Measures!C89,""))</f>
        <v/>
      </c>
      <c r="D89" s="128">
        <f>IF(OR(Security_Measures!G89="Total",Security_Measures!G89="To be implemented"),1,IF(Security_Measures!G89="Partial",3,IF(Security_Measures!G89="Not concerned",8,IF(OR(Security_Measures!G89="",Security_Measures!G89="None"),6,4))))</f>
        <v>6</v>
      </c>
      <c r="E89" s="128">
        <f>IF(Security_Measures!H89&lt;&gt;"",Security_Measures!H89,0)</f>
        <v>0</v>
      </c>
      <c r="F89" s="128">
        <f>IF(Security_Measures!I89&lt;&gt;"",Security_Measures!I89,0)</f>
        <v>0</v>
      </c>
      <c r="G89">
        <f t="shared" si="2"/>
        <v>4</v>
      </c>
      <c r="H89">
        <v>3</v>
      </c>
      <c r="I89">
        <f t="shared" si="3"/>
        <v>3</v>
      </c>
    </row>
    <row r="90" spans="1:9" ht="15" customHeight="1" x14ac:dyDescent="0.3">
      <c r="A90" t="str">
        <f>IF(D90=8,"NONE",IF(Security_Measures!D90&lt;&gt;"",Security_Measures!D90,""))</f>
        <v/>
      </c>
      <c r="B90" t="str">
        <f>IF(D90=8,"NONE",IF(Security_Measures!B90&lt;&gt;"",Security_Measures!B90,""))</f>
        <v/>
      </c>
      <c r="C90" t="str">
        <f>IF(D90=8,"NONE",IF(Security_Measures!C90&lt;&gt;"",Security_Measures!C90,""))</f>
        <v/>
      </c>
      <c r="D90" s="128">
        <f>IF(OR(Security_Measures!G90="Total",Security_Measures!G90="To be implemented"),1,IF(Security_Measures!G90="Partial",3,IF(Security_Measures!G90="Not concerned",8,IF(OR(Security_Measures!G90="",Security_Measures!G90="None"),6,4))))</f>
        <v>6</v>
      </c>
      <c r="E90" s="128">
        <f>IF(Security_Measures!H90&lt;&gt;"",Security_Measures!H90,0)</f>
        <v>0</v>
      </c>
      <c r="F90" s="128">
        <f>IF(Security_Measures!I90&lt;&gt;"",Security_Measures!I90,0)</f>
        <v>0</v>
      </c>
      <c r="G90">
        <f t="shared" si="2"/>
        <v>4</v>
      </c>
      <c r="H90">
        <v>3</v>
      </c>
      <c r="I90">
        <f t="shared" si="3"/>
        <v>3</v>
      </c>
    </row>
    <row r="91" spans="1:9" ht="15" customHeight="1" x14ac:dyDescent="0.3">
      <c r="A91" t="str">
        <f>IF(D91=8,"NONE",IF(Security_Measures!D91&lt;&gt;"",Security_Measures!D91,""))</f>
        <v/>
      </c>
      <c r="B91" t="str">
        <f>IF(D91=8,"NONE",IF(Security_Measures!B91&lt;&gt;"",Security_Measures!B91,""))</f>
        <v/>
      </c>
      <c r="C91" t="str">
        <f>IF(D91=8,"NONE",IF(Security_Measures!C91&lt;&gt;"",Security_Measures!C91,""))</f>
        <v/>
      </c>
      <c r="D91" s="128">
        <f>IF(OR(Security_Measures!G91="Total",Security_Measures!G91="To be implemented"),1,IF(Security_Measures!G91="Partial",3,IF(Security_Measures!G91="Not concerned",8,IF(OR(Security_Measures!G91="",Security_Measures!G91="None"),6,4))))</f>
        <v>6</v>
      </c>
      <c r="E91" s="128">
        <f>IF(Security_Measures!H91&lt;&gt;"",Security_Measures!H91,0)</f>
        <v>0</v>
      </c>
      <c r="F91" s="128">
        <f>IF(Security_Measures!I91&lt;&gt;"",Security_Measures!I91,0)</f>
        <v>0</v>
      </c>
      <c r="G91">
        <f t="shared" si="2"/>
        <v>4</v>
      </c>
      <c r="H91">
        <v>3</v>
      </c>
      <c r="I91">
        <f t="shared" si="3"/>
        <v>3</v>
      </c>
    </row>
    <row r="92" spans="1:9" ht="15" customHeight="1" x14ac:dyDescent="0.3">
      <c r="A92" t="str">
        <f>IF(D92=8,"NONE",IF(Security_Measures!D92&lt;&gt;"",Security_Measures!D92,""))</f>
        <v/>
      </c>
      <c r="B92" t="str">
        <f>IF(D92=8,"NONE",IF(Security_Measures!B92&lt;&gt;"",Security_Measures!B92,""))</f>
        <v/>
      </c>
      <c r="C92" t="str">
        <f>IF(D92=8,"NONE",IF(Security_Measures!C92&lt;&gt;"",Security_Measures!C92,""))</f>
        <v/>
      </c>
      <c r="D92" s="128">
        <f>IF(OR(Security_Measures!G92="Total",Security_Measures!G92="To be implemented"),1,IF(Security_Measures!G92="Partial",3,IF(Security_Measures!G92="Not concerned",8,IF(OR(Security_Measures!G92="",Security_Measures!G92="None"),6,4))))</f>
        <v>6</v>
      </c>
      <c r="E92" s="128">
        <f>IF(Security_Measures!H92&lt;&gt;"",Security_Measures!H92,0)</f>
        <v>0</v>
      </c>
      <c r="F92" s="128">
        <f>IF(Security_Measures!I92&lt;&gt;"",Security_Measures!I92,0)</f>
        <v>0</v>
      </c>
      <c r="G92">
        <f t="shared" si="2"/>
        <v>4</v>
      </c>
      <c r="H92">
        <v>3</v>
      </c>
      <c r="I92">
        <f t="shared" si="3"/>
        <v>3</v>
      </c>
    </row>
    <row r="93" spans="1:9" ht="15" customHeight="1" x14ac:dyDescent="0.3">
      <c r="A93" t="str">
        <f>IF(D93=8,"NONE",IF(Security_Measures!D93&lt;&gt;"",Security_Measures!D93,""))</f>
        <v/>
      </c>
      <c r="B93" t="str">
        <f>IF(D93=8,"NONE",IF(Security_Measures!B93&lt;&gt;"",Security_Measures!B93,""))</f>
        <v/>
      </c>
      <c r="C93" t="str">
        <f>IF(D93=8,"NONE",IF(Security_Measures!C93&lt;&gt;"",Security_Measures!C93,""))</f>
        <v/>
      </c>
      <c r="D93" s="128">
        <f>IF(OR(Security_Measures!G93="Total",Security_Measures!G93="To be implemented"),1,IF(Security_Measures!G93="Partial",3,IF(Security_Measures!G93="Not concerned",8,IF(OR(Security_Measures!G93="",Security_Measures!G93="None"),6,4))))</f>
        <v>6</v>
      </c>
      <c r="E93" s="128">
        <f>IF(Security_Measures!H93&lt;&gt;"",Security_Measures!H93,0)</f>
        <v>0</v>
      </c>
      <c r="F93" s="128">
        <f>IF(Security_Measures!I93&lt;&gt;"",Security_Measures!I93,0)</f>
        <v>0</v>
      </c>
      <c r="G93">
        <f t="shared" si="2"/>
        <v>4</v>
      </c>
      <c r="H93">
        <v>3</v>
      </c>
      <c r="I93">
        <f t="shared" si="3"/>
        <v>3</v>
      </c>
    </row>
    <row r="94" spans="1:9" ht="15" customHeight="1" x14ac:dyDescent="0.3">
      <c r="A94" t="str">
        <f>IF(D94=8,"NONE",IF(Security_Measures!D94&lt;&gt;"",Security_Measures!D94,""))</f>
        <v/>
      </c>
      <c r="B94" t="str">
        <f>IF(D94=8,"NONE",IF(Security_Measures!B94&lt;&gt;"",Security_Measures!B94,""))</f>
        <v/>
      </c>
      <c r="C94" t="str">
        <f>IF(D94=8,"NONE",IF(Security_Measures!C94&lt;&gt;"",Security_Measures!C94,""))</f>
        <v/>
      </c>
      <c r="D94" s="128">
        <f>IF(OR(Security_Measures!G94="Total",Security_Measures!G94="To be implemented"),1,IF(Security_Measures!G94="Partial",3,IF(Security_Measures!G94="Not concerned",8,IF(OR(Security_Measures!G94="",Security_Measures!G94="None"),6,4))))</f>
        <v>6</v>
      </c>
      <c r="E94" s="128">
        <f>IF(Security_Measures!H94&lt;&gt;"",Security_Measures!H94,0)</f>
        <v>0</v>
      </c>
      <c r="F94" s="128">
        <f>IF(Security_Measures!I94&lt;&gt;"",Security_Measures!I94,0)</f>
        <v>0</v>
      </c>
      <c r="G94">
        <f t="shared" si="2"/>
        <v>4</v>
      </c>
      <c r="H94">
        <v>3</v>
      </c>
      <c r="I94">
        <f t="shared" si="3"/>
        <v>3</v>
      </c>
    </row>
    <row r="95" spans="1:9" ht="15" customHeight="1" x14ac:dyDescent="0.3">
      <c r="A95" t="str">
        <f>IF(D95=8,"NONE",IF(Security_Measures!D95&lt;&gt;"",Security_Measures!D95,""))</f>
        <v/>
      </c>
      <c r="B95" t="str">
        <f>IF(D95=8,"NONE",IF(Security_Measures!B95&lt;&gt;"",Security_Measures!B95,""))</f>
        <v/>
      </c>
      <c r="C95" t="str">
        <f>IF(D95=8,"NONE",IF(Security_Measures!C95&lt;&gt;"",Security_Measures!C95,""))</f>
        <v/>
      </c>
      <c r="D95" s="128">
        <f>IF(OR(Security_Measures!G95="Total",Security_Measures!G95="To be implemented"),1,IF(Security_Measures!G95="Partial",3,IF(Security_Measures!G95="Not concerned",8,IF(OR(Security_Measures!G95="",Security_Measures!G95="None"),6,4))))</f>
        <v>6</v>
      </c>
      <c r="E95" s="128">
        <f>IF(Security_Measures!H95&lt;&gt;"",Security_Measures!H95,0)</f>
        <v>0</v>
      </c>
      <c r="F95" s="128">
        <f>IF(Security_Measures!I95&lt;&gt;"",Security_Measures!I95,0)</f>
        <v>0</v>
      </c>
      <c r="G95">
        <f t="shared" si="2"/>
        <v>4</v>
      </c>
      <c r="H95">
        <v>3</v>
      </c>
      <c r="I95">
        <f t="shared" si="3"/>
        <v>3</v>
      </c>
    </row>
    <row r="96" spans="1:9" ht="15" customHeight="1" x14ac:dyDescent="0.3">
      <c r="A96" t="str">
        <f>IF(D96=8,"NONE",IF(Security_Measures!D96&lt;&gt;"",Security_Measures!D96,""))</f>
        <v/>
      </c>
      <c r="B96" t="str">
        <f>IF(D96=8,"NONE",IF(Security_Measures!B96&lt;&gt;"",Security_Measures!B96,""))</f>
        <v/>
      </c>
      <c r="C96" t="str">
        <f>IF(D96=8,"NONE",IF(Security_Measures!C96&lt;&gt;"",Security_Measures!C96,""))</f>
        <v/>
      </c>
      <c r="D96" s="128">
        <f>IF(OR(Security_Measures!G96="Total",Security_Measures!G96="To be implemented"),1,IF(Security_Measures!G96="Partial",3,IF(Security_Measures!G96="Not concerned",8,IF(OR(Security_Measures!G96="",Security_Measures!G96="None"),6,4))))</f>
        <v>6</v>
      </c>
      <c r="E96" s="128">
        <f>IF(Security_Measures!H96&lt;&gt;"",Security_Measures!H96,0)</f>
        <v>0</v>
      </c>
      <c r="F96" s="128">
        <f>IF(Security_Measures!I96&lt;&gt;"",Security_Measures!I96,0)</f>
        <v>0</v>
      </c>
      <c r="G96">
        <f t="shared" si="2"/>
        <v>4</v>
      </c>
      <c r="H96">
        <v>3</v>
      </c>
      <c r="I96">
        <f t="shared" si="3"/>
        <v>3</v>
      </c>
    </row>
    <row r="97" spans="1:9" ht="15" customHeight="1" x14ac:dyDescent="0.3">
      <c r="A97" t="str">
        <f>IF(D97=8,"NONE",IF(Security_Measures!D97&lt;&gt;"",Security_Measures!D97,""))</f>
        <v/>
      </c>
      <c r="B97" t="str">
        <f>IF(D97=8,"NONE",IF(Security_Measures!B97&lt;&gt;"",Security_Measures!B97,""))</f>
        <v/>
      </c>
      <c r="C97" t="str">
        <f>IF(D97=8,"NONE",IF(Security_Measures!C97&lt;&gt;"",Security_Measures!C97,""))</f>
        <v/>
      </c>
      <c r="D97" s="128">
        <f>IF(OR(Security_Measures!G97="Total",Security_Measures!G97="To be implemented"),1,IF(Security_Measures!G97="Partial",3,IF(Security_Measures!G97="Not concerned",8,IF(OR(Security_Measures!G97="",Security_Measures!G97="None"),6,4))))</f>
        <v>6</v>
      </c>
      <c r="E97" s="128">
        <f>IF(Security_Measures!H97&lt;&gt;"",Security_Measures!H97,0)</f>
        <v>0</v>
      </c>
      <c r="F97" s="128">
        <f>IF(Security_Measures!I97&lt;&gt;"",Security_Measures!I97,0)</f>
        <v>0</v>
      </c>
      <c r="G97">
        <f t="shared" si="2"/>
        <v>4</v>
      </c>
      <c r="H97">
        <v>3</v>
      </c>
      <c r="I97">
        <f t="shared" si="3"/>
        <v>3</v>
      </c>
    </row>
    <row r="98" spans="1:9" ht="15" customHeight="1" x14ac:dyDescent="0.3">
      <c r="A98" t="str">
        <f>IF(D98=8,"NONE",IF(Security_Measures!D98&lt;&gt;"",Security_Measures!D98,""))</f>
        <v/>
      </c>
      <c r="B98" t="str">
        <f>IF(D98=8,"NONE",IF(Security_Measures!B98&lt;&gt;"",Security_Measures!B98,""))</f>
        <v/>
      </c>
      <c r="C98" t="str">
        <f>IF(D98=8,"NONE",IF(Security_Measures!C98&lt;&gt;"",Security_Measures!C98,""))</f>
        <v/>
      </c>
      <c r="D98" s="128">
        <f>IF(OR(Security_Measures!G98="Total",Security_Measures!G98="To be implemented"),1,IF(Security_Measures!G98="Partial",3,IF(Security_Measures!G98="Not concerned",8,IF(OR(Security_Measures!G98="",Security_Measures!G98="None"),6,4))))</f>
        <v>6</v>
      </c>
      <c r="E98" s="128">
        <f>IF(Security_Measures!H98&lt;&gt;"",Security_Measures!H98,0)</f>
        <v>0</v>
      </c>
      <c r="F98" s="128">
        <f>IF(Security_Measures!I98&lt;&gt;"",Security_Measures!I98,0)</f>
        <v>0</v>
      </c>
      <c r="G98">
        <f t="shared" si="2"/>
        <v>4</v>
      </c>
      <c r="H98">
        <v>3</v>
      </c>
      <c r="I98">
        <f t="shared" si="3"/>
        <v>3</v>
      </c>
    </row>
    <row r="99" spans="1:9" ht="15" customHeight="1" x14ac:dyDescent="0.3">
      <c r="A99" t="str">
        <f>IF(D99=8,"NONE",IF(Security_Measures!D99&lt;&gt;"",Security_Measures!D99,""))</f>
        <v/>
      </c>
      <c r="B99" t="str">
        <f>IF(D99=8,"NONE",IF(Security_Measures!B99&lt;&gt;"",Security_Measures!B99,""))</f>
        <v/>
      </c>
      <c r="C99" t="str">
        <f>IF(D99=8,"NONE",IF(Security_Measures!C99&lt;&gt;"",Security_Measures!C99,""))</f>
        <v/>
      </c>
      <c r="D99" s="128">
        <f>IF(OR(Security_Measures!G99="Total",Security_Measures!G99="To be implemented"),1,IF(Security_Measures!G99="Partial",3,IF(Security_Measures!G99="Not concerned",8,IF(OR(Security_Measures!G99="",Security_Measures!G99="None"),6,4))))</f>
        <v>6</v>
      </c>
      <c r="E99" s="128">
        <f>IF(Security_Measures!H99&lt;&gt;"",Security_Measures!H99,0)</f>
        <v>0</v>
      </c>
      <c r="F99" s="128">
        <f>IF(Security_Measures!I99&lt;&gt;"",Security_Measures!I99,0)</f>
        <v>0</v>
      </c>
      <c r="G99">
        <f t="shared" si="2"/>
        <v>4</v>
      </c>
      <c r="H99">
        <v>3</v>
      </c>
      <c r="I99">
        <f t="shared" si="3"/>
        <v>3</v>
      </c>
    </row>
    <row r="100" spans="1:9" ht="15" customHeight="1" x14ac:dyDescent="0.3">
      <c r="A100" t="str">
        <f>IF(D100=8,"NONE",IF(Security_Measures!D100&lt;&gt;"",Security_Measures!D100,""))</f>
        <v/>
      </c>
      <c r="B100" t="str">
        <f>IF(D100=8,"NONE",IF(Security_Measures!B100&lt;&gt;"",Security_Measures!B100,""))</f>
        <v/>
      </c>
      <c r="C100" t="str">
        <f>IF(D100=8,"NONE",IF(Security_Measures!C100&lt;&gt;"",Security_Measures!C100,""))</f>
        <v/>
      </c>
      <c r="D100" s="128">
        <f>IF(OR(Security_Measures!G100="Total",Security_Measures!G100="To be implemented"),1,IF(Security_Measures!G100="Partial",3,IF(Security_Measures!G100="Not concerned",8,IF(OR(Security_Measures!G100="",Security_Measures!G100="None"),6,4))))</f>
        <v>6</v>
      </c>
      <c r="E100" s="128">
        <f>IF(Security_Measures!H100&lt;&gt;"",Security_Measures!H100,0)</f>
        <v>0</v>
      </c>
      <c r="F100" s="128">
        <f>IF(Security_Measures!I100&lt;&gt;"",Security_Measures!I100,0)</f>
        <v>0</v>
      </c>
      <c r="G100">
        <f t="shared" si="2"/>
        <v>4</v>
      </c>
      <c r="H100">
        <v>3</v>
      </c>
      <c r="I100">
        <f t="shared" si="3"/>
        <v>3</v>
      </c>
    </row>
    <row r="101" spans="1:9" ht="15" customHeight="1" x14ac:dyDescent="0.3">
      <c r="A101" t="str">
        <f>IF(D101=8,"NONE",IF(Security_Measures!D101&lt;&gt;"",Security_Measures!D101,""))</f>
        <v/>
      </c>
      <c r="B101" t="str">
        <f>IF(D101=8,"NONE",IF(Security_Measures!B101&lt;&gt;"",Security_Measures!B101,""))</f>
        <v/>
      </c>
      <c r="C101" t="str">
        <f>IF(D101=8,"NONE",IF(Security_Measures!C101&lt;&gt;"",Security_Measures!C101,""))</f>
        <v/>
      </c>
      <c r="D101" s="128">
        <f>IF(OR(Security_Measures!G101="Total",Security_Measures!G101="To be implemented"),1,IF(Security_Measures!G101="Partial",3,IF(Security_Measures!G101="Not concerned",8,IF(OR(Security_Measures!G101="",Security_Measures!G101="None"),6,4))))</f>
        <v>6</v>
      </c>
      <c r="E101" s="128">
        <f>IF(Security_Measures!H101&lt;&gt;"",Security_Measures!H101,0)</f>
        <v>0</v>
      </c>
      <c r="F101" s="128">
        <f>IF(Security_Measures!I101&lt;&gt;"",Security_Measures!I101,0)</f>
        <v>0</v>
      </c>
      <c r="G101">
        <f t="shared" si="2"/>
        <v>4</v>
      </c>
      <c r="H101">
        <v>3</v>
      </c>
      <c r="I101">
        <f t="shared" si="3"/>
        <v>3</v>
      </c>
    </row>
    <row r="102" spans="1:9" ht="15" customHeight="1" x14ac:dyDescent="0.3">
      <c r="A102" t="str">
        <f>IF(D102=8,"NONE",IF(Security_Measures!D102&lt;&gt;"",Security_Measures!D102,""))</f>
        <v/>
      </c>
      <c r="B102" t="str">
        <f>IF(D102=8,"NONE",IF(Security_Measures!B102&lt;&gt;"",Security_Measures!B102,""))</f>
        <v/>
      </c>
      <c r="C102" t="str">
        <f>IF(D102=8,"NONE",IF(Security_Measures!C102&lt;&gt;"",Security_Measures!C102,""))</f>
        <v/>
      </c>
      <c r="D102" s="128">
        <f>IF(OR(Security_Measures!G102="Total",Security_Measures!G102="To be implemented"),1,IF(Security_Measures!G102="Partial",3,IF(Security_Measures!G102="Not concerned",8,IF(OR(Security_Measures!G102="",Security_Measures!G102="None"),6,4))))</f>
        <v>6</v>
      </c>
      <c r="E102" s="128">
        <f>IF(Security_Measures!H102&lt;&gt;"",Security_Measures!H102,0)</f>
        <v>0</v>
      </c>
      <c r="F102" s="128">
        <f>IF(Security_Measures!I102&lt;&gt;"",Security_Measures!I102,0)</f>
        <v>0</v>
      </c>
      <c r="G102">
        <f t="shared" si="2"/>
        <v>4</v>
      </c>
      <c r="H102">
        <v>3</v>
      </c>
      <c r="I102">
        <f t="shared" si="3"/>
        <v>3</v>
      </c>
    </row>
    <row r="103" spans="1:9" ht="15" customHeight="1" x14ac:dyDescent="0.3">
      <c r="A103" t="str">
        <f>IF(D103=8,"NONE",IF(Security_Measures!D103&lt;&gt;"",Security_Measures!D103,""))</f>
        <v/>
      </c>
      <c r="B103" t="str">
        <f>IF(D103=8,"NONE",IF(Security_Measures!B103&lt;&gt;"",Security_Measures!B103,""))</f>
        <v/>
      </c>
      <c r="C103" t="str">
        <f>IF(D103=8,"NONE",IF(Security_Measures!C103&lt;&gt;"",Security_Measures!C103,""))</f>
        <v/>
      </c>
      <c r="D103" s="128">
        <f>IF(OR(Security_Measures!G103="Total",Security_Measures!G103="To be implemented"),1,IF(Security_Measures!G103="Partial",3,IF(Security_Measures!G103="Not concerned",8,IF(OR(Security_Measures!G103="",Security_Measures!G103="None"),6,4))))</f>
        <v>6</v>
      </c>
      <c r="E103" s="128">
        <f>IF(Security_Measures!H103&lt;&gt;"",Security_Measures!H103,0)</f>
        <v>0</v>
      </c>
      <c r="F103" s="128">
        <f>IF(Security_Measures!I103&lt;&gt;"",Security_Measures!I103,0)</f>
        <v>0</v>
      </c>
      <c r="G103">
        <f t="shared" si="2"/>
        <v>4</v>
      </c>
      <c r="H103">
        <v>3</v>
      </c>
      <c r="I103">
        <f t="shared" si="3"/>
        <v>3</v>
      </c>
    </row>
    <row r="104" spans="1:9" ht="15" customHeight="1" x14ac:dyDescent="0.3">
      <c r="A104" t="str">
        <f>IF(D104=8,"NONE",IF(Security_Measures!D104&lt;&gt;"",Security_Measures!D104,""))</f>
        <v/>
      </c>
      <c r="B104" t="str">
        <f>IF(D104=8,"NONE",IF(Security_Measures!B104&lt;&gt;"",Security_Measures!B104,""))</f>
        <v/>
      </c>
      <c r="C104" t="str">
        <f>IF(D104=8,"NONE",IF(Security_Measures!C104&lt;&gt;"",Security_Measures!C104,""))</f>
        <v/>
      </c>
      <c r="D104" s="128">
        <f>IF(OR(Security_Measures!G104="Total",Security_Measures!G104="To be implemented"),1,IF(Security_Measures!G104="Partial",3,IF(Security_Measures!G104="Not concerned",8,IF(OR(Security_Measures!G104="",Security_Measures!G104="None"),6,4))))</f>
        <v>6</v>
      </c>
      <c r="E104" s="128">
        <f>IF(Security_Measures!H104&lt;&gt;"",Security_Measures!H104,0)</f>
        <v>0</v>
      </c>
      <c r="F104" s="128">
        <f>IF(Security_Measures!I104&lt;&gt;"",Security_Measures!I104,0)</f>
        <v>0</v>
      </c>
      <c r="G104">
        <f t="shared" si="2"/>
        <v>4</v>
      </c>
      <c r="H104">
        <v>3</v>
      </c>
      <c r="I104">
        <f t="shared" si="3"/>
        <v>3</v>
      </c>
    </row>
    <row r="105" spans="1:9" ht="15" customHeight="1" x14ac:dyDescent="0.3">
      <c r="A105" t="str">
        <f>IF(D105=8,"NONE",IF(Security_Measures!D105&lt;&gt;"",Security_Measures!D105,""))</f>
        <v/>
      </c>
      <c r="B105" t="str">
        <f>IF(D105=8,"NONE",IF(Security_Measures!B105&lt;&gt;"",Security_Measures!B105,""))</f>
        <v/>
      </c>
      <c r="C105" t="str">
        <f>IF(D105=8,"NONE",IF(Security_Measures!C105&lt;&gt;"",Security_Measures!C105,""))</f>
        <v/>
      </c>
      <c r="D105" s="128">
        <f>IF(OR(Security_Measures!G105="Total",Security_Measures!G105="To be implemented"),1,IF(Security_Measures!G105="Partial",3,IF(Security_Measures!G105="Not concerned",8,IF(OR(Security_Measures!G105="",Security_Measures!G105="None"),6,4))))</f>
        <v>6</v>
      </c>
      <c r="E105" s="128">
        <f>IF(Security_Measures!H105&lt;&gt;"",Security_Measures!H105,0)</f>
        <v>0</v>
      </c>
      <c r="F105" s="128">
        <f>IF(Security_Measures!I105&lt;&gt;"",Security_Measures!I105,0)</f>
        <v>0</v>
      </c>
      <c r="G105">
        <f t="shared" si="2"/>
        <v>4</v>
      </c>
      <c r="H105">
        <v>3</v>
      </c>
      <c r="I105">
        <f t="shared" si="3"/>
        <v>3</v>
      </c>
    </row>
    <row r="106" spans="1:9" ht="15" customHeight="1" x14ac:dyDescent="0.3">
      <c r="A106" t="str">
        <f>IF(D106=8,"NONE",IF(Security_Measures!D106&lt;&gt;"",Security_Measures!D106,""))</f>
        <v/>
      </c>
      <c r="B106" t="str">
        <f>IF(D106=8,"NONE",IF(Security_Measures!B106&lt;&gt;"",Security_Measures!B106,""))</f>
        <v/>
      </c>
      <c r="C106" t="str">
        <f>IF(D106=8,"NONE",IF(Security_Measures!C106&lt;&gt;"",Security_Measures!C106,""))</f>
        <v/>
      </c>
      <c r="D106" s="128">
        <f>IF(OR(Security_Measures!G106="Total",Security_Measures!G106="To be implemented"),1,IF(Security_Measures!G106="Partial",3,IF(Security_Measures!G106="Not concerned",8,IF(OR(Security_Measures!G106="",Security_Measures!G106="None"),6,4))))</f>
        <v>6</v>
      </c>
      <c r="E106" s="128">
        <f>IF(Security_Measures!H106&lt;&gt;"",Security_Measures!H106,0)</f>
        <v>0</v>
      </c>
      <c r="F106" s="128">
        <f>IF(Security_Measures!I106&lt;&gt;"",Security_Measures!I106,0)</f>
        <v>0</v>
      </c>
      <c r="G106">
        <f t="shared" si="2"/>
        <v>4</v>
      </c>
      <c r="H106">
        <v>3</v>
      </c>
      <c r="I106">
        <f t="shared" si="3"/>
        <v>3</v>
      </c>
    </row>
    <row r="107" spans="1:9" ht="15" customHeight="1" x14ac:dyDescent="0.3">
      <c r="A107" t="str">
        <f>IF(D107=8,"NONE",IF(Security_Measures!D107&lt;&gt;"",Security_Measures!D107,""))</f>
        <v/>
      </c>
      <c r="B107" t="str">
        <f>IF(D107=8,"NONE",IF(Security_Measures!B107&lt;&gt;"",Security_Measures!B107,""))</f>
        <v/>
      </c>
      <c r="C107" t="str">
        <f>IF(D107=8,"NONE",IF(Security_Measures!C107&lt;&gt;"",Security_Measures!C107,""))</f>
        <v/>
      </c>
      <c r="D107" s="128">
        <f>IF(OR(Security_Measures!G107="Total",Security_Measures!G107="To be implemented"),1,IF(Security_Measures!G107="Partial",3,IF(Security_Measures!G107="Not concerned",8,IF(OR(Security_Measures!G107="",Security_Measures!G107="None"),6,4))))</f>
        <v>6</v>
      </c>
      <c r="E107" s="128">
        <f>IF(Security_Measures!H107&lt;&gt;"",Security_Measures!H107,0)</f>
        <v>0</v>
      </c>
      <c r="F107" s="128">
        <f>IF(Security_Measures!I107&lt;&gt;"",Security_Measures!I107,0)</f>
        <v>0</v>
      </c>
      <c r="G107">
        <f t="shared" si="2"/>
        <v>4</v>
      </c>
      <c r="H107">
        <v>3</v>
      </c>
      <c r="I107">
        <f t="shared" si="3"/>
        <v>3</v>
      </c>
    </row>
    <row r="108" spans="1:9" ht="15" customHeight="1" x14ac:dyDescent="0.3">
      <c r="A108" t="str">
        <f>IF(D108=8,"NONE",IF(Security_Measures!D108&lt;&gt;"",Security_Measures!D108,""))</f>
        <v/>
      </c>
      <c r="B108" t="str">
        <f>IF(D108=8,"NONE",IF(Security_Measures!B108&lt;&gt;"",Security_Measures!B108,""))</f>
        <v/>
      </c>
      <c r="C108" t="str">
        <f>IF(D108=8,"NONE",IF(Security_Measures!C108&lt;&gt;"",Security_Measures!C108,""))</f>
        <v/>
      </c>
      <c r="D108" s="128">
        <f>IF(OR(Security_Measures!G108="Total",Security_Measures!G108="To be implemented"),1,IF(Security_Measures!G108="Partial",3,IF(Security_Measures!G108="Not concerned",8,IF(OR(Security_Measures!G108="",Security_Measures!G108="None"),6,4))))</f>
        <v>6</v>
      </c>
      <c r="E108" s="128">
        <f>IF(Security_Measures!H108&lt;&gt;"",Security_Measures!H108,0)</f>
        <v>0</v>
      </c>
      <c r="F108" s="128">
        <f>IF(Security_Measures!I108&lt;&gt;"",Security_Measures!I108,0)</f>
        <v>0</v>
      </c>
      <c r="G108">
        <f t="shared" si="2"/>
        <v>4</v>
      </c>
      <c r="H108">
        <v>3</v>
      </c>
      <c r="I108">
        <f t="shared" si="3"/>
        <v>3</v>
      </c>
    </row>
    <row r="109" spans="1:9" ht="15" customHeight="1" x14ac:dyDescent="0.3">
      <c r="A109" t="str">
        <f>IF(D109=8,"NONE",IF(Security_Measures!D109&lt;&gt;"",Security_Measures!D109,""))</f>
        <v/>
      </c>
      <c r="B109" t="str">
        <f>IF(D109=8,"NONE",IF(Security_Measures!B109&lt;&gt;"",Security_Measures!B109,""))</f>
        <v/>
      </c>
      <c r="C109" t="str">
        <f>IF(D109=8,"NONE",IF(Security_Measures!C109&lt;&gt;"",Security_Measures!C109,""))</f>
        <v/>
      </c>
      <c r="D109" s="128">
        <f>IF(OR(Security_Measures!G109="Total",Security_Measures!G109="To be implemented"),1,IF(Security_Measures!G109="Partial",3,IF(Security_Measures!G109="Not concerned",8,IF(OR(Security_Measures!G109="",Security_Measures!G109="None"),6,4))))</f>
        <v>6</v>
      </c>
      <c r="E109" s="128">
        <f>IF(Security_Measures!H109&lt;&gt;"",Security_Measures!H109,0)</f>
        <v>0</v>
      </c>
      <c r="F109" s="128">
        <f>IF(Security_Measures!I109&lt;&gt;"",Security_Measures!I109,0)</f>
        <v>0</v>
      </c>
      <c r="G109">
        <f t="shared" si="2"/>
        <v>4</v>
      </c>
      <c r="H109">
        <v>3</v>
      </c>
      <c r="I109">
        <f t="shared" si="3"/>
        <v>3</v>
      </c>
    </row>
    <row r="110" spans="1:9" ht="15" customHeight="1" x14ac:dyDescent="0.3">
      <c r="A110" t="str">
        <f>IF(D110=8,"NONE",IF(Security_Measures!D110&lt;&gt;"",Security_Measures!D110,""))</f>
        <v/>
      </c>
      <c r="B110" t="str">
        <f>IF(D110=8,"NONE",IF(Security_Measures!B110&lt;&gt;"",Security_Measures!B110,""))</f>
        <v/>
      </c>
      <c r="C110" t="str">
        <f>IF(D110=8,"NONE",IF(Security_Measures!C110&lt;&gt;"",Security_Measures!C110,""))</f>
        <v/>
      </c>
      <c r="D110" s="128">
        <f>IF(OR(Security_Measures!G110="Total",Security_Measures!G110="To be implemented"),1,IF(Security_Measures!G110="Partial",3,IF(Security_Measures!G110="Not concerned",8,IF(OR(Security_Measures!G110="",Security_Measures!G110="None"),6,4))))</f>
        <v>6</v>
      </c>
      <c r="E110" s="128">
        <f>IF(Security_Measures!H110&lt;&gt;"",Security_Measures!H110,0)</f>
        <v>0</v>
      </c>
      <c r="F110" s="128">
        <f>IF(Security_Measures!I110&lt;&gt;"",Security_Measures!I110,0)</f>
        <v>0</v>
      </c>
      <c r="G110">
        <f t="shared" si="2"/>
        <v>4</v>
      </c>
      <c r="H110">
        <v>3</v>
      </c>
      <c r="I110">
        <f t="shared" si="3"/>
        <v>3</v>
      </c>
    </row>
    <row r="111" spans="1:9" ht="15" customHeight="1" x14ac:dyDescent="0.3">
      <c r="A111" t="str">
        <f>IF(D111=8,"NONE",IF(Security_Measures!D111&lt;&gt;"",Security_Measures!D111,""))</f>
        <v/>
      </c>
      <c r="B111" t="str">
        <f>IF(D111=8,"NONE",IF(Security_Measures!B111&lt;&gt;"",Security_Measures!B111,""))</f>
        <v/>
      </c>
      <c r="C111" t="str">
        <f>IF(D111=8,"NONE",IF(Security_Measures!C111&lt;&gt;"",Security_Measures!C111,""))</f>
        <v/>
      </c>
      <c r="D111" s="128">
        <f>IF(OR(Security_Measures!G111="Total",Security_Measures!G111="To be implemented"),1,IF(Security_Measures!G111="Partial",3,IF(Security_Measures!G111="Not concerned",8,IF(OR(Security_Measures!G111="",Security_Measures!G111="None"),6,4))))</f>
        <v>6</v>
      </c>
      <c r="E111" s="128">
        <f>IF(Security_Measures!H111&lt;&gt;"",Security_Measures!H111,0)</f>
        <v>0</v>
      </c>
      <c r="F111" s="128">
        <f>IF(Security_Measures!I111&lt;&gt;"",Security_Measures!I111,0)</f>
        <v>0</v>
      </c>
      <c r="G111">
        <f t="shared" si="2"/>
        <v>4</v>
      </c>
      <c r="H111">
        <v>3</v>
      </c>
      <c r="I111">
        <f t="shared" si="3"/>
        <v>3</v>
      </c>
    </row>
    <row r="112" spans="1:9" ht="15" customHeight="1" x14ac:dyDescent="0.3">
      <c r="A112" t="str">
        <f>IF(D112=8,"NONE",IF(Security_Measures!D112&lt;&gt;"",Security_Measures!D112,""))</f>
        <v/>
      </c>
      <c r="B112" t="str">
        <f>IF(D112=8,"NONE",IF(Security_Measures!B112&lt;&gt;"",Security_Measures!B112,""))</f>
        <v/>
      </c>
      <c r="C112" t="str">
        <f>IF(D112=8,"NONE",IF(Security_Measures!C112&lt;&gt;"",Security_Measures!C112,""))</f>
        <v/>
      </c>
      <c r="D112" s="128">
        <f>IF(OR(Security_Measures!G112="Total",Security_Measures!G112="To be implemented"),1,IF(Security_Measures!G112="Partial",3,IF(Security_Measures!G112="Not concerned",8,IF(OR(Security_Measures!G112="",Security_Measures!G112="None"),6,4))))</f>
        <v>6</v>
      </c>
      <c r="E112" s="128">
        <f>IF(Security_Measures!H112&lt;&gt;"",Security_Measures!H112,0)</f>
        <v>0</v>
      </c>
      <c r="F112" s="128">
        <f>IF(Security_Measures!I112&lt;&gt;"",Security_Measures!I112,0)</f>
        <v>0</v>
      </c>
      <c r="G112">
        <f t="shared" si="2"/>
        <v>4</v>
      </c>
      <c r="H112">
        <v>3</v>
      </c>
      <c r="I112">
        <f t="shared" si="3"/>
        <v>3</v>
      </c>
    </row>
    <row r="113" spans="1:9" ht="15" customHeight="1" x14ac:dyDescent="0.3">
      <c r="A113" t="str">
        <f>IF(D113=8,"NONE",IF(Security_Measures!D113&lt;&gt;"",Security_Measures!D113,""))</f>
        <v/>
      </c>
      <c r="B113" t="str">
        <f>IF(D113=8,"NONE",IF(Security_Measures!B113&lt;&gt;"",Security_Measures!B113,""))</f>
        <v/>
      </c>
      <c r="C113" t="str">
        <f>IF(D113=8,"NONE",IF(Security_Measures!C113&lt;&gt;"",Security_Measures!C113,""))</f>
        <v/>
      </c>
      <c r="D113" s="128">
        <f>IF(OR(Security_Measures!G113="Total",Security_Measures!G113="To be implemented"),1,IF(Security_Measures!G113="Partial",3,IF(Security_Measures!G113="Not concerned",8,IF(OR(Security_Measures!G113="",Security_Measures!G113="None"),6,4))))</f>
        <v>6</v>
      </c>
      <c r="E113" s="128">
        <f>IF(Security_Measures!H113&lt;&gt;"",Security_Measures!H113,0)</f>
        <v>0</v>
      </c>
      <c r="F113" s="128">
        <f>IF(Security_Measures!I113&lt;&gt;"",Security_Measures!I113,0)</f>
        <v>0</v>
      </c>
      <c r="G113">
        <f t="shared" si="2"/>
        <v>4</v>
      </c>
      <c r="H113">
        <v>3</v>
      </c>
      <c r="I113">
        <f t="shared" si="3"/>
        <v>3</v>
      </c>
    </row>
    <row r="114" spans="1:9" ht="15" customHeight="1" x14ac:dyDescent="0.3">
      <c r="A114" t="str">
        <f>IF(D114=8,"NONE",IF(Security_Measures!D114&lt;&gt;"",Security_Measures!D114,""))</f>
        <v/>
      </c>
      <c r="B114" t="str">
        <f>IF(D114=8,"NONE",IF(Security_Measures!B114&lt;&gt;"",Security_Measures!B114,""))</f>
        <v/>
      </c>
      <c r="C114" t="str">
        <f>IF(D114=8,"NONE",IF(Security_Measures!C114&lt;&gt;"",Security_Measures!C114,""))</f>
        <v/>
      </c>
      <c r="D114" s="128">
        <f>IF(OR(Security_Measures!G114="Total",Security_Measures!G114="To be implemented"),1,IF(Security_Measures!G114="Partial",3,IF(Security_Measures!G114="Not concerned",8,IF(OR(Security_Measures!G114="",Security_Measures!G114="None"),6,4))))</f>
        <v>6</v>
      </c>
      <c r="E114" s="128">
        <f>IF(Security_Measures!H114&lt;&gt;"",Security_Measures!H114,0)</f>
        <v>0</v>
      </c>
      <c r="F114" s="128">
        <f>IF(Security_Measures!I114&lt;&gt;"",Security_Measures!I114,0)</f>
        <v>0</v>
      </c>
      <c r="G114">
        <f t="shared" si="2"/>
        <v>4</v>
      </c>
      <c r="H114">
        <v>3</v>
      </c>
      <c r="I114">
        <f t="shared" si="3"/>
        <v>3</v>
      </c>
    </row>
    <row r="115" spans="1:9" ht="15" customHeight="1" x14ac:dyDescent="0.3">
      <c r="A115" t="str">
        <f>IF(D115=8,"NONE",IF(Security_Measures!D115&lt;&gt;"",Security_Measures!D115,""))</f>
        <v/>
      </c>
      <c r="B115" t="str">
        <f>IF(D115=8,"NONE",IF(Security_Measures!B115&lt;&gt;"",Security_Measures!B115,""))</f>
        <v/>
      </c>
      <c r="C115" t="str">
        <f>IF(D115=8,"NONE",IF(Security_Measures!C115&lt;&gt;"",Security_Measures!C115,""))</f>
        <v/>
      </c>
      <c r="D115" s="128">
        <f>IF(OR(Security_Measures!G115="Total",Security_Measures!G115="To be implemented"),1,IF(Security_Measures!G115="Partial",3,IF(Security_Measures!G115="Not concerned",8,IF(OR(Security_Measures!G115="",Security_Measures!G115="None"),6,4))))</f>
        <v>6</v>
      </c>
      <c r="E115" s="128">
        <f>IF(Security_Measures!H115&lt;&gt;"",Security_Measures!H115,0)</f>
        <v>0</v>
      </c>
      <c r="F115" s="128">
        <f>IF(Security_Measures!I115&lt;&gt;"",Security_Measures!I115,0)</f>
        <v>0</v>
      </c>
      <c r="G115">
        <f t="shared" si="2"/>
        <v>4</v>
      </c>
      <c r="H115">
        <v>3</v>
      </c>
      <c r="I115">
        <f t="shared" si="3"/>
        <v>3</v>
      </c>
    </row>
    <row r="116" spans="1:9" ht="15" customHeight="1" x14ac:dyDescent="0.3">
      <c r="A116" t="str">
        <f>IF(D116=8,"NONE",IF(Security_Measures!D116&lt;&gt;"",Security_Measures!D116,""))</f>
        <v/>
      </c>
      <c r="B116" t="str">
        <f>IF(D116=8,"NONE",IF(Security_Measures!B116&lt;&gt;"",Security_Measures!B116,""))</f>
        <v/>
      </c>
      <c r="C116" t="str">
        <f>IF(D116=8,"NONE",IF(Security_Measures!C116&lt;&gt;"",Security_Measures!C116,""))</f>
        <v/>
      </c>
      <c r="D116" s="128">
        <f>IF(OR(Security_Measures!G116="Total",Security_Measures!G116="To be implemented"),1,IF(Security_Measures!G116="Partial",3,IF(Security_Measures!G116="Not concerned",8,IF(OR(Security_Measures!G116="",Security_Measures!G116="None"),6,4))))</f>
        <v>6</v>
      </c>
      <c r="E116" s="128">
        <f>IF(Security_Measures!H116&lt;&gt;"",Security_Measures!H116,0)</f>
        <v>0</v>
      </c>
      <c r="F116" s="128">
        <f>IF(Security_Measures!I116&lt;&gt;"",Security_Measures!I116,0)</f>
        <v>0</v>
      </c>
      <c r="G116">
        <f t="shared" si="2"/>
        <v>4</v>
      </c>
      <c r="H116">
        <v>3</v>
      </c>
      <c r="I116">
        <f t="shared" si="3"/>
        <v>3</v>
      </c>
    </row>
    <row r="117" spans="1:9" ht="15" customHeight="1" x14ac:dyDescent="0.3">
      <c r="A117" t="str">
        <f>IF(D117=8,"NONE",IF(Security_Measures!D117&lt;&gt;"",Security_Measures!D117,""))</f>
        <v/>
      </c>
      <c r="B117" t="str">
        <f>IF(D117=8,"NONE",IF(Security_Measures!B117&lt;&gt;"",Security_Measures!B117,""))</f>
        <v/>
      </c>
      <c r="C117" t="str">
        <f>IF(D117=8,"NONE",IF(Security_Measures!C117&lt;&gt;"",Security_Measures!C117,""))</f>
        <v/>
      </c>
      <c r="D117" s="128">
        <f>IF(OR(Security_Measures!G117="Total",Security_Measures!G117="To be implemented"),1,IF(Security_Measures!G117="Partial",3,IF(Security_Measures!G117="Not concerned",8,IF(OR(Security_Measures!G117="",Security_Measures!G117="None"),6,4))))</f>
        <v>6</v>
      </c>
      <c r="E117" s="128">
        <f>IF(Security_Measures!H117&lt;&gt;"",Security_Measures!H117,0)</f>
        <v>0</v>
      </c>
      <c r="F117" s="128">
        <f>IF(Security_Measures!I117&lt;&gt;"",Security_Measures!I117,0)</f>
        <v>0</v>
      </c>
      <c r="G117">
        <f t="shared" si="2"/>
        <v>4</v>
      </c>
      <c r="H117">
        <v>3</v>
      </c>
      <c r="I117">
        <f t="shared" si="3"/>
        <v>3</v>
      </c>
    </row>
    <row r="118" spans="1:9" ht="15" customHeight="1" x14ac:dyDescent="0.3">
      <c r="A118" t="str">
        <f>IF(D118=8,"NONE",IF(Security_Measures!D118&lt;&gt;"",Security_Measures!D118,""))</f>
        <v/>
      </c>
      <c r="B118" t="str">
        <f>IF(D118=8,"NONE",IF(Security_Measures!B118&lt;&gt;"",Security_Measures!B118,""))</f>
        <v/>
      </c>
      <c r="C118" t="str">
        <f>IF(D118=8,"NONE",IF(Security_Measures!C118&lt;&gt;"",Security_Measures!C118,""))</f>
        <v/>
      </c>
      <c r="D118" s="128">
        <f>IF(OR(Security_Measures!G118="Total",Security_Measures!G118="To be implemented"),1,IF(Security_Measures!G118="Partial",3,IF(Security_Measures!G118="Not concerned",8,IF(OR(Security_Measures!G118="",Security_Measures!G118="None"),6,4))))</f>
        <v>6</v>
      </c>
      <c r="E118" s="128">
        <f>IF(Security_Measures!H118&lt;&gt;"",Security_Measures!H118,0)</f>
        <v>0</v>
      </c>
      <c r="F118" s="128">
        <f>IF(Security_Measures!I118&lt;&gt;"",Security_Measures!I118,0)</f>
        <v>0</v>
      </c>
      <c r="G118">
        <f t="shared" si="2"/>
        <v>4</v>
      </c>
      <c r="H118">
        <v>3</v>
      </c>
      <c r="I118">
        <f t="shared" si="3"/>
        <v>3</v>
      </c>
    </row>
    <row r="119" spans="1:9" ht="15" customHeight="1" x14ac:dyDescent="0.3">
      <c r="A119" t="str">
        <f>IF(D119=8,"NONE",IF(Security_Measures!D119&lt;&gt;"",Security_Measures!D119,""))</f>
        <v/>
      </c>
      <c r="B119" t="str">
        <f>IF(D119=8,"NONE",IF(Security_Measures!B119&lt;&gt;"",Security_Measures!B119,""))</f>
        <v/>
      </c>
      <c r="C119" t="str">
        <f>IF(D119=8,"NONE",IF(Security_Measures!C119&lt;&gt;"",Security_Measures!C119,""))</f>
        <v/>
      </c>
      <c r="D119" s="128">
        <f>IF(OR(Security_Measures!G119="Total",Security_Measures!G119="To be implemented"),1,IF(Security_Measures!G119="Partial",3,IF(Security_Measures!G119="Not concerned",8,IF(OR(Security_Measures!G119="",Security_Measures!G119="None"),6,4))))</f>
        <v>6</v>
      </c>
      <c r="E119" s="128">
        <f>IF(Security_Measures!H119&lt;&gt;"",Security_Measures!H119,0)</f>
        <v>0</v>
      </c>
      <c r="F119" s="128">
        <f>IF(Security_Measures!I119&lt;&gt;"",Security_Measures!I119,0)</f>
        <v>0</v>
      </c>
      <c r="G119">
        <f t="shared" si="2"/>
        <v>4</v>
      </c>
      <c r="H119">
        <v>3</v>
      </c>
      <c r="I119">
        <f t="shared" si="3"/>
        <v>3</v>
      </c>
    </row>
    <row r="120" spans="1:9" ht="15" customHeight="1" x14ac:dyDescent="0.3">
      <c r="A120" t="str">
        <f>IF(D120=8,"NONE",IF(Security_Measures!D120&lt;&gt;"",Security_Measures!D120,""))</f>
        <v/>
      </c>
      <c r="B120" t="str">
        <f>IF(D120=8,"NONE",IF(Security_Measures!B120&lt;&gt;"",Security_Measures!B120,""))</f>
        <v/>
      </c>
      <c r="C120" t="str">
        <f>IF(D120=8,"NONE",IF(Security_Measures!C120&lt;&gt;"",Security_Measures!C120,""))</f>
        <v/>
      </c>
      <c r="D120" s="128">
        <f>IF(OR(Security_Measures!G120="Total",Security_Measures!G120="To be implemented"),1,IF(Security_Measures!G120="Partial",3,IF(Security_Measures!G120="Not concerned",8,IF(OR(Security_Measures!G120="",Security_Measures!G120="None"),6,4))))</f>
        <v>6</v>
      </c>
      <c r="E120" s="128">
        <f>IF(Security_Measures!H120&lt;&gt;"",Security_Measures!H120,0)</f>
        <v>0</v>
      </c>
      <c r="F120" s="128">
        <f>IF(Security_Measures!I120&lt;&gt;"",Security_Measures!I120,0)</f>
        <v>0</v>
      </c>
      <c r="G120">
        <f t="shared" si="2"/>
        <v>4</v>
      </c>
      <c r="H120">
        <v>3</v>
      </c>
      <c r="I120">
        <f t="shared" si="3"/>
        <v>3</v>
      </c>
    </row>
    <row r="121" spans="1:9" ht="15" customHeight="1" x14ac:dyDescent="0.3">
      <c r="A121" t="str">
        <f>IF(D121=8,"NONE",IF(Security_Measures!D121&lt;&gt;"",Security_Measures!D121,""))</f>
        <v/>
      </c>
      <c r="B121" t="str">
        <f>IF(D121=8,"NONE",IF(Security_Measures!B121&lt;&gt;"",Security_Measures!B121,""))</f>
        <v/>
      </c>
      <c r="C121" t="str">
        <f>IF(D121=8,"NONE",IF(Security_Measures!C121&lt;&gt;"",Security_Measures!C121,""))</f>
        <v/>
      </c>
      <c r="D121" s="128">
        <f>IF(OR(Security_Measures!G121="Total",Security_Measures!G121="To be implemented"),1,IF(Security_Measures!G121="Partial",3,IF(Security_Measures!G121="Not concerned",8,IF(OR(Security_Measures!G121="",Security_Measures!G121="None"),6,4))))</f>
        <v>6</v>
      </c>
      <c r="E121" s="128">
        <f>IF(Security_Measures!H121&lt;&gt;"",Security_Measures!H121,0)</f>
        <v>0</v>
      </c>
      <c r="F121" s="128">
        <f>IF(Security_Measures!I121&lt;&gt;"",Security_Measures!I121,0)</f>
        <v>0</v>
      </c>
      <c r="G121">
        <f t="shared" si="2"/>
        <v>4</v>
      </c>
      <c r="H121">
        <v>3</v>
      </c>
      <c r="I121">
        <f t="shared" si="3"/>
        <v>3</v>
      </c>
    </row>
    <row r="122" spans="1:9" ht="15" customHeight="1" x14ac:dyDescent="0.3">
      <c r="A122" t="str">
        <f>IF(D122=8,"NONE",IF(Security_Measures!D122&lt;&gt;"",Security_Measures!D122,""))</f>
        <v/>
      </c>
      <c r="B122" t="str">
        <f>IF(D122=8,"NONE",IF(Security_Measures!B122&lt;&gt;"",Security_Measures!B122,""))</f>
        <v/>
      </c>
      <c r="C122" t="str">
        <f>IF(D122=8,"NONE",IF(Security_Measures!C122&lt;&gt;"",Security_Measures!C122,""))</f>
        <v/>
      </c>
      <c r="D122" s="128">
        <f>IF(OR(Security_Measures!G122="Total",Security_Measures!G122="To be implemented"),1,IF(Security_Measures!G122="Partial",3,IF(Security_Measures!G122="Not concerned",8,IF(OR(Security_Measures!G122="",Security_Measures!G122="None"),6,4))))</f>
        <v>6</v>
      </c>
      <c r="E122" s="128">
        <f>IF(Security_Measures!H122&lt;&gt;"",Security_Measures!H122,0)</f>
        <v>0</v>
      </c>
      <c r="F122" s="128">
        <f>IF(Security_Measures!I122&lt;&gt;"",Security_Measures!I122,0)</f>
        <v>0</v>
      </c>
      <c r="G122">
        <f t="shared" si="2"/>
        <v>4</v>
      </c>
      <c r="H122">
        <v>3</v>
      </c>
      <c r="I122">
        <f t="shared" si="3"/>
        <v>3</v>
      </c>
    </row>
    <row r="123" spans="1:9" ht="15" customHeight="1" x14ac:dyDescent="0.3">
      <c r="A123" t="str">
        <f>IF(D123=8,"NONE",IF(Security_Measures!D123&lt;&gt;"",Security_Measures!D123,""))</f>
        <v/>
      </c>
      <c r="B123" t="str">
        <f>IF(D123=8,"NONE",IF(Security_Measures!B123&lt;&gt;"",Security_Measures!B123,""))</f>
        <v/>
      </c>
      <c r="C123" t="str">
        <f>IF(D123=8,"NONE",IF(Security_Measures!C123&lt;&gt;"",Security_Measures!C123,""))</f>
        <v/>
      </c>
      <c r="D123" s="128">
        <f>IF(OR(Security_Measures!G123="Total",Security_Measures!G123="To be implemented"),1,IF(Security_Measures!G123="Partial",3,IF(Security_Measures!G123="Not concerned",8,IF(OR(Security_Measures!G123="",Security_Measures!G123="None"),6,4))))</f>
        <v>6</v>
      </c>
      <c r="E123" s="128">
        <f>IF(Security_Measures!H123&lt;&gt;"",Security_Measures!H123,0)</f>
        <v>0</v>
      </c>
      <c r="F123" s="128">
        <f>IF(Security_Measures!I123&lt;&gt;"",Security_Measures!I123,0)</f>
        <v>0</v>
      </c>
      <c r="G123">
        <f t="shared" si="2"/>
        <v>4</v>
      </c>
      <c r="H123">
        <v>3</v>
      </c>
      <c r="I123">
        <f t="shared" si="3"/>
        <v>3</v>
      </c>
    </row>
    <row r="124" spans="1:9" ht="15" customHeight="1" x14ac:dyDescent="0.3">
      <c r="A124" t="str">
        <f>IF(D124=8,"NONE",IF(Security_Measures!D124&lt;&gt;"",Security_Measures!D124,""))</f>
        <v/>
      </c>
      <c r="B124" t="str">
        <f>IF(D124=8,"NONE",IF(Security_Measures!B124&lt;&gt;"",Security_Measures!B124,""))</f>
        <v/>
      </c>
      <c r="C124" t="str">
        <f>IF(D124=8,"NONE",IF(Security_Measures!C124&lt;&gt;"",Security_Measures!C124,""))</f>
        <v/>
      </c>
      <c r="D124" s="128">
        <f>IF(OR(Security_Measures!G124="Total",Security_Measures!G124="To be implemented"),1,IF(Security_Measures!G124="Partial",3,IF(Security_Measures!G124="Not concerned",8,IF(OR(Security_Measures!G124="",Security_Measures!G124="None"),6,4))))</f>
        <v>6</v>
      </c>
      <c r="E124" s="128">
        <f>IF(Security_Measures!H124&lt;&gt;"",Security_Measures!H124,0)</f>
        <v>0</v>
      </c>
      <c r="F124" s="128">
        <f>IF(Security_Measures!I124&lt;&gt;"",Security_Measures!I124,0)</f>
        <v>0</v>
      </c>
      <c r="G124">
        <f t="shared" si="2"/>
        <v>4</v>
      </c>
      <c r="H124">
        <v>3</v>
      </c>
      <c r="I124">
        <f t="shared" si="3"/>
        <v>3</v>
      </c>
    </row>
    <row r="125" spans="1:9" ht="15" customHeight="1" x14ac:dyDescent="0.3">
      <c r="A125" t="str">
        <f>IF(D125=8,"NONE",IF(Security_Measures!D125&lt;&gt;"",Security_Measures!D125,""))</f>
        <v/>
      </c>
      <c r="B125" t="str">
        <f>IF(D125=8,"NONE",IF(Security_Measures!B125&lt;&gt;"",Security_Measures!B125,""))</f>
        <v/>
      </c>
      <c r="C125" t="str">
        <f>IF(D125=8,"NONE",IF(Security_Measures!C125&lt;&gt;"",Security_Measures!C125,""))</f>
        <v/>
      </c>
      <c r="D125" s="128">
        <f>IF(OR(Security_Measures!G125="Total",Security_Measures!G125="To be implemented"),1,IF(Security_Measures!G125="Partial",3,IF(Security_Measures!G125="Not concerned",8,IF(OR(Security_Measures!G125="",Security_Measures!G125="None"),6,4))))</f>
        <v>6</v>
      </c>
      <c r="E125" s="128">
        <f>IF(Security_Measures!H125&lt;&gt;"",Security_Measures!H125,0)</f>
        <v>0</v>
      </c>
      <c r="F125" s="128">
        <f>IF(Security_Measures!I125&lt;&gt;"",Security_Measures!I125,0)</f>
        <v>0</v>
      </c>
      <c r="G125">
        <f t="shared" si="2"/>
        <v>4</v>
      </c>
      <c r="H125">
        <v>3</v>
      </c>
      <c r="I125">
        <f t="shared" si="3"/>
        <v>3</v>
      </c>
    </row>
    <row r="126" spans="1:9" ht="15" customHeight="1" x14ac:dyDescent="0.3">
      <c r="A126" t="str">
        <f>IF(D126=8,"NONE",IF(Security_Measures!D126&lt;&gt;"",Security_Measures!D126,""))</f>
        <v/>
      </c>
      <c r="B126" t="str">
        <f>IF(D126=8,"NONE",IF(Security_Measures!B126&lt;&gt;"",Security_Measures!B126,""))</f>
        <v/>
      </c>
      <c r="C126" t="str">
        <f>IF(D126=8,"NONE",IF(Security_Measures!C126&lt;&gt;"",Security_Measures!C126,""))</f>
        <v/>
      </c>
      <c r="D126" s="128">
        <f>IF(OR(Security_Measures!G126="Total",Security_Measures!G126="To be implemented"),1,IF(Security_Measures!G126="Partial",3,IF(Security_Measures!G126="Not concerned",8,IF(OR(Security_Measures!G126="",Security_Measures!G126="None"),6,4))))</f>
        <v>6</v>
      </c>
      <c r="E126" s="128">
        <f>IF(Security_Measures!H126&lt;&gt;"",Security_Measures!H126,0)</f>
        <v>0</v>
      </c>
      <c r="F126" s="128">
        <f>IF(Security_Measures!I126&lt;&gt;"",Security_Measures!I126,0)</f>
        <v>0</v>
      </c>
      <c r="G126">
        <f t="shared" si="2"/>
        <v>4</v>
      </c>
      <c r="H126">
        <v>3</v>
      </c>
      <c r="I126">
        <f t="shared" si="3"/>
        <v>3</v>
      </c>
    </row>
    <row r="127" spans="1:9" ht="15" customHeight="1" x14ac:dyDescent="0.3">
      <c r="A127" t="str">
        <f>IF(D127=8,"NONE",IF(Security_Measures!D127&lt;&gt;"",Security_Measures!D127,""))</f>
        <v/>
      </c>
      <c r="B127" t="str">
        <f>IF(D127=8,"NONE",IF(Security_Measures!B127&lt;&gt;"",Security_Measures!B127,""))</f>
        <v/>
      </c>
      <c r="C127" t="str">
        <f>IF(D127=8,"NONE",IF(Security_Measures!C127&lt;&gt;"",Security_Measures!C127,""))</f>
        <v/>
      </c>
      <c r="D127" s="128">
        <f>IF(OR(Security_Measures!G127="Total",Security_Measures!G127="To be implemented"),1,IF(Security_Measures!G127="Partial",3,IF(Security_Measures!G127="Not concerned",8,IF(OR(Security_Measures!G127="",Security_Measures!G127="None"),6,4))))</f>
        <v>6</v>
      </c>
      <c r="E127" s="128">
        <f>IF(Security_Measures!H127&lt;&gt;"",Security_Measures!H127,0)</f>
        <v>0</v>
      </c>
      <c r="F127" s="128">
        <f>IF(Security_Measures!I127&lt;&gt;"",Security_Measures!I127,0)</f>
        <v>0</v>
      </c>
      <c r="G127">
        <f t="shared" si="2"/>
        <v>4</v>
      </c>
      <c r="H127">
        <v>3</v>
      </c>
      <c r="I127">
        <f t="shared" si="3"/>
        <v>3</v>
      </c>
    </row>
    <row r="128" spans="1:9" ht="15" customHeight="1" x14ac:dyDescent="0.3">
      <c r="A128" t="str">
        <f>IF(D128=8,"NONE",IF(Security_Measures!D128&lt;&gt;"",Security_Measures!D128,""))</f>
        <v/>
      </c>
      <c r="B128" t="str">
        <f>IF(D128=8,"NONE",IF(Security_Measures!B128&lt;&gt;"",Security_Measures!B128,""))</f>
        <v/>
      </c>
      <c r="C128" t="str">
        <f>IF(D128=8,"NONE",IF(Security_Measures!C128&lt;&gt;"",Security_Measures!C128,""))</f>
        <v/>
      </c>
      <c r="D128" s="128">
        <f>IF(OR(Security_Measures!G128="Total",Security_Measures!G128="To be implemented"),1,IF(Security_Measures!G128="Partial",3,IF(Security_Measures!G128="Not concerned",8,IF(OR(Security_Measures!G128="",Security_Measures!G128="None"),6,4))))</f>
        <v>6</v>
      </c>
      <c r="E128" s="128">
        <f>IF(Security_Measures!H128&lt;&gt;"",Security_Measures!H128,0)</f>
        <v>0</v>
      </c>
      <c r="F128" s="128">
        <f>IF(Security_Measures!I128&lt;&gt;"",Security_Measures!I128,0)</f>
        <v>0</v>
      </c>
      <c r="G128">
        <f t="shared" si="2"/>
        <v>4</v>
      </c>
      <c r="H128">
        <v>3</v>
      </c>
      <c r="I128">
        <f t="shared" si="3"/>
        <v>3</v>
      </c>
    </row>
    <row r="129" spans="1:9" ht="15" customHeight="1" x14ac:dyDescent="0.3">
      <c r="A129" t="str">
        <f>IF(D129=8,"NONE",IF(Security_Measures!D129&lt;&gt;"",Security_Measures!D129,""))</f>
        <v/>
      </c>
      <c r="B129" t="str">
        <f>IF(D129=8,"NONE",IF(Security_Measures!B129&lt;&gt;"",Security_Measures!B129,""))</f>
        <v/>
      </c>
      <c r="C129" t="str">
        <f>IF(D129=8,"NONE",IF(Security_Measures!C129&lt;&gt;"",Security_Measures!C129,""))</f>
        <v/>
      </c>
      <c r="D129" s="128">
        <f>IF(OR(Security_Measures!G129="Total",Security_Measures!G129="To be implemented"),1,IF(Security_Measures!G129="Partial",3,IF(Security_Measures!G129="Not concerned",8,IF(OR(Security_Measures!G129="",Security_Measures!G129="None"),6,4))))</f>
        <v>6</v>
      </c>
      <c r="E129" s="128">
        <f>IF(Security_Measures!H129&lt;&gt;"",Security_Measures!H129,0)</f>
        <v>0</v>
      </c>
      <c r="F129" s="128">
        <f>IF(Security_Measures!I129&lt;&gt;"",Security_Measures!I129,0)</f>
        <v>0</v>
      </c>
      <c r="G129">
        <f t="shared" si="2"/>
        <v>4</v>
      </c>
      <c r="H129">
        <v>3</v>
      </c>
      <c r="I129">
        <f t="shared" si="3"/>
        <v>3</v>
      </c>
    </row>
    <row r="130" spans="1:9" ht="15" customHeight="1" x14ac:dyDescent="0.3">
      <c r="A130" t="str">
        <f>IF(D130=8,"NONE",IF(Security_Measures!D130&lt;&gt;"",Security_Measures!D130,""))</f>
        <v/>
      </c>
      <c r="B130" t="str">
        <f>IF(D130=8,"NONE",IF(Security_Measures!B130&lt;&gt;"",Security_Measures!B130,""))</f>
        <v/>
      </c>
      <c r="C130" t="str">
        <f>IF(D130=8,"NONE",IF(Security_Measures!C130&lt;&gt;"",Security_Measures!C130,""))</f>
        <v/>
      </c>
      <c r="D130" s="128">
        <f>IF(OR(Security_Measures!G130="Total",Security_Measures!G130="To be implemented"),1,IF(Security_Measures!G130="Partial",3,IF(Security_Measures!G130="Not concerned",8,IF(OR(Security_Measures!G130="",Security_Measures!G130="None"),6,4))))</f>
        <v>6</v>
      </c>
      <c r="E130" s="128">
        <f>IF(Security_Measures!H130&lt;&gt;"",Security_Measures!H130,0)</f>
        <v>0</v>
      </c>
      <c r="F130" s="128">
        <f>IF(Security_Measures!I130&lt;&gt;"",Security_Measures!I130,0)</f>
        <v>0</v>
      </c>
      <c r="G130">
        <f t="shared" si="2"/>
        <v>4</v>
      </c>
      <c r="H130">
        <v>3</v>
      </c>
      <c r="I130">
        <f t="shared" si="3"/>
        <v>3</v>
      </c>
    </row>
    <row r="131" spans="1:9" ht="15" customHeight="1" x14ac:dyDescent="0.3">
      <c r="A131" t="str">
        <f>IF(D131=8,"NONE",IF(Security_Measures!D131&lt;&gt;"",Security_Measures!D131,""))</f>
        <v/>
      </c>
      <c r="B131" t="str">
        <f>IF(D131=8,"NONE",IF(Security_Measures!B131&lt;&gt;"",Security_Measures!B131,""))</f>
        <v/>
      </c>
      <c r="C131" t="str">
        <f>IF(D131=8,"NONE",IF(Security_Measures!C131&lt;&gt;"",Security_Measures!C131,""))</f>
        <v/>
      </c>
      <c r="D131" s="128">
        <f>IF(OR(Security_Measures!G131="Total",Security_Measures!G131="To be implemented"),1,IF(Security_Measures!G131="Partial",3,IF(Security_Measures!G131="Not concerned",8,IF(OR(Security_Measures!G131="",Security_Measures!G131="None"),6,4))))</f>
        <v>6</v>
      </c>
      <c r="E131" s="128">
        <f>IF(Security_Measures!H131&lt;&gt;"",Security_Measures!H131,0)</f>
        <v>0</v>
      </c>
      <c r="F131" s="128">
        <f>IF(Security_Measures!I131&lt;&gt;"",Security_Measures!I131,0)</f>
        <v>0</v>
      </c>
      <c r="G131">
        <f t="shared" si="2"/>
        <v>4</v>
      </c>
      <c r="H131">
        <v>3</v>
      </c>
      <c r="I131">
        <f t="shared" si="3"/>
        <v>3</v>
      </c>
    </row>
    <row r="132" spans="1:9" ht="15" customHeight="1" x14ac:dyDescent="0.3">
      <c r="A132" t="str">
        <f>IF(D132=8,"NONE",IF(Security_Measures!D132&lt;&gt;"",Security_Measures!D132,""))</f>
        <v/>
      </c>
      <c r="B132" t="str">
        <f>IF(D132=8,"NONE",IF(Security_Measures!B132&lt;&gt;"",Security_Measures!B132,""))</f>
        <v/>
      </c>
      <c r="C132" t="str">
        <f>IF(D132=8,"NONE",IF(Security_Measures!C132&lt;&gt;"",Security_Measures!C132,""))</f>
        <v/>
      </c>
      <c r="D132" s="128">
        <f>IF(OR(Security_Measures!G132="Total",Security_Measures!G132="To be implemented"),1,IF(Security_Measures!G132="Partial",3,IF(Security_Measures!G132="Not concerned",8,IF(OR(Security_Measures!G132="",Security_Measures!G132="None"),6,4))))</f>
        <v>6</v>
      </c>
      <c r="E132" s="128">
        <f>IF(Security_Measures!H132&lt;&gt;"",Security_Measures!H132,0)</f>
        <v>0</v>
      </c>
      <c r="F132" s="128">
        <f>IF(Security_Measures!I132&lt;&gt;"",Security_Measures!I132,0)</f>
        <v>0</v>
      </c>
      <c r="G132">
        <f t="shared" si="2"/>
        <v>4</v>
      </c>
      <c r="H132">
        <v>3</v>
      </c>
      <c r="I132">
        <f t="shared" si="3"/>
        <v>3</v>
      </c>
    </row>
    <row r="133" spans="1:9" ht="15" customHeight="1" x14ac:dyDescent="0.3">
      <c r="A133" t="str">
        <f>IF(D133=8,"NONE",IF(Security_Measures!D133&lt;&gt;"",Security_Measures!D133,""))</f>
        <v/>
      </c>
      <c r="B133" t="str">
        <f>IF(D133=8,"NONE",IF(Security_Measures!B133&lt;&gt;"",Security_Measures!B133,""))</f>
        <v/>
      </c>
      <c r="C133" t="str">
        <f>IF(D133=8,"NONE",IF(Security_Measures!C133&lt;&gt;"",Security_Measures!C133,""))</f>
        <v/>
      </c>
      <c r="D133" s="128">
        <f>IF(OR(Security_Measures!G133="Total",Security_Measures!G133="To be implemented"),1,IF(Security_Measures!G133="Partial",3,IF(Security_Measures!G133="Not concerned",8,IF(OR(Security_Measures!G133="",Security_Measures!G133="None"),6,4))))</f>
        <v>6</v>
      </c>
      <c r="E133" s="128">
        <f>IF(Security_Measures!H133&lt;&gt;"",Security_Measures!H133,0)</f>
        <v>0</v>
      </c>
      <c r="F133" s="128">
        <f>IF(Security_Measures!I133&lt;&gt;"",Security_Measures!I133,0)</f>
        <v>0</v>
      </c>
      <c r="G133">
        <f t="shared" si="2"/>
        <v>4</v>
      </c>
      <c r="H133">
        <v>3</v>
      </c>
      <c r="I133">
        <f t="shared" si="3"/>
        <v>3</v>
      </c>
    </row>
    <row r="134" spans="1:9" ht="15" customHeight="1" x14ac:dyDescent="0.3">
      <c r="A134" t="str">
        <f>IF(D134=8,"NONE",IF(Security_Measures!D134&lt;&gt;"",Security_Measures!D134,""))</f>
        <v/>
      </c>
      <c r="B134" t="str">
        <f>IF(D134=8,"NONE",IF(Security_Measures!B134&lt;&gt;"",Security_Measures!B134,""))</f>
        <v/>
      </c>
      <c r="C134" t="str">
        <f>IF(D134=8,"NONE",IF(Security_Measures!C134&lt;&gt;"",Security_Measures!C134,""))</f>
        <v/>
      </c>
      <c r="D134" s="128">
        <f>IF(OR(Security_Measures!G134="Total",Security_Measures!G134="To be implemented"),1,IF(Security_Measures!G134="Partial",3,IF(Security_Measures!G134="Not concerned",8,IF(OR(Security_Measures!G134="",Security_Measures!G134="None"),6,4))))</f>
        <v>6</v>
      </c>
      <c r="E134" s="128">
        <f>IF(Security_Measures!H134&lt;&gt;"",Security_Measures!H134,0)</f>
        <v>0</v>
      </c>
      <c r="F134" s="128">
        <f>IF(Security_Measures!I134&lt;&gt;"",Security_Measures!I134,0)</f>
        <v>0</v>
      </c>
      <c r="G134">
        <f t="shared" si="2"/>
        <v>4</v>
      </c>
      <c r="H134">
        <v>3</v>
      </c>
      <c r="I134">
        <f t="shared" si="3"/>
        <v>3</v>
      </c>
    </row>
    <row r="135" spans="1:9" ht="15" customHeight="1" x14ac:dyDescent="0.3">
      <c r="A135" t="str">
        <f>IF(D135=8,"NONE",IF(Security_Measures!D135&lt;&gt;"",Security_Measures!D135,""))</f>
        <v/>
      </c>
      <c r="B135" t="str">
        <f>IF(D135=8,"NONE",IF(Security_Measures!B135&lt;&gt;"",Security_Measures!B135,""))</f>
        <v/>
      </c>
      <c r="C135" t="str">
        <f>IF(D135=8,"NONE",IF(Security_Measures!C135&lt;&gt;"",Security_Measures!C135,""))</f>
        <v/>
      </c>
      <c r="D135" s="128">
        <f>IF(OR(Security_Measures!G135="Total",Security_Measures!G135="To be implemented"),1,IF(Security_Measures!G135="Partial",3,IF(Security_Measures!G135="Not concerned",8,IF(OR(Security_Measures!G135="",Security_Measures!G135="None"),6,4))))</f>
        <v>6</v>
      </c>
      <c r="E135" s="128">
        <f>IF(Security_Measures!H135&lt;&gt;"",Security_Measures!H135,0)</f>
        <v>0</v>
      </c>
      <c r="F135" s="128">
        <f>IF(Security_Measures!I135&lt;&gt;"",Security_Measures!I135,0)</f>
        <v>0</v>
      </c>
      <c r="G135">
        <f t="shared" ref="G135:G198" si="4">IF(D135=6,4,D135)</f>
        <v>4</v>
      </c>
      <c r="H135">
        <v>3</v>
      </c>
      <c r="I135">
        <f t="shared" ref="I135:I198" si="5">IF(G135=1,G135,G135-(100-E135)/100)</f>
        <v>3</v>
      </c>
    </row>
    <row r="136" spans="1:9" ht="15" customHeight="1" x14ac:dyDescent="0.3">
      <c r="A136" t="str">
        <f>IF(D136=8,"NONE",IF(Security_Measures!D136&lt;&gt;"",Security_Measures!D136,""))</f>
        <v/>
      </c>
      <c r="B136" t="str">
        <f>IF(D136=8,"NONE",IF(Security_Measures!B136&lt;&gt;"",Security_Measures!B136,""))</f>
        <v/>
      </c>
      <c r="C136" t="str">
        <f>IF(D136=8,"NONE",IF(Security_Measures!C136&lt;&gt;"",Security_Measures!C136,""))</f>
        <v/>
      </c>
      <c r="D136" s="128">
        <f>IF(OR(Security_Measures!G136="Total",Security_Measures!G136="To be implemented"),1,IF(Security_Measures!G136="Partial",3,IF(Security_Measures!G136="Not concerned",8,IF(OR(Security_Measures!G136="",Security_Measures!G136="None"),6,4))))</f>
        <v>6</v>
      </c>
      <c r="E136" s="128">
        <f>IF(Security_Measures!H136&lt;&gt;"",Security_Measures!H136,0)</f>
        <v>0</v>
      </c>
      <c r="F136" s="128">
        <f>IF(Security_Measures!I136&lt;&gt;"",Security_Measures!I136,0)</f>
        <v>0</v>
      </c>
      <c r="G136">
        <f t="shared" si="4"/>
        <v>4</v>
      </c>
      <c r="H136">
        <v>3</v>
      </c>
      <c r="I136">
        <f t="shared" si="5"/>
        <v>3</v>
      </c>
    </row>
    <row r="137" spans="1:9" ht="15" customHeight="1" x14ac:dyDescent="0.3">
      <c r="A137" t="str">
        <f>IF(D137=8,"NONE",IF(Security_Measures!D137&lt;&gt;"",Security_Measures!D137,""))</f>
        <v/>
      </c>
      <c r="B137" t="str">
        <f>IF(D137=8,"NONE",IF(Security_Measures!B137&lt;&gt;"",Security_Measures!B137,""))</f>
        <v/>
      </c>
      <c r="C137" t="str">
        <f>IF(D137=8,"NONE",IF(Security_Measures!C137&lt;&gt;"",Security_Measures!C137,""))</f>
        <v/>
      </c>
      <c r="D137" s="128">
        <f>IF(OR(Security_Measures!G137="Total",Security_Measures!G137="To be implemented"),1,IF(Security_Measures!G137="Partial",3,IF(Security_Measures!G137="Not concerned",8,IF(OR(Security_Measures!G137="",Security_Measures!G137="None"),6,4))))</f>
        <v>6</v>
      </c>
      <c r="E137" s="128">
        <f>IF(Security_Measures!H137&lt;&gt;"",Security_Measures!H137,0)</f>
        <v>0</v>
      </c>
      <c r="F137" s="128">
        <f>IF(Security_Measures!I137&lt;&gt;"",Security_Measures!I137,0)</f>
        <v>0</v>
      </c>
      <c r="G137">
        <f t="shared" si="4"/>
        <v>4</v>
      </c>
      <c r="H137">
        <v>3</v>
      </c>
      <c r="I137">
        <f t="shared" si="5"/>
        <v>3</v>
      </c>
    </row>
    <row r="138" spans="1:9" ht="15" customHeight="1" x14ac:dyDescent="0.3">
      <c r="A138" t="str">
        <f>IF(D138=8,"NONE",IF(Security_Measures!D138&lt;&gt;"",Security_Measures!D138,""))</f>
        <v/>
      </c>
      <c r="B138" t="str">
        <f>IF(D138=8,"NONE",IF(Security_Measures!B138&lt;&gt;"",Security_Measures!B138,""))</f>
        <v/>
      </c>
      <c r="C138" t="str">
        <f>IF(D138=8,"NONE",IF(Security_Measures!C138&lt;&gt;"",Security_Measures!C138,""))</f>
        <v/>
      </c>
      <c r="D138" s="128">
        <f>IF(OR(Security_Measures!G138="Total",Security_Measures!G138="To be implemented"),1,IF(Security_Measures!G138="Partial",3,IF(Security_Measures!G138="Not concerned",8,IF(OR(Security_Measures!G138="",Security_Measures!G138="None"),6,4))))</f>
        <v>6</v>
      </c>
      <c r="E138" s="128">
        <f>IF(Security_Measures!H138&lt;&gt;"",Security_Measures!H138,0)</f>
        <v>0</v>
      </c>
      <c r="F138" s="128">
        <f>IF(Security_Measures!I138&lt;&gt;"",Security_Measures!I138,0)</f>
        <v>0</v>
      </c>
      <c r="G138">
        <f t="shared" si="4"/>
        <v>4</v>
      </c>
      <c r="H138">
        <v>3</v>
      </c>
      <c r="I138">
        <f t="shared" si="5"/>
        <v>3</v>
      </c>
    </row>
    <row r="139" spans="1:9" ht="15" customHeight="1" x14ac:dyDescent="0.3">
      <c r="A139" t="str">
        <f>IF(D139=8,"NONE",IF(Security_Measures!D139&lt;&gt;"",Security_Measures!D139,""))</f>
        <v/>
      </c>
      <c r="B139" t="str">
        <f>IF(D139=8,"NONE",IF(Security_Measures!B139&lt;&gt;"",Security_Measures!B139,""))</f>
        <v/>
      </c>
      <c r="C139" t="str">
        <f>IF(D139=8,"NONE",IF(Security_Measures!C139&lt;&gt;"",Security_Measures!C139,""))</f>
        <v/>
      </c>
      <c r="D139" s="128">
        <f>IF(OR(Security_Measures!G139="Total",Security_Measures!G139="To be implemented"),1,IF(Security_Measures!G139="Partial",3,IF(Security_Measures!G139="Not concerned",8,IF(OR(Security_Measures!G139="",Security_Measures!G139="None"),6,4))))</f>
        <v>6</v>
      </c>
      <c r="E139" s="128">
        <f>IF(Security_Measures!H139&lt;&gt;"",Security_Measures!H139,0)</f>
        <v>0</v>
      </c>
      <c r="F139" s="128">
        <f>IF(Security_Measures!I139&lt;&gt;"",Security_Measures!I139,0)</f>
        <v>0</v>
      </c>
      <c r="G139">
        <f t="shared" si="4"/>
        <v>4</v>
      </c>
      <c r="H139">
        <v>3</v>
      </c>
      <c r="I139">
        <f t="shared" si="5"/>
        <v>3</v>
      </c>
    </row>
    <row r="140" spans="1:9" ht="15" customHeight="1" x14ac:dyDescent="0.3">
      <c r="A140" t="str">
        <f>IF(D140=8,"NONE",IF(Security_Measures!D140&lt;&gt;"",Security_Measures!D140,""))</f>
        <v/>
      </c>
      <c r="B140" t="str">
        <f>IF(D140=8,"NONE",IF(Security_Measures!B140&lt;&gt;"",Security_Measures!B140,""))</f>
        <v/>
      </c>
      <c r="C140" t="str">
        <f>IF(D140=8,"NONE",IF(Security_Measures!C140&lt;&gt;"",Security_Measures!C140,""))</f>
        <v/>
      </c>
      <c r="D140" s="128">
        <f>IF(OR(Security_Measures!G140="Total",Security_Measures!G140="To be implemented"),1,IF(Security_Measures!G140="Partial",3,IF(Security_Measures!G140="Not concerned",8,IF(OR(Security_Measures!G140="",Security_Measures!G140="None"),6,4))))</f>
        <v>6</v>
      </c>
      <c r="E140" s="128">
        <f>IF(Security_Measures!H140&lt;&gt;"",Security_Measures!H140,0)</f>
        <v>0</v>
      </c>
      <c r="F140" s="128">
        <f>IF(Security_Measures!I140&lt;&gt;"",Security_Measures!I140,0)</f>
        <v>0</v>
      </c>
      <c r="G140">
        <f t="shared" si="4"/>
        <v>4</v>
      </c>
      <c r="H140">
        <v>3</v>
      </c>
      <c r="I140">
        <f t="shared" si="5"/>
        <v>3</v>
      </c>
    </row>
    <row r="141" spans="1:9" ht="15" customHeight="1" x14ac:dyDescent="0.3">
      <c r="A141" t="str">
        <f>IF(D141=8,"NONE",IF(Security_Measures!D141&lt;&gt;"",Security_Measures!D141,""))</f>
        <v/>
      </c>
      <c r="B141" t="str">
        <f>IF(D141=8,"NONE",IF(Security_Measures!B141&lt;&gt;"",Security_Measures!B141,""))</f>
        <v/>
      </c>
      <c r="C141" t="str">
        <f>IF(D141=8,"NONE",IF(Security_Measures!C141&lt;&gt;"",Security_Measures!C141,""))</f>
        <v/>
      </c>
      <c r="D141" s="128">
        <f>IF(OR(Security_Measures!G141="Total",Security_Measures!G141="To be implemented"),1,IF(Security_Measures!G141="Partial",3,IF(Security_Measures!G141="Not concerned",8,IF(OR(Security_Measures!G141="",Security_Measures!G141="None"),6,4))))</f>
        <v>6</v>
      </c>
      <c r="E141" s="128">
        <f>IF(Security_Measures!H141&lt;&gt;"",Security_Measures!H141,0)</f>
        <v>0</v>
      </c>
      <c r="F141" s="128">
        <f>IF(Security_Measures!I141&lt;&gt;"",Security_Measures!I141,0)</f>
        <v>0</v>
      </c>
      <c r="G141">
        <f t="shared" si="4"/>
        <v>4</v>
      </c>
      <c r="H141">
        <v>2</v>
      </c>
      <c r="I141">
        <f t="shared" si="5"/>
        <v>3</v>
      </c>
    </row>
    <row r="142" spans="1:9" ht="15" customHeight="1" x14ac:dyDescent="0.3">
      <c r="A142" t="str">
        <f>IF(D142=8,"NONE",IF(Security_Measures!D142&lt;&gt;"",Security_Measures!D142,""))</f>
        <v/>
      </c>
      <c r="B142" t="str">
        <f>IF(D142=8,"NONE",IF(Security_Measures!B142&lt;&gt;"",Security_Measures!B142,""))</f>
        <v/>
      </c>
      <c r="C142" t="str">
        <f>IF(D142=8,"NONE",IF(Security_Measures!C142&lt;&gt;"",Security_Measures!C142,""))</f>
        <v/>
      </c>
      <c r="D142" s="128">
        <f>IF(OR(Security_Measures!G142="Total",Security_Measures!G142="To be implemented"),1,IF(Security_Measures!G142="Partial",3,IF(Security_Measures!G142="Not concerned",8,IF(OR(Security_Measures!G142="",Security_Measures!G142="None"),6,4))))</f>
        <v>6</v>
      </c>
      <c r="E142" s="128">
        <f>IF(Security_Measures!H142&lt;&gt;"",Security_Measures!H142,0)</f>
        <v>0</v>
      </c>
      <c r="F142" s="128">
        <f>IF(Security_Measures!I142&lt;&gt;"",Security_Measures!I142,0)</f>
        <v>0</v>
      </c>
      <c r="G142">
        <f t="shared" si="4"/>
        <v>4</v>
      </c>
      <c r="H142">
        <v>2</v>
      </c>
      <c r="I142">
        <f t="shared" si="5"/>
        <v>3</v>
      </c>
    </row>
    <row r="143" spans="1:9" ht="15" customHeight="1" x14ac:dyDescent="0.3">
      <c r="A143" t="str">
        <f>IF(D143=8,"NONE",IF(Security_Measures!D143&lt;&gt;"",Security_Measures!D143,""))</f>
        <v/>
      </c>
      <c r="B143" t="str">
        <f>IF(D143=8,"NONE",IF(Security_Measures!B143&lt;&gt;"",Security_Measures!B143,""))</f>
        <v/>
      </c>
      <c r="C143" t="str">
        <f>IF(D143=8,"NONE",IF(Security_Measures!C143&lt;&gt;"",Security_Measures!C143,""))</f>
        <v/>
      </c>
      <c r="D143" s="128">
        <f>IF(OR(Security_Measures!G143="Total",Security_Measures!G143="To be implemented"),1,IF(Security_Measures!G143="Partial",3,IF(Security_Measures!G143="Not concerned",8,IF(OR(Security_Measures!G143="",Security_Measures!G143="None"),6,4))))</f>
        <v>6</v>
      </c>
      <c r="E143" s="128">
        <f>IF(Security_Measures!H143&lt;&gt;"",Security_Measures!H143,0)</f>
        <v>0</v>
      </c>
      <c r="F143" s="128">
        <f>IF(Security_Measures!I143&lt;&gt;"",Security_Measures!I143,0)</f>
        <v>0</v>
      </c>
      <c r="G143">
        <f t="shared" si="4"/>
        <v>4</v>
      </c>
      <c r="H143">
        <v>2</v>
      </c>
      <c r="I143">
        <f t="shared" si="5"/>
        <v>3</v>
      </c>
    </row>
    <row r="144" spans="1:9" ht="15" customHeight="1" x14ac:dyDescent="0.3">
      <c r="A144" t="str">
        <f>IF(D144=8,"NONE",IF(Security_Measures!D144&lt;&gt;"",Security_Measures!D144,""))</f>
        <v/>
      </c>
      <c r="B144" t="str">
        <f>IF(D144=8,"NONE",IF(Security_Measures!B144&lt;&gt;"",Security_Measures!B144,""))</f>
        <v/>
      </c>
      <c r="C144" t="str">
        <f>IF(D144=8,"NONE",IF(Security_Measures!C144&lt;&gt;"",Security_Measures!C144,""))</f>
        <v/>
      </c>
      <c r="D144" s="128">
        <f>IF(OR(Security_Measures!G144="Total",Security_Measures!G144="To be implemented"),1,IF(Security_Measures!G144="Partial",3,IF(Security_Measures!G144="Not concerned",8,IF(OR(Security_Measures!G144="",Security_Measures!G144="None"),6,4))))</f>
        <v>6</v>
      </c>
      <c r="E144" s="128">
        <f>IF(Security_Measures!H144&lt;&gt;"",Security_Measures!H144,0)</f>
        <v>0</v>
      </c>
      <c r="F144" s="128">
        <f>IF(Security_Measures!I144&lt;&gt;"",Security_Measures!I144,0)</f>
        <v>0</v>
      </c>
      <c r="G144">
        <f t="shared" si="4"/>
        <v>4</v>
      </c>
      <c r="H144">
        <v>2</v>
      </c>
      <c r="I144">
        <f t="shared" si="5"/>
        <v>3</v>
      </c>
    </row>
    <row r="145" spans="1:9" ht="15" customHeight="1" x14ac:dyDescent="0.3">
      <c r="A145" t="str">
        <f>IF(D145=8,"NONE",IF(Security_Measures!D145&lt;&gt;"",Security_Measures!D145,""))</f>
        <v/>
      </c>
      <c r="B145" t="str">
        <f>IF(D145=8,"NONE",IF(Security_Measures!B145&lt;&gt;"",Security_Measures!B145,""))</f>
        <v/>
      </c>
      <c r="C145" t="str">
        <f>IF(D145=8,"NONE",IF(Security_Measures!C145&lt;&gt;"",Security_Measures!C145,""))</f>
        <v/>
      </c>
      <c r="D145" s="128">
        <f>IF(OR(Security_Measures!G145="Total",Security_Measures!G145="To be implemented"),1,IF(Security_Measures!G145="Partial",3,IF(Security_Measures!G145="Not concerned",8,IF(OR(Security_Measures!G145="",Security_Measures!G145="None"),6,4))))</f>
        <v>6</v>
      </c>
      <c r="E145" s="128">
        <f>IF(Security_Measures!H145&lt;&gt;"",Security_Measures!H145,0)</f>
        <v>0</v>
      </c>
      <c r="F145" s="128">
        <f>IF(Security_Measures!I145&lt;&gt;"",Security_Measures!I145,0)</f>
        <v>0</v>
      </c>
      <c r="G145">
        <f t="shared" si="4"/>
        <v>4</v>
      </c>
      <c r="H145">
        <v>2</v>
      </c>
      <c r="I145">
        <f t="shared" si="5"/>
        <v>3</v>
      </c>
    </row>
    <row r="146" spans="1:9" ht="15" customHeight="1" x14ac:dyDescent="0.3">
      <c r="A146" t="str">
        <f>IF(D146=8,"NONE",IF(Security_Measures!D146&lt;&gt;"",Security_Measures!D146,""))</f>
        <v/>
      </c>
      <c r="B146" t="str">
        <f>IF(D146=8,"NONE",IF(Security_Measures!B146&lt;&gt;"",Security_Measures!B146,""))</f>
        <v/>
      </c>
      <c r="C146" t="str">
        <f>IF(D146=8,"NONE",IF(Security_Measures!C146&lt;&gt;"",Security_Measures!C146,""))</f>
        <v/>
      </c>
      <c r="D146" s="128">
        <f>IF(OR(Security_Measures!G146="Total",Security_Measures!G146="To be implemented"),1,IF(Security_Measures!G146="Partial",3,IF(Security_Measures!G146="Not concerned",8,IF(OR(Security_Measures!G146="",Security_Measures!G146="None"),6,4))))</f>
        <v>6</v>
      </c>
      <c r="E146" s="128">
        <f>IF(Security_Measures!H146&lt;&gt;"",Security_Measures!H146,0)</f>
        <v>0</v>
      </c>
      <c r="F146" s="128">
        <f>IF(Security_Measures!I146&lt;&gt;"",Security_Measures!I146,0)</f>
        <v>0</v>
      </c>
      <c r="G146">
        <f t="shared" si="4"/>
        <v>4</v>
      </c>
      <c r="H146">
        <v>2</v>
      </c>
      <c r="I146">
        <f t="shared" si="5"/>
        <v>3</v>
      </c>
    </row>
    <row r="147" spans="1:9" ht="15" customHeight="1" x14ac:dyDescent="0.3">
      <c r="A147" t="str">
        <f>IF(D147=8,"NONE",IF(Security_Measures!D147&lt;&gt;"",Security_Measures!D147,""))</f>
        <v/>
      </c>
      <c r="B147" t="str">
        <f>IF(D147=8,"NONE",IF(Security_Measures!B147&lt;&gt;"",Security_Measures!B147,""))</f>
        <v/>
      </c>
      <c r="C147" t="str">
        <f>IF(D147=8,"NONE",IF(Security_Measures!C147&lt;&gt;"",Security_Measures!C147,""))</f>
        <v/>
      </c>
      <c r="D147" s="128">
        <f>IF(OR(Security_Measures!G147="Total",Security_Measures!G147="To be implemented"),1,IF(Security_Measures!G147="Partial",3,IF(Security_Measures!G147="Not concerned",8,IF(OR(Security_Measures!G147="",Security_Measures!G147="None"),6,4))))</f>
        <v>6</v>
      </c>
      <c r="E147" s="128">
        <f>IF(Security_Measures!H147&lt;&gt;"",Security_Measures!H147,0)</f>
        <v>0</v>
      </c>
      <c r="F147" s="128">
        <f>IF(Security_Measures!I147&lt;&gt;"",Security_Measures!I147,0)</f>
        <v>0</v>
      </c>
      <c r="G147">
        <f t="shared" si="4"/>
        <v>4</v>
      </c>
      <c r="H147">
        <v>2</v>
      </c>
      <c r="I147">
        <f t="shared" si="5"/>
        <v>3</v>
      </c>
    </row>
    <row r="148" spans="1:9" ht="15" customHeight="1" x14ac:dyDescent="0.3">
      <c r="A148" t="str">
        <f>IF(D148=8,"NONE",IF(Security_Measures!D148&lt;&gt;"",Security_Measures!D148,""))</f>
        <v/>
      </c>
      <c r="B148" t="str">
        <f>IF(D148=8,"NONE",IF(Security_Measures!B148&lt;&gt;"",Security_Measures!B148,""))</f>
        <v/>
      </c>
      <c r="C148" t="str">
        <f>IF(D148=8,"NONE",IF(Security_Measures!C148&lt;&gt;"",Security_Measures!C148,""))</f>
        <v/>
      </c>
      <c r="D148" s="128">
        <f>IF(OR(Security_Measures!G148="Total",Security_Measures!G148="To be implemented"),1,IF(Security_Measures!G148="Partial",3,IF(Security_Measures!G148="Not concerned",8,IF(OR(Security_Measures!G148="",Security_Measures!G148="None"),6,4))))</f>
        <v>6</v>
      </c>
      <c r="E148" s="128">
        <f>IF(Security_Measures!H148&lt;&gt;"",Security_Measures!H148,0)</f>
        <v>0</v>
      </c>
      <c r="F148" s="128">
        <f>IF(Security_Measures!I148&lt;&gt;"",Security_Measures!I148,0)</f>
        <v>0</v>
      </c>
      <c r="G148">
        <f t="shared" si="4"/>
        <v>4</v>
      </c>
      <c r="H148">
        <v>2</v>
      </c>
      <c r="I148">
        <f t="shared" si="5"/>
        <v>3</v>
      </c>
    </row>
    <row r="149" spans="1:9" ht="15" customHeight="1" x14ac:dyDescent="0.3">
      <c r="A149" t="str">
        <f>IF(D149=8,"NONE",IF(Security_Measures!D149&lt;&gt;"",Security_Measures!D149,""))</f>
        <v/>
      </c>
      <c r="B149" t="str">
        <f>IF(D149=8,"NONE",IF(Security_Measures!B149&lt;&gt;"",Security_Measures!B149,""))</f>
        <v/>
      </c>
      <c r="C149" t="str">
        <f>IF(D149=8,"NONE",IF(Security_Measures!C149&lt;&gt;"",Security_Measures!C149,""))</f>
        <v/>
      </c>
      <c r="D149" s="128">
        <f>IF(OR(Security_Measures!G149="Total",Security_Measures!G149="To be implemented"),1,IF(Security_Measures!G149="Partial",3,IF(Security_Measures!G149="Not concerned",8,IF(OR(Security_Measures!G149="",Security_Measures!G149="None"),6,4))))</f>
        <v>6</v>
      </c>
      <c r="E149" s="128">
        <f>IF(Security_Measures!H149&lt;&gt;"",Security_Measures!H149,0)</f>
        <v>0</v>
      </c>
      <c r="F149" s="128">
        <f>IF(Security_Measures!I149&lt;&gt;"",Security_Measures!I149,0)</f>
        <v>0</v>
      </c>
      <c r="G149">
        <f t="shared" si="4"/>
        <v>4</v>
      </c>
      <c r="H149">
        <v>2</v>
      </c>
      <c r="I149">
        <f t="shared" si="5"/>
        <v>3</v>
      </c>
    </row>
    <row r="150" spans="1:9" ht="15" customHeight="1" x14ac:dyDescent="0.3">
      <c r="A150" t="str">
        <f>IF(D150=8,"NONE",IF(Security_Measures!D150&lt;&gt;"",Security_Measures!D150,""))</f>
        <v/>
      </c>
      <c r="B150" t="str">
        <f>IF(D150=8,"NONE",IF(Security_Measures!B150&lt;&gt;"",Security_Measures!B150,""))</f>
        <v/>
      </c>
      <c r="C150" t="str">
        <f>IF(D150=8,"NONE",IF(Security_Measures!C150&lt;&gt;"",Security_Measures!C150,""))</f>
        <v/>
      </c>
      <c r="D150" s="128">
        <f>IF(OR(Security_Measures!G150="Total",Security_Measures!G150="To be implemented"),1,IF(Security_Measures!G150="Partial",3,IF(Security_Measures!G150="Not concerned",8,IF(OR(Security_Measures!G150="",Security_Measures!G150="None"),6,4))))</f>
        <v>6</v>
      </c>
      <c r="E150" s="128">
        <f>IF(Security_Measures!H150&lt;&gt;"",Security_Measures!H150,0)</f>
        <v>0</v>
      </c>
      <c r="F150" s="128">
        <f>IF(Security_Measures!I150&lt;&gt;"",Security_Measures!I150,0)</f>
        <v>0</v>
      </c>
      <c r="G150">
        <f t="shared" si="4"/>
        <v>4</v>
      </c>
      <c r="H150">
        <v>2</v>
      </c>
      <c r="I150">
        <f t="shared" si="5"/>
        <v>3</v>
      </c>
    </row>
    <row r="151" spans="1:9" ht="15" customHeight="1" x14ac:dyDescent="0.3">
      <c r="A151" t="str">
        <f>IF(D151=8,"NONE",IF(Security_Measures!D151&lt;&gt;"",Security_Measures!D151,""))</f>
        <v/>
      </c>
      <c r="B151" t="str">
        <f>IF(D151=8,"NONE",IF(Security_Measures!B151&lt;&gt;"",Security_Measures!B151,""))</f>
        <v/>
      </c>
      <c r="C151" t="str">
        <f>IF(D151=8,"NONE",IF(Security_Measures!C151&lt;&gt;"",Security_Measures!C151,""))</f>
        <v/>
      </c>
      <c r="D151" s="128">
        <f>IF(OR(Security_Measures!G151="Total",Security_Measures!G151="To be implemented"),1,IF(Security_Measures!G151="Partial",3,IF(Security_Measures!G151="Not concerned",8,IF(OR(Security_Measures!G151="",Security_Measures!G151="None"),6,4))))</f>
        <v>6</v>
      </c>
      <c r="E151" s="128">
        <f>IF(Security_Measures!H151&lt;&gt;"",Security_Measures!H151,0)</f>
        <v>0</v>
      </c>
      <c r="F151" s="128">
        <f>IF(Security_Measures!I151&lt;&gt;"",Security_Measures!I151,0)</f>
        <v>0</v>
      </c>
      <c r="G151">
        <f t="shared" si="4"/>
        <v>4</v>
      </c>
      <c r="H151">
        <v>2</v>
      </c>
      <c r="I151">
        <f t="shared" si="5"/>
        <v>3</v>
      </c>
    </row>
    <row r="152" spans="1:9" ht="15" customHeight="1" x14ac:dyDescent="0.3">
      <c r="A152" t="str">
        <f>IF(D152=8,"NONE",IF(Security_Measures!D152&lt;&gt;"",Security_Measures!D152,""))</f>
        <v/>
      </c>
      <c r="B152" t="str">
        <f>IF(D152=8,"NONE",IF(Security_Measures!B152&lt;&gt;"",Security_Measures!B152,""))</f>
        <v/>
      </c>
      <c r="C152" t="str">
        <f>IF(D152=8,"NONE",IF(Security_Measures!C152&lt;&gt;"",Security_Measures!C152,""))</f>
        <v/>
      </c>
      <c r="D152" s="128">
        <f>IF(OR(Security_Measures!G152="Total",Security_Measures!G152="To be implemented"),1,IF(Security_Measures!G152="Partial",3,IF(Security_Measures!G152="Not concerned",8,IF(OR(Security_Measures!G152="",Security_Measures!G152="None"),6,4))))</f>
        <v>6</v>
      </c>
      <c r="E152" s="128">
        <f>IF(Security_Measures!H152&lt;&gt;"",Security_Measures!H152,0)</f>
        <v>0</v>
      </c>
      <c r="F152" s="128">
        <f>IF(Security_Measures!I152&lt;&gt;"",Security_Measures!I152,0)</f>
        <v>0</v>
      </c>
      <c r="G152">
        <f t="shared" si="4"/>
        <v>4</v>
      </c>
      <c r="H152">
        <v>2</v>
      </c>
      <c r="I152">
        <f t="shared" si="5"/>
        <v>3</v>
      </c>
    </row>
    <row r="153" spans="1:9" ht="15" customHeight="1" x14ac:dyDescent="0.3">
      <c r="A153" t="str">
        <f>IF(D153=8,"NONE",IF(Security_Measures!D153&lt;&gt;"",Security_Measures!D153,""))</f>
        <v/>
      </c>
      <c r="B153" t="str">
        <f>IF(D153=8,"NONE",IF(Security_Measures!B153&lt;&gt;"",Security_Measures!B153,""))</f>
        <v/>
      </c>
      <c r="C153" t="str">
        <f>IF(D153=8,"NONE",IF(Security_Measures!C153&lt;&gt;"",Security_Measures!C153,""))</f>
        <v/>
      </c>
      <c r="D153" s="128">
        <f>IF(OR(Security_Measures!G153="Total",Security_Measures!G153="To be implemented"),1,IF(Security_Measures!G153="Partial",3,IF(Security_Measures!G153="Not concerned",8,IF(OR(Security_Measures!G153="",Security_Measures!G153="None"),6,4))))</f>
        <v>6</v>
      </c>
      <c r="E153" s="128">
        <f>IF(Security_Measures!H153&lt;&gt;"",Security_Measures!H153,0)</f>
        <v>0</v>
      </c>
      <c r="F153" s="128">
        <f>IF(Security_Measures!I153&lt;&gt;"",Security_Measures!I153,0)</f>
        <v>0</v>
      </c>
      <c r="G153">
        <f t="shared" si="4"/>
        <v>4</v>
      </c>
      <c r="H153">
        <v>2</v>
      </c>
      <c r="I153">
        <f t="shared" si="5"/>
        <v>3</v>
      </c>
    </row>
    <row r="154" spans="1:9" ht="15" customHeight="1" x14ac:dyDescent="0.3">
      <c r="A154" t="str">
        <f>IF(D154=8,"NONE",IF(Security_Measures!D154&lt;&gt;"",Security_Measures!D154,""))</f>
        <v/>
      </c>
      <c r="B154" t="str">
        <f>IF(D154=8,"NONE",IF(Security_Measures!B154&lt;&gt;"",Security_Measures!B154,""))</f>
        <v/>
      </c>
      <c r="C154" t="str">
        <f>IF(D154=8,"NONE",IF(Security_Measures!C154&lt;&gt;"",Security_Measures!C154,""))</f>
        <v/>
      </c>
      <c r="D154" s="128">
        <f>IF(OR(Security_Measures!G154="Total",Security_Measures!G154="To be implemented"),1,IF(Security_Measures!G154="Partial",3,IF(Security_Measures!G154="Not concerned",8,IF(OR(Security_Measures!G154="",Security_Measures!G154="None"),6,4))))</f>
        <v>6</v>
      </c>
      <c r="E154" s="128">
        <f>IF(Security_Measures!H154&lt;&gt;"",Security_Measures!H154,0)</f>
        <v>0</v>
      </c>
      <c r="F154" s="128">
        <f>IF(Security_Measures!I154&lt;&gt;"",Security_Measures!I154,0)</f>
        <v>0</v>
      </c>
      <c r="G154">
        <f t="shared" si="4"/>
        <v>4</v>
      </c>
      <c r="H154">
        <v>2</v>
      </c>
      <c r="I154">
        <f t="shared" si="5"/>
        <v>3</v>
      </c>
    </row>
    <row r="155" spans="1:9" ht="15" customHeight="1" x14ac:dyDescent="0.3">
      <c r="A155" t="str">
        <f>IF(D155=8,"NONE",IF(Security_Measures!D155&lt;&gt;"",Security_Measures!D155,""))</f>
        <v/>
      </c>
      <c r="B155" t="str">
        <f>IF(D155=8,"NONE",IF(Security_Measures!B155&lt;&gt;"",Security_Measures!B155,""))</f>
        <v/>
      </c>
      <c r="C155" t="str">
        <f>IF(D155=8,"NONE",IF(Security_Measures!C155&lt;&gt;"",Security_Measures!C155,""))</f>
        <v/>
      </c>
      <c r="D155" s="128">
        <f>IF(OR(Security_Measures!G155="Total",Security_Measures!G155="To be implemented"),1,IF(Security_Measures!G155="Partial",3,IF(Security_Measures!G155="Not concerned",8,IF(OR(Security_Measures!G155="",Security_Measures!G155="None"),6,4))))</f>
        <v>6</v>
      </c>
      <c r="E155" s="128">
        <f>IF(Security_Measures!H155&lt;&gt;"",Security_Measures!H155,0)</f>
        <v>0</v>
      </c>
      <c r="F155" s="128">
        <f>IF(Security_Measures!I155&lt;&gt;"",Security_Measures!I155,0)</f>
        <v>0</v>
      </c>
      <c r="G155">
        <f t="shared" si="4"/>
        <v>4</v>
      </c>
      <c r="H155">
        <v>2</v>
      </c>
      <c r="I155">
        <f t="shared" si="5"/>
        <v>3</v>
      </c>
    </row>
    <row r="156" spans="1:9" ht="15" customHeight="1" x14ac:dyDescent="0.3">
      <c r="A156" t="str">
        <f>IF(D156=8,"NONE",IF(Security_Measures!D156&lt;&gt;"",Security_Measures!D156,""))</f>
        <v/>
      </c>
      <c r="B156" t="str">
        <f>IF(D156=8,"NONE",IF(Security_Measures!B156&lt;&gt;"",Security_Measures!B156,""))</f>
        <v/>
      </c>
      <c r="C156" t="str">
        <f>IF(D156=8,"NONE",IF(Security_Measures!C156&lt;&gt;"",Security_Measures!C156,""))</f>
        <v/>
      </c>
      <c r="D156" s="128">
        <f>IF(OR(Security_Measures!G156="Total",Security_Measures!G156="To be implemented"),1,IF(Security_Measures!G156="Partial",3,IF(Security_Measures!G156="Not concerned",8,IF(OR(Security_Measures!G156="",Security_Measures!G156="None"),6,4))))</f>
        <v>6</v>
      </c>
      <c r="E156" s="128">
        <f>IF(Security_Measures!H156&lt;&gt;"",Security_Measures!H156,0)</f>
        <v>0</v>
      </c>
      <c r="F156" s="128">
        <f>IF(Security_Measures!I156&lt;&gt;"",Security_Measures!I156,0)</f>
        <v>0</v>
      </c>
      <c r="G156">
        <f t="shared" si="4"/>
        <v>4</v>
      </c>
      <c r="H156">
        <v>2</v>
      </c>
      <c r="I156">
        <f t="shared" si="5"/>
        <v>3</v>
      </c>
    </row>
    <row r="157" spans="1:9" ht="15" customHeight="1" x14ac:dyDescent="0.3">
      <c r="A157" t="str">
        <f>IF(D157=8,"NONE",IF(Security_Measures!D157&lt;&gt;"",Security_Measures!D157,""))</f>
        <v/>
      </c>
      <c r="B157" t="str">
        <f>IF(D157=8,"NONE",IF(Security_Measures!B157&lt;&gt;"",Security_Measures!B157,""))</f>
        <v/>
      </c>
      <c r="C157" t="str">
        <f>IF(D157=8,"NONE",IF(Security_Measures!C157&lt;&gt;"",Security_Measures!C157,""))</f>
        <v/>
      </c>
      <c r="D157" s="128">
        <f>IF(OR(Security_Measures!G157="Total",Security_Measures!G157="To be implemented"),1,IF(Security_Measures!G157="Partial",3,IF(Security_Measures!G157="Not concerned",8,IF(OR(Security_Measures!G157="",Security_Measures!G157="None"),6,4))))</f>
        <v>6</v>
      </c>
      <c r="E157" s="128">
        <f>IF(Security_Measures!H157&lt;&gt;"",Security_Measures!H157,0)</f>
        <v>0</v>
      </c>
      <c r="F157" s="128">
        <f>IF(Security_Measures!I157&lt;&gt;"",Security_Measures!I157,0)</f>
        <v>0</v>
      </c>
      <c r="G157">
        <f t="shared" si="4"/>
        <v>4</v>
      </c>
      <c r="H157">
        <v>2</v>
      </c>
      <c r="I157">
        <f t="shared" si="5"/>
        <v>3</v>
      </c>
    </row>
    <row r="158" spans="1:9" ht="15" customHeight="1" x14ac:dyDescent="0.3">
      <c r="A158" t="str">
        <f>IF(D158=8,"NONE",IF(Security_Measures!D158&lt;&gt;"",Security_Measures!D158,""))</f>
        <v/>
      </c>
      <c r="B158" t="str">
        <f>IF(D158=8,"NONE",IF(Security_Measures!B158&lt;&gt;"",Security_Measures!B158,""))</f>
        <v/>
      </c>
      <c r="C158" t="str">
        <f>IF(D158=8,"NONE",IF(Security_Measures!C158&lt;&gt;"",Security_Measures!C158,""))</f>
        <v/>
      </c>
      <c r="D158" s="128">
        <f>IF(OR(Security_Measures!G158="Total",Security_Measures!G158="To be implemented"),1,IF(Security_Measures!G158="Partial",3,IF(Security_Measures!G158="Not concerned",8,IF(OR(Security_Measures!G158="",Security_Measures!G158="None"),6,4))))</f>
        <v>6</v>
      </c>
      <c r="E158" s="128">
        <f>IF(Security_Measures!H158&lt;&gt;"",Security_Measures!H158,0)</f>
        <v>0</v>
      </c>
      <c r="F158" s="128">
        <f>IF(Security_Measures!I158&lt;&gt;"",Security_Measures!I158,0)</f>
        <v>0</v>
      </c>
      <c r="G158">
        <f t="shared" si="4"/>
        <v>4</v>
      </c>
      <c r="H158">
        <v>2</v>
      </c>
      <c r="I158">
        <f t="shared" si="5"/>
        <v>3</v>
      </c>
    </row>
    <row r="159" spans="1:9" ht="15" customHeight="1" x14ac:dyDescent="0.3">
      <c r="A159" t="str">
        <f>IF(D159=8,"NONE",IF(Security_Measures!D159&lt;&gt;"",Security_Measures!D159,""))</f>
        <v/>
      </c>
      <c r="B159" t="str">
        <f>IF(D159=8,"NONE",IF(Security_Measures!B159&lt;&gt;"",Security_Measures!B159,""))</f>
        <v/>
      </c>
      <c r="C159" t="str">
        <f>IF(D159=8,"NONE",IF(Security_Measures!C159&lt;&gt;"",Security_Measures!C159,""))</f>
        <v/>
      </c>
      <c r="D159" s="128">
        <f>IF(OR(Security_Measures!G159="Total",Security_Measures!G159="To be implemented"),1,IF(Security_Measures!G159="Partial",3,IF(Security_Measures!G159="Not concerned",8,IF(OR(Security_Measures!G159="",Security_Measures!G159="None"),6,4))))</f>
        <v>6</v>
      </c>
      <c r="E159" s="128">
        <f>IF(Security_Measures!H159&lt;&gt;"",Security_Measures!H159,0)</f>
        <v>0</v>
      </c>
      <c r="F159" s="128">
        <f>IF(Security_Measures!I159&lt;&gt;"",Security_Measures!I159,0)</f>
        <v>0</v>
      </c>
      <c r="G159">
        <f t="shared" si="4"/>
        <v>4</v>
      </c>
      <c r="H159">
        <v>2</v>
      </c>
      <c r="I159">
        <f t="shared" si="5"/>
        <v>3</v>
      </c>
    </row>
    <row r="160" spans="1:9" ht="15" customHeight="1" x14ac:dyDescent="0.3">
      <c r="A160" t="str">
        <f>IF(D160=8,"NONE",IF(Security_Measures!D160&lt;&gt;"",Security_Measures!D160,""))</f>
        <v/>
      </c>
      <c r="B160" t="str">
        <f>IF(D160=8,"NONE",IF(Security_Measures!B160&lt;&gt;"",Security_Measures!B160,""))</f>
        <v/>
      </c>
      <c r="C160" t="str">
        <f>IF(D160=8,"NONE",IF(Security_Measures!C160&lt;&gt;"",Security_Measures!C160,""))</f>
        <v/>
      </c>
      <c r="D160" s="128">
        <f>IF(OR(Security_Measures!G160="Total",Security_Measures!G160="To be implemented"),1,IF(Security_Measures!G160="Partial",3,IF(Security_Measures!G160="Not concerned",8,IF(OR(Security_Measures!G160="",Security_Measures!G160="None"),6,4))))</f>
        <v>6</v>
      </c>
      <c r="E160" s="128">
        <f>IF(Security_Measures!H160&lt;&gt;"",Security_Measures!H160,0)</f>
        <v>0</v>
      </c>
      <c r="F160" s="128">
        <f>IF(Security_Measures!I160&lt;&gt;"",Security_Measures!I160,0)</f>
        <v>0</v>
      </c>
      <c r="G160">
        <f t="shared" si="4"/>
        <v>4</v>
      </c>
      <c r="H160">
        <v>2</v>
      </c>
      <c r="I160">
        <f t="shared" si="5"/>
        <v>3</v>
      </c>
    </row>
    <row r="161" spans="1:9" ht="15" customHeight="1" x14ac:dyDescent="0.3">
      <c r="A161" t="str">
        <f>IF(D161=8,"NONE",IF(Security_Measures!D161&lt;&gt;"",Security_Measures!D161,""))</f>
        <v/>
      </c>
      <c r="B161" t="str">
        <f>IF(D161=8,"NONE",IF(Security_Measures!B161&lt;&gt;"",Security_Measures!B161,""))</f>
        <v/>
      </c>
      <c r="C161" t="str">
        <f>IF(D161=8,"NONE",IF(Security_Measures!C161&lt;&gt;"",Security_Measures!C161,""))</f>
        <v/>
      </c>
      <c r="D161" s="128">
        <f>IF(OR(Security_Measures!G161="Total",Security_Measures!G161="To be implemented"),1,IF(Security_Measures!G161="Partial",3,IF(Security_Measures!G161="Not concerned",8,IF(OR(Security_Measures!G161="",Security_Measures!G161="None"),6,4))))</f>
        <v>6</v>
      </c>
      <c r="E161" s="128">
        <f>IF(Security_Measures!H161&lt;&gt;"",Security_Measures!H161,0)</f>
        <v>0</v>
      </c>
      <c r="F161" s="128">
        <f>IF(Security_Measures!I161&lt;&gt;"",Security_Measures!I161,0)</f>
        <v>0</v>
      </c>
      <c r="G161">
        <f t="shared" si="4"/>
        <v>4</v>
      </c>
      <c r="H161">
        <v>2</v>
      </c>
      <c r="I161">
        <f t="shared" si="5"/>
        <v>3</v>
      </c>
    </row>
    <row r="162" spans="1:9" ht="15" customHeight="1" x14ac:dyDescent="0.3">
      <c r="A162" t="str">
        <f>IF(D162=8,"NONE",IF(Security_Measures!D162&lt;&gt;"",Security_Measures!D162,""))</f>
        <v/>
      </c>
      <c r="B162" t="str">
        <f>IF(D162=8,"NONE",IF(Security_Measures!B162&lt;&gt;"",Security_Measures!B162,""))</f>
        <v/>
      </c>
      <c r="C162" t="str">
        <f>IF(D162=8,"NONE",IF(Security_Measures!C162&lt;&gt;"",Security_Measures!C162,""))</f>
        <v/>
      </c>
      <c r="D162" s="128">
        <f>IF(OR(Security_Measures!G162="Total",Security_Measures!G162="To be implemented"),1,IF(Security_Measures!G162="Partial",3,IF(Security_Measures!G162="Not concerned",8,IF(OR(Security_Measures!G162="",Security_Measures!G162="None"),6,4))))</f>
        <v>6</v>
      </c>
      <c r="E162" s="128">
        <f>IF(Security_Measures!H162&lt;&gt;"",Security_Measures!H162,0)</f>
        <v>0</v>
      </c>
      <c r="F162" s="128">
        <f>IF(Security_Measures!I162&lt;&gt;"",Security_Measures!I162,0)</f>
        <v>0</v>
      </c>
      <c r="G162">
        <f t="shared" si="4"/>
        <v>4</v>
      </c>
      <c r="H162">
        <v>2</v>
      </c>
      <c r="I162">
        <f t="shared" si="5"/>
        <v>3</v>
      </c>
    </row>
    <row r="163" spans="1:9" ht="15" customHeight="1" x14ac:dyDescent="0.3">
      <c r="A163" t="str">
        <f>IF(D163=8,"NONE",IF(Security_Measures!D163&lt;&gt;"",Security_Measures!D163,""))</f>
        <v/>
      </c>
      <c r="B163" t="str">
        <f>IF(D163=8,"NONE",IF(Security_Measures!B163&lt;&gt;"",Security_Measures!B163,""))</f>
        <v/>
      </c>
      <c r="C163" t="str">
        <f>IF(D163=8,"NONE",IF(Security_Measures!C163&lt;&gt;"",Security_Measures!C163,""))</f>
        <v/>
      </c>
      <c r="D163" s="128">
        <f>IF(OR(Security_Measures!G163="Total",Security_Measures!G163="To be implemented"),1,IF(Security_Measures!G163="Partial",3,IF(Security_Measures!G163="Not concerned",8,IF(OR(Security_Measures!G163="",Security_Measures!G163="None"),6,4))))</f>
        <v>6</v>
      </c>
      <c r="E163" s="128">
        <f>IF(Security_Measures!H163&lt;&gt;"",Security_Measures!H163,0)</f>
        <v>0</v>
      </c>
      <c r="F163" s="128">
        <f>IF(Security_Measures!I163&lt;&gt;"",Security_Measures!I163,0)</f>
        <v>0</v>
      </c>
      <c r="G163">
        <f t="shared" si="4"/>
        <v>4</v>
      </c>
      <c r="H163">
        <v>2</v>
      </c>
      <c r="I163">
        <f t="shared" si="5"/>
        <v>3</v>
      </c>
    </row>
    <row r="164" spans="1:9" ht="15" customHeight="1" x14ac:dyDescent="0.3">
      <c r="A164" t="str">
        <f>IF(D164=8,"NONE",IF(Security_Measures!D164&lt;&gt;"",Security_Measures!D164,""))</f>
        <v/>
      </c>
      <c r="B164" t="str">
        <f>IF(D164=8,"NONE",IF(Security_Measures!B164&lt;&gt;"",Security_Measures!B164,""))</f>
        <v/>
      </c>
      <c r="C164" t="str">
        <f>IF(D164=8,"NONE",IF(Security_Measures!C164&lt;&gt;"",Security_Measures!C164,""))</f>
        <v/>
      </c>
      <c r="D164" s="128">
        <f>IF(OR(Security_Measures!G164="Total",Security_Measures!G164="To be implemented"),1,IF(Security_Measures!G164="Partial",3,IF(Security_Measures!G164="Not concerned",8,IF(OR(Security_Measures!G164="",Security_Measures!G164="None"),6,4))))</f>
        <v>6</v>
      </c>
      <c r="E164" s="128">
        <f>IF(Security_Measures!H164&lt;&gt;"",Security_Measures!H164,0)</f>
        <v>0</v>
      </c>
      <c r="F164" s="128">
        <f>IF(Security_Measures!I164&lt;&gt;"",Security_Measures!I164,0)</f>
        <v>0</v>
      </c>
      <c r="G164">
        <f t="shared" si="4"/>
        <v>4</v>
      </c>
      <c r="H164">
        <v>2</v>
      </c>
      <c r="I164">
        <f t="shared" si="5"/>
        <v>3</v>
      </c>
    </row>
    <row r="165" spans="1:9" ht="15" customHeight="1" x14ac:dyDescent="0.3">
      <c r="A165" t="str">
        <f>IF(D165=8,"NONE",IF(Security_Measures!D165&lt;&gt;"",Security_Measures!D165,""))</f>
        <v/>
      </c>
      <c r="B165" t="str">
        <f>IF(D165=8,"NONE",IF(Security_Measures!B165&lt;&gt;"",Security_Measures!B165,""))</f>
        <v/>
      </c>
      <c r="C165" t="str">
        <f>IF(D165=8,"NONE",IF(Security_Measures!C165&lt;&gt;"",Security_Measures!C165,""))</f>
        <v/>
      </c>
      <c r="D165" s="128">
        <f>IF(OR(Security_Measures!G165="Total",Security_Measures!G165="To be implemented"),1,IF(Security_Measures!G165="Partial",3,IF(Security_Measures!G165="Not concerned",8,IF(OR(Security_Measures!G165="",Security_Measures!G165="None"),6,4))))</f>
        <v>6</v>
      </c>
      <c r="E165" s="128">
        <f>IF(Security_Measures!H165&lt;&gt;"",Security_Measures!H165,0)</f>
        <v>0</v>
      </c>
      <c r="F165" s="128">
        <f>IF(Security_Measures!I165&lt;&gt;"",Security_Measures!I165,0)</f>
        <v>0</v>
      </c>
      <c r="G165">
        <f t="shared" si="4"/>
        <v>4</v>
      </c>
      <c r="H165">
        <v>2</v>
      </c>
      <c r="I165">
        <f t="shared" si="5"/>
        <v>3</v>
      </c>
    </row>
    <row r="166" spans="1:9" ht="15" customHeight="1" x14ac:dyDescent="0.3">
      <c r="A166" t="str">
        <f>IF(D166=8,"NONE",IF(Security_Measures!D166&lt;&gt;"",Security_Measures!D166,""))</f>
        <v/>
      </c>
      <c r="B166" t="str">
        <f>IF(D166=8,"NONE",IF(Security_Measures!B166&lt;&gt;"",Security_Measures!B166,""))</f>
        <v/>
      </c>
      <c r="C166" t="str">
        <f>IF(D166=8,"NONE",IF(Security_Measures!C166&lt;&gt;"",Security_Measures!C166,""))</f>
        <v/>
      </c>
      <c r="D166" s="128">
        <f>IF(OR(Security_Measures!G166="Total",Security_Measures!G166="To be implemented"),1,IF(Security_Measures!G166="Partial",3,IF(Security_Measures!G166="Not concerned",8,IF(OR(Security_Measures!G166="",Security_Measures!G166="None"),6,4))))</f>
        <v>6</v>
      </c>
      <c r="E166" s="128">
        <f>IF(Security_Measures!H166&lt;&gt;"",Security_Measures!H166,0)</f>
        <v>0</v>
      </c>
      <c r="F166" s="128">
        <f>IF(Security_Measures!I166&lt;&gt;"",Security_Measures!I166,0)</f>
        <v>0</v>
      </c>
      <c r="G166">
        <f t="shared" si="4"/>
        <v>4</v>
      </c>
      <c r="H166">
        <v>2</v>
      </c>
      <c r="I166">
        <f t="shared" si="5"/>
        <v>3</v>
      </c>
    </row>
    <row r="167" spans="1:9" ht="15" customHeight="1" x14ac:dyDescent="0.3">
      <c r="A167" t="str">
        <f>IF(D167=8,"NONE",IF(Security_Measures!D167&lt;&gt;"",Security_Measures!D167,""))</f>
        <v/>
      </c>
      <c r="B167" t="str">
        <f>IF(D167=8,"NONE",IF(Security_Measures!B167&lt;&gt;"",Security_Measures!B167,""))</f>
        <v/>
      </c>
      <c r="C167" t="str">
        <f>IF(D167=8,"NONE",IF(Security_Measures!C167&lt;&gt;"",Security_Measures!C167,""))</f>
        <v/>
      </c>
      <c r="D167" s="128">
        <f>IF(OR(Security_Measures!G167="Total",Security_Measures!G167="To be implemented"),1,IF(Security_Measures!G167="Partial",3,IF(Security_Measures!G167="Not concerned",8,IF(OR(Security_Measures!G167="",Security_Measures!G167="None"),6,4))))</f>
        <v>6</v>
      </c>
      <c r="E167" s="128">
        <f>IF(Security_Measures!H167&lt;&gt;"",Security_Measures!H167,0)</f>
        <v>0</v>
      </c>
      <c r="F167" s="128">
        <f>IF(Security_Measures!I167&lt;&gt;"",Security_Measures!I167,0)</f>
        <v>0</v>
      </c>
      <c r="G167">
        <f t="shared" si="4"/>
        <v>4</v>
      </c>
      <c r="H167">
        <v>2</v>
      </c>
      <c r="I167">
        <f t="shared" si="5"/>
        <v>3</v>
      </c>
    </row>
    <row r="168" spans="1:9" ht="15" customHeight="1" x14ac:dyDescent="0.3">
      <c r="A168" t="str">
        <f>IF(D168=8,"NONE",IF(Security_Measures!D168&lt;&gt;"",Security_Measures!D168,""))</f>
        <v/>
      </c>
      <c r="B168" t="str">
        <f>IF(D168=8,"NONE",IF(Security_Measures!B168&lt;&gt;"",Security_Measures!B168,""))</f>
        <v/>
      </c>
      <c r="C168" t="str">
        <f>IF(D168=8,"NONE",IF(Security_Measures!C168&lt;&gt;"",Security_Measures!C168,""))</f>
        <v/>
      </c>
      <c r="D168" s="128">
        <f>IF(OR(Security_Measures!G168="Total",Security_Measures!G168="To be implemented"),1,IF(Security_Measures!G168="Partial",3,IF(Security_Measures!G168="Not concerned",8,IF(OR(Security_Measures!G168="",Security_Measures!G168="None"),6,4))))</f>
        <v>6</v>
      </c>
      <c r="E168" s="128">
        <f>IF(Security_Measures!H168&lt;&gt;"",Security_Measures!H168,0)</f>
        <v>0</v>
      </c>
      <c r="F168" s="128">
        <f>IF(Security_Measures!I168&lt;&gt;"",Security_Measures!I168,0)</f>
        <v>0</v>
      </c>
      <c r="G168">
        <f t="shared" si="4"/>
        <v>4</v>
      </c>
      <c r="H168">
        <v>2</v>
      </c>
      <c r="I168">
        <f t="shared" si="5"/>
        <v>3</v>
      </c>
    </row>
    <row r="169" spans="1:9" ht="15" customHeight="1" x14ac:dyDescent="0.3">
      <c r="A169" t="str">
        <f>IF(D169=8,"NONE",IF(Security_Measures!D169&lt;&gt;"",Security_Measures!D169,""))</f>
        <v/>
      </c>
      <c r="B169" t="str">
        <f>IF(D169=8,"NONE",IF(Security_Measures!B169&lt;&gt;"",Security_Measures!B169,""))</f>
        <v/>
      </c>
      <c r="C169" t="str">
        <f>IF(D169=8,"NONE",IF(Security_Measures!C169&lt;&gt;"",Security_Measures!C169,""))</f>
        <v/>
      </c>
      <c r="D169" s="128">
        <f>IF(OR(Security_Measures!G169="Total",Security_Measures!G169="To be implemented"),1,IF(Security_Measures!G169="Partial",3,IF(Security_Measures!G169="Not concerned",8,IF(OR(Security_Measures!G169="",Security_Measures!G169="None"),6,4))))</f>
        <v>6</v>
      </c>
      <c r="E169" s="128">
        <f>IF(Security_Measures!H169&lt;&gt;"",Security_Measures!H169,0)</f>
        <v>0</v>
      </c>
      <c r="F169" s="128">
        <f>IF(Security_Measures!I169&lt;&gt;"",Security_Measures!I169,0)</f>
        <v>0</v>
      </c>
      <c r="G169">
        <f t="shared" si="4"/>
        <v>4</v>
      </c>
      <c r="H169">
        <v>2</v>
      </c>
      <c r="I169">
        <f t="shared" si="5"/>
        <v>3</v>
      </c>
    </row>
    <row r="170" spans="1:9" ht="15" customHeight="1" x14ac:dyDescent="0.3">
      <c r="A170" t="str">
        <f>IF(D170=8,"NONE",IF(Security_Measures!D170&lt;&gt;"",Security_Measures!D170,""))</f>
        <v/>
      </c>
      <c r="B170" t="str">
        <f>IF(D170=8,"NONE",IF(Security_Measures!B170&lt;&gt;"",Security_Measures!B170,""))</f>
        <v/>
      </c>
      <c r="C170" t="str">
        <f>IF(D170=8,"NONE",IF(Security_Measures!C170&lt;&gt;"",Security_Measures!C170,""))</f>
        <v/>
      </c>
      <c r="D170" s="128">
        <f>IF(OR(Security_Measures!G170="Total",Security_Measures!G170="To be implemented"),1,IF(Security_Measures!G170="Partial",3,IF(Security_Measures!G170="Not concerned",8,IF(OR(Security_Measures!G170="",Security_Measures!G170="None"),6,4))))</f>
        <v>6</v>
      </c>
      <c r="E170" s="128">
        <f>IF(Security_Measures!H170&lt;&gt;"",Security_Measures!H170,0)</f>
        <v>0</v>
      </c>
      <c r="F170" s="128">
        <f>IF(Security_Measures!I170&lt;&gt;"",Security_Measures!I170,0)</f>
        <v>0</v>
      </c>
      <c r="G170">
        <f t="shared" si="4"/>
        <v>4</v>
      </c>
      <c r="H170">
        <v>2</v>
      </c>
      <c r="I170">
        <f t="shared" si="5"/>
        <v>3</v>
      </c>
    </row>
    <row r="171" spans="1:9" ht="15" customHeight="1" x14ac:dyDescent="0.3">
      <c r="A171" t="str">
        <f>IF(D171=8,"NONE",IF(Security_Measures!D171&lt;&gt;"",Security_Measures!D171,""))</f>
        <v/>
      </c>
      <c r="B171" t="str">
        <f>IF(D171=8,"NONE",IF(Security_Measures!B171&lt;&gt;"",Security_Measures!B171,""))</f>
        <v/>
      </c>
      <c r="C171" t="str">
        <f>IF(D171=8,"NONE",IF(Security_Measures!C171&lt;&gt;"",Security_Measures!C171,""))</f>
        <v/>
      </c>
      <c r="D171" s="128">
        <f>IF(OR(Security_Measures!G171="Total",Security_Measures!G171="To be implemented"),1,IF(Security_Measures!G171="Partial",3,IF(Security_Measures!G171="Not concerned",8,IF(OR(Security_Measures!G171="",Security_Measures!G171="None"),6,4))))</f>
        <v>6</v>
      </c>
      <c r="E171" s="128">
        <f>IF(Security_Measures!H171&lt;&gt;"",Security_Measures!H171,0)</f>
        <v>0</v>
      </c>
      <c r="F171" s="128">
        <f>IF(Security_Measures!I171&lt;&gt;"",Security_Measures!I171,0)</f>
        <v>0</v>
      </c>
      <c r="G171">
        <f t="shared" si="4"/>
        <v>4</v>
      </c>
      <c r="H171">
        <v>2</v>
      </c>
      <c r="I171">
        <f t="shared" si="5"/>
        <v>3</v>
      </c>
    </row>
    <row r="172" spans="1:9" ht="15" customHeight="1" x14ac:dyDescent="0.3">
      <c r="A172" t="str">
        <f>IF(D172=8,"NONE",IF(Security_Measures!D172&lt;&gt;"",Security_Measures!D172,""))</f>
        <v/>
      </c>
      <c r="B172" t="str">
        <f>IF(D172=8,"NONE",IF(Security_Measures!B172&lt;&gt;"",Security_Measures!B172,""))</f>
        <v/>
      </c>
      <c r="C172" t="str">
        <f>IF(D172=8,"NONE",IF(Security_Measures!C172&lt;&gt;"",Security_Measures!C172,""))</f>
        <v/>
      </c>
      <c r="D172" s="128">
        <f>IF(OR(Security_Measures!G172="Total",Security_Measures!G172="To be implemented"),1,IF(Security_Measures!G172="Partial",3,IF(Security_Measures!G172="Not concerned",8,IF(OR(Security_Measures!G172="",Security_Measures!G172="None"),6,4))))</f>
        <v>6</v>
      </c>
      <c r="E172" s="128">
        <f>IF(Security_Measures!H172&lt;&gt;"",Security_Measures!H172,0)</f>
        <v>0</v>
      </c>
      <c r="F172" s="128">
        <f>IF(Security_Measures!I172&lt;&gt;"",Security_Measures!I172,0)</f>
        <v>0</v>
      </c>
      <c r="G172">
        <f t="shared" si="4"/>
        <v>4</v>
      </c>
      <c r="H172">
        <v>2</v>
      </c>
      <c r="I172">
        <f t="shared" si="5"/>
        <v>3</v>
      </c>
    </row>
    <row r="173" spans="1:9" ht="15" customHeight="1" x14ac:dyDescent="0.3">
      <c r="A173" t="str">
        <f>IF(D173=8,"NONE",IF(Security_Measures!D173&lt;&gt;"",Security_Measures!D173,""))</f>
        <v/>
      </c>
      <c r="B173" t="str">
        <f>IF(D173=8,"NONE",IF(Security_Measures!B173&lt;&gt;"",Security_Measures!B173,""))</f>
        <v/>
      </c>
      <c r="C173" t="str">
        <f>IF(D173=8,"NONE",IF(Security_Measures!C173&lt;&gt;"",Security_Measures!C173,""))</f>
        <v/>
      </c>
      <c r="D173" s="128">
        <f>IF(OR(Security_Measures!G173="Total",Security_Measures!G173="To be implemented"),1,IF(Security_Measures!G173="Partial",3,IF(Security_Measures!G173="Not concerned",8,IF(OR(Security_Measures!G173="",Security_Measures!G173="None"),6,4))))</f>
        <v>6</v>
      </c>
      <c r="E173" s="128">
        <f>IF(Security_Measures!H173&lt;&gt;"",Security_Measures!H173,0)</f>
        <v>0</v>
      </c>
      <c r="F173" s="128">
        <f>IF(Security_Measures!I173&lt;&gt;"",Security_Measures!I173,0)</f>
        <v>0</v>
      </c>
      <c r="G173">
        <f t="shared" si="4"/>
        <v>4</v>
      </c>
      <c r="H173">
        <v>2</v>
      </c>
      <c r="I173">
        <f t="shared" si="5"/>
        <v>3</v>
      </c>
    </row>
    <row r="174" spans="1:9" ht="15" customHeight="1" x14ac:dyDescent="0.3">
      <c r="A174" t="str">
        <f>IF(D174=8,"NONE",IF(Security_Measures!D174&lt;&gt;"",Security_Measures!D174,""))</f>
        <v/>
      </c>
      <c r="B174" t="str">
        <f>IF(D174=8,"NONE",IF(Security_Measures!B174&lt;&gt;"",Security_Measures!B174,""))</f>
        <v/>
      </c>
      <c r="C174" t="str">
        <f>IF(D174=8,"NONE",IF(Security_Measures!C174&lt;&gt;"",Security_Measures!C174,""))</f>
        <v/>
      </c>
      <c r="D174" s="128">
        <f>IF(OR(Security_Measures!G174="Total",Security_Measures!G174="To be implemented"),1,IF(Security_Measures!G174="Partial",3,IF(Security_Measures!G174="Not concerned",8,IF(OR(Security_Measures!G174="",Security_Measures!G174="None"),6,4))))</f>
        <v>6</v>
      </c>
      <c r="E174" s="128">
        <f>IF(Security_Measures!H174&lt;&gt;"",Security_Measures!H174,0)</f>
        <v>0</v>
      </c>
      <c r="F174" s="128">
        <f>IF(Security_Measures!I174&lt;&gt;"",Security_Measures!I174,0)</f>
        <v>0</v>
      </c>
      <c r="G174">
        <f t="shared" si="4"/>
        <v>4</v>
      </c>
      <c r="H174">
        <v>2</v>
      </c>
      <c r="I174">
        <f t="shared" si="5"/>
        <v>3</v>
      </c>
    </row>
    <row r="175" spans="1:9" ht="15" customHeight="1" x14ac:dyDescent="0.3">
      <c r="A175" t="str">
        <f>IF(D175=8,"NONE",IF(Security_Measures!D175&lt;&gt;"",Security_Measures!D175,""))</f>
        <v/>
      </c>
      <c r="B175" t="str">
        <f>IF(D175=8,"NONE",IF(Security_Measures!B175&lt;&gt;"",Security_Measures!B175,""))</f>
        <v/>
      </c>
      <c r="C175" t="str">
        <f>IF(D175=8,"NONE",IF(Security_Measures!C175&lt;&gt;"",Security_Measures!C175,""))</f>
        <v/>
      </c>
      <c r="D175" s="128">
        <f>IF(OR(Security_Measures!G175="Total",Security_Measures!G175="To be implemented"),1,IF(Security_Measures!G175="Partial",3,IF(Security_Measures!G175="Not concerned",8,IF(OR(Security_Measures!G175="",Security_Measures!G175="None"),6,4))))</f>
        <v>6</v>
      </c>
      <c r="E175" s="128">
        <f>IF(Security_Measures!H175&lt;&gt;"",Security_Measures!H175,0)</f>
        <v>0</v>
      </c>
      <c r="F175" s="128">
        <f>IF(Security_Measures!I175&lt;&gt;"",Security_Measures!I175,0)</f>
        <v>0</v>
      </c>
      <c r="G175">
        <f t="shared" si="4"/>
        <v>4</v>
      </c>
      <c r="H175">
        <v>2</v>
      </c>
      <c r="I175">
        <f t="shared" si="5"/>
        <v>3</v>
      </c>
    </row>
    <row r="176" spans="1:9" ht="15" customHeight="1" x14ac:dyDescent="0.3">
      <c r="A176" t="str">
        <f>IF(D176=8,"NONE",IF(Security_Measures!D176&lt;&gt;"",Security_Measures!D176,""))</f>
        <v/>
      </c>
      <c r="B176" t="str">
        <f>IF(D176=8,"NONE",IF(Security_Measures!B176&lt;&gt;"",Security_Measures!B176,""))</f>
        <v/>
      </c>
      <c r="C176" t="str">
        <f>IF(D176=8,"NONE",IF(Security_Measures!C176&lt;&gt;"",Security_Measures!C176,""))</f>
        <v/>
      </c>
      <c r="D176" s="128">
        <f>IF(OR(Security_Measures!G176="Total",Security_Measures!G176="To be implemented"),1,IF(Security_Measures!G176="Partial",3,IF(Security_Measures!G176="Not concerned",8,IF(OR(Security_Measures!G176="",Security_Measures!G176="None"),6,4))))</f>
        <v>6</v>
      </c>
      <c r="E176" s="128">
        <f>IF(Security_Measures!H176&lt;&gt;"",Security_Measures!H176,0)</f>
        <v>0</v>
      </c>
      <c r="F176" s="128">
        <f>IF(Security_Measures!I176&lt;&gt;"",Security_Measures!I176,0)</f>
        <v>0</v>
      </c>
      <c r="G176">
        <f t="shared" si="4"/>
        <v>4</v>
      </c>
      <c r="H176">
        <v>2</v>
      </c>
      <c r="I176">
        <f t="shared" si="5"/>
        <v>3</v>
      </c>
    </row>
    <row r="177" spans="1:9" ht="15" customHeight="1" x14ac:dyDescent="0.3">
      <c r="A177" t="str">
        <f>IF(D177=8,"NONE",IF(Security_Measures!D177&lt;&gt;"",Security_Measures!D177,""))</f>
        <v/>
      </c>
      <c r="B177" t="str">
        <f>IF(D177=8,"NONE",IF(Security_Measures!B177&lt;&gt;"",Security_Measures!B177,""))</f>
        <v/>
      </c>
      <c r="C177" t="str">
        <f>IF(D177=8,"NONE",IF(Security_Measures!C177&lt;&gt;"",Security_Measures!C177,""))</f>
        <v/>
      </c>
      <c r="D177" s="128">
        <f>IF(OR(Security_Measures!G177="Total",Security_Measures!G177="To be implemented"),1,IF(Security_Measures!G177="Partial",3,IF(Security_Measures!G177="Not concerned",8,IF(OR(Security_Measures!G177="",Security_Measures!G177="None"),6,4))))</f>
        <v>6</v>
      </c>
      <c r="E177" s="128">
        <f>IF(Security_Measures!H177&lt;&gt;"",Security_Measures!H177,0)</f>
        <v>0</v>
      </c>
      <c r="F177" s="128">
        <f>IF(Security_Measures!I177&lt;&gt;"",Security_Measures!I177,0)</f>
        <v>0</v>
      </c>
      <c r="G177">
        <f t="shared" si="4"/>
        <v>4</v>
      </c>
      <c r="H177">
        <v>2</v>
      </c>
      <c r="I177">
        <f t="shared" si="5"/>
        <v>3</v>
      </c>
    </row>
    <row r="178" spans="1:9" ht="15" customHeight="1" x14ac:dyDescent="0.3">
      <c r="A178" t="str">
        <f>IF(D178=8,"NONE",IF(Security_Measures!D178&lt;&gt;"",Security_Measures!D178,""))</f>
        <v/>
      </c>
      <c r="B178" t="str">
        <f>IF(D178=8,"NONE",IF(Security_Measures!B178&lt;&gt;"",Security_Measures!B178,""))</f>
        <v/>
      </c>
      <c r="C178" t="str">
        <f>IF(D178=8,"NONE",IF(Security_Measures!C178&lt;&gt;"",Security_Measures!C178,""))</f>
        <v/>
      </c>
      <c r="D178" s="128">
        <f>IF(OR(Security_Measures!G178="Total",Security_Measures!G178="To be implemented"),1,IF(Security_Measures!G178="Partial",3,IF(Security_Measures!G178="Not concerned",8,IF(OR(Security_Measures!G178="",Security_Measures!G178="None"),6,4))))</f>
        <v>6</v>
      </c>
      <c r="E178" s="128">
        <f>IF(Security_Measures!H178&lt;&gt;"",Security_Measures!H178,0)</f>
        <v>0</v>
      </c>
      <c r="F178" s="128">
        <f>IF(Security_Measures!I178&lt;&gt;"",Security_Measures!I178,0)</f>
        <v>0</v>
      </c>
      <c r="G178">
        <f t="shared" si="4"/>
        <v>4</v>
      </c>
      <c r="H178">
        <v>2</v>
      </c>
      <c r="I178">
        <f t="shared" si="5"/>
        <v>3</v>
      </c>
    </row>
    <row r="179" spans="1:9" ht="15" customHeight="1" x14ac:dyDescent="0.3">
      <c r="A179" t="str">
        <f>IF(D179=8,"NONE",IF(Security_Measures!D179&lt;&gt;"",Security_Measures!D179,""))</f>
        <v/>
      </c>
      <c r="B179" t="str">
        <f>IF(D179=8,"NONE",IF(Security_Measures!B179&lt;&gt;"",Security_Measures!B179,""))</f>
        <v/>
      </c>
      <c r="C179" t="str">
        <f>IF(D179=8,"NONE",IF(Security_Measures!C179&lt;&gt;"",Security_Measures!C179,""))</f>
        <v/>
      </c>
      <c r="D179" s="128">
        <f>IF(OR(Security_Measures!G179="Total",Security_Measures!G179="To be implemented"),1,IF(Security_Measures!G179="Partial",3,IF(Security_Measures!G179="Not concerned",8,IF(OR(Security_Measures!G179="",Security_Measures!G179="None"),6,4))))</f>
        <v>6</v>
      </c>
      <c r="E179" s="128">
        <f>IF(Security_Measures!H179&lt;&gt;"",Security_Measures!H179,0)</f>
        <v>0</v>
      </c>
      <c r="F179" s="128">
        <f>IF(Security_Measures!I179&lt;&gt;"",Security_Measures!I179,0)</f>
        <v>0</v>
      </c>
      <c r="G179">
        <f t="shared" si="4"/>
        <v>4</v>
      </c>
      <c r="H179">
        <v>2</v>
      </c>
      <c r="I179">
        <f t="shared" si="5"/>
        <v>3</v>
      </c>
    </row>
    <row r="180" spans="1:9" ht="15" customHeight="1" x14ac:dyDescent="0.3">
      <c r="A180" t="str">
        <f>IF(D180=8,"NONE",IF(Security_Measures!D180&lt;&gt;"",Security_Measures!D180,""))</f>
        <v/>
      </c>
      <c r="B180" t="str">
        <f>IF(D180=8,"NONE",IF(Security_Measures!B180&lt;&gt;"",Security_Measures!B180,""))</f>
        <v/>
      </c>
      <c r="C180" t="str">
        <f>IF(D180=8,"NONE",IF(Security_Measures!C180&lt;&gt;"",Security_Measures!C180,""))</f>
        <v/>
      </c>
      <c r="D180" s="128">
        <f>IF(OR(Security_Measures!G180="Total",Security_Measures!G180="To be implemented"),1,IF(Security_Measures!G180="Partial",3,IF(Security_Measures!G180="Not concerned",8,IF(OR(Security_Measures!G180="",Security_Measures!G180="None"),6,4))))</f>
        <v>6</v>
      </c>
      <c r="E180" s="128">
        <f>IF(Security_Measures!H180&lt;&gt;"",Security_Measures!H180,0)</f>
        <v>0</v>
      </c>
      <c r="F180" s="128">
        <f>IF(Security_Measures!I180&lt;&gt;"",Security_Measures!I180,0)</f>
        <v>0</v>
      </c>
      <c r="G180">
        <f t="shared" si="4"/>
        <v>4</v>
      </c>
      <c r="H180">
        <v>2</v>
      </c>
      <c r="I180">
        <f t="shared" si="5"/>
        <v>3</v>
      </c>
    </row>
    <row r="181" spans="1:9" ht="15" customHeight="1" x14ac:dyDescent="0.3">
      <c r="A181" t="str">
        <f>IF(D181=8,"NONE",IF(Security_Measures!D181&lt;&gt;"",Security_Measures!D181,""))</f>
        <v/>
      </c>
      <c r="B181" t="str">
        <f>IF(D181=8,"NONE",IF(Security_Measures!B181&lt;&gt;"",Security_Measures!B181,""))</f>
        <v/>
      </c>
      <c r="C181" t="str">
        <f>IF(D181=8,"NONE",IF(Security_Measures!C181&lt;&gt;"",Security_Measures!C181,""))</f>
        <v/>
      </c>
      <c r="D181" s="128">
        <f>IF(OR(Security_Measures!G181="Total",Security_Measures!G181="To be implemented"),1,IF(Security_Measures!G181="Partial",3,IF(Security_Measures!G181="Not concerned",8,IF(OR(Security_Measures!G181="",Security_Measures!G181="None"),6,4))))</f>
        <v>6</v>
      </c>
      <c r="E181" s="128">
        <f>IF(Security_Measures!H181&lt;&gt;"",Security_Measures!H181,0)</f>
        <v>0</v>
      </c>
      <c r="F181" s="128">
        <f>IF(Security_Measures!I181&lt;&gt;"",Security_Measures!I181,0)</f>
        <v>0</v>
      </c>
      <c r="G181">
        <f t="shared" si="4"/>
        <v>4</v>
      </c>
      <c r="H181">
        <v>2</v>
      </c>
      <c r="I181">
        <f t="shared" si="5"/>
        <v>3</v>
      </c>
    </row>
    <row r="182" spans="1:9" ht="15" customHeight="1" x14ac:dyDescent="0.3">
      <c r="A182" t="str">
        <f>IF(D182=8,"NONE",IF(Security_Measures!D182&lt;&gt;"",Security_Measures!D182,""))</f>
        <v/>
      </c>
      <c r="B182" t="str">
        <f>IF(D182=8,"NONE",IF(Security_Measures!B182&lt;&gt;"",Security_Measures!B182,""))</f>
        <v/>
      </c>
      <c r="C182" t="str">
        <f>IF(D182=8,"NONE",IF(Security_Measures!C182&lt;&gt;"",Security_Measures!C182,""))</f>
        <v/>
      </c>
      <c r="D182" s="128">
        <f>IF(OR(Security_Measures!G182="Total",Security_Measures!G182="To be implemented"),1,IF(Security_Measures!G182="Partial",3,IF(Security_Measures!G182="Not concerned",8,IF(OR(Security_Measures!G182="",Security_Measures!G182="None"),6,4))))</f>
        <v>6</v>
      </c>
      <c r="E182" s="128">
        <f>IF(Security_Measures!H182&lt;&gt;"",Security_Measures!H182,0)</f>
        <v>0</v>
      </c>
      <c r="F182" s="128">
        <f>IF(Security_Measures!I182&lt;&gt;"",Security_Measures!I182,0)</f>
        <v>0</v>
      </c>
      <c r="G182">
        <f t="shared" si="4"/>
        <v>4</v>
      </c>
      <c r="H182">
        <v>2</v>
      </c>
      <c r="I182">
        <f t="shared" si="5"/>
        <v>3</v>
      </c>
    </row>
    <row r="183" spans="1:9" ht="15" customHeight="1" x14ac:dyDescent="0.3">
      <c r="A183" t="str">
        <f>IF(D183=8,"NONE",IF(Security_Measures!D183&lt;&gt;"",Security_Measures!D183,""))</f>
        <v/>
      </c>
      <c r="B183" t="str">
        <f>IF(D183=8,"NONE",IF(Security_Measures!B183&lt;&gt;"",Security_Measures!B183,""))</f>
        <v/>
      </c>
      <c r="C183" t="str">
        <f>IF(D183=8,"NONE",IF(Security_Measures!C183&lt;&gt;"",Security_Measures!C183,""))</f>
        <v/>
      </c>
      <c r="D183" s="128">
        <f>IF(OR(Security_Measures!G183="Total",Security_Measures!G183="To be implemented"),1,IF(Security_Measures!G183="Partial",3,IF(Security_Measures!G183="Not concerned",8,IF(OR(Security_Measures!G183="",Security_Measures!G183="None"),6,4))))</f>
        <v>6</v>
      </c>
      <c r="E183" s="128">
        <f>IF(Security_Measures!H183&lt;&gt;"",Security_Measures!H183,0)</f>
        <v>0</v>
      </c>
      <c r="F183" s="128">
        <f>IF(Security_Measures!I183&lt;&gt;"",Security_Measures!I183,0)</f>
        <v>0</v>
      </c>
      <c r="G183">
        <f t="shared" si="4"/>
        <v>4</v>
      </c>
      <c r="H183">
        <v>2</v>
      </c>
      <c r="I183">
        <f t="shared" si="5"/>
        <v>3</v>
      </c>
    </row>
    <row r="184" spans="1:9" ht="15" customHeight="1" x14ac:dyDescent="0.3">
      <c r="A184" t="str">
        <f>IF(D184=8,"NONE",IF(Security_Measures!D184&lt;&gt;"",Security_Measures!D184,""))</f>
        <v/>
      </c>
      <c r="B184" t="str">
        <f>IF(D184=8,"NONE",IF(Security_Measures!B184&lt;&gt;"",Security_Measures!B184,""))</f>
        <v/>
      </c>
      <c r="C184" t="str">
        <f>IF(D184=8,"NONE",IF(Security_Measures!C184&lt;&gt;"",Security_Measures!C184,""))</f>
        <v/>
      </c>
      <c r="D184" s="128">
        <f>IF(OR(Security_Measures!G184="Total",Security_Measures!G184="To be implemented"),1,IF(Security_Measures!G184="Partial",3,IF(Security_Measures!G184="Not concerned",8,IF(OR(Security_Measures!G184="",Security_Measures!G184="None"),6,4))))</f>
        <v>6</v>
      </c>
      <c r="E184" s="128">
        <f>IF(Security_Measures!H184&lt;&gt;"",Security_Measures!H184,0)</f>
        <v>0</v>
      </c>
      <c r="F184" s="128">
        <f>IF(Security_Measures!I184&lt;&gt;"",Security_Measures!I184,0)</f>
        <v>0</v>
      </c>
      <c r="G184">
        <f t="shared" si="4"/>
        <v>4</v>
      </c>
      <c r="H184">
        <v>2</v>
      </c>
      <c r="I184">
        <f t="shared" si="5"/>
        <v>3</v>
      </c>
    </row>
    <row r="185" spans="1:9" ht="15" customHeight="1" x14ac:dyDescent="0.3">
      <c r="A185" t="str">
        <f>IF(D185=8,"NONE",IF(Security_Measures!D185&lt;&gt;"",Security_Measures!D185,""))</f>
        <v/>
      </c>
      <c r="B185" t="str">
        <f>IF(D185=8,"NONE",IF(Security_Measures!B185&lt;&gt;"",Security_Measures!B185,""))</f>
        <v/>
      </c>
      <c r="C185" t="str">
        <f>IF(D185=8,"NONE",IF(Security_Measures!C185&lt;&gt;"",Security_Measures!C185,""))</f>
        <v/>
      </c>
      <c r="D185" s="128">
        <f>IF(OR(Security_Measures!G185="Total",Security_Measures!G185="To be implemented"),1,IF(Security_Measures!G185="Partial",3,IF(Security_Measures!G185="Not concerned",8,IF(OR(Security_Measures!G185="",Security_Measures!G185="None"),6,4))))</f>
        <v>6</v>
      </c>
      <c r="E185" s="128">
        <f>IF(Security_Measures!H185&lt;&gt;"",Security_Measures!H185,0)</f>
        <v>0</v>
      </c>
      <c r="F185" s="128">
        <f>IF(Security_Measures!I185&lt;&gt;"",Security_Measures!I185,0)</f>
        <v>0</v>
      </c>
      <c r="G185">
        <f t="shared" si="4"/>
        <v>4</v>
      </c>
      <c r="H185">
        <v>2</v>
      </c>
      <c r="I185">
        <f t="shared" si="5"/>
        <v>3</v>
      </c>
    </row>
    <row r="186" spans="1:9" ht="15" customHeight="1" x14ac:dyDescent="0.3">
      <c r="A186" t="str">
        <f>IF(D186=8,"NONE",IF(Security_Measures!D186&lt;&gt;"",Security_Measures!D186,""))</f>
        <v/>
      </c>
      <c r="B186" t="str">
        <f>IF(D186=8,"NONE",IF(Security_Measures!B186&lt;&gt;"",Security_Measures!B186,""))</f>
        <v/>
      </c>
      <c r="C186" t="str">
        <f>IF(D186=8,"NONE",IF(Security_Measures!C186&lt;&gt;"",Security_Measures!C186,""))</f>
        <v/>
      </c>
      <c r="D186" s="128">
        <f>IF(OR(Security_Measures!G186="Total",Security_Measures!G186="To be implemented"),1,IF(Security_Measures!G186="Partial",3,IF(Security_Measures!G186="Not concerned",8,IF(OR(Security_Measures!G186="",Security_Measures!G186="None"),6,4))))</f>
        <v>6</v>
      </c>
      <c r="E186" s="128">
        <f>IF(Security_Measures!H186&lt;&gt;"",Security_Measures!H186,0)</f>
        <v>0</v>
      </c>
      <c r="F186" s="128">
        <f>IF(Security_Measures!I186&lt;&gt;"",Security_Measures!I186,0)</f>
        <v>0</v>
      </c>
      <c r="G186">
        <f t="shared" si="4"/>
        <v>4</v>
      </c>
      <c r="H186">
        <v>2</v>
      </c>
      <c r="I186">
        <f t="shared" si="5"/>
        <v>3</v>
      </c>
    </row>
    <row r="187" spans="1:9" ht="15" customHeight="1" x14ac:dyDescent="0.3">
      <c r="A187" t="str">
        <f>IF(D187=8,"NONE",IF(Security_Measures!D187&lt;&gt;"",Security_Measures!D187,""))</f>
        <v/>
      </c>
      <c r="B187" t="str">
        <f>IF(D187=8,"NONE",IF(Security_Measures!B187&lt;&gt;"",Security_Measures!B187,""))</f>
        <v/>
      </c>
      <c r="C187" t="str">
        <f>IF(D187=8,"NONE",IF(Security_Measures!C187&lt;&gt;"",Security_Measures!C187,""))</f>
        <v/>
      </c>
      <c r="D187" s="128">
        <f>IF(OR(Security_Measures!G187="Total",Security_Measures!G187="To be implemented"),1,IF(Security_Measures!G187="Partial",3,IF(Security_Measures!G187="Not concerned",8,IF(OR(Security_Measures!G187="",Security_Measures!G187="None"),6,4))))</f>
        <v>6</v>
      </c>
      <c r="E187" s="128">
        <f>IF(Security_Measures!H187&lt;&gt;"",Security_Measures!H187,0)</f>
        <v>0</v>
      </c>
      <c r="F187" s="128">
        <f>IF(Security_Measures!I187&lt;&gt;"",Security_Measures!I187,0)</f>
        <v>0</v>
      </c>
      <c r="G187">
        <f t="shared" si="4"/>
        <v>4</v>
      </c>
      <c r="H187">
        <v>2</v>
      </c>
      <c r="I187">
        <f t="shared" si="5"/>
        <v>3</v>
      </c>
    </row>
    <row r="188" spans="1:9" ht="15" customHeight="1" x14ac:dyDescent="0.3">
      <c r="A188" t="str">
        <f>IF(D188=8,"NONE",IF(Security_Measures!D188&lt;&gt;"",Security_Measures!D188,""))</f>
        <v/>
      </c>
      <c r="B188" t="str">
        <f>IF(D188=8,"NONE",IF(Security_Measures!B188&lt;&gt;"",Security_Measures!B188,""))</f>
        <v/>
      </c>
      <c r="C188" t="str">
        <f>IF(D188=8,"NONE",IF(Security_Measures!C188&lt;&gt;"",Security_Measures!C188,""))</f>
        <v/>
      </c>
      <c r="D188" s="128">
        <f>IF(OR(Security_Measures!G188="Total",Security_Measures!G188="To be implemented"),1,IF(Security_Measures!G188="Partial",3,IF(Security_Measures!G188="Not concerned",8,IF(OR(Security_Measures!G188="",Security_Measures!G188="None"),6,4))))</f>
        <v>6</v>
      </c>
      <c r="E188" s="128">
        <f>IF(Security_Measures!H188&lt;&gt;"",Security_Measures!H188,0)</f>
        <v>0</v>
      </c>
      <c r="F188" s="128">
        <f>IF(Security_Measures!I188&lt;&gt;"",Security_Measures!I188,0)</f>
        <v>0</v>
      </c>
      <c r="G188">
        <f t="shared" si="4"/>
        <v>4</v>
      </c>
      <c r="H188">
        <v>2</v>
      </c>
      <c r="I188">
        <f t="shared" si="5"/>
        <v>3</v>
      </c>
    </row>
    <row r="189" spans="1:9" ht="15" customHeight="1" x14ac:dyDescent="0.3">
      <c r="A189" t="str">
        <f>IF(D189=8,"NONE",IF(Security_Measures!D189&lt;&gt;"",Security_Measures!D189,""))</f>
        <v/>
      </c>
      <c r="B189" t="str">
        <f>IF(D189=8,"NONE",IF(Security_Measures!B189&lt;&gt;"",Security_Measures!B189,""))</f>
        <v/>
      </c>
      <c r="C189" t="str">
        <f>IF(D189=8,"NONE",IF(Security_Measures!C189&lt;&gt;"",Security_Measures!C189,""))</f>
        <v/>
      </c>
      <c r="D189" s="128">
        <f>IF(OR(Security_Measures!G189="Total",Security_Measures!G189="To be implemented"),1,IF(Security_Measures!G189="Partial",3,IF(Security_Measures!G189="Not concerned",8,IF(OR(Security_Measures!G189="",Security_Measures!G189="None"),6,4))))</f>
        <v>6</v>
      </c>
      <c r="E189" s="128">
        <f>IF(Security_Measures!H189&lt;&gt;"",Security_Measures!H189,0)</f>
        <v>0</v>
      </c>
      <c r="F189" s="128">
        <f>IF(Security_Measures!I189&lt;&gt;"",Security_Measures!I189,0)</f>
        <v>0</v>
      </c>
      <c r="G189">
        <f t="shared" si="4"/>
        <v>4</v>
      </c>
      <c r="H189">
        <v>2</v>
      </c>
      <c r="I189">
        <f t="shared" si="5"/>
        <v>3</v>
      </c>
    </row>
    <row r="190" spans="1:9" ht="15" customHeight="1" x14ac:dyDescent="0.3">
      <c r="A190" t="str">
        <f>IF(D190=8,"NONE",IF(Security_Measures!D190&lt;&gt;"",Security_Measures!D190,""))</f>
        <v/>
      </c>
      <c r="B190" t="str">
        <f>IF(D190=8,"NONE",IF(Security_Measures!B190&lt;&gt;"",Security_Measures!B190,""))</f>
        <v/>
      </c>
      <c r="C190" t="str">
        <f>IF(D190=8,"NONE",IF(Security_Measures!C190&lt;&gt;"",Security_Measures!C190,""))</f>
        <v/>
      </c>
      <c r="D190" s="128">
        <f>IF(OR(Security_Measures!G190="Total",Security_Measures!G190="To be implemented"),1,IF(Security_Measures!G190="Partial",3,IF(Security_Measures!G190="Not concerned",8,IF(OR(Security_Measures!G190="",Security_Measures!G190="None"),6,4))))</f>
        <v>6</v>
      </c>
      <c r="E190" s="128">
        <f>IF(Security_Measures!H190&lt;&gt;"",Security_Measures!H190,0)</f>
        <v>0</v>
      </c>
      <c r="F190" s="128">
        <f>IF(Security_Measures!I190&lt;&gt;"",Security_Measures!I190,0)</f>
        <v>0</v>
      </c>
      <c r="G190">
        <f t="shared" si="4"/>
        <v>4</v>
      </c>
      <c r="H190">
        <v>2</v>
      </c>
      <c r="I190">
        <f t="shared" si="5"/>
        <v>3</v>
      </c>
    </row>
    <row r="191" spans="1:9" ht="15" customHeight="1" x14ac:dyDescent="0.3">
      <c r="A191" t="str">
        <f>IF(D191=8,"NONE",IF(Security_Measures!D191&lt;&gt;"",Security_Measures!D191,""))</f>
        <v/>
      </c>
      <c r="B191" t="str">
        <f>IF(D191=8,"NONE",IF(Security_Measures!B191&lt;&gt;"",Security_Measures!B191,""))</f>
        <v/>
      </c>
      <c r="C191" t="str">
        <f>IF(D191=8,"NONE",IF(Security_Measures!C191&lt;&gt;"",Security_Measures!C191,""))</f>
        <v/>
      </c>
      <c r="D191" s="128">
        <f>IF(OR(Security_Measures!G191="Total",Security_Measures!G191="To be implemented"),1,IF(Security_Measures!G191="Partial",3,IF(Security_Measures!G191="Not concerned",8,IF(OR(Security_Measures!G191="",Security_Measures!G191="None"),6,4))))</f>
        <v>6</v>
      </c>
      <c r="E191" s="128">
        <f>IF(Security_Measures!H191&lt;&gt;"",Security_Measures!H191,0)</f>
        <v>0</v>
      </c>
      <c r="F191" s="128">
        <f>IF(Security_Measures!I191&lt;&gt;"",Security_Measures!I191,0)</f>
        <v>0</v>
      </c>
      <c r="G191">
        <f t="shared" si="4"/>
        <v>4</v>
      </c>
      <c r="H191">
        <v>2</v>
      </c>
      <c r="I191">
        <f t="shared" si="5"/>
        <v>3</v>
      </c>
    </row>
    <row r="192" spans="1:9" ht="15" customHeight="1" x14ac:dyDescent="0.3">
      <c r="A192" t="str">
        <f>IF(D192=8,"NONE",IF(Security_Measures!D192&lt;&gt;"",Security_Measures!D192,""))</f>
        <v/>
      </c>
      <c r="B192" t="str">
        <f>IF(D192=8,"NONE",IF(Security_Measures!B192&lt;&gt;"",Security_Measures!B192,""))</f>
        <v/>
      </c>
      <c r="C192" t="str">
        <f>IF(D192=8,"NONE",IF(Security_Measures!C192&lt;&gt;"",Security_Measures!C192,""))</f>
        <v/>
      </c>
      <c r="D192" s="128">
        <f>IF(OR(Security_Measures!G192="Total",Security_Measures!G192="To be implemented"),1,IF(Security_Measures!G192="Partial",3,IF(Security_Measures!G192="Not concerned",8,IF(OR(Security_Measures!G192="",Security_Measures!G192="None"),6,4))))</f>
        <v>6</v>
      </c>
      <c r="E192" s="128">
        <f>IF(Security_Measures!H192&lt;&gt;"",Security_Measures!H192,0)</f>
        <v>0</v>
      </c>
      <c r="F192" s="128">
        <f>IF(Security_Measures!I192&lt;&gt;"",Security_Measures!I192,0)</f>
        <v>0</v>
      </c>
      <c r="G192">
        <f t="shared" si="4"/>
        <v>4</v>
      </c>
      <c r="H192">
        <v>2</v>
      </c>
      <c r="I192">
        <f t="shared" si="5"/>
        <v>3</v>
      </c>
    </row>
    <row r="193" spans="1:9" ht="15" customHeight="1" x14ac:dyDescent="0.3">
      <c r="A193" t="str">
        <f>IF(D193=8,"NONE",IF(Security_Measures!D193&lt;&gt;"",Security_Measures!D193,""))</f>
        <v/>
      </c>
      <c r="B193" t="str">
        <f>IF(D193=8,"NONE",IF(Security_Measures!B193&lt;&gt;"",Security_Measures!B193,""))</f>
        <v/>
      </c>
      <c r="C193" t="str">
        <f>IF(D193=8,"NONE",IF(Security_Measures!C193&lt;&gt;"",Security_Measures!C193,""))</f>
        <v/>
      </c>
      <c r="D193" s="128">
        <f>IF(OR(Security_Measures!G193="Total",Security_Measures!G193="To be implemented"),1,IF(Security_Measures!G193="Partial",3,IF(Security_Measures!G193="Not concerned",8,IF(OR(Security_Measures!G193="",Security_Measures!G193="None"),6,4))))</f>
        <v>6</v>
      </c>
      <c r="E193" s="128">
        <f>IF(Security_Measures!H193&lt;&gt;"",Security_Measures!H193,0)</f>
        <v>0</v>
      </c>
      <c r="F193" s="128">
        <f>IF(Security_Measures!I193&lt;&gt;"",Security_Measures!I193,0)</f>
        <v>0</v>
      </c>
      <c r="G193">
        <f t="shared" si="4"/>
        <v>4</v>
      </c>
      <c r="H193">
        <v>2</v>
      </c>
      <c r="I193">
        <f t="shared" si="5"/>
        <v>3</v>
      </c>
    </row>
    <row r="194" spans="1:9" ht="15" customHeight="1" x14ac:dyDescent="0.3">
      <c r="A194" t="str">
        <f>IF(D194=8,"NONE",IF(Security_Measures!D194&lt;&gt;"",Security_Measures!D194,""))</f>
        <v/>
      </c>
      <c r="B194" t="str">
        <f>IF(D194=8,"NONE",IF(Security_Measures!B194&lt;&gt;"",Security_Measures!B194,""))</f>
        <v/>
      </c>
      <c r="C194" t="str">
        <f>IF(D194=8,"NONE",IF(Security_Measures!C194&lt;&gt;"",Security_Measures!C194,""))</f>
        <v/>
      </c>
      <c r="D194" s="128">
        <f>IF(OR(Security_Measures!G194="Total",Security_Measures!G194="To be implemented"),1,IF(Security_Measures!G194="Partial",3,IF(Security_Measures!G194="Not concerned",8,IF(OR(Security_Measures!G194="",Security_Measures!G194="None"),6,4))))</f>
        <v>6</v>
      </c>
      <c r="E194" s="128">
        <f>IF(Security_Measures!H194&lt;&gt;"",Security_Measures!H194,0)</f>
        <v>0</v>
      </c>
      <c r="F194" s="128">
        <f>IF(Security_Measures!I194&lt;&gt;"",Security_Measures!I194,0)</f>
        <v>0</v>
      </c>
      <c r="G194">
        <f t="shared" si="4"/>
        <v>4</v>
      </c>
      <c r="H194">
        <v>2</v>
      </c>
      <c r="I194">
        <f t="shared" si="5"/>
        <v>3</v>
      </c>
    </row>
    <row r="195" spans="1:9" ht="15" customHeight="1" x14ac:dyDescent="0.3">
      <c r="A195" t="str">
        <f>IF(D195=8,"NONE",IF(Security_Measures!D195&lt;&gt;"",Security_Measures!D195,""))</f>
        <v/>
      </c>
      <c r="B195" t="str">
        <f>IF(D195=8,"NONE",IF(Security_Measures!B195&lt;&gt;"",Security_Measures!B195,""))</f>
        <v/>
      </c>
      <c r="C195" t="str">
        <f>IF(D195=8,"NONE",IF(Security_Measures!C195&lt;&gt;"",Security_Measures!C195,""))</f>
        <v/>
      </c>
      <c r="D195" s="128">
        <f>IF(OR(Security_Measures!G195="Total",Security_Measures!G195="To be implemented"),1,IF(Security_Measures!G195="Partial",3,IF(Security_Measures!G195="Not concerned",8,IF(OR(Security_Measures!G195="",Security_Measures!G195="None"),6,4))))</f>
        <v>6</v>
      </c>
      <c r="E195" s="128">
        <f>IF(Security_Measures!H195&lt;&gt;"",Security_Measures!H195,0)</f>
        <v>0</v>
      </c>
      <c r="F195" s="128">
        <f>IF(Security_Measures!I195&lt;&gt;"",Security_Measures!I195,0)</f>
        <v>0</v>
      </c>
      <c r="G195">
        <f t="shared" si="4"/>
        <v>4</v>
      </c>
      <c r="H195">
        <v>2</v>
      </c>
      <c r="I195">
        <f t="shared" si="5"/>
        <v>3</v>
      </c>
    </row>
    <row r="196" spans="1:9" ht="15" customHeight="1" x14ac:dyDescent="0.3">
      <c r="A196" t="str">
        <f>IF(D196=8,"NONE",IF(Security_Measures!D196&lt;&gt;"",Security_Measures!D196,""))</f>
        <v/>
      </c>
      <c r="B196" t="str">
        <f>IF(D196=8,"NONE",IF(Security_Measures!B196&lt;&gt;"",Security_Measures!B196,""))</f>
        <v/>
      </c>
      <c r="C196" t="str">
        <f>IF(D196=8,"NONE",IF(Security_Measures!C196&lt;&gt;"",Security_Measures!C196,""))</f>
        <v/>
      </c>
      <c r="D196" s="128">
        <f>IF(OR(Security_Measures!G196="Total",Security_Measures!G196="To be implemented"),1,IF(Security_Measures!G196="Partial",3,IF(Security_Measures!G196="Not concerned",8,IF(OR(Security_Measures!G196="",Security_Measures!G196="None"),6,4))))</f>
        <v>6</v>
      </c>
      <c r="E196" s="128">
        <f>IF(Security_Measures!H196&lt;&gt;"",Security_Measures!H196,0)</f>
        <v>0</v>
      </c>
      <c r="F196" s="128">
        <f>IF(Security_Measures!I196&lt;&gt;"",Security_Measures!I196,0)</f>
        <v>0</v>
      </c>
      <c r="G196">
        <f t="shared" si="4"/>
        <v>4</v>
      </c>
      <c r="H196">
        <v>2</v>
      </c>
      <c r="I196">
        <f t="shared" si="5"/>
        <v>3</v>
      </c>
    </row>
    <row r="197" spans="1:9" ht="15" customHeight="1" x14ac:dyDescent="0.3">
      <c r="A197" t="str">
        <f>IF(D197=8,"NONE",IF(Security_Measures!D197&lt;&gt;"",Security_Measures!D197,""))</f>
        <v/>
      </c>
      <c r="B197" t="str">
        <f>IF(D197=8,"NONE",IF(Security_Measures!B197&lt;&gt;"",Security_Measures!B197,""))</f>
        <v/>
      </c>
      <c r="C197" t="str">
        <f>IF(D197=8,"NONE",IF(Security_Measures!C197&lt;&gt;"",Security_Measures!C197,""))</f>
        <v/>
      </c>
      <c r="D197" s="128">
        <f>IF(OR(Security_Measures!G197="Total",Security_Measures!G197="To be implemented"),1,IF(Security_Measures!G197="Partial",3,IF(Security_Measures!G197="Not concerned",8,IF(OR(Security_Measures!G197="",Security_Measures!G197="None"),6,4))))</f>
        <v>6</v>
      </c>
      <c r="E197" s="128">
        <f>IF(Security_Measures!H197&lt;&gt;"",Security_Measures!H197,0)</f>
        <v>0</v>
      </c>
      <c r="F197" s="128">
        <f>IF(Security_Measures!I197&lt;&gt;"",Security_Measures!I197,0)</f>
        <v>0</v>
      </c>
      <c r="G197">
        <f t="shared" si="4"/>
        <v>4</v>
      </c>
      <c r="H197">
        <v>2</v>
      </c>
      <c r="I197">
        <f t="shared" si="5"/>
        <v>3</v>
      </c>
    </row>
    <row r="198" spans="1:9" ht="15" customHeight="1" x14ac:dyDescent="0.3">
      <c r="A198" t="str">
        <f>IF(D198=8,"NONE",IF(Security_Measures!D198&lt;&gt;"",Security_Measures!D198,""))</f>
        <v/>
      </c>
      <c r="B198" t="str">
        <f>IF(D198=8,"NONE",IF(Security_Measures!B198&lt;&gt;"",Security_Measures!B198,""))</f>
        <v/>
      </c>
      <c r="C198" t="str">
        <f>IF(D198=8,"NONE",IF(Security_Measures!C198&lt;&gt;"",Security_Measures!C198,""))</f>
        <v/>
      </c>
      <c r="D198" s="128">
        <f>IF(OR(Security_Measures!G198="Total",Security_Measures!G198="To be implemented"),1,IF(Security_Measures!G198="Partial",3,IF(Security_Measures!G198="Not concerned",8,IF(OR(Security_Measures!G198="",Security_Measures!G198="None"),6,4))))</f>
        <v>6</v>
      </c>
      <c r="E198" s="128">
        <f>IF(Security_Measures!H198&lt;&gt;"",Security_Measures!H198,0)</f>
        <v>0</v>
      </c>
      <c r="F198" s="128">
        <f>IF(Security_Measures!I198&lt;&gt;"",Security_Measures!I198,0)</f>
        <v>0</v>
      </c>
      <c r="G198">
        <f t="shared" si="4"/>
        <v>4</v>
      </c>
      <c r="H198">
        <v>2</v>
      </c>
      <c r="I198">
        <f t="shared" si="5"/>
        <v>3</v>
      </c>
    </row>
    <row r="199" spans="1:9" ht="15" customHeight="1" x14ac:dyDescent="0.3">
      <c r="A199" t="str">
        <f>IF(D199=8,"NONE",IF(Security_Measures!D199&lt;&gt;"",Security_Measures!D199,""))</f>
        <v/>
      </c>
      <c r="B199" t="str">
        <f>IF(D199=8,"NONE",IF(Security_Measures!B199&lt;&gt;"",Security_Measures!B199,""))</f>
        <v/>
      </c>
      <c r="C199" t="str">
        <f>IF(D199=8,"NONE",IF(Security_Measures!C199&lt;&gt;"",Security_Measures!C199,""))</f>
        <v/>
      </c>
      <c r="D199" s="128">
        <f>IF(OR(Security_Measures!G199="Total",Security_Measures!G199="To be implemented"),1,IF(Security_Measures!G199="Partial",3,IF(Security_Measures!G199="Not concerned",8,IF(OR(Security_Measures!G199="",Security_Measures!G199="None"),6,4))))</f>
        <v>6</v>
      </c>
      <c r="E199" s="128">
        <f>IF(Security_Measures!H199&lt;&gt;"",Security_Measures!H199,0)</f>
        <v>0</v>
      </c>
      <c r="F199" s="128">
        <f>IF(Security_Measures!I199&lt;&gt;"",Security_Measures!I199,0)</f>
        <v>0</v>
      </c>
      <c r="G199">
        <f t="shared" ref="G199:G262" si="6">IF(D199=6,4,D199)</f>
        <v>4</v>
      </c>
      <c r="H199">
        <v>2</v>
      </c>
      <c r="I199">
        <f t="shared" ref="I199:I262" si="7">IF(G199=1,G199,G199-(100-E199)/100)</f>
        <v>3</v>
      </c>
    </row>
    <row r="200" spans="1:9" ht="15" customHeight="1" x14ac:dyDescent="0.3">
      <c r="A200" t="str">
        <f>IF(D200=8,"NONE",IF(Security_Measures!D200&lt;&gt;"",Security_Measures!D200,""))</f>
        <v/>
      </c>
      <c r="B200" t="str">
        <f>IF(D200=8,"NONE",IF(Security_Measures!B200&lt;&gt;"",Security_Measures!B200,""))</f>
        <v/>
      </c>
      <c r="C200" t="str">
        <f>IF(D200=8,"NONE",IF(Security_Measures!C200&lt;&gt;"",Security_Measures!C200,""))</f>
        <v/>
      </c>
      <c r="D200" s="128">
        <f>IF(OR(Security_Measures!G200="Total",Security_Measures!G200="To be implemented"),1,IF(Security_Measures!G200="Partial",3,IF(Security_Measures!G200="Not concerned",8,IF(OR(Security_Measures!G200="",Security_Measures!G200="None"),6,4))))</f>
        <v>6</v>
      </c>
      <c r="E200" s="128">
        <f>IF(Security_Measures!H200&lt;&gt;"",Security_Measures!H200,0)</f>
        <v>0</v>
      </c>
      <c r="F200" s="128">
        <f>IF(Security_Measures!I200&lt;&gt;"",Security_Measures!I200,0)</f>
        <v>0</v>
      </c>
      <c r="G200">
        <f t="shared" si="6"/>
        <v>4</v>
      </c>
      <c r="H200">
        <v>2</v>
      </c>
      <c r="I200">
        <f t="shared" si="7"/>
        <v>3</v>
      </c>
    </row>
    <row r="201" spans="1:9" ht="15" customHeight="1" x14ac:dyDescent="0.3">
      <c r="A201" t="str">
        <f>IF(D201=8,"NONE",IF(Security_Measures!D201&lt;&gt;"",Security_Measures!D201,""))</f>
        <v/>
      </c>
      <c r="B201" t="str">
        <f>IF(D201=8,"NONE",IF(Security_Measures!B201&lt;&gt;"",Security_Measures!B201,""))</f>
        <v/>
      </c>
      <c r="C201" t="str">
        <f>IF(D201=8,"NONE",IF(Security_Measures!C201&lt;&gt;"",Security_Measures!C201,""))</f>
        <v/>
      </c>
      <c r="D201" s="128">
        <f>IF(OR(Security_Measures!G201="Total",Security_Measures!G201="To be implemented"),1,IF(Security_Measures!G201="Partial",3,IF(Security_Measures!G201="Not concerned",8,IF(OR(Security_Measures!G201="",Security_Measures!G201="None"),6,4))))</f>
        <v>6</v>
      </c>
      <c r="E201" s="128">
        <f>IF(Security_Measures!H201&lt;&gt;"",Security_Measures!H201,0)</f>
        <v>0</v>
      </c>
      <c r="F201" s="128">
        <f>IF(Security_Measures!I201&lt;&gt;"",Security_Measures!I201,0)</f>
        <v>0</v>
      </c>
      <c r="G201">
        <f t="shared" si="6"/>
        <v>4</v>
      </c>
      <c r="H201">
        <v>2</v>
      </c>
      <c r="I201">
        <f t="shared" si="7"/>
        <v>3</v>
      </c>
    </row>
    <row r="202" spans="1:9" ht="15" customHeight="1" x14ac:dyDescent="0.3">
      <c r="A202" t="str">
        <f>IF(D202=8,"NONE",IF(Security_Measures!D202&lt;&gt;"",Security_Measures!D202,""))</f>
        <v/>
      </c>
      <c r="B202" t="str">
        <f>IF(D202=8,"NONE",IF(Security_Measures!B202&lt;&gt;"",Security_Measures!B202,""))</f>
        <v/>
      </c>
      <c r="C202" t="str">
        <f>IF(D202=8,"NONE",IF(Security_Measures!C202&lt;&gt;"",Security_Measures!C202,""))</f>
        <v/>
      </c>
      <c r="D202" s="128">
        <f>IF(OR(Security_Measures!G202="Total",Security_Measures!G202="To be implemented"),1,IF(Security_Measures!G202="Partial",3,IF(Security_Measures!G202="Not concerned",8,IF(OR(Security_Measures!G202="",Security_Measures!G202="None"),6,4))))</f>
        <v>6</v>
      </c>
      <c r="E202" s="128">
        <f>IF(Security_Measures!H202&lt;&gt;"",Security_Measures!H202,0)</f>
        <v>0</v>
      </c>
      <c r="F202" s="128">
        <f>IF(Security_Measures!I202&lt;&gt;"",Security_Measures!I202,0)</f>
        <v>0</v>
      </c>
      <c r="G202">
        <f t="shared" si="6"/>
        <v>4</v>
      </c>
      <c r="H202">
        <v>2</v>
      </c>
      <c r="I202">
        <f t="shared" si="7"/>
        <v>3</v>
      </c>
    </row>
    <row r="203" spans="1:9" ht="15" customHeight="1" x14ac:dyDescent="0.3">
      <c r="A203" t="str">
        <f>IF(D203=8,"NONE",IF(Security_Measures!D203&lt;&gt;"",Security_Measures!D203,""))</f>
        <v/>
      </c>
      <c r="B203" t="str">
        <f>IF(D203=8,"NONE",IF(Security_Measures!B203&lt;&gt;"",Security_Measures!B203,""))</f>
        <v/>
      </c>
      <c r="C203" t="str">
        <f>IF(D203=8,"NONE",IF(Security_Measures!C203&lt;&gt;"",Security_Measures!C203,""))</f>
        <v/>
      </c>
      <c r="D203" s="128">
        <f>IF(OR(Security_Measures!G203="Total",Security_Measures!G203="To be implemented"),1,IF(Security_Measures!G203="Partial",3,IF(Security_Measures!G203="Not concerned",8,IF(OR(Security_Measures!G203="",Security_Measures!G203="None"),6,4))))</f>
        <v>6</v>
      </c>
      <c r="E203" s="128">
        <f>IF(Security_Measures!H203&lt;&gt;"",Security_Measures!H203,0)</f>
        <v>0</v>
      </c>
      <c r="F203" s="128">
        <f>IF(Security_Measures!I203&lt;&gt;"",Security_Measures!I203,0)</f>
        <v>0</v>
      </c>
      <c r="G203">
        <f t="shared" si="6"/>
        <v>4</v>
      </c>
      <c r="H203">
        <v>2</v>
      </c>
      <c r="I203">
        <f t="shared" si="7"/>
        <v>3</v>
      </c>
    </row>
    <row r="204" spans="1:9" ht="15" customHeight="1" x14ac:dyDescent="0.3">
      <c r="A204" t="str">
        <f>IF(D204=8,"NONE",IF(Security_Measures!D204&lt;&gt;"",Security_Measures!D204,""))</f>
        <v/>
      </c>
      <c r="B204" t="str">
        <f>IF(D204=8,"NONE",IF(Security_Measures!B204&lt;&gt;"",Security_Measures!B204,""))</f>
        <v/>
      </c>
      <c r="C204" t="str">
        <f>IF(D204=8,"NONE",IF(Security_Measures!C204&lt;&gt;"",Security_Measures!C204,""))</f>
        <v/>
      </c>
      <c r="D204" s="128">
        <f>IF(OR(Security_Measures!G204="Total",Security_Measures!G204="To be implemented"),1,IF(Security_Measures!G204="Partial",3,IF(Security_Measures!G204="Not concerned",8,IF(OR(Security_Measures!G204="",Security_Measures!G204="None"),6,4))))</f>
        <v>6</v>
      </c>
      <c r="E204" s="128">
        <f>IF(Security_Measures!H204&lt;&gt;"",Security_Measures!H204,0)</f>
        <v>0</v>
      </c>
      <c r="F204" s="128">
        <f>IF(Security_Measures!I204&lt;&gt;"",Security_Measures!I204,0)</f>
        <v>0</v>
      </c>
      <c r="G204">
        <f t="shared" si="6"/>
        <v>4</v>
      </c>
      <c r="H204">
        <v>2</v>
      </c>
      <c r="I204">
        <f t="shared" si="7"/>
        <v>3</v>
      </c>
    </row>
    <row r="205" spans="1:9" ht="15" customHeight="1" x14ac:dyDescent="0.3">
      <c r="A205" t="str">
        <f>IF(D205=8,"NONE",IF(Security_Measures!D205&lt;&gt;"",Security_Measures!D205,""))</f>
        <v/>
      </c>
      <c r="B205" t="str">
        <f>IF(D205=8,"NONE",IF(Security_Measures!B205&lt;&gt;"",Security_Measures!B205,""))</f>
        <v/>
      </c>
      <c r="C205" t="str">
        <f>IF(D205=8,"NONE",IF(Security_Measures!C205&lt;&gt;"",Security_Measures!C205,""))</f>
        <v/>
      </c>
      <c r="D205" s="128">
        <f>IF(OR(Security_Measures!G205="Total",Security_Measures!G205="To be implemented"),1,IF(Security_Measures!G205="Partial",3,IF(Security_Measures!G205="Not concerned",8,IF(OR(Security_Measures!G205="",Security_Measures!G205="None"),6,4))))</f>
        <v>6</v>
      </c>
      <c r="E205" s="128">
        <f>IF(Security_Measures!H205&lt;&gt;"",Security_Measures!H205,0)</f>
        <v>0</v>
      </c>
      <c r="F205" s="128">
        <f>IF(Security_Measures!I205&lt;&gt;"",Security_Measures!I205,0)</f>
        <v>0</v>
      </c>
      <c r="G205">
        <f t="shared" si="6"/>
        <v>4</v>
      </c>
      <c r="H205">
        <v>2</v>
      </c>
      <c r="I205">
        <f t="shared" si="7"/>
        <v>3</v>
      </c>
    </row>
    <row r="206" spans="1:9" ht="15" customHeight="1" x14ac:dyDescent="0.3">
      <c r="A206" t="str">
        <f>IF(D206=8,"NONE",IF(Security_Measures!D206&lt;&gt;"",Security_Measures!D206,""))</f>
        <v/>
      </c>
      <c r="B206" t="str">
        <f>IF(D206=8,"NONE",IF(Security_Measures!B206&lt;&gt;"",Security_Measures!B206,""))</f>
        <v/>
      </c>
      <c r="C206" t="str">
        <f>IF(D206=8,"NONE",IF(Security_Measures!C206&lt;&gt;"",Security_Measures!C206,""))</f>
        <v/>
      </c>
      <c r="D206" s="128">
        <f>IF(OR(Security_Measures!G206="Total",Security_Measures!G206="To be implemented"),1,IF(Security_Measures!G206="Partial",3,IF(Security_Measures!G206="Not concerned",8,IF(OR(Security_Measures!G206="",Security_Measures!G206="None"),6,4))))</f>
        <v>6</v>
      </c>
      <c r="E206" s="128">
        <f>IF(Security_Measures!H206&lt;&gt;"",Security_Measures!H206,0)</f>
        <v>0</v>
      </c>
      <c r="F206" s="128">
        <f>IF(Security_Measures!I206&lt;&gt;"",Security_Measures!I206,0)</f>
        <v>0</v>
      </c>
      <c r="G206">
        <f t="shared" si="6"/>
        <v>4</v>
      </c>
      <c r="H206">
        <v>2</v>
      </c>
      <c r="I206">
        <f t="shared" si="7"/>
        <v>3</v>
      </c>
    </row>
    <row r="207" spans="1:9" ht="15" customHeight="1" x14ac:dyDescent="0.3">
      <c r="A207" t="str">
        <f>IF(D207=8,"NONE",IF(Security_Measures!D207&lt;&gt;"",Security_Measures!D207,""))</f>
        <v/>
      </c>
      <c r="B207" t="str">
        <f>IF(D207=8,"NONE",IF(Security_Measures!B207&lt;&gt;"",Security_Measures!B207,""))</f>
        <v/>
      </c>
      <c r="C207" t="str">
        <f>IF(D207=8,"NONE",IF(Security_Measures!C207&lt;&gt;"",Security_Measures!C207,""))</f>
        <v/>
      </c>
      <c r="D207" s="128">
        <f>IF(OR(Security_Measures!G207="Total",Security_Measures!G207="To be implemented"),1,IF(Security_Measures!G207="Partial",3,IF(Security_Measures!G207="Not concerned",8,IF(OR(Security_Measures!G207="",Security_Measures!G207="None"),6,4))))</f>
        <v>6</v>
      </c>
      <c r="E207" s="128">
        <f>IF(Security_Measures!H207&lt;&gt;"",Security_Measures!H207,0)</f>
        <v>0</v>
      </c>
      <c r="F207" s="128">
        <f>IF(Security_Measures!I207&lt;&gt;"",Security_Measures!I207,0)</f>
        <v>0</v>
      </c>
      <c r="G207">
        <f t="shared" si="6"/>
        <v>4</v>
      </c>
      <c r="H207">
        <v>2</v>
      </c>
      <c r="I207">
        <f t="shared" si="7"/>
        <v>3</v>
      </c>
    </row>
    <row r="208" spans="1:9" ht="15" customHeight="1" x14ac:dyDescent="0.3">
      <c r="A208" t="str">
        <f>IF(D208=8,"NONE",IF(Security_Measures!D208&lt;&gt;"",Security_Measures!D208,""))</f>
        <v/>
      </c>
      <c r="B208" t="str">
        <f>IF(D208=8,"NONE",IF(Security_Measures!B208&lt;&gt;"",Security_Measures!B208,""))</f>
        <v/>
      </c>
      <c r="C208" t="str">
        <f>IF(D208=8,"NONE",IF(Security_Measures!C208&lt;&gt;"",Security_Measures!C208,""))</f>
        <v/>
      </c>
      <c r="D208" s="128">
        <f>IF(OR(Security_Measures!G208="Total",Security_Measures!G208="To be implemented"),1,IF(Security_Measures!G208="Partial",3,IF(Security_Measures!G208="Not concerned",8,IF(OR(Security_Measures!G208="",Security_Measures!G208="None"),6,4))))</f>
        <v>6</v>
      </c>
      <c r="E208" s="128">
        <f>IF(Security_Measures!H208&lt;&gt;"",Security_Measures!H208,0)</f>
        <v>0</v>
      </c>
      <c r="F208" s="128">
        <f>IF(Security_Measures!I208&lt;&gt;"",Security_Measures!I208,0)</f>
        <v>0</v>
      </c>
      <c r="G208">
        <f t="shared" si="6"/>
        <v>4</v>
      </c>
      <c r="H208">
        <v>2</v>
      </c>
      <c r="I208">
        <f t="shared" si="7"/>
        <v>3</v>
      </c>
    </row>
    <row r="209" spans="1:9" ht="15" customHeight="1" x14ac:dyDescent="0.3">
      <c r="A209" t="str">
        <f>IF(D209=8,"NONE",IF(Security_Measures!D209&lt;&gt;"",Security_Measures!D209,""))</f>
        <v/>
      </c>
      <c r="B209" t="str">
        <f>IF(D209=8,"NONE",IF(Security_Measures!B209&lt;&gt;"",Security_Measures!B209,""))</f>
        <v/>
      </c>
      <c r="C209" t="str">
        <f>IF(D209=8,"NONE",IF(Security_Measures!C209&lt;&gt;"",Security_Measures!C209,""))</f>
        <v/>
      </c>
      <c r="D209" s="128">
        <f>IF(OR(Security_Measures!G209="Total",Security_Measures!G209="To be implemented"),1,IF(Security_Measures!G209="Partial",3,IF(Security_Measures!G209="Not concerned",8,IF(OR(Security_Measures!G209="",Security_Measures!G209="None"),6,4))))</f>
        <v>6</v>
      </c>
      <c r="E209" s="128">
        <f>IF(Security_Measures!H209&lt;&gt;"",Security_Measures!H209,0)</f>
        <v>0</v>
      </c>
      <c r="F209" s="128">
        <f>IF(Security_Measures!I209&lt;&gt;"",Security_Measures!I209,0)</f>
        <v>0</v>
      </c>
      <c r="G209">
        <f t="shared" si="6"/>
        <v>4</v>
      </c>
      <c r="H209">
        <v>2</v>
      </c>
      <c r="I209">
        <f t="shared" si="7"/>
        <v>3</v>
      </c>
    </row>
    <row r="210" spans="1:9" ht="15" customHeight="1" x14ac:dyDescent="0.3">
      <c r="A210" t="str">
        <f>IF(D210=8,"NONE",IF(Security_Measures!D210&lt;&gt;"",Security_Measures!D210,""))</f>
        <v/>
      </c>
      <c r="B210" t="str">
        <f>IF(D210=8,"NONE",IF(Security_Measures!B210&lt;&gt;"",Security_Measures!B210,""))</f>
        <v/>
      </c>
      <c r="C210" t="str">
        <f>IF(D210=8,"NONE",IF(Security_Measures!C210&lt;&gt;"",Security_Measures!C210,""))</f>
        <v/>
      </c>
      <c r="D210" s="128">
        <f>IF(OR(Security_Measures!G210="Total",Security_Measures!G210="To be implemented"),1,IF(Security_Measures!G210="Partial",3,IF(Security_Measures!G210="Not concerned",8,IF(OR(Security_Measures!G210="",Security_Measures!G210="None"),6,4))))</f>
        <v>6</v>
      </c>
      <c r="E210" s="128">
        <f>IF(Security_Measures!H210&lt;&gt;"",Security_Measures!H210,0)</f>
        <v>0</v>
      </c>
      <c r="F210" s="128">
        <f>IF(Security_Measures!I210&lt;&gt;"",Security_Measures!I210,0)</f>
        <v>0</v>
      </c>
      <c r="G210">
        <f t="shared" si="6"/>
        <v>4</v>
      </c>
      <c r="H210">
        <v>2</v>
      </c>
      <c r="I210">
        <f t="shared" si="7"/>
        <v>3</v>
      </c>
    </row>
    <row r="211" spans="1:9" ht="15" customHeight="1" x14ac:dyDescent="0.3">
      <c r="A211" t="str">
        <f>IF(D211=8,"NONE",IF(Security_Measures!D211&lt;&gt;"",Security_Measures!D211,""))</f>
        <v/>
      </c>
      <c r="B211" t="str">
        <f>IF(D211=8,"NONE",IF(Security_Measures!B211&lt;&gt;"",Security_Measures!B211,""))</f>
        <v/>
      </c>
      <c r="C211" t="str">
        <f>IF(D211=8,"NONE",IF(Security_Measures!C211&lt;&gt;"",Security_Measures!C211,""))</f>
        <v/>
      </c>
      <c r="D211" s="128">
        <f>IF(OR(Security_Measures!G211="Total",Security_Measures!G211="To be implemented"),1,IF(Security_Measures!G211="Partial",3,IF(Security_Measures!G211="Not concerned",8,IF(OR(Security_Measures!G211="",Security_Measures!G211="None"),6,4))))</f>
        <v>6</v>
      </c>
      <c r="E211" s="128">
        <f>IF(Security_Measures!H211&lt;&gt;"",Security_Measures!H211,0)</f>
        <v>0</v>
      </c>
      <c r="F211" s="128">
        <f>IF(Security_Measures!I211&lt;&gt;"",Security_Measures!I211,0)</f>
        <v>0</v>
      </c>
      <c r="G211">
        <f t="shared" si="6"/>
        <v>4</v>
      </c>
      <c r="H211">
        <v>2</v>
      </c>
      <c r="I211">
        <f t="shared" si="7"/>
        <v>3</v>
      </c>
    </row>
    <row r="212" spans="1:9" ht="15" customHeight="1" x14ac:dyDescent="0.3">
      <c r="A212" t="str">
        <f>IF(D212=8,"NONE",IF(Security_Measures!D212&lt;&gt;"",Security_Measures!D212,""))</f>
        <v/>
      </c>
      <c r="B212" t="str">
        <f>IF(D212=8,"NONE",IF(Security_Measures!B212&lt;&gt;"",Security_Measures!B212,""))</f>
        <v/>
      </c>
      <c r="C212" t="str">
        <f>IF(D212=8,"NONE",IF(Security_Measures!C212&lt;&gt;"",Security_Measures!C212,""))</f>
        <v/>
      </c>
      <c r="D212" s="128">
        <f>IF(OR(Security_Measures!G212="Total",Security_Measures!G212="To be implemented"),1,IF(Security_Measures!G212="Partial",3,IF(Security_Measures!G212="Not concerned",8,IF(OR(Security_Measures!G212="",Security_Measures!G212="None"),6,4))))</f>
        <v>6</v>
      </c>
      <c r="E212" s="128">
        <f>IF(Security_Measures!H212&lt;&gt;"",Security_Measures!H212,0)</f>
        <v>0</v>
      </c>
      <c r="F212" s="128">
        <f>IF(Security_Measures!I212&lt;&gt;"",Security_Measures!I212,0)</f>
        <v>0</v>
      </c>
      <c r="G212">
        <f t="shared" si="6"/>
        <v>4</v>
      </c>
      <c r="H212">
        <v>2</v>
      </c>
      <c r="I212">
        <f t="shared" si="7"/>
        <v>3</v>
      </c>
    </row>
    <row r="213" spans="1:9" ht="15" customHeight="1" x14ac:dyDescent="0.3">
      <c r="A213" t="str">
        <f>IF(D213=8,"NONE",IF(Security_Measures!D213&lt;&gt;"",Security_Measures!D213,""))</f>
        <v/>
      </c>
      <c r="B213" t="str">
        <f>IF(D213=8,"NONE",IF(Security_Measures!B213&lt;&gt;"",Security_Measures!B213,""))</f>
        <v/>
      </c>
      <c r="C213" t="str">
        <f>IF(D213=8,"NONE",IF(Security_Measures!C213&lt;&gt;"",Security_Measures!C213,""))</f>
        <v/>
      </c>
      <c r="D213" s="128">
        <f>IF(OR(Security_Measures!G213="Total",Security_Measures!G213="To be implemented"),1,IF(Security_Measures!G213="Partial",3,IF(Security_Measures!G213="Not concerned",8,IF(OR(Security_Measures!G213="",Security_Measures!G213="None"),6,4))))</f>
        <v>6</v>
      </c>
      <c r="E213" s="128">
        <f>IF(Security_Measures!H213&lt;&gt;"",Security_Measures!H213,0)</f>
        <v>0</v>
      </c>
      <c r="F213" s="128">
        <f>IF(Security_Measures!I213&lt;&gt;"",Security_Measures!I213,0)</f>
        <v>0</v>
      </c>
      <c r="G213">
        <f t="shared" si="6"/>
        <v>4</v>
      </c>
      <c r="H213">
        <v>2</v>
      </c>
      <c r="I213">
        <f t="shared" si="7"/>
        <v>3</v>
      </c>
    </row>
    <row r="214" spans="1:9" ht="15" customHeight="1" x14ac:dyDescent="0.3">
      <c r="A214" t="str">
        <f>IF(D214=8,"NONE",IF(Security_Measures!D214&lt;&gt;"",Security_Measures!D214,""))</f>
        <v/>
      </c>
      <c r="B214" t="str">
        <f>IF(D214=8,"NONE",IF(Security_Measures!B214&lt;&gt;"",Security_Measures!B214,""))</f>
        <v/>
      </c>
      <c r="C214" t="str">
        <f>IF(D214=8,"NONE",IF(Security_Measures!C214&lt;&gt;"",Security_Measures!C214,""))</f>
        <v/>
      </c>
      <c r="D214" s="128">
        <f>IF(OR(Security_Measures!G214="Total",Security_Measures!G214="To be implemented"),1,IF(Security_Measures!G214="Partial",3,IF(Security_Measures!G214="Not concerned",8,IF(OR(Security_Measures!G214="",Security_Measures!G214="None"),6,4))))</f>
        <v>6</v>
      </c>
      <c r="E214" s="128">
        <f>IF(Security_Measures!H214&lt;&gt;"",Security_Measures!H214,0)</f>
        <v>0</v>
      </c>
      <c r="F214" s="128">
        <f>IF(Security_Measures!I214&lt;&gt;"",Security_Measures!I214,0)</f>
        <v>0</v>
      </c>
      <c r="G214">
        <f t="shared" si="6"/>
        <v>4</v>
      </c>
      <c r="H214">
        <v>2</v>
      </c>
      <c r="I214">
        <f t="shared" si="7"/>
        <v>3</v>
      </c>
    </row>
    <row r="215" spans="1:9" ht="15" customHeight="1" x14ac:dyDescent="0.3">
      <c r="A215" t="str">
        <f>IF(D215=8,"NONE",IF(Security_Measures!D215&lt;&gt;"",Security_Measures!D215,""))</f>
        <v/>
      </c>
      <c r="B215" t="str">
        <f>IF(D215=8,"NONE",IF(Security_Measures!B215&lt;&gt;"",Security_Measures!B215,""))</f>
        <v/>
      </c>
      <c r="C215" t="str">
        <f>IF(D215=8,"NONE",IF(Security_Measures!C215&lt;&gt;"",Security_Measures!C215,""))</f>
        <v/>
      </c>
      <c r="D215" s="128">
        <f>IF(OR(Security_Measures!G215="Total",Security_Measures!G215="To be implemented"),1,IF(Security_Measures!G215="Partial",3,IF(Security_Measures!G215="Not concerned",8,IF(OR(Security_Measures!G215="",Security_Measures!G215="None"),6,4))))</f>
        <v>6</v>
      </c>
      <c r="E215" s="128">
        <f>IF(Security_Measures!H215&lt;&gt;"",Security_Measures!H215,0)</f>
        <v>0</v>
      </c>
      <c r="F215" s="128">
        <f>IF(Security_Measures!I215&lt;&gt;"",Security_Measures!I215,0)</f>
        <v>0</v>
      </c>
      <c r="G215">
        <f t="shared" si="6"/>
        <v>4</v>
      </c>
      <c r="H215">
        <v>2</v>
      </c>
      <c r="I215">
        <f t="shared" si="7"/>
        <v>3</v>
      </c>
    </row>
    <row r="216" spans="1:9" ht="15" customHeight="1" x14ac:dyDescent="0.3">
      <c r="A216" t="str">
        <f>IF(D216=8,"NONE",IF(Security_Measures!D216&lt;&gt;"",Security_Measures!D216,""))</f>
        <v/>
      </c>
      <c r="B216" t="str">
        <f>IF(D216=8,"NONE",IF(Security_Measures!B216&lt;&gt;"",Security_Measures!B216,""))</f>
        <v/>
      </c>
      <c r="C216" t="str">
        <f>IF(D216=8,"NONE",IF(Security_Measures!C216&lt;&gt;"",Security_Measures!C216,""))</f>
        <v/>
      </c>
      <c r="D216" s="128">
        <f>IF(OR(Security_Measures!G216="Total",Security_Measures!G216="To be implemented"),1,IF(Security_Measures!G216="Partial",3,IF(Security_Measures!G216="Not concerned",8,IF(OR(Security_Measures!G216="",Security_Measures!G216="None"),6,4))))</f>
        <v>6</v>
      </c>
      <c r="E216" s="128">
        <f>IF(Security_Measures!H216&lt;&gt;"",Security_Measures!H216,0)</f>
        <v>0</v>
      </c>
      <c r="F216" s="128">
        <f>IF(Security_Measures!I216&lt;&gt;"",Security_Measures!I216,0)</f>
        <v>0</v>
      </c>
      <c r="G216">
        <f t="shared" si="6"/>
        <v>4</v>
      </c>
      <c r="H216">
        <v>2</v>
      </c>
      <c r="I216">
        <f t="shared" si="7"/>
        <v>3</v>
      </c>
    </row>
    <row r="217" spans="1:9" ht="15" customHeight="1" x14ac:dyDescent="0.3">
      <c r="A217" t="str">
        <f>IF(D217=8,"NONE",IF(Security_Measures!D217&lt;&gt;"",Security_Measures!D217,""))</f>
        <v/>
      </c>
      <c r="B217" t="str">
        <f>IF(D217=8,"NONE",IF(Security_Measures!B217&lt;&gt;"",Security_Measures!B217,""))</f>
        <v/>
      </c>
      <c r="C217" t="str">
        <f>IF(D217=8,"NONE",IF(Security_Measures!C217&lt;&gt;"",Security_Measures!C217,""))</f>
        <v/>
      </c>
      <c r="D217" s="128">
        <f>IF(OR(Security_Measures!G217="Total",Security_Measures!G217="To be implemented"),1,IF(Security_Measures!G217="Partial",3,IF(Security_Measures!G217="Not concerned",8,IF(OR(Security_Measures!G217="",Security_Measures!G217="None"),6,4))))</f>
        <v>6</v>
      </c>
      <c r="E217" s="128">
        <f>IF(Security_Measures!H217&lt;&gt;"",Security_Measures!H217,0)</f>
        <v>0</v>
      </c>
      <c r="F217" s="128">
        <f>IF(Security_Measures!I217&lt;&gt;"",Security_Measures!I217,0)</f>
        <v>0</v>
      </c>
      <c r="G217">
        <f t="shared" si="6"/>
        <v>4</v>
      </c>
      <c r="H217">
        <v>2</v>
      </c>
      <c r="I217">
        <f t="shared" si="7"/>
        <v>3</v>
      </c>
    </row>
    <row r="218" spans="1:9" ht="15" customHeight="1" x14ac:dyDescent="0.3">
      <c r="A218" t="str">
        <f>IF(D218=8,"NONE",IF(Security_Measures!D218&lt;&gt;"",Security_Measures!D218,""))</f>
        <v/>
      </c>
      <c r="B218" t="str">
        <f>IF(D218=8,"NONE",IF(Security_Measures!B218&lt;&gt;"",Security_Measures!B218,""))</f>
        <v/>
      </c>
      <c r="C218" t="str">
        <f>IF(D218=8,"NONE",IF(Security_Measures!C218&lt;&gt;"",Security_Measures!C218,""))</f>
        <v/>
      </c>
      <c r="D218" s="128">
        <f>IF(OR(Security_Measures!G218="Total",Security_Measures!G218="To be implemented"),1,IF(Security_Measures!G218="Partial",3,IF(Security_Measures!G218="Not concerned",8,IF(OR(Security_Measures!G218="",Security_Measures!G218="None"),6,4))))</f>
        <v>6</v>
      </c>
      <c r="E218" s="128">
        <f>IF(Security_Measures!H218&lt;&gt;"",Security_Measures!H218,0)</f>
        <v>0</v>
      </c>
      <c r="F218" s="128">
        <f>IF(Security_Measures!I218&lt;&gt;"",Security_Measures!I218,0)</f>
        <v>0</v>
      </c>
      <c r="G218">
        <f t="shared" si="6"/>
        <v>4</v>
      </c>
      <c r="H218">
        <v>2</v>
      </c>
      <c r="I218">
        <f t="shared" si="7"/>
        <v>3</v>
      </c>
    </row>
    <row r="219" spans="1:9" ht="15" customHeight="1" x14ac:dyDescent="0.3">
      <c r="A219" t="str">
        <f>IF(D219=8,"NONE",IF(Security_Measures!D219&lt;&gt;"",Security_Measures!D219,""))</f>
        <v/>
      </c>
      <c r="B219" t="str">
        <f>IF(D219=8,"NONE",IF(Security_Measures!B219&lt;&gt;"",Security_Measures!B219,""))</f>
        <v/>
      </c>
      <c r="C219" t="str">
        <f>IF(D219=8,"NONE",IF(Security_Measures!C219&lt;&gt;"",Security_Measures!C219,""))</f>
        <v/>
      </c>
      <c r="D219" s="128">
        <f>IF(OR(Security_Measures!G219="Total",Security_Measures!G219="To be implemented"),1,IF(Security_Measures!G219="Partial",3,IF(Security_Measures!G219="Not concerned",8,IF(OR(Security_Measures!G219="",Security_Measures!G219="None"),6,4))))</f>
        <v>6</v>
      </c>
      <c r="E219" s="128">
        <f>IF(Security_Measures!H219&lt;&gt;"",Security_Measures!H219,0)</f>
        <v>0</v>
      </c>
      <c r="F219" s="128">
        <f>IF(Security_Measures!I219&lt;&gt;"",Security_Measures!I219,0)</f>
        <v>0</v>
      </c>
      <c r="G219">
        <f t="shared" si="6"/>
        <v>4</v>
      </c>
      <c r="H219">
        <v>2</v>
      </c>
      <c r="I219">
        <f t="shared" si="7"/>
        <v>3</v>
      </c>
    </row>
    <row r="220" spans="1:9" ht="15" customHeight="1" x14ac:dyDescent="0.3">
      <c r="A220" t="str">
        <f>IF(D220=8,"NONE",IF(Security_Measures!D220&lt;&gt;"",Security_Measures!D220,""))</f>
        <v/>
      </c>
      <c r="B220" t="str">
        <f>IF(D220=8,"NONE",IF(Security_Measures!B220&lt;&gt;"",Security_Measures!B220,""))</f>
        <v/>
      </c>
      <c r="C220" t="str">
        <f>IF(D220=8,"NONE",IF(Security_Measures!C220&lt;&gt;"",Security_Measures!C220,""))</f>
        <v/>
      </c>
      <c r="D220" s="128">
        <f>IF(OR(Security_Measures!G220="Total",Security_Measures!G220="To be implemented"),1,IF(Security_Measures!G220="Partial",3,IF(Security_Measures!G220="Not concerned",8,IF(OR(Security_Measures!G220="",Security_Measures!G220="None"),6,4))))</f>
        <v>6</v>
      </c>
      <c r="E220" s="128">
        <f>IF(Security_Measures!H220&lt;&gt;"",Security_Measures!H220,0)</f>
        <v>0</v>
      </c>
      <c r="F220" s="128">
        <f>IF(Security_Measures!I220&lt;&gt;"",Security_Measures!I220,0)</f>
        <v>0</v>
      </c>
      <c r="G220">
        <f t="shared" si="6"/>
        <v>4</v>
      </c>
      <c r="H220">
        <v>2</v>
      </c>
      <c r="I220">
        <f t="shared" si="7"/>
        <v>3</v>
      </c>
    </row>
    <row r="221" spans="1:9" ht="15" customHeight="1" x14ac:dyDescent="0.3">
      <c r="A221" t="str">
        <f>IF(D221=8,"NONE",IF(Security_Measures!D221&lt;&gt;"",Security_Measures!D221,""))</f>
        <v/>
      </c>
      <c r="B221" t="str">
        <f>IF(D221=8,"NONE",IF(Security_Measures!B221&lt;&gt;"",Security_Measures!B221,""))</f>
        <v/>
      </c>
      <c r="C221" t="str">
        <f>IF(D221=8,"NONE",IF(Security_Measures!C221&lt;&gt;"",Security_Measures!C221,""))</f>
        <v/>
      </c>
      <c r="D221" s="128">
        <f>IF(OR(Security_Measures!G221="Total",Security_Measures!G221="To be implemented"),1,IF(Security_Measures!G221="Partial",3,IF(Security_Measures!G221="Not concerned",8,IF(OR(Security_Measures!G221="",Security_Measures!G221="None"),6,4))))</f>
        <v>6</v>
      </c>
      <c r="E221" s="128">
        <f>IF(Security_Measures!H221&lt;&gt;"",Security_Measures!H221,0)</f>
        <v>0</v>
      </c>
      <c r="F221" s="128">
        <f>IF(Security_Measures!I221&lt;&gt;"",Security_Measures!I221,0)</f>
        <v>0</v>
      </c>
      <c r="G221">
        <f t="shared" si="6"/>
        <v>4</v>
      </c>
      <c r="H221">
        <v>2</v>
      </c>
      <c r="I221">
        <f t="shared" si="7"/>
        <v>3</v>
      </c>
    </row>
    <row r="222" spans="1:9" ht="15" customHeight="1" x14ac:dyDescent="0.3">
      <c r="A222" t="str">
        <f>IF(D222=8,"NONE",IF(Security_Measures!D222&lt;&gt;"",Security_Measures!D222,""))</f>
        <v/>
      </c>
      <c r="B222" t="str">
        <f>IF(D222=8,"NONE",IF(Security_Measures!B222&lt;&gt;"",Security_Measures!B222,""))</f>
        <v/>
      </c>
      <c r="C222" t="str">
        <f>IF(D222=8,"NONE",IF(Security_Measures!C222&lt;&gt;"",Security_Measures!C222,""))</f>
        <v/>
      </c>
      <c r="D222" s="128">
        <f>IF(OR(Security_Measures!G222="Total",Security_Measures!G222="To be implemented"),1,IF(Security_Measures!G222="Partial",3,IF(Security_Measures!G222="Not concerned",8,IF(OR(Security_Measures!G222="",Security_Measures!G222="None"),6,4))))</f>
        <v>6</v>
      </c>
      <c r="E222" s="128">
        <f>IF(Security_Measures!H222&lt;&gt;"",Security_Measures!H222,0)</f>
        <v>0</v>
      </c>
      <c r="F222" s="128">
        <f>IF(Security_Measures!I222&lt;&gt;"",Security_Measures!I222,0)</f>
        <v>0</v>
      </c>
      <c r="G222">
        <f t="shared" si="6"/>
        <v>4</v>
      </c>
      <c r="H222">
        <v>2</v>
      </c>
      <c r="I222">
        <f t="shared" si="7"/>
        <v>3</v>
      </c>
    </row>
    <row r="223" spans="1:9" ht="15" customHeight="1" x14ac:dyDescent="0.3">
      <c r="A223" t="str">
        <f>IF(D223=8,"NONE",IF(Security_Measures!D223&lt;&gt;"",Security_Measures!D223,""))</f>
        <v/>
      </c>
      <c r="B223" t="str">
        <f>IF(D223=8,"NONE",IF(Security_Measures!B223&lt;&gt;"",Security_Measures!B223,""))</f>
        <v/>
      </c>
      <c r="C223" t="str">
        <f>IF(D223=8,"NONE",IF(Security_Measures!C223&lt;&gt;"",Security_Measures!C223,""))</f>
        <v/>
      </c>
      <c r="D223" s="128">
        <f>IF(OR(Security_Measures!G223="Total",Security_Measures!G223="To be implemented"),1,IF(Security_Measures!G223="Partial",3,IF(Security_Measures!G223="Not concerned",8,IF(OR(Security_Measures!G223="",Security_Measures!G223="None"),6,4))))</f>
        <v>6</v>
      </c>
      <c r="E223" s="128">
        <f>IF(Security_Measures!H223&lt;&gt;"",Security_Measures!H223,0)</f>
        <v>0</v>
      </c>
      <c r="F223" s="128">
        <f>IF(Security_Measures!I223&lt;&gt;"",Security_Measures!I223,0)</f>
        <v>0</v>
      </c>
      <c r="G223">
        <f t="shared" si="6"/>
        <v>4</v>
      </c>
      <c r="H223">
        <v>2</v>
      </c>
      <c r="I223">
        <f t="shared" si="7"/>
        <v>3</v>
      </c>
    </row>
    <row r="224" spans="1:9" ht="15" customHeight="1" x14ac:dyDescent="0.3">
      <c r="A224" t="str">
        <f>IF(D224=8,"NONE",IF(Security_Measures!D224&lt;&gt;"",Security_Measures!D224,""))</f>
        <v/>
      </c>
      <c r="B224" t="str">
        <f>IF(D224=8,"NONE",IF(Security_Measures!B224&lt;&gt;"",Security_Measures!B224,""))</f>
        <v/>
      </c>
      <c r="C224" t="str">
        <f>IF(D224=8,"NONE",IF(Security_Measures!C224&lt;&gt;"",Security_Measures!C224,""))</f>
        <v/>
      </c>
      <c r="D224" s="128">
        <f>IF(OR(Security_Measures!G224="Total",Security_Measures!G224="To be implemented"),1,IF(Security_Measures!G224="Partial",3,IF(Security_Measures!G224="Not concerned",8,IF(OR(Security_Measures!G224="",Security_Measures!G224="None"),6,4))))</f>
        <v>6</v>
      </c>
      <c r="E224" s="128">
        <f>IF(Security_Measures!H224&lt;&gt;"",Security_Measures!H224,0)</f>
        <v>0</v>
      </c>
      <c r="F224" s="128">
        <f>IF(Security_Measures!I224&lt;&gt;"",Security_Measures!I224,0)</f>
        <v>0</v>
      </c>
      <c r="G224">
        <f t="shared" si="6"/>
        <v>4</v>
      </c>
      <c r="H224">
        <v>2</v>
      </c>
      <c r="I224">
        <f t="shared" si="7"/>
        <v>3</v>
      </c>
    </row>
    <row r="225" spans="1:9" ht="15" customHeight="1" x14ac:dyDescent="0.3">
      <c r="A225" t="str">
        <f>IF(D225=8,"NONE",IF(Security_Measures!D225&lt;&gt;"",Security_Measures!D225,""))</f>
        <v/>
      </c>
      <c r="B225" t="str">
        <f>IF(D225=8,"NONE",IF(Security_Measures!B225&lt;&gt;"",Security_Measures!B225,""))</f>
        <v/>
      </c>
      <c r="C225" t="str">
        <f>IF(D225=8,"NONE",IF(Security_Measures!C225&lt;&gt;"",Security_Measures!C225,""))</f>
        <v/>
      </c>
      <c r="D225" s="128">
        <f>IF(OR(Security_Measures!G225="Total",Security_Measures!G225="To be implemented"),1,IF(Security_Measures!G225="Partial",3,IF(Security_Measures!G225="Not concerned",8,IF(OR(Security_Measures!G225="",Security_Measures!G225="None"),6,4))))</f>
        <v>6</v>
      </c>
      <c r="E225" s="128">
        <f>IF(Security_Measures!H225&lt;&gt;"",Security_Measures!H225,0)</f>
        <v>0</v>
      </c>
      <c r="F225" s="128">
        <f>IF(Security_Measures!I225&lt;&gt;"",Security_Measures!I225,0)</f>
        <v>0</v>
      </c>
      <c r="G225">
        <f t="shared" si="6"/>
        <v>4</v>
      </c>
      <c r="H225">
        <v>2</v>
      </c>
      <c r="I225">
        <f t="shared" si="7"/>
        <v>3</v>
      </c>
    </row>
    <row r="226" spans="1:9" ht="15" customHeight="1" x14ac:dyDescent="0.3">
      <c r="A226" t="str">
        <f>IF(D226=8,"NONE",IF(Security_Measures!D226&lt;&gt;"",Security_Measures!D226,""))</f>
        <v/>
      </c>
      <c r="B226" t="str">
        <f>IF(D226=8,"NONE",IF(Security_Measures!B226&lt;&gt;"",Security_Measures!B226,""))</f>
        <v/>
      </c>
      <c r="C226" t="str">
        <f>IF(D226=8,"NONE",IF(Security_Measures!C226&lt;&gt;"",Security_Measures!C226,""))</f>
        <v/>
      </c>
      <c r="D226" s="128">
        <f>IF(OR(Security_Measures!G226="Total",Security_Measures!G226="To be implemented"),1,IF(Security_Measures!G226="Partial",3,IF(Security_Measures!G226="Not concerned",8,IF(OR(Security_Measures!G226="",Security_Measures!G226="None"),6,4))))</f>
        <v>6</v>
      </c>
      <c r="E226" s="128">
        <f>IF(Security_Measures!H226&lt;&gt;"",Security_Measures!H226,0)</f>
        <v>0</v>
      </c>
      <c r="F226" s="128">
        <f>IF(Security_Measures!I226&lt;&gt;"",Security_Measures!I226,0)</f>
        <v>0</v>
      </c>
      <c r="G226">
        <f t="shared" si="6"/>
        <v>4</v>
      </c>
      <c r="H226">
        <v>2</v>
      </c>
      <c r="I226">
        <f t="shared" si="7"/>
        <v>3</v>
      </c>
    </row>
    <row r="227" spans="1:9" ht="15" customHeight="1" x14ac:dyDescent="0.3">
      <c r="A227" t="str">
        <f>IF(D227=8,"NONE",IF(Security_Measures!D227&lt;&gt;"",Security_Measures!D227,""))</f>
        <v/>
      </c>
      <c r="B227" t="str">
        <f>IF(D227=8,"NONE",IF(Security_Measures!B227&lt;&gt;"",Security_Measures!B227,""))</f>
        <v/>
      </c>
      <c r="C227" t="str">
        <f>IF(D227=8,"NONE",IF(Security_Measures!C227&lt;&gt;"",Security_Measures!C227,""))</f>
        <v/>
      </c>
      <c r="D227" s="128">
        <f>IF(OR(Security_Measures!G227="Total",Security_Measures!G227="To be implemented"),1,IF(Security_Measures!G227="Partial",3,IF(Security_Measures!G227="Not concerned",8,IF(OR(Security_Measures!G227="",Security_Measures!G227="None"),6,4))))</f>
        <v>6</v>
      </c>
      <c r="E227" s="128">
        <f>IF(Security_Measures!H227&lt;&gt;"",Security_Measures!H227,0)</f>
        <v>0</v>
      </c>
      <c r="F227" s="128">
        <f>IF(Security_Measures!I227&lt;&gt;"",Security_Measures!I227,0)</f>
        <v>0</v>
      </c>
      <c r="G227">
        <f t="shared" si="6"/>
        <v>4</v>
      </c>
      <c r="H227">
        <v>2</v>
      </c>
      <c r="I227">
        <f t="shared" si="7"/>
        <v>3</v>
      </c>
    </row>
    <row r="228" spans="1:9" ht="15" customHeight="1" x14ac:dyDescent="0.3">
      <c r="A228" t="str">
        <f>IF(D228=8,"NONE",IF(Security_Measures!D228&lt;&gt;"",Security_Measures!D228,""))</f>
        <v/>
      </c>
      <c r="B228" t="str">
        <f>IF(D228=8,"NONE",IF(Security_Measures!B228&lt;&gt;"",Security_Measures!B228,""))</f>
        <v/>
      </c>
      <c r="C228" t="str">
        <f>IF(D228=8,"NONE",IF(Security_Measures!C228&lt;&gt;"",Security_Measures!C228,""))</f>
        <v/>
      </c>
      <c r="D228" s="128">
        <f>IF(OR(Security_Measures!G228="Total",Security_Measures!G228="To be implemented"),1,IF(Security_Measures!G228="Partial",3,IF(Security_Measures!G228="Not concerned",8,IF(OR(Security_Measures!G228="",Security_Measures!G228="None"),6,4))))</f>
        <v>6</v>
      </c>
      <c r="E228" s="128">
        <f>IF(Security_Measures!H228&lt;&gt;"",Security_Measures!H228,0)</f>
        <v>0</v>
      </c>
      <c r="F228" s="128">
        <f>IF(Security_Measures!I228&lt;&gt;"",Security_Measures!I228,0)</f>
        <v>0</v>
      </c>
      <c r="G228">
        <f t="shared" si="6"/>
        <v>4</v>
      </c>
      <c r="H228">
        <v>2</v>
      </c>
      <c r="I228">
        <f t="shared" si="7"/>
        <v>3</v>
      </c>
    </row>
    <row r="229" spans="1:9" ht="15" customHeight="1" x14ac:dyDescent="0.3">
      <c r="A229" t="str">
        <f>IF(D229=8,"NONE",IF(Security_Measures!D229&lt;&gt;"",Security_Measures!D229,""))</f>
        <v/>
      </c>
      <c r="B229" t="str">
        <f>IF(D229=8,"NONE",IF(Security_Measures!B229&lt;&gt;"",Security_Measures!B229,""))</f>
        <v/>
      </c>
      <c r="C229" t="str">
        <f>IF(D229=8,"NONE",IF(Security_Measures!C229&lt;&gt;"",Security_Measures!C229,""))</f>
        <v/>
      </c>
      <c r="D229" s="128">
        <f>IF(OR(Security_Measures!G229="Total",Security_Measures!G229="To be implemented"),1,IF(Security_Measures!G229="Partial",3,IF(Security_Measures!G229="Not concerned",8,IF(OR(Security_Measures!G229="",Security_Measures!G229="None"),6,4))))</f>
        <v>6</v>
      </c>
      <c r="E229" s="128">
        <f>IF(Security_Measures!H229&lt;&gt;"",Security_Measures!H229,0)</f>
        <v>0</v>
      </c>
      <c r="F229" s="128">
        <f>IF(Security_Measures!I229&lt;&gt;"",Security_Measures!I229,0)</f>
        <v>0</v>
      </c>
      <c r="G229">
        <f t="shared" si="6"/>
        <v>4</v>
      </c>
      <c r="H229">
        <v>2</v>
      </c>
      <c r="I229">
        <f t="shared" si="7"/>
        <v>3</v>
      </c>
    </row>
    <row r="230" spans="1:9" ht="15" customHeight="1" x14ac:dyDescent="0.3">
      <c r="A230" t="str">
        <f>IF(D230=8,"NONE",IF(Security_Measures!D230&lt;&gt;"",Security_Measures!D230,""))</f>
        <v/>
      </c>
      <c r="B230" t="str">
        <f>IF(D230=8,"NONE",IF(Security_Measures!B230&lt;&gt;"",Security_Measures!B230,""))</f>
        <v/>
      </c>
      <c r="C230" t="str">
        <f>IF(D230=8,"NONE",IF(Security_Measures!C230&lt;&gt;"",Security_Measures!C230,""))</f>
        <v/>
      </c>
      <c r="D230" s="128">
        <f>IF(OR(Security_Measures!G230="Total",Security_Measures!G230="To be implemented"),1,IF(Security_Measures!G230="Partial",3,IF(Security_Measures!G230="Not concerned",8,IF(OR(Security_Measures!G230="",Security_Measures!G230="None"),6,4))))</f>
        <v>6</v>
      </c>
      <c r="E230" s="128">
        <f>IF(Security_Measures!H230&lt;&gt;"",Security_Measures!H230,0)</f>
        <v>0</v>
      </c>
      <c r="F230" s="128">
        <f>IF(Security_Measures!I230&lt;&gt;"",Security_Measures!I230,0)</f>
        <v>0</v>
      </c>
      <c r="G230">
        <f t="shared" si="6"/>
        <v>4</v>
      </c>
      <c r="H230">
        <v>2</v>
      </c>
      <c r="I230">
        <f t="shared" si="7"/>
        <v>3</v>
      </c>
    </row>
    <row r="231" spans="1:9" ht="15" customHeight="1" x14ac:dyDescent="0.3">
      <c r="A231" t="str">
        <f>IF(D231=8,"NONE",IF(Security_Measures!D231&lt;&gt;"",Security_Measures!D231,""))</f>
        <v/>
      </c>
      <c r="B231" t="str">
        <f>IF(D231=8,"NONE",IF(Security_Measures!B231&lt;&gt;"",Security_Measures!B231,""))</f>
        <v/>
      </c>
      <c r="C231" t="str">
        <f>IF(D231=8,"NONE",IF(Security_Measures!C231&lt;&gt;"",Security_Measures!C231,""))</f>
        <v/>
      </c>
      <c r="D231" s="128">
        <f>IF(OR(Security_Measures!G231="Total",Security_Measures!G231="To be implemented"),1,IF(Security_Measures!G231="Partial",3,IF(Security_Measures!G231="Not concerned",8,IF(OR(Security_Measures!G231="",Security_Measures!G231="None"),6,4))))</f>
        <v>6</v>
      </c>
      <c r="E231" s="128">
        <f>IF(Security_Measures!H231&lt;&gt;"",Security_Measures!H231,0)</f>
        <v>0</v>
      </c>
      <c r="F231" s="128">
        <f>IF(Security_Measures!I231&lt;&gt;"",Security_Measures!I231,0)</f>
        <v>0</v>
      </c>
      <c r="G231">
        <f t="shared" si="6"/>
        <v>4</v>
      </c>
      <c r="H231">
        <v>2</v>
      </c>
      <c r="I231">
        <f t="shared" si="7"/>
        <v>3</v>
      </c>
    </row>
    <row r="232" spans="1:9" ht="15" customHeight="1" x14ac:dyDescent="0.3">
      <c r="A232" t="str">
        <f>IF(D232=8,"NONE",IF(Security_Measures!D232&lt;&gt;"",Security_Measures!D232,""))</f>
        <v/>
      </c>
      <c r="B232" t="str">
        <f>IF(D232=8,"NONE",IF(Security_Measures!B232&lt;&gt;"",Security_Measures!B232,""))</f>
        <v/>
      </c>
      <c r="C232" t="str">
        <f>IF(D232=8,"NONE",IF(Security_Measures!C232&lt;&gt;"",Security_Measures!C232,""))</f>
        <v/>
      </c>
      <c r="D232" s="128">
        <f>IF(OR(Security_Measures!G232="Total",Security_Measures!G232="To be implemented"),1,IF(Security_Measures!G232="Partial",3,IF(Security_Measures!G232="Not concerned",8,IF(OR(Security_Measures!G232="",Security_Measures!G232="None"),6,4))))</f>
        <v>6</v>
      </c>
      <c r="E232" s="128">
        <f>IF(Security_Measures!H232&lt;&gt;"",Security_Measures!H232,0)</f>
        <v>0</v>
      </c>
      <c r="F232" s="128">
        <f>IF(Security_Measures!I232&lt;&gt;"",Security_Measures!I232,0)</f>
        <v>0</v>
      </c>
      <c r="G232">
        <f t="shared" si="6"/>
        <v>4</v>
      </c>
      <c r="H232">
        <v>2</v>
      </c>
      <c r="I232">
        <f t="shared" si="7"/>
        <v>3</v>
      </c>
    </row>
    <row r="233" spans="1:9" ht="15" customHeight="1" x14ac:dyDescent="0.3">
      <c r="A233" t="str">
        <f>IF(D233=8,"NONE",IF(Security_Measures!D233&lt;&gt;"",Security_Measures!D233,""))</f>
        <v/>
      </c>
      <c r="B233" t="str">
        <f>IF(D233=8,"NONE",IF(Security_Measures!B233&lt;&gt;"",Security_Measures!B233,""))</f>
        <v/>
      </c>
      <c r="C233" t="str">
        <f>IF(D233=8,"NONE",IF(Security_Measures!C233&lt;&gt;"",Security_Measures!C233,""))</f>
        <v/>
      </c>
      <c r="D233" s="128">
        <f>IF(OR(Security_Measures!G233="Total",Security_Measures!G233="To be implemented"),1,IF(Security_Measures!G233="Partial",3,IF(Security_Measures!G233="Not concerned",8,IF(OR(Security_Measures!G233="",Security_Measures!G233="None"),6,4))))</f>
        <v>6</v>
      </c>
      <c r="E233" s="128">
        <f>IF(Security_Measures!H233&lt;&gt;"",Security_Measures!H233,0)</f>
        <v>0</v>
      </c>
      <c r="F233" s="128">
        <f>IF(Security_Measures!I233&lt;&gt;"",Security_Measures!I233,0)</f>
        <v>0</v>
      </c>
      <c r="G233">
        <f t="shared" si="6"/>
        <v>4</v>
      </c>
      <c r="H233">
        <v>2</v>
      </c>
      <c r="I233">
        <f t="shared" si="7"/>
        <v>3</v>
      </c>
    </row>
    <row r="234" spans="1:9" ht="15" customHeight="1" x14ac:dyDescent="0.3">
      <c r="A234" t="str">
        <f>IF(D234=8,"NONE",IF(Security_Measures!D234&lt;&gt;"",Security_Measures!D234,""))</f>
        <v/>
      </c>
      <c r="B234" t="str">
        <f>IF(D234=8,"NONE",IF(Security_Measures!B234&lt;&gt;"",Security_Measures!B234,""))</f>
        <v/>
      </c>
      <c r="C234" t="str">
        <f>IF(D234=8,"NONE",IF(Security_Measures!C234&lt;&gt;"",Security_Measures!C234,""))</f>
        <v/>
      </c>
      <c r="D234" s="128">
        <f>IF(OR(Security_Measures!G234="Total",Security_Measures!G234="To be implemented"),1,IF(Security_Measures!G234="Partial",3,IF(Security_Measures!G234="Not concerned",8,IF(OR(Security_Measures!G234="",Security_Measures!G234="None"),6,4))))</f>
        <v>6</v>
      </c>
      <c r="E234" s="128">
        <f>IF(Security_Measures!H234&lt;&gt;"",Security_Measures!H234,0)</f>
        <v>0</v>
      </c>
      <c r="F234" s="128">
        <f>IF(Security_Measures!I234&lt;&gt;"",Security_Measures!I234,0)</f>
        <v>0</v>
      </c>
      <c r="G234">
        <f t="shared" si="6"/>
        <v>4</v>
      </c>
      <c r="H234">
        <v>2</v>
      </c>
      <c r="I234">
        <f t="shared" si="7"/>
        <v>3</v>
      </c>
    </row>
    <row r="235" spans="1:9" ht="15" customHeight="1" x14ac:dyDescent="0.3">
      <c r="A235" t="str">
        <f>IF(D235=8,"NONE",IF(Security_Measures!D235&lt;&gt;"",Security_Measures!D235,""))</f>
        <v/>
      </c>
      <c r="B235" t="str">
        <f>IF(D235=8,"NONE",IF(Security_Measures!B235&lt;&gt;"",Security_Measures!B235,""))</f>
        <v/>
      </c>
      <c r="C235" t="str">
        <f>IF(D235=8,"NONE",IF(Security_Measures!C235&lt;&gt;"",Security_Measures!C235,""))</f>
        <v/>
      </c>
      <c r="D235" s="128">
        <f>IF(OR(Security_Measures!G235="Total",Security_Measures!G235="To be implemented"),1,IF(Security_Measures!G235="Partial",3,IF(Security_Measures!G235="Not concerned",8,IF(OR(Security_Measures!G235="",Security_Measures!G235="None"),6,4))))</f>
        <v>6</v>
      </c>
      <c r="E235" s="128">
        <f>IF(Security_Measures!H235&lt;&gt;"",Security_Measures!H235,0)</f>
        <v>0</v>
      </c>
      <c r="F235" s="128">
        <f>IF(Security_Measures!I235&lt;&gt;"",Security_Measures!I235,0)</f>
        <v>0</v>
      </c>
      <c r="G235">
        <f t="shared" si="6"/>
        <v>4</v>
      </c>
      <c r="H235">
        <v>2</v>
      </c>
      <c r="I235">
        <f t="shared" si="7"/>
        <v>3</v>
      </c>
    </row>
    <row r="236" spans="1:9" ht="15" customHeight="1" x14ac:dyDescent="0.3">
      <c r="A236" t="str">
        <f>IF(D236=8,"NONE",IF(Security_Measures!D236&lt;&gt;"",Security_Measures!D236,""))</f>
        <v/>
      </c>
      <c r="B236" t="str">
        <f>IF(D236=8,"NONE",IF(Security_Measures!B236&lt;&gt;"",Security_Measures!B236,""))</f>
        <v/>
      </c>
      <c r="C236" t="str">
        <f>IF(D236=8,"NONE",IF(Security_Measures!C236&lt;&gt;"",Security_Measures!C236,""))</f>
        <v/>
      </c>
      <c r="D236" s="128">
        <f>IF(OR(Security_Measures!G236="Total",Security_Measures!G236="To be implemented"),1,IF(Security_Measures!G236="Partial",3,IF(Security_Measures!G236="Not concerned",8,IF(OR(Security_Measures!G236="",Security_Measures!G236="None"),6,4))))</f>
        <v>6</v>
      </c>
      <c r="E236" s="128">
        <f>IF(Security_Measures!H236&lt;&gt;"",Security_Measures!H236,0)</f>
        <v>0</v>
      </c>
      <c r="F236" s="128">
        <f>IF(Security_Measures!I236&lt;&gt;"",Security_Measures!I236,0)</f>
        <v>0</v>
      </c>
      <c r="G236">
        <f t="shared" si="6"/>
        <v>4</v>
      </c>
      <c r="H236">
        <v>2</v>
      </c>
      <c r="I236">
        <f t="shared" si="7"/>
        <v>3</v>
      </c>
    </row>
    <row r="237" spans="1:9" ht="15" customHeight="1" x14ac:dyDescent="0.3">
      <c r="A237" t="str">
        <f>IF(D237=8,"NONE",IF(Security_Measures!D237&lt;&gt;"",Security_Measures!D237,""))</f>
        <v/>
      </c>
      <c r="B237" t="str">
        <f>IF(D237=8,"NONE",IF(Security_Measures!B237&lt;&gt;"",Security_Measures!B237,""))</f>
        <v/>
      </c>
      <c r="C237" t="str">
        <f>IF(D237=8,"NONE",IF(Security_Measures!C237&lt;&gt;"",Security_Measures!C237,""))</f>
        <v/>
      </c>
      <c r="D237" s="128">
        <f>IF(OR(Security_Measures!G237="Total",Security_Measures!G237="To be implemented"),1,IF(Security_Measures!G237="Partial",3,IF(Security_Measures!G237="Not concerned",8,IF(OR(Security_Measures!G237="",Security_Measures!G237="None"),6,4))))</f>
        <v>6</v>
      </c>
      <c r="E237" s="128">
        <f>IF(Security_Measures!H237&lt;&gt;"",Security_Measures!H237,0)</f>
        <v>0</v>
      </c>
      <c r="F237" s="128">
        <f>IF(Security_Measures!I237&lt;&gt;"",Security_Measures!I237,0)</f>
        <v>0</v>
      </c>
      <c r="G237">
        <f t="shared" si="6"/>
        <v>4</v>
      </c>
      <c r="H237">
        <v>2</v>
      </c>
      <c r="I237">
        <f t="shared" si="7"/>
        <v>3</v>
      </c>
    </row>
    <row r="238" spans="1:9" ht="15" customHeight="1" x14ac:dyDescent="0.3">
      <c r="A238" t="str">
        <f>IF(D238=8,"NONE",IF(Security_Measures!D238&lt;&gt;"",Security_Measures!D238,""))</f>
        <v/>
      </c>
      <c r="B238" t="str">
        <f>IF(D238=8,"NONE",IF(Security_Measures!B238&lt;&gt;"",Security_Measures!B238,""))</f>
        <v/>
      </c>
      <c r="C238" t="str">
        <f>IF(D238=8,"NONE",IF(Security_Measures!C238&lt;&gt;"",Security_Measures!C238,""))</f>
        <v/>
      </c>
      <c r="D238" s="128">
        <f>IF(OR(Security_Measures!G238="Total",Security_Measures!G238="To be implemented"),1,IF(Security_Measures!G238="Partial",3,IF(Security_Measures!G238="Not concerned",8,IF(OR(Security_Measures!G238="",Security_Measures!G238="None"),6,4))))</f>
        <v>6</v>
      </c>
      <c r="E238" s="128">
        <f>IF(Security_Measures!H238&lt;&gt;"",Security_Measures!H238,0)</f>
        <v>0</v>
      </c>
      <c r="F238" s="128">
        <f>IF(Security_Measures!I238&lt;&gt;"",Security_Measures!I238,0)</f>
        <v>0</v>
      </c>
      <c r="G238">
        <f t="shared" si="6"/>
        <v>4</v>
      </c>
      <c r="H238">
        <v>2</v>
      </c>
      <c r="I238">
        <f t="shared" si="7"/>
        <v>3</v>
      </c>
    </row>
    <row r="239" spans="1:9" ht="15" customHeight="1" x14ac:dyDescent="0.3">
      <c r="A239" t="str">
        <f>IF(D239=8,"NONE",IF(Security_Measures!D239&lt;&gt;"",Security_Measures!D239,""))</f>
        <v/>
      </c>
      <c r="B239" t="str">
        <f>IF(D239=8,"NONE",IF(Security_Measures!B239&lt;&gt;"",Security_Measures!B239,""))</f>
        <v/>
      </c>
      <c r="C239" t="str">
        <f>IF(D239=8,"NONE",IF(Security_Measures!C239&lt;&gt;"",Security_Measures!C239,""))</f>
        <v/>
      </c>
      <c r="D239" s="128">
        <f>IF(OR(Security_Measures!G239="Total",Security_Measures!G239="To be implemented"),1,IF(Security_Measures!G239="Partial",3,IF(Security_Measures!G239="Not concerned",8,IF(OR(Security_Measures!G239="",Security_Measures!G239="None"),6,4))))</f>
        <v>6</v>
      </c>
      <c r="E239" s="128">
        <f>IF(Security_Measures!H239&lt;&gt;"",Security_Measures!H239,0)</f>
        <v>0</v>
      </c>
      <c r="F239" s="128">
        <f>IF(Security_Measures!I239&lt;&gt;"",Security_Measures!I239,0)</f>
        <v>0</v>
      </c>
      <c r="G239">
        <f t="shared" si="6"/>
        <v>4</v>
      </c>
      <c r="H239">
        <v>2</v>
      </c>
      <c r="I239">
        <f t="shared" si="7"/>
        <v>3</v>
      </c>
    </row>
    <row r="240" spans="1:9" ht="15" customHeight="1" x14ac:dyDescent="0.3">
      <c r="A240" t="str">
        <f>IF(D240=8,"NONE",IF(Security_Measures!D240&lt;&gt;"",Security_Measures!D240,""))</f>
        <v/>
      </c>
      <c r="B240" t="str">
        <f>IF(D240=8,"NONE",IF(Security_Measures!B240&lt;&gt;"",Security_Measures!B240,""))</f>
        <v/>
      </c>
      <c r="C240" t="str">
        <f>IF(D240=8,"NONE",IF(Security_Measures!C240&lt;&gt;"",Security_Measures!C240,""))</f>
        <v/>
      </c>
      <c r="D240" s="128">
        <f>IF(OR(Security_Measures!G240="Total",Security_Measures!G240="To be implemented"),1,IF(Security_Measures!G240="Partial",3,IF(Security_Measures!G240="Not concerned",8,IF(OR(Security_Measures!G240="",Security_Measures!G240="None"),6,4))))</f>
        <v>6</v>
      </c>
      <c r="E240" s="128">
        <f>IF(Security_Measures!H240&lt;&gt;"",Security_Measures!H240,0)</f>
        <v>0</v>
      </c>
      <c r="F240" s="128">
        <f>IF(Security_Measures!I240&lt;&gt;"",Security_Measures!I240,0)</f>
        <v>0</v>
      </c>
      <c r="G240">
        <f t="shared" si="6"/>
        <v>4</v>
      </c>
      <c r="H240">
        <v>2</v>
      </c>
      <c r="I240">
        <f t="shared" si="7"/>
        <v>3</v>
      </c>
    </row>
    <row r="241" spans="1:9" ht="15" customHeight="1" x14ac:dyDescent="0.3">
      <c r="A241" t="str">
        <f>IF(D241=8,"NONE",IF(Security_Measures!D241&lt;&gt;"",Security_Measures!D241,""))</f>
        <v/>
      </c>
      <c r="B241" t="str">
        <f>IF(D241=8,"NONE",IF(Security_Measures!B241&lt;&gt;"",Security_Measures!B241,""))</f>
        <v/>
      </c>
      <c r="C241" t="str">
        <f>IF(D241=8,"NONE",IF(Security_Measures!C241&lt;&gt;"",Security_Measures!C241,""))</f>
        <v/>
      </c>
      <c r="D241" s="128">
        <f>IF(OR(Security_Measures!G241="Total",Security_Measures!G241="To be implemented"),1,IF(Security_Measures!G241="Partial",3,IF(Security_Measures!G241="Not concerned",8,IF(OR(Security_Measures!G241="",Security_Measures!G241="None"),6,4))))</f>
        <v>6</v>
      </c>
      <c r="E241" s="128">
        <f>IF(Security_Measures!H241&lt;&gt;"",Security_Measures!H241,0)</f>
        <v>0</v>
      </c>
      <c r="F241" s="128">
        <f>IF(Security_Measures!I241&lt;&gt;"",Security_Measures!I241,0)</f>
        <v>0</v>
      </c>
      <c r="G241">
        <f t="shared" si="6"/>
        <v>4</v>
      </c>
      <c r="H241">
        <v>2</v>
      </c>
      <c r="I241">
        <f t="shared" si="7"/>
        <v>3</v>
      </c>
    </row>
    <row r="242" spans="1:9" ht="15" customHeight="1" x14ac:dyDescent="0.3">
      <c r="A242" t="str">
        <f>IF(D242=8,"NONE",IF(Security_Measures!D242&lt;&gt;"",Security_Measures!D242,""))</f>
        <v/>
      </c>
      <c r="B242" t="str">
        <f>IF(D242=8,"NONE",IF(Security_Measures!B242&lt;&gt;"",Security_Measures!B242,""))</f>
        <v/>
      </c>
      <c r="C242" t="str">
        <f>IF(D242=8,"NONE",IF(Security_Measures!C242&lt;&gt;"",Security_Measures!C242,""))</f>
        <v/>
      </c>
      <c r="D242" s="128">
        <f>IF(OR(Security_Measures!G242="Total",Security_Measures!G242="To be implemented"),1,IF(Security_Measures!G242="Partial",3,IF(Security_Measures!G242="Not concerned",8,IF(OR(Security_Measures!G242="",Security_Measures!G242="None"),6,4))))</f>
        <v>6</v>
      </c>
      <c r="E242" s="128">
        <f>IF(Security_Measures!H242&lt;&gt;"",Security_Measures!H242,0)</f>
        <v>0</v>
      </c>
      <c r="F242" s="128">
        <f>IF(Security_Measures!I242&lt;&gt;"",Security_Measures!I242,0)</f>
        <v>0</v>
      </c>
      <c r="G242">
        <f t="shared" si="6"/>
        <v>4</v>
      </c>
      <c r="H242">
        <v>2</v>
      </c>
      <c r="I242">
        <f t="shared" si="7"/>
        <v>3</v>
      </c>
    </row>
    <row r="243" spans="1:9" ht="15" customHeight="1" x14ac:dyDescent="0.3">
      <c r="A243" t="str">
        <f>IF(D243=8,"NONE",IF(Security_Measures!D243&lt;&gt;"",Security_Measures!D243,""))</f>
        <v/>
      </c>
      <c r="B243" t="str">
        <f>IF(D243=8,"NONE",IF(Security_Measures!B243&lt;&gt;"",Security_Measures!B243,""))</f>
        <v/>
      </c>
      <c r="C243" t="str">
        <f>IF(D243=8,"NONE",IF(Security_Measures!C243&lt;&gt;"",Security_Measures!C243,""))</f>
        <v/>
      </c>
      <c r="D243" s="128">
        <f>IF(OR(Security_Measures!G243="Total",Security_Measures!G243="To be implemented"),1,IF(Security_Measures!G243="Partial",3,IF(Security_Measures!G243="Not concerned",8,IF(OR(Security_Measures!G243="",Security_Measures!G243="None"),6,4))))</f>
        <v>6</v>
      </c>
      <c r="E243" s="128">
        <f>IF(Security_Measures!H243&lt;&gt;"",Security_Measures!H243,0)</f>
        <v>0</v>
      </c>
      <c r="F243" s="128">
        <f>IF(Security_Measures!I243&lt;&gt;"",Security_Measures!I243,0)</f>
        <v>0</v>
      </c>
      <c r="G243">
        <f t="shared" si="6"/>
        <v>4</v>
      </c>
      <c r="H243">
        <v>2</v>
      </c>
      <c r="I243">
        <f t="shared" si="7"/>
        <v>3</v>
      </c>
    </row>
    <row r="244" spans="1:9" ht="15" customHeight="1" x14ac:dyDescent="0.3">
      <c r="A244" t="str">
        <f>IF(D244=8,"NONE",IF(Security_Measures!D244&lt;&gt;"",Security_Measures!D244,""))</f>
        <v/>
      </c>
      <c r="B244" t="str">
        <f>IF(D244=8,"NONE",IF(Security_Measures!B244&lt;&gt;"",Security_Measures!B244,""))</f>
        <v/>
      </c>
      <c r="C244" t="str">
        <f>IF(D244=8,"NONE",IF(Security_Measures!C244&lt;&gt;"",Security_Measures!C244,""))</f>
        <v/>
      </c>
      <c r="D244" s="128">
        <f>IF(OR(Security_Measures!G244="Total",Security_Measures!G244="To be implemented"),1,IF(Security_Measures!G244="Partial",3,IF(Security_Measures!G244="Not concerned",8,IF(OR(Security_Measures!G244="",Security_Measures!G244="None"),6,4))))</f>
        <v>6</v>
      </c>
      <c r="E244" s="128">
        <f>IF(Security_Measures!H244&lt;&gt;"",Security_Measures!H244,0)</f>
        <v>0</v>
      </c>
      <c r="F244" s="128">
        <f>IF(Security_Measures!I244&lt;&gt;"",Security_Measures!I244,0)</f>
        <v>0</v>
      </c>
      <c r="G244">
        <f t="shared" si="6"/>
        <v>4</v>
      </c>
      <c r="H244">
        <v>2</v>
      </c>
      <c r="I244">
        <f t="shared" si="7"/>
        <v>3</v>
      </c>
    </row>
    <row r="245" spans="1:9" ht="15" customHeight="1" x14ac:dyDescent="0.3">
      <c r="A245" t="str">
        <f>IF(D245=8,"NONE",IF(Security_Measures!D245&lt;&gt;"",Security_Measures!D245,""))</f>
        <v/>
      </c>
      <c r="B245" t="str">
        <f>IF(D245=8,"NONE",IF(Security_Measures!B245&lt;&gt;"",Security_Measures!B245,""))</f>
        <v/>
      </c>
      <c r="C245" t="str">
        <f>IF(D245=8,"NONE",IF(Security_Measures!C245&lt;&gt;"",Security_Measures!C245,""))</f>
        <v/>
      </c>
      <c r="D245" s="128">
        <f>IF(OR(Security_Measures!G245="Total",Security_Measures!G245="To be implemented"),1,IF(Security_Measures!G245="Partial",3,IF(Security_Measures!G245="Not concerned",8,IF(OR(Security_Measures!G245="",Security_Measures!G245="None"),6,4))))</f>
        <v>6</v>
      </c>
      <c r="E245" s="128">
        <f>IF(Security_Measures!H245&lt;&gt;"",Security_Measures!H245,0)</f>
        <v>0</v>
      </c>
      <c r="F245" s="128">
        <f>IF(Security_Measures!I245&lt;&gt;"",Security_Measures!I245,0)</f>
        <v>0</v>
      </c>
      <c r="G245">
        <f t="shared" si="6"/>
        <v>4</v>
      </c>
      <c r="H245">
        <v>2</v>
      </c>
      <c r="I245">
        <f t="shared" si="7"/>
        <v>3</v>
      </c>
    </row>
    <row r="246" spans="1:9" ht="15" customHeight="1" x14ac:dyDescent="0.3">
      <c r="A246" t="str">
        <f>IF(D246=8,"NONE",IF(Security_Measures!D246&lt;&gt;"",Security_Measures!D246,""))</f>
        <v/>
      </c>
      <c r="B246" t="str">
        <f>IF(D246=8,"NONE",IF(Security_Measures!B246&lt;&gt;"",Security_Measures!B246,""))</f>
        <v/>
      </c>
      <c r="C246" t="str">
        <f>IF(D246=8,"NONE",IF(Security_Measures!C246&lt;&gt;"",Security_Measures!C246,""))</f>
        <v/>
      </c>
      <c r="D246" s="128">
        <f>IF(OR(Security_Measures!G246="Total",Security_Measures!G246="To be implemented"),1,IF(Security_Measures!G246="Partial",3,IF(Security_Measures!G246="Not concerned",8,IF(OR(Security_Measures!G246="",Security_Measures!G246="None"),6,4))))</f>
        <v>6</v>
      </c>
      <c r="E246" s="128">
        <f>IF(Security_Measures!H246&lt;&gt;"",Security_Measures!H246,0)</f>
        <v>0</v>
      </c>
      <c r="F246" s="128">
        <f>IF(Security_Measures!I246&lt;&gt;"",Security_Measures!I246,0)</f>
        <v>0</v>
      </c>
      <c r="G246">
        <f t="shared" si="6"/>
        <v>4</v>
      </c>
      <c r="H246">
        <v>2</v>
      </c>
      <c r="I246">
        <f t="shared" si="7"/>
        <v>3</v>
      </c>
    </row>
    <row r="247" spans="1:9" ht="15" customHeight="1" x14ac:dyDescent="0.3">
      <c r="A247" t="str">
        <f>IF(D247=8,"NONE",IF(Security_Measures!D247&lt;&gt;"",Security_Measures!D247,""))</f>
        <v/>
      </c>
      <c r="B247" t="str">
        <f>IF(D247=8,"NONE",IF(Security_Measures!B247&lt;&gt;"",Security_Measures!B247,""))</f>
        <v/>
      </c>
      <c r="C247" t="str">
        <f>IF(D247=8,"NONE",IF(Security_Measures!C247&lt;&gt;"",Security_Measures!C247,""))</f>
        <v/>
      </c>
      <c r="D247" s="128">
        <f>IF(OR(Security_Measures!G247="Total",Security_Measures!G247="To be implemented"),1,IF(Security_Measures!G247="Partial",3,IF(Security_Measures!G247="Not concerned",8,IF(OR(Security_Measures!G247="",Security_Measures!G247="None"),6,4))))</f>
        <v>6</v>
      </c>
      <c r="E247" s="128">
        <f>IF(Security_Measures!H247&lt;&gt;"",Security_Measures!H247,0)</f>
        <v>0</v>
      </c>
      <c r="F247" s="128">
        <f>IF(Security_Measures!I247&lt;&gt;"",Security_Measures!I247,0)</f>
        <v>0</v>
      </c>
      <c r="G247">
        <f t="shared" si="6"/>
        <v>4</v>
      </c>
      <c r="H247">
        <v>2</v>
      </c>
      <c r="I247">
        <f t="shared" si="7"/>
        <v>3</v>
      </c>
    </row>
    <row r="248" spans="1:9" ht="15" customHeight="1" x14ac:dyDescent="0.3">
      <c r="A248" t="str">
        <f>IF(D248=8,"NONE",IF(Security_Measures!D248&lt;&gt;"",Security_Measures!D248,""))</f>
        <v/>
      </c>
      <c r="B248" t="str">
        <f>IF(D248=8,"NONE",IF(Security_Measures!B248&lt;&gt;"",Security_Measures!B248,""))</f>
        <v/>
      </c>
      <c r="C248" t="str">
        <f>IF(D248=8,"NONE",IF(Security_Measures!C248&lt;&gt;"",Security_Measures!C248,""))</f>
        <v/>
      </c>
      <c r="D248" s="128">
        <f>IF(OR(Security_Measures!G248="Total",Security_Measures!G248="To be implemented"),1,IF(Security_Measures!G248="Partial",3,IF(Security_Measures!G248="Not concerned",8,IF(OR(Security_Measures!G248="",Security_Measures!G248="None"),6,4))))</f>
        <v>6</v>
      </c>
      <c r="E248" s="128">
        <f>IF(Security_Measures!H248&lt;&gt;"",Security_Measures!H248,0)</f>
        <v>0</v>
      </c>
      <c r="F248" s="128">
        <f>IF(Security_Measures!I248&lt;&gt;"",Security_Measures!I248,0)</f>
        <v>0</v>
      </c>
      <c r="G248">
        <f t="shared" si="6"/>
        <v>4</v>
      </c>
      <c r="H248">
        <v>2</v>
      </c>
      <c r="I248">
        <f t="shared" si="7"/>
        <v>3</v>
      </c>
    </row>
    <row r="249" spans="1:9" ht="15" customHeight="1" x14ac:dyDescent="0.3">
      <c r="A249" t="str">
        <f>IF(D249=8,"NONE",IF(Security_Measures!D249&lt;&gt;"",Security_Measures!D249,""))</f>
        <v/>
      </c>
      <c r="B249" t="str">
        <f>IF(D249=8,"NONE",IF(Security_Measures!B249&lt;&gt;"",Security_Measures!B249,""))</f>
        <v/>
      </c>
      <c r="C249" t="str">
        <f>IF(D249=8,"NONE",IF(Security_Measures!C249&lt;&gt;"",Security_Measures!C249,""))</f>
        <v/>
      </c>
      <c r="D249" s="128">
        <f>IF(OR(Security_Measures!G249="Total",Security_Measures!G249="To be implemented"),1,IF(Security_Measures!G249="Partial",3,IF(Security_Measures!G249="Not concerned",8,IF(OR(Security_Measures!G249="",Security_Measures!G249="None"),6,4))))</f>
        <v>6</v>
      </c>
      <c r="E249" s="128">
        <f>IF(Security_Measures!H249&lt;&gt;"",Security_Measures!H249,0)</f>
        <v>0</v>
      </c>
      <c r="F249" s="128">
        <f>IF(Security_Measures!I249&lt;&gt;"",Security_Measures!I249,0)</f>
        <v>0</v>
      </c>
      <c r="G249">
        <f t="shared" si="6"/>
        <v>4</v>
      </c>
      <c r="H249">
        <v>2</v>
      </c>
      <c r="I249">
        <f t="shared" si="7"/>
        <v>3</v>
      </c>
    </row>
    <row r="250" spans="1:9" ht="15" customHeight="1" x14ac:dyDescent="0.3">
      <c r="A250" t="str">
        <f>IF(D250=8,"NONE",IF(Security_Measures!D250&lt;&gt;"",Security_Measures!D250,""))</f>
        <v/>
      </c>
      <c r="B250" t="str">
        <f>IF(D250=8,"NONE",IF(Security_Measures!B250&lt;&gt;"",Security_Measures!B250,""))</f>
        <v/>
      </c>
      <c r="C250" t="str">
        <f>IF(D250=8,"NONE",IF(Security_Measures!C250&lt;&gt;"",Security_Measures!C250,""))</f>
        <v/>
      </c>
      <c r="D250" s="128">
        <f>IF(OR(Security_Measures!G250="Total",Security_Measures!G250="To be implemented"),1,IF(Security_Measures!G250="Partial",3,IF(Security_Measures!G250="Not concerned",8,IF(OR(Security_Measures!G250="",Security_Measures!G250="None"),6,4))))</f>
        <v>6</v>
      </c>
      <c r="E250" s="128">
        <f>IF(Security_Measures!H250&lt;&gt;"",Security_Measures!H250,0)</f>
        <v>0</v>
      </c>
      <c r="F250" s="128">
        <f>IF(Security_Measures!I250&lt;&gt;"",Security_Measures!I250,0)</f>
        <v>0</v>
      </c>
      <c r="G250">
        <f t="shared" si="6"/>
        <v>4</v>
      </c>
      <c r="H250">
        <v>2</v>
      </c>
      <c r="I250">
        <f t="shared" si="7"/>
        <v>3</v>
      </c>
    </row>
    <row r="251" spans="1:9" ht="15" customHeight="1" x14ac:dyDescent="0.3">
      <c r="A251" t="str">
        <f>IF(D251=8,"NONE",IF(Security_Measures!D251&lt;&gt;"",Security_Measures!D251,""))</f>
        <v/>
      </c>
      <c r="B251" t="str">
        <f>IF(D251=8,"NONE",IF(Security_Measures!B251&lt;&gt;"",Security_Measures!B251,""))</f>
        <v/>
      </c>
      <c r="C251" t="str">
        <f>IF(D251=8,"NONE",IF(Security_Measures!C251&lt;&gt;"",Security_Measures!C251,""))</f>
        <v/>
      </c>
      <c r="D251" s="128">
        <f>IF(OR(Security_Measures!G251="Total",Security_Measures!G251="To be implemented"),1,IF(Security_Measures!G251="Partial",3,IF(Security_Measures!G251="Not concerned",8,IF(OR(Security_Measures!G251="",Security_Measures!G251="None"),6,4))))</f>
        <v>6</v>
      </c>
      <c r="E251" s="128">
        <f>IF(Security_Measures!H251&lt;&gt;"",Security_Measures!H251,0)</f>
        <v>0</v>
      </c>
      <c r="F251" s="128">
        <f>IF(Security_Measures!I251&lt;&gt;"",Security_Measures!I251,0)</f>
        <v>0</v>
      </c>
      <c r="G251">
        <f t="shared" si="6"/>
        <v>4</v>
      </c>
      <c r="H251">
        <v>2</v>
      </c>
      <c r="I251">
        <f t="shared" si="7"/>
        <v>3</v>
      </c>
    </row>
    <row r="252" spans="1:9" ht="15" customHeight="1" x14ac:dyDescent="0.3">
      <c r="A252" t="str">
        <f>IF(D252=8,"NONE",IF(Security_Measures!D252&lt;&gt;"",Security_Measures!D252,""))</f>
        <v/>
      </c>
      <c r="B252" t="str">
        <f>IF(D252=8,"NONE",IF(Security_Measures!B252&lt;&gt;"",Security_Measures!B252,""))</f>
        <v/>
      </c>
      <c r="C252" t="str">
        <f>IF(D252=8,"NONE",IF(Security_Measures!C252&lt;&gt;"",Security_Measures!C252,""))</f>
        <v/>
      </c>
      <c r="D252" s="128">
        <f>IF(OR(Security_Measures!G252="Total",Security_Measures!G252="To be implemented"),1,IF(Security_Measures!G252="Partial",3,IF(Security_Measures!G252="Not concerned",8,IF(OR(Security_Measures!G252="",Security_Measures!G252="None"),6,4))))</f>
        <v>6</v>
      </c>
      <c r="E252" s="128">
        <f>IF(Security_Measures!H252&lt;&gt;"",Security_Measures!H252,0)</f>
        <v>0</v>
      </c>
      <c r="F252" s="128">
        <f>IF(Security_Measures!I252&lt;&gt;"",Security_Measures!I252,0)</f>
        <v>0</v>
      </c>
      <c r="G252">
        <f t="shared" si="6"/>
        <v>4</v>
      </c>
      <c r="H252">
        <v>2</v>
      </c>
      <c r="I252">
        <f t="shared" si="7"/>
        <v>3</v>
      </c>
    </row>
    <row r="253" spans="1:9" ht="15" customHeight="1" x14ac:dyDescent="0.3">
      <c r="A253" t="str">
        <f>IF(D253=8,"NONE",IF(Security_Measures!D253&lt;&gt;"",Security_Measures!D253,""))</f>
        <v/>
      </c>
      <c r="B253" t="str">
        <f>IF(D253=8,"NONE",IF(Security_Measures!B253&lt;&gt;"",Security_Measures!B253,""))</f>
        <v/>
      </c>
      <c r="C253" t="str">
        <f>IF(D253=8,"NONE",IF(Security_Measures!C253&lt;&gt;"",Security_Measures!C253,""))</f>
        <v/>
      </c>
      <c r="D253" s="128">
        <f>IF(OR(Security_Measures!G253="Total",Security_Measures!G253="To be implemented"),1,IF(Security_Measures!G253="Partial",3,IF(Security_Measures!G253="Not concerned",8,IF(OR(Security_Measures!G253="",Security_Measures!G253="None"),6,4))))</f>
        <v>6</v>
      </c>
      <c r="E253" s="128">
        <f>IF(Security_Measures!H253&lt;&gt;"",Security_Measures!H253,0)</f>
        <v>0</v>
      </c>
      <c r="F253" s="128">
        <f>IF(Security_Measures!I253&lt;&gt;"",Security_Measures!I253,0)</f>
        <v>0</v>
      </c>
      <c r="G253">
        <f t="shared" si="6"/>
        <v>4</v>
      </c>
      <c r="H253">
        <v>2</v>
      </c>
      <c r="I253">
        <f t="shared" si="7"/>
        <v>3</v>
      </c>
    </row>
    <row r="254" spans="1:9" ht="15" customHeight="1" x14ac:dyDescent="0.3">
      <c r="A254" t="str">
        <f>IF(D254=8,"NONE",IF(Security_Measures!D254&lt;&gt;"",Security_Measures!D254,""))</f>
        <v/>
      </c>
      <c r="B254" t="str">
        <f>IF(D254=8,"NONE",IF(Security_Measures!B254&lt;&gt;"",Security_Measures!B254,""))</f>
        <v/>
      </c>
      <c r="C254" t="str">
        <f>IF(D254=8,"NONE",IF(Security_Measures!C254&lt;&gt;"",Security_Measures!C254,""))</f>
        <v/>
      </c>
      <c r="D254" s="128">
        <f>IF(OR(Security_Measures!G254="Total",Security_Measures!G254="To be implemented"),1,IF(Security_Measures!G254="Partial",3,IF(Security_Measures!G254="Not concerned",8,IF(OR(Security_Measures!G254="",Security_Measures!G254="None"),6,4))))</f>
        <v>6</v>
      </c>
      <c r="E254" s="128">
        <f>IF(Security_Measures!H254&lt;&gt;"",Security_Measures!H254,0)</f>
        <v>0</v>
      </c>
      <c r="F254" s="128">
        <f>IF(Security_Measures!I254&lt;&gt;"",Security_Measures!I254,0)</f>
        <v>0</v>
      </c>
      <c r="G254">
        <f t="shared" si="6"/>
        <v>4</v>
      </c>
      <c r="H254">
        <v>2</v>
      </c>
      <c r="I254">
        <f t="shared" si="7"/>
        <v>3</v>
      </c>
    </row>
    <row r="255" spans="1:9" ht="15" customHeight="1" x14ac:dyDescent="0.3">
      <c r="A255" t="str">
        <f>IF(D255=8,"NONE",IF(Security_Measures!D255&lt;&gt;"",Security_Measures!D255,""))</f>
        <v/>
      </c>
      <c r="B255" t="str">
        <f>IF(D255=8,"NONE",IF(Security_Measures!B255&lt;&gt;"",Security_Measures!B255,""))</f>
        <v/>
      </c>
      <c r="C255" t="str">
        <f>IF(D255=8,"NONE",IF(Security_Measures!C255&lt;&gt;"",Security_Measures!C255,""))</f>
        <v/>
      </c>
      <c r="D255" s="128">
        <f>IF(OR(Security_Measures!G255="Total",Security_Measures!G255="To be implemented"),1,IF(Security_Measures!G255="Partial",3,IF(Security_Measures!G255="Not concerned",8,IF(OR(Security_Measures!G255="",Security_Measures!G255="None"),6,4))))</f>
        <v>6</v>
      </c>
      <c r="E255" s="128">
        <f>IF(Security_Measures!H255&lt;&gt;"",Security_Measures!H255,0)</f>
        <v>0</v>
      </c>
      <c r="F255" s="128">
        <f>IF(Security_Measures!I255&lt;&gt;"",Security_Measures!I255,0)</f>
        <v>0</v>
      </c>
      <c r="G255">
        <f t="shared" si="6"/>
        <v>4</v>
      </c>
      <c r="H255">
        <v>2</v>
      </c>
      <c r="I255">
        <f t="shared" si="7"/>
        <v>3</v>
      </c>
    </row>
    <row r="256" spans="1:9" ht="15" customHeight="1" x14ac:dyDescent="0.3">
      <c r="A256" t="str">
        <f>IF(D256=8,"NONE",IF(Security_Measures!D256&lt;&gt;"",Security_Measures!D256,""))</f>
        <v/>
      </c>
      <c r="B256" t="str">
        <f>IF(D256=8,"NONE",IF(Security_Measures!B256&lt;&gt;"",Security_Measures!B256,""))</f>
        <v/>
      </c>
      <c r="C256" t="str">
        <f>IF(D256=8,"NONE",IF(Security_Measures!C256&lt;&gt;"",Security_Measures!C256,""))</f>
        <v/>
      </c>
      <c r="D256" s="128">
        <f>IF(OR(Security_Measures!G256="Total",Security_Measures!G256="To be implemented"),1,IF(Security_Measures!G256="Partial",3,IF(Security_Measures!G256="Not concerned",8,IF(OR(Security_Measures!G256="",Security_Measures!G256="None"),6,4))))</f>
        <v>6</v>
      </c>
      <c r="E256" s="128">
        <f>IF(Security_Measures!H256&lt;&gt;"",Security_Measures!H256,0)</f>
        <v>0</v>
      </c>
      <c r="F256" s="128">
        <f>IF(Security_Measures!I256&lt;&gt;"",Security_Measures!I256,0)</f>
        <v>0</v>
      </c>
      <c r="G256">
        <f t="shared" si="6"/>
        <v>4</v>
      </c>
      <c r="H256">
        <v>2</v>
      </c>
      <c r="I256">
        <f t="shared" si="7"/>
        <v>3</v>
      </c>
    </row>
    <row r="257" spans="1:9" ht="15" customHeight="1" x14ac:dyDescent="0.3">
      <c r="A257" t="str">
        <f>IF(D257=8,"NONE",IF(Security_Measures!D257&lt;&gt;"",Security_Measures!D257,""))</f>
        <v/>
      </c>
      <c r="B257" t="str">
        <f>IF(D257=8,"NONE",IF(Security_Measures!B257&lt;&gt;"",Security_Measures!B257,""))</f>
        <v/>
      </c>
      <c r="C257" t="str">
        <f>IF(D257=8,"NONE",IF(Security_Measures!C257&lt;&gt;"",Security_Measures!C257,""))</f>
        <v/>
      </c>
      <c r="D257" s="128">
        <f>IF(OR(Security_Measures!G257="Total",Security_Measures!G257="To be implemented"),1,IF(Security_Measures!G257="Partial",3,IF(Security_Measures!G257="Not concerned",8,IF(OR(Security_Measures!G257="",Security_Measures!G257="None"),6,4))))</f>
        <v>6</v>
      </c>
      <c r="E257" s="128">
        <f>IF(Security_Measures!H257&lt;&gt;"",Security_Measures!H257,0)</f>
        <v>0</v>
      </c>
      <c r="F257" s="128">
        <f>IF(Security_Measures!I257&lt;&gt;"",Security_Measures!I257,0)</f>
        <v>0</v>
      </c>
      <c r="G257">
        <f t="shared" si="6"/>
        <v>4</v>
      </c>
      <c r="H257">
        <v>2</v>
      </c>
      <c r="I257">
        <f t="shared" si="7"/>
        <v>3</v>
      </c>
    </row>
    <row r="258" spans="1:9" ht="15" customHeight="1" x14ac:dyDescent="0.3">
      <c r="A258" t="str">
        <f>IF(D258=8,"NONE",IF(Security_Measures!D258&lt;&gt;"",Security_Measures!D258,""))</f>
        <v/>
      </c>
      <c r="B258" t="str">
        <f>IF(D258=8,"NONE",IF(Security_Measures!B258&lt;&gt;"",Security_Measures!B258,""))</f>
        <v/>
      </c>
      <c r="C258" t="str">
        <f>IF(D258=8,"NONE",IF(Security_Measures!C258&lt;&gt;"",Security_Measures!C258,""))</f>
        <v/>
      </c>
      <c r="D258" s="128">
        <f>IF(OR(Security_Measures!G258="Total",Security_Measures!G258="To be implemented"),1,IF(Security_Measures!G258="Partial",3,IF(Security_Measures!G258="Not concerned",8,IF(OR(Security_Measures!G258="",Security_Measures!G258="None"),6,4))))</f>
        <v>6</v>
      </c>
      <c r="E258" s="128">
        <f>IF(Security_Measures!H258&lt;&gt;"",Security_Measures!H258,0)</f>
        <v>0</v>
      </c>
      <c r="F258" s="128">
        <f>IF(Security_Measures!I258&lt;&gt;"",Security_Measures!I258,0)</f>
        <v>0</v>
      </c>
      <c r="G258">
        <f t="shared" si="6"/>
        <v>4</v>
      </c>
      <c r="H258">
        <v>2</v>
      </c>
      <c r="I258">
        <f t="shared" si="7"/>
        <v>3</v>
      </c>
    </row>
    <row r="259" spans="1:9" ht="15" customHeight="1" x14ac:dyDescent="0.3">
      <c r="A259" t="str">
        <f>IF(D259=8,"NONE",IF(Security_Measures!D259&lt;&gt;"",Security_Measures!D259,""))</f>
        <v/>
      </c>
      <c r="B259" t="str">
        <f>IF(D259=8,"NONE",IF(Security_Measures!B259&lt;&gt;"",Security_Measures!B259,""))</f>
        <v/>
      </c>
      <c r="C259" t="str">
        <f>IF(D259=8,"NONE",IF(Security_Measures!C259&lt;&gt;"",Security_Measures!C259,""))</f>
        <v/>
      </c>
      <c r="D259" s="128">
        <f>IF(OR(Security_Measures!G259="Total",Security_Measures!G259="To be implemented"),1,IF(Security_Measures!G259="Partial",3,IF(Security_Measures!G259="Not concerned",8,IF(OR(Security_Measures!G259="",Security_Measures!G259="None"),6,4))))</f>
        <v>6</v>
      </c>
      <c r="E259" s="128">
        <f>IF(Security_Measures!H259&lt;&gt;"",Security_Measures!H259,0)</f>
        <v>0</v>
      </c>
      <c r="F259" s="128">
        <f>IF(Security_Measures!I259&lt;&gt;"",Security_Measures!I259,0)</f>
        <v>0</v>
      </c>
      <c r="G259">
        <f t="shared" si="6"/>
        <v>4</v>
      </c>
      <c r="H259">
        <v>2</v>
      </c>
      <c r="I259">
        <f t="shared" si="7"/>
        <v>3</v>
      </c>
    </row>
    <row r="260" spans="1:9" ht="15" customHeight="1" x14ac:dyDescent="0.3">
      <c r="A260" t="str">
        <f>IF(D260=8,"NONE",IF(Security_Measures!D260&lt;&gt;"",Security_Measures!D260,""))</f>
        <v/>
      </c>
      <c r="B260" t="str">
        <f>IF(D260=8,"NONE",IF(Security_Measures!B260&lt;&gt;"",Security_Measures!B260,""))</f>
        <v/>
      </c>
      <c r="C260" t="str">
        <f>IF(D260=8,"NONE",IF(Security_Measures!C260&lt;&gt;"",Security_Measures!C260,""))</f>
        <v/>
      </c>
      <c r="D260" s="128">
        <f>IF(OR(Security_Measures!G260="Total",Security_Measures!G260="To be implemented"),1,IF(Security_Measures!G260="Partial",3,IF(Security_Measures!G260="Not concerned",8,IF(OR(Security_Measures!G260="",Security_Measures!G260="None"),6,4))))</f>
        <v>6</v>
      </c>
      <c r="E260" s="128">
        <f>IF(Security_Measures!H260&lt;&gt;"",Security_Measures!H260,0)</f>
        <v>0</v>
      </c>
      <c r="F260" s="128">
        <f>IF(Security_Measures!I260&lt;&gt;"",Security_Measures!I260,0)</f>
        <v>0</v>
      </c>
      <c r="G260">
        <f t="shared" si="6"/>
        <v>4</v>
      </c>
      <c r="H260">
        <v>2</v>
      </c>
      <c r="I260">
        <f t="shared" si="7"/>
        <v>3</v>
      </c>
    </row>
    <row r="261" spans="1:9" ht="15" customHeight="1" x14ac:dyDescent="0.3">
      <c r="A261" t="str">
        <f>IF(D261=8,"NONE",IF(Security_Measures!D261&lt;&gt;"",Security_Measures!D261,""))</f>
        <v/>
      </c>
      <c r="B261" t="str">
        <f>IF(D261=8,"NONE",IF(Security_Measures!B261&lt;&gt;"",Security_Measures!B261,""))</f>
        <v/>
      </c>
      <c r="C261" t="str">
        <f>IF(D261=8,"NONE",IF(Security_Measures!C261&lt;&gt;"",Security_Measures!C261,""))</f>
        <v/>
      </c>
      <c r="D261" s="128">
        <f>IF(OR(Security_Measures!G261="Total",Security_Measures!G261="To be implemented"),1,IF(Security_Measures!G261="Partial",3,IF(Security_Measures!G261="Not concerned",8,IF(OR(Security_Measures!G261="",Security_Measures!G261="None"),6,4))))</f>
        <v>6</v>
      </c>
      <c r="E261" s="128">
        <f>IF(Security_Measures!H261&lt;&gt;"",Security_Measures!H261,0)</f>
        <v>0</v>
      </c>
      <c r="F261" s="128">
        <f>IF(Security_Measures!I261&lt;&gt;"",Security_Measures!I261,0)</f>
        <v>0</v>
      </c>
      <c r="G261">
        <f t="shared" si="6"/>
        <v>4</v>
      </c>
      <c r="H261">
        <v>2</v>
      </c>
      <c r="I261">
        <f t="shared" si="7"/>
        <v>3</v>
      </c>
    </row>
    <row r="262" spans="1:9" ht="15" customHeight="1" x14ac:dyDescent="0.3">
      <c r="A262" t="str">
        <f>IF(D262=8,"NONE",IF(Security_Measures!D262&lt;&gt;"",Security_Measures!D262,""))</f>
        <v/>
      </c>
      <c r="B262" t="str">
        <f>IF(D262=8,"NONE",IF(Security_Measures!B262&lt;&gt;"",Security_Measures!B262,""))</f>
        <v/>
      </c>
      <c r="C262" t="str">
        <f>IF(D262=8,"NONE",IF(Security_Measures!C262&lt;&gt;"",Security_Measures!C262,""))</f>
        <v/>
      </c>
      <c r="D262" s="128">
        <f>IF(OR(Security_Measures!G262="Total",Security_Measures!G262="To be implemented"),1,IF(Security_Measures!G262="Partial",3,IF(Security_Measures!G262="Not concerned",8,IF(OR(Security_Measures!G262="",Security_Measures!G262="None"),6,4))))</f>
        <v>6</v>
      </c>
      <c r="E262" s="128">
        <f>IF(Security_Measures!H262&lt;&gt;"",Security_Measures!H262,0)</f>
        <v>0</v>
      </c>
      <c r="F262" s="128">
        <f>IF(Security_Measures!I262&lt;&gt;"",Security_Measures!I262,0)</f>
        <v>0</v>
      </c>
      <c r="G262">
        <f t="shared" si="6"/>
        <v>4</v>
      </c>
      <c r="H262">
        <v>2</v>
      </c>
      <c r="I262">
        <f t="shared" si="7"/>
        <v>3</v>
      </c>
    </row>
    <row r="263" spans="1:9" ht="15" customHeight="1" x14ac:dyDescent="0.3">
      <c r="A263" t="str">
        <f>IF(D263=8,"NONE",IF(Security_Measures!D263&lt;&gt;"",Security_Measures!D263,""))</f>
        <v/>
      </c>
      <c r="B263" t="str">
        <f>IF(D263=8,"NONE",IF(Security_Measures!B263&lt;&gt;"",Security_Measures!B263,""))</f>
        <v/>
      </c>
      <c r="C263" t="str">
        <f>IF(D263=8,"NONE",IF(Security_Measures!C263&lt;&gt;"",Security_Measures!C263,""))</f>
        <v/>
      </c>
      <c r="D263" s="128">
        <f>IF(OR(Security_Measures!G263="Total",Security_Measures!G263="To be implemented"),1,IF(Security_Measures!G263="Partial",3,IF(Security_Measures!G263="Not concerned",8,IF(OR(Security_Measures!G263="",Security_Measures!G263="None"),6,4))))</f>
        <v>6</v>
      </c>
      <c r="E263" s="128">
        <f>IF(Security_Measures!H263&lt;&gt;"",Security_Measures!H263,0)</f>
        <v>0</v>
      </c>
      <c r="F263" s="128">
        <f>IF(Security_Measures!I263&lt;&gt;"",Security_Measures!I263,0)</f>
        <v>0</v>
      </c>
      <c r="G263">
        <f t="shared" ref="G263:G300" si="8">IF(D263=6,4,D263)</f>
        <v>4</v>
      </c>
      <c r="H263">
        <v>2</v>
      </c>
      <c r="I263">
        <f t="shared" ref="I263:I300" si="9">IF(G263=1,G263,G263-(100-E263)/100)</f>
        <v>3</v>
      </c>
    </row>
    <row r="264" spans="1:9" ht="15" customHeight="1" x14ac:dyDescent="0.3">
      <c r="A264" t="str">
        <f>IF(D264=8,"NONE",IF(Security_Measures!D264&lt;&gt;"",Security_Measures!D264,""))</f>
        <v/>
      </c>
      <c r="B264" t="str">
        <f>IF(D264=8,"NONE",IF(Security_Measures!B264&lt;&gt;"",Security_Measures!B264,""))</f>
        <v/>
      </c>
      <c r="C264" t="str">
        <f>IF(D264=8,"NONE",IF(Security_Measures!C264&lt;&gt;"",Security_Measures!C264,""))</f>
        <v/>
      </c>
      <c r="D264" s="128">
        <f>IF(OR(Security_Measures!G264="Total",Security_Measures!G264="To be implemented"),1,IF(Security_Measures!G264="Partial",3,IF(Security_Measures!G264="Not concerned",8,IF(OR(Security_Measures!G264="",Security_Measures!G264="None"),6,4))))</f>
        <v>6</v>
      </c>
      <c r="E264" s="128">
        <f>IF(Security_Measures!H264&lt;&gt;"",Security_Measures!H264,0)</f>
        <v>0</v>
      </c>
      <c r="F264" s="128">
        <f>IF(Security_Measures!I264&lt;&gt;"",Security_Measures!I264,0)</f>
        <v>0</v>
      </c>
      <c r="G264">
        <f t="shared" si="8"/>
        <v>4</v>
      </c>
      <c r="H264">
        <v>2</v>
      </c>
      <c r="I264">
        <f t="shared" si="9"/>
        <v>3</v>
      </c>
    </row>
    <row r="265" spans="1:9" ht="15" customHeight="1" x14ac:dyDescent="0.3">
      <c r="A265" t="str">
        <f>IF(D265=8,"NONE",IF(Security_Measures!D265&lt;&gt;"",Security_Measures!D265,""))</f>
        <v/>
      </c>
      <c r="B265" t="str">
        <f>IF(D265=8,"NONE",IF(Security_Measures!B265&lt;&gt;"",Security_Measures!B265,""))</f>
        <v/>
      </c>
      <c r="C265" t="str">
        <f>IF(D265=8,"NONE",IF(Security_Measures!C265&lt;&gt;"",Security_Measures!C265,""))</f>
        <v/>
      </c>
      <c r="D265" s="128">
        <f>IF(OR(Security_Measures!G265="Total",Security_Measures!G265="To be implemented"),1,IF(Security_Measures!G265="Partial",3,IF(Security_Measures!G265="Not concerned",8,IF(OR(Security_Measures!G265="",Security_Measures!G265="None"),6,4))))</f>
        <v>6</v>
      </c>
      <c r="E265" s="128">
        <f>IF(Security_Measures!H265&lt;&gt;"",Security_Measures!H265,0)</f>
        <v>0</v>
      </c>
      <c r="F265" s="128">
        <f>IF(Security_Measures!I265&lt;&gt;"",Security_Measures!I265,0)</f>
        <v>0</v>
      </c>
      <c r="G265">
        <f t="shared" si="8"/>
        <v>4</v>
      </c>
      <c r="H265">
        <v>2</v>
      </c>
      <c r="I265">
        <f t="shared" si="9"/>
        <v>3</v>
      </c>
    </row>
    <row r="266" spans="1:9" ht="15" customHeight="1" x14ac:dyDescent="0.3">
      <c r="A266" t="str">
        <f>IF(D266=8,"NONE",IF(Security_Measures!D266&lt;&gt;"",Security_Measures!D266,""))</f>
        <v/>
      </c>
      <c r="B266" t="str">
        <f>IF(D266=8,"NONE",IF(Security_Measures!B266&lt;&gt;"",Security_Measures!B266,""))</f>
        <v/>
      </c>
      <c r="C266" t="str">
        <f>IF(D266=8,"NONE",IF(Security_Measures!C266&lt;&gt;"",Security_Measures!C266,""))</f>
        <v/>
      </c>
      <c r="D266" s="128">
        <f>IF(OR(Security_Measures!G266="Total",Security_Measures!G266="To be implemented"),1,IF(Security_Measures!G266="Partial",3,IF(Security_Measures!G266="Not concerned",8,IF(OR(Security_Measures!G266="",Security_Measures!G266="None"),6,4))))</f>
        <v>6</v>
      </c>
      <c r="E266" s="128">
        <f>IF(Security_Measures!H266&lt;&gt;"",Security_Measures!H266,0)</f>
        <v>0</v>
      </c>
      <c r="F266" s="128">
        <f>IF(Security_Measures!I266&lt;&gt;"",Security_Measures!I266,0)</f>
        <v>0</v>
      </c>
      <c r="G266">
        <f t="shared" si="8"/>
        <v>4</v>
      </c>
      <c r="H266">
        <v>2</v>
      </c>
      <c r="I266">
        <f t="shared" si="9"/>
        <v>3</v>
      </c>
    </row>
    <row r="267" spans="1:9" ht="15" customHeight="1" x14ac:dyDescent="0.3">
      <c r="A267" t="str">
        <f>IF(D267=8,"NONE",IF(Security_Measures!D267&lt;&gt;"",Security_Measures!D267,""))</f>
        <v/>
      </c>
      <c r="B267" t="str">
        <f>IF(D267=8,"NONE",IF(Security_Measures!B267&lt;&gt;"",Security_Measures!B267,""))</f>
        <v/>
      </c>
      <c r="C267" t="str">
        <f>IF(D267=8,"NONE",IF(Security_Measures!C267&lt;&gt;"",Security_Measures!C267,""))</f>
        <v/>
      </c>
      <c r="D267" s="128">
        <f>IF(OR(Security_Measures!G267="Total",Security_Measures!G267="To be implemented"),1,IF(Security_Measures!G267="Partial",3,IF(Security_Measures!G267="Not concerned",8,IF(OR(Security_Measures!G267="",Security_Measures!G267="None"),6,4))))</f>
        <v>6</v>
      </c>
      <c r="E267" s="128">
        <f>IF(Security_Measures!H267&lt;&gt;"",Security_Measures!H267,0)</f>
        <v>0</v>
      </c>
      <c r="F267" s="128">
        <f>IF(Security_Measures!I267&lt;&gt;"",Security_Measures!I267,0)</f>
        <v>0</v>
      </c>
      <c r="G267">
        <f t="shared" si="8"/>
        <v>4</v>
      </c>
      <c r="H267">
        <v>2</v>
      </c>
      <c r="I267">
        <f t="shared" si="9"/>
        <v>3</v>
      </c>
    </row>
    <row r="268" spans="1:9" ht="15" customHeight="1" x14ac:dyDescent="0.3">
      <c r="A268" t="str">
        <f>IF(D268=8,"NONE",IF(Security_Measures!D268&lt;&gt;"",Security_Measures!D268,""))</f>
        <v/>
      </c>
      <c r="B268" t="str">
        <f>IF(D268=8,"NONE",IF(Security_Measures!B268&lt;&gt;"",Security_Measures!B268,""))</f>
        <v/>
      </c>
      <c r="C268" t="str">
        <f>IF(D268=8,"NONE",IF(Security_Measures!C268&lt;&gt;"",Security_Measures!C268,""))</f>
        <v/>
      </c>
      <c r="D268" s="128">
        <f>IF(OR(Security_Measures!G268="Total",Security_Measures!G268="To be implemented"),1,IF(Security_Measures!G268="Partial",3,IF(Security_Measures!G268="Not concerned",8,IF(OR(Security_Measures!G268="",Security_Measures!G268="None"),6,4))))</f>
        <v>6</v>
      </c>
      <c r="E268" s="128">
        <f>IF(Security_Measures!H268&lt;&gt;"",Security_Measures!H268,0)</f>
        <v>0</v>
      </c>
      <c r="F268" s="128">
        <f>IF(Security_Measures!I268&lt;&gt;"",Security_Measures!I268,0)</f>
        <v>0</v>
      </c>
      <c r="G268">
        <f t="shared" si="8"/>
        <v>4</v>
      </c>
      <c r="H268">
        <v>2</v>
      </c>
      <c r="I268">
        <f t="shared" si="9"/>
        <v>3</v>
      </c>
    </row>
    <row r="269" spans="1:9" ht="15" customHeight="1" x14ac:dyDescent="0.3">
      <c r="A269" t="str">
        <f>IF(D269=8,"NONE",IF(Security_Measures!D269&lt;&gt;"",Security_Measures!D269,""))</f>
        <v/>
      </c>
      <c r="B269" t="str">
        <f>IF(D269=8,"NONE",IF(Security_Measures!B269&lt;&gt;"",Security_Measures!B269,""))</f>
        <v/>
      </c>
      <c r="C269" t="str">
        <f>IF(D269=8,"NONE",IF(Security_Measures!C269&lt;&gt;"",Security_Measures!C269,""))</f>
        <v/>
      </c>
      <c r="D269" s="128">
        <f>IF(OR(Security_Measures!G269="Total",Security_Measures!G269="To be implemented"),1,IF(Security_Measures!G269="Partial",3,IF(Security_Measures!G269="Not concerned",8,IF(OR(Security_Measures!G269="",Security_Measures!G269="None"),6,4))))</f>
        <v>6</v>
      </c>
      <c r="E269" s="128">
        <f>IF(Security_Measures!H269&lt;&gt;"",Security_Measures!H269,0)</f>
        <v>0</v>
      </c>
      <c r="F269" s="128">
        <f>IF(Security_Measures!I269&lt;&gt;"",Security_Measures!I269,0)</f>
        <v>0</v>
      </c>
      <c r="G269">
        <f t="shared" si="8"/>
        <v>4</v>
      </c>
      <c r="H269">
        <v>2</v>
      </c>
      <c r="I269">
        <f t="shared" si="9"/>
        <v>3</v>
      </c>
    </row>
    <row r="270" spans="1:9" ht="15" customHeight="1" x14ac:dyDescent="0.3">
      <c r="A270" t="str">
        <f>IF(D270=8,"NONE",IF(Security_Measures!D270&lt;&gt;"",Security_Measures!D270,""))</f>
        <v/>
      </c>
      <c r="B270" t="str">
        <f>IF(D270=8,"NONE",IF(Security_Measures!B270&lt;&gt;"",Security_Measures!B270,""))</f>
        <v/>
      </c>
      <c r="C270" t="str">
        <f>IF(D270=8,"NONE",IF(Security_Measures!C270&lt;&gt;"",Security_Measures!C270,""))</f>
        <v/>
      </c>
      <c r="D270" s="128">
        <f>IF(OR(Security_Measures!G270="Total",Security_Measures!G270="To be implemented"),1,IF(Security_Measures!G270="Partial",3,IF(Security_Measures!G270="Not concerned",8,IF(OR(Security_Measures!G270="",Security_Measures!G270="None"),6,4))))</f>
        <v>6</v>
      </c>
      <c r="E270" s="128">
        <f>IF(Security_Measures!H270&lt;&gt;"",Security_Measures!H270,0)</f>
        <v>0</v>
      </c>
      <c r="F270" s="128">
        <f>IF(Security_Measures!I270&lt;&gt;"",Security_Measures!I270,0)</f>
        <v>0</v>
      </c>
      <c r="G270">
        <f t="shared" si="8"/>
        <v>4</v>
      </c>
      <c r="H270">
        <v>2</v>
      </c>
      <c r="I270">
        <f t="shared" si="9"/>
        <v>3</v>
      </c>
    </row>
    <row r="271" spans="1:9" ht="15" customHeight="1" x14ac:dyDescent="0.3">
      <c r="A271" t="str">
        <f>IF(D271=8,"NONE",IF(Security_Measures!D271&lt;&gt;"",Security_Measures!D271,""))</f>
        <v/>
      </c>
      <c r="B271" t="str">
        <f>IF(D271=8,"NONE",IF(Security_Measures!B271&lt;&gt;"",Security_Measures!B271,""))</f>
        <v/>
      </c>
      <c r="C271" t="str">
        <f>IF(D271=8,"NONE",IF(Security_Measures!C271&lt;&gt;"",Security_Measures!C271,""))</f>
        <v/>
      </c>
      <c r="D271" s="128">
        <f>IF(OR(Security_Measures!G271="Total",Security_Measures!G271="To be implemented"),1,IF(Security_Measures!G271="Partial",3,IF(Security_Measures!G271="Not concerned",8,IF(OR(Security_Measures!G271="",Security_Measures!G271="None"),6,4))))</f>
        <v>6</v>
      </c>
      <c r="E271" s="128">
        <f>IF(Security_Measures!H271&lt;&gt;"",Security_Measures!H271,0)</f>
        <v>0</v>
      </c>
      <c r="F271" s="128">
        <f>IF(Security_Measures!I271&lt;&gt;"",Security_Measures!I271,0)</f>
        <v>0</v>
      </c>
      <c r="G271">
        <f t="shared" si="8"/>
        <v>4</v>
      </c>
      <c r="H271">
        <v>2</v>
      </c>
      <c r="I271">
        <f t="shared" si="9"/>
        <v>3</v>
      </c>
    </row>
    <row r="272" spans="1:9" ht="15" customHeight="1" x14ac:dyDescent="0.3">
      <c r="A272" t="str">
        <f>IF(D272=8,"NONE",IF(Security_Measures!D272&lt;&gt;"",Security_Measures!D272,""))</f>
        <v/>
      </c>
      <c r="B272" t="str">
        <f>IF(D272=8,"NONE",IF(Security_Measures!B272&lt;&gt;"",Security_Measures!B272,""))</f>
        <v/>
      </c>
      <c r="C272" t="str">
        <f>IF(D272=8,"NONE",IF(Security_Measures!C272&lt;&gt;"",Security_Measures!C272,""))</f>
        <v/>
      </c>
      <c r="D272" s="128">
        <f>IF(OR(Security_Measures!G272="Total",Security_Measures!G272="To be implemented"),1,IF(Security_Measures!G272="Partial",3,IF(Security_Measures!G272="Not concerned",8,IF(OR(Security_Measures!G272="",Security_Measures!G272="None"),6,4))))</f>
        <v>6</v>
      </c>
      <c r="E272" s="128">
        <f>IF(Security_Measures!H272&lt;&gt;"",Security_Measures!H272,0)</f>
        <v>0</v>
      </c>
      <c r="F272" s="128">
        <f>IF(Security_Measures!I272&lt;&gt;"",Security_Measures!I272,0)</f>
        <v>0</v>
      </c>
      <c r="G272">
        <f t="shared" si="8"/>
        <v>4</v>
      </c>
      <c r="H272">
        <v>2</v>
      </c>
      <c r="I272">
        <f t="shared" si="9"/>
        <v>3</v>
      </c>
    </row>
    <row r="273" spans="1:9" ht="15" customHeight="1" x14ac:dyDescent="0.3">
      <c r="A273" t="str">
        <f>IF(D273=8,"NONE",IF(Security_Measures!D273&lt;&gt;"",Security_Measures!D273,""))</f>
        <v/>
      </c>
      <c r="B273" t="str">
        <f>IF(D273=8,"NONE",IF(Security_Measures!B273&lt;&gt;"",Security_Measures!B273,""))</f>
        <v/>
      </c>
      <c r="C273" t="str">
        <f>IF(D273=8,"NONE",IF(Security_Measures!C273&lt;&gt;"",Security_Measures!C273,""))</f>
        <v/>
      </c>
      <c r="D273" s="128">
        <f>IF(OR(Security_Measures!G273="Total",Security_Measures!G273="To be implemented"),1,IF(Security_Measures!G273="Partial",3,IF(Security_Measures!G273="Not concerned",8,IF(OR(Security_Measures!G273="",Security_Measures!G273="None"),6,4))))</f>
        <v>6</v>
      </c>
      <c r="E273" s="128">
        <f>IF(Security_Measures!H273&lt;&gt;"",Security_Measures!H273,0)</f>
        <v>0</v>
      </c>
      <c r="F273" s="128">
        <f>IF(Security_Measures!I273&lt;&gt;"",Security_Measures!I273,0)</f>
        <v>0</v>
      </c>
      <c r="G273">
        <f t="shared" si="8"/>
        <v>4</v>
      </c>
      <c r="H273">
        <v>2</v>
      </c>
      <c r="I273">
        <f t="shared" si="9"/>
        <v>3</v>
      </c>
    </row>
    <row r="274" spans="1:9" ht="15" customHeight="1" x14ac:dyDescent="0.3">
      <c r="A274" t="str">
        <f>IF(D274=8,"NONE",IF(Security_Measures!D274&lt;&gt;"",Security_Measures!D274,""))</f>
        <v/>
      </c>
      <c r="B274" t="str">
        <f>IF(D274=8,"NONE",IF(Security_Measures!B274&lt;&gt;"",Security_Measures!B274,""))</f>
        <v/>
      </c>
      <c r="C274" t="str">
        <f>IF(D274=8,"NONE",IF(Security_Measures!C274&lt;&gt;"",Security_Measures!C274,""))</f>
        <v/>
      </c>
      <c r="D274" s="128">
        <f>IF(OR(Security_Measures!G274="Total",Security_Measures!G274="To be implemented"),1,IF(Security_Measures!G274="Partial",3,IF(Security_Measures!G274="Not concerned",8,IF(OR(Security_Measures!G274="",Security_Measures!G274="None"),6,4))))</f>
        <v>6</v>
      </c>
      <c r="E274" s="128">
        <f>IF(Security_Measures!H274&lt;&gt;"",Security_Measures!H274,0)</f>
        <v>0</v>
      </c>
      <c r="F274" s="128">
        <f>IF(Security_Measures!I274&lt;&gt;"",Security_Measures!I274,0)</f>
        <v>0</v>
      </c>
      <c r="G274">
        <f t="shared" si="8"/>
        <v>4</v>
      </c>
      <c r="H274">
        <v>2</v>
      </c>
      <c r="I274">
        <f t="shared" si="9"/>
        <v>3</v>
      </c>
    </row>
    <row r="275" spans="1:9" ht="15" customHeight="1" x14ac:dyDescent="0.3">
      <c r="A275" t="str">
        <f>IF(D275=8,"NONE",IF(Security_Measures!D275&lt;&gt;"",Security_Measures!D275,""))</f>
        <v/>
      </c>
      <c r="B275" t="str">
        <f>IF(D275=8,"NONE",IF(Security_Measures!B275&lt;&gt;"",Security_Measures!B275,""))</f>
        <v/>
      </c>
      <c r="C275" t="str">
        <f>IF(D275=8,"NONE",IF(Security_Measures!C275&lt;&gt;"",Security_Measures!C275,""))</f>
        <v/>
      </c>
      <c r="D275" s="128">
        <f>IF(OR(Security_Measures!G275="Total",Security_Measures!G275="To be implemented"),1,IF(Security_Measures!G275="Partial",3,IF(Security_Measures!G275="Not concerned",8,IF(OR(Security_Measures!G275="",Security_Measures!G275="None"),6,4))))</f>
        <v>6</v>
      </c>
      <c r="E275" s="128">
        <f>IF(Security_Measures!H275&lt;&gt;"",Security_Measures!H275,0)</f>
        <v>0</v>
      </c>
      <c r="F275" s="128">
        <f>IF(Security_Measures!I275&lt;&gt;"",Security_Measures!I275,0)</f>
        <v>0</v>
      </c>
      <c r="G275">
        <f t="shared" si="8"/>
        <v>4</v>
      </c>
      <c r="H275">
        <v>2</v>
      </c>
      <c r="I275">
        <f t="shared" si="9"/>
        <v>3</v>
      </c>
    </row>
    <row r="276" spans="1:9" ht="15" customHeight="1" x14ac:dyDescent="0.3">
      <c r="A276" t="str">
        <f>IF(D276=8,"NONE",IF(Security_Measures!D276&lt;&gt;"",Security_Measures!D276,""))</f>
        <v/>
      </c>
      <c r="B276" t="str">
        <f>IF(D276=8,"NONE",IF(Security_Measures!B276&lt;&gt;"",Security_Measures!B276,""))</f>
        <v/>
      </c>
      <c r="C276" t="str">
        <f>IF(D276=8,"NONE",IF(Security_Measures!C276&lt;&gt;"",Security_Measures!C276,""))</f>
        <v/>
      </c>
      <c r="D276" s="128">
        <f>IF(OR(Security_Measures!G276="Total",Security_Measures!G276="To be implemented"),1,IF(Security_Measures!G276="Partial",3,IF(Security_Measures!G276="Not concerned",8,IF(OR(Security_Measures!G276="",Security_Measures!G276="None"),6,4))))</f>
        <v>6</v>
      </c>
      <c r="E276" s="128">
        <f>IF(Security_Measures!H276&lt;&gt;"",Security_Measures!H276,0)</f>
        <v>0</v>
      </c>
      <c r="F276" s="128">
        <f>IF(Security_Measures!I276&lt;&gt;"",Security_Measures!I276,0)</f>
        <v>0</v>
      </c>
      <c r="G276">
        <f t="shared" si="8"/>
        <v>4</v>
      </c>
      <c r="H276">
        <v>2</v>
      </c>
      <c r="I276">
        <f t="shared" si="9"/>
        <v>3</v>
      </c>
    </row>
    <row r="277" spans="1:9" ht="15" customHeight="1" x14ac:dyDescent="0.3">
      <c r="A277" t="str">
        <f>IF(D277=8,"NONE",IF(Security_Measures!D277&lt;&gt;"",Security_Measures!D277,""))</f>
        <v/>
      </c>
      <c r="B277" t="str">
        <f>IF(D277=8,"NONE",IF(Security_Measures!B277&lt;&gt;"",Security_Measures!B277,""))</f>
        <v/>
      </c>
      <c r="C277" t="str">
        <f>IF(D277=8,"NONE",IF(Security_Measures!C277&lt;&gt;"",Security_Measures!C277,""))</f>
        <v/>
      </c>
      <c r="D277" s="128">
        <f>IF(OR(Security_Measures!G277="Total",Security_Measures!G277="To be implemented"),1,IF(Security_Measures!G277="Partial",3,IF(Security_Measures!G277="Not concerned",8,IF(OR(Security_Measures!G277="",Security_Measures!G277="None"),6,4))))</f>
        <v>6</v>
      </c>
      <c r="E277" s="128">
        <f>IF(Security_Measures!H277&lt;&gt;"",Security_Measures!H277,0)</f>
        <v>0</v>
      </c>
      <c r="F277" s="128">
        <f>IF(Security_Measures!I277&lt;&gt;"",Security_Measures!I277,0)</f>
        <v>0</v>
      </c>
      <c r="G277">
        <f t="shared" si="8"/>
        <v>4</v>
      </c>
      <c r="H277">
        <v>2</v>
      </c>
      <c r="I277">
        <f t="shared" si="9"/>
        <v>3</v>
      </c>
    </row>
    <row r="278" spans="1:9" ht="15" customHeight="1" x14ac:dyDescent="0.3">
      <c r="A278" t="str">
        <f>IF(D278=8,"NONE",IF(Security_Measures!D278&lt;&gt;"",Security_Measures!D278,""))</f>
        <v/>
      </c>
      <c r="B278" t="str">
        <f>IF(D278=8,"NONE",IF(Security_Measures!B278&lt;&gt;"",Security_Measures!B278,""))</f>
        <v/>
      </c>
      <c r="C278" t="str">
        <f>IF(D278=8,"NONE",IF(Security_Measures!C278&lt;&gt;"",Security_Measures!C278,""))</f>
        <v/>
      </c>
      <c r="D278" s="128">
        <f>IF(OR(Security_Measures!G278="Total",Security_Measures!G278="To be implemented"),1,IF(Security_Measures!G278="Partial",3,IF(Security_Measures!G278="Not concerned",8,IF(OR(Security_Measures!G278="",Security_Measures!G278="None"),6,4))))</f>
        <v>6</v>
      </c>
      <c r="E278" s="128">
        <f>IF(Security_Measures!H278&lt;&gt;"",Security_Measures!H278,0)</f>
        <v>0</v>
      </c>
      <c r="F278" s="128">
        <f>IF(Security_Measures!I278&lt;&gt;"",Security_Measures!I278,0)</f>
        <v>0</v>
      </c>
      <c r="G278">
        <f t="shared" si="8"/>
        <v>4</v>
      </c>
      <c r="H278">
        <v>2</v>
      </c>
      <c r="I278">
        <f t="shared" si="9"/>
        <v>3</v>
      </c>
    </row>
    <row r="279" spans="1:9" ht="15" customHeight="1" x14ac:dyDescent="0.3">
      <c r="A279" t="str">
        <f>IF(D279=8,"NONE",IF(Security_Measures!D279&lt;&gt;"",Security_Measures!D279,""))</f>
        <v/>
      </c>
      <c r="B279" t="str">
        <f>IF(D279=8,"NONE",IF(Security_Measures!B279&lt;&gt;"",Security_Measures!B279,""))</f>
        <v/>
      </c>
      <c r="C279" t="str">
        <f>IF(D279=8,"NONE",IF(Security_Measures!C279&lt;&gt;"",Security_Measures!C279,""))</f>
        <v/>
      </c>
      <c r="D279" s="128">
        <f>IF(OR(Security_Measures!G279="Total",Security_Measures!G279="To be implemented"),1,IF(Security_Measures!G279="Partial",3,IF(Security_Measures!G279="Not concerned",8,IF(OR(Security_Measures!G279="",Security_Measures!G279="None"),6,4))))</f>
        <v>6</v>
      </c>
      <c r="E279" s="128">
        <f>IF(Security_Measures!H279&lt;&gt;"",Security_Measures!H279,0)</f>
        <v>0</v>
      </c>
      <c r="F279" s="128">
        <f>IF(Security_Measures!I279&lt;&gt;"",Security_Measures!I279,0)</f>
        <v>0</v>
      </c>
      <c r="G279">
        <f t="shared" si="8"/>
        <v>4</v>
      </c>
      <c r="H279">
        <v>2</v>
      </c>
      <c r="I279">
        <f t="shared" si="9"/>
        <v>3</v>
      </c>
    </row>
    <row r="280" spans="1:9" ht="15" customHeight="1" x14ac:dyDescent="0.3">
      <c r="A280" t="str">
        <f>IF(D280=8,"NONE",IF(Security_Measures!D280&lt;&gt;"",Security_Measures!D280,""))</f>
        <v/>
      </c>
      <c r="B280" t="str">
        <f>IF(D280=8,"NONE",IF(Security_Measures!B280&lt;&gt;"",Security_Measures!B280,""))</f>
        <v/>
      </c>
      <c r="C280" t="str">
        <f>IF(D280=8,"NONE",IF(Security_Measures!C280&lt;&gt;"",Security_Measures!C280,""))</f>
        <v/>
      </c>
      <c r="D280" s="128">
        <f>IF(OR(Security_Measures!G280="Total",Security_Measures!G280="To be implemented"),1,IF(Security_Measures!G280="Partial",3,IF(Security_Measures!G280="Not concerned",8,IF(OR(Security_Measures!G280="",Security_Measures!G280="None"),6,4))))</f>
        <v>6</v>
      </c>
      <c r="E280" s="128">
        <f>IF(Security_Measures!H280&lt;&gt;"",Security_Measures!H280,0)</f>
        <v>0</v>
      </c>
      <c r="F280" s="128">
        <f>IF(Security_Measures!I280&lt;&gt;"",Security_Measures!I280,0)</f>
        <v>0</v>
      </c>
      <c r="G280">
        <f t="shared" si="8"/>
        <v>4</v>
      </c>
      <c r="H280">
        <v>2</v>
      </c>
      <c r="I280">
        <f t="shared" si="9"/>
        <v>3</v>
      </c>
    </row>
    <row r="281" spans="1:9" ht="15" customHeight="1" x14ac:dyDescent="0.3">
      <c r="A281" t="str">
        <f>IF(D281=8,"NONE",IF(Security_Measures!D281&lt;&gt;"",Security_Measures!D281,""))</f>
        <v/>
      </c>
      <c r="B281" t="str">
        <f>IF(D281=8,"NONE",IF(Security_Measures!B281&lt;&gt;"",Security_Measures!B281,""))</f>
        <v/>
      </c>
      <c r="C281" t="str">
        <f>IF(D281=8,"NONE",IF(Security_Measures!C281&lt;&gt;"",Security_Measures!C281,""))</f>
        <v/>
      </c>
      <c r="D281" s="128">
        <f>IF(OR(Security_Measures!G281="Total",Security_Measures!G281="To be implemented"),1,IF(Security_Measures!G281="Partial",3,IF(Security_Measures!G281="Not concerned",8,IF(OR(Security_Measures!G281="",Security_Measures!G281="None"),6,4))))</f>
        <v>6</v>
      </c>
      <c r="E281" s="128">
        <f>IF(Security_Measures!H281&lt;&gt;"",Security_Measures!H281,0)</f>
        <v>0</v>
      </c>
      <c r="F281" s="128">
        <f>IF(Security_Measures!I281&lt;&gt;"",Security_Measures!I281,0)</f>
        <v>0</v>
      </c>
      <c r="G281">
        <f t="shared" si="8"/>
        <v>4</v>
      </c>
      <c r="H281">
        <v>2</v>
      </c>
      <c r="I281">
        <f t="shared" si="9"/>
        <v>3</v>
      </c>
    </row>
    <row r="282" spans="1:9" ht="15" customHeight="1" x14ac:dyDescent="0.3">
      <c r="A282" t="str">
        <f>IF(D282=8,"NONE",IF(Security_Measures!D282&lt;&gt;"",Security_Measures!D282,""))</f>
        <v/>
      </c>
      <c r="B282" t="str">
        <f>IF(D282=8,"NONE",IF(Security_Measures!B282&lt;&gt;"",Security_Measures!B282,""))</f>
        <v/>
      </c>
      <c r="C282" t="str">
        <f>IF(D282=8,"NONE",IF(Security_Measures!C282&lt;&gt;"",Security_Measures!C282,""))</f>
        <v/>
      </c>
      <c r="D282" s="128">
        <f>IF(OR(Security_Measures!G282="Total",Security_Measures!G282="To be implemented"),1,IF(Security_Measures!G282="Partial",3,IF(Security_Measures!G282="Not concerned",8,IF(OR(Security_Measures!G282="",Security_Measures!G282="None"),6,4))))</f>
        <v>6</v>
      </c>
      <c r="E282" s="128">
        <f>IF(Security_Measures!H282&lt;&gt;"",Security_Measures!H282,0)</f>
        <v>0</v>
      </c>
      <c r="F282" s="128">
        <f>IF(Security_Measures!I282&lt;&gt;"",Security_Measures!I282,0)</f>
        <v>0</v>
      </c>
      <c r="G282">
        <f t="shared" si="8"/>
        <v>4</v>
      </c>
      <c r="H282">
        <v>2</v>
      </c>
      <c r="I282">
        <f t="shared" si="9"/>
        <v>3</v>
      </c>
    </row>
    <row r="283" spans="1:9" ht="15" customHeight="1" x14ac:dyDescent="0.3">
      <c r="A283" t="str">
        <f>IF(D283=8,"NONE",IF(Security_Measures!D283&lt;&gt;"",Security_Measures!D283,""))</f>
        <v/>
      </c>
      <c r="B283" t="str">
        <f>IF(D283=8,"NONE",IF(Security_Measures!B283&lt;&gt;"",Security_Measures!B283,""))</f>
        <v/>
      </c>
      <c r="C283" t="str">
        <f>IF(D283=8,"NONE",IF(Security_Measures!C283&lt;&gt;"",Security_Measures!C283,""))</f>
        <v/>
      </c>
      <c r="D283" s="128">
        <f>IF(OR(Security_Measures!G283="Total",Security_Measures!G283="To be implemented"),1,IF(Security_Measures!G283="Partial",3,IF(Security_Measures!G283="Not concerned",8,IF(OR(Security_Measures!G283="",Security_Measures!G283="None"),6,4))))</f>
        <v>6</v>
      </c>
      <c r="E283" s="128">
        <f>IF(Security_Measures!H283&lt;&gt;"",Security_Measures!H283,0)</f>
        <v>0</v>
      </c>
      <c r="F283" s="128">
        <f>IF(Security_Measures!I283&lt;&gt;"",Security_Measures!I283,0)</f>
        <v>0</v>
      </c>
      <c r="G283">
        <f t="shared" si="8"/>
        <v>4</v>
      </c>
      <c r="H283">
        <v>2</v>
      </c>
      <c r="I283">
        <f t="shared" si="9"/>
        <v>3</v>
      </c>
    </row>
    <row r="284" spans="1:9" ht="15" customHeight="1" x14ac:dyDescent="0.3">
      <c r="A284" t="str">
        <f>IF(D284=8,"NONE",IF(Security_Measures!D284&lt;&gt;"",Security_Measures!D284,""))</f>
        <v/>
      </c>
      <c r="B284" t="str">
        <f>IF(D284=8,"NONE",IF(Security_Measures!B284&lt;&gt;"",Security_Measures!B284,""))</f>
        <v/>
      </c>
      <c r="C284" t="str">
        <f>IF(D284=8,"NONE",IF(Security_Measures!C284&lt;&gt;"",Security_Measures!C284,""))</f>
        <v/>
      </c>
      <c r="D284" s="128">
        <f>IF(OR(Security_Measures!G284="Total",Security_Measures!G284="To be implemented"),1,IF(Security_Measures!G284="Partial",3,IF(Security_Measures!G284="Not concerned",8,IF(OR(Security_Measures!G284="",Security_Measures!G284="None"),6,4))))</f>
        <v>6</v>
      </c>
      <c r="E284" s="128">
        <f>IF(Security_Measures!H284&lt;&gt;"",Security_Measures!H284,0)</f>
        <v>0</v>
      </c>
      <c r="F284" s="128">
        <f>IF(Security_Measures!I284&lt;&gt;"",Security_Measures!I284,0)</f>
        <v>0</v>
      </c>
      <c r="G284">
        <f t="shared" si="8"/>
        <v>4</v>
      </c>
      <c r="H284">
        <v>2</v>
      </c>
      <c r="I284">
        <f t="shared" si="9"/>
        <v>3</v>
      </c>
    </row>
    <row r="285" spans="1:9" ht="15" customHeight="1" x14ac:dyDescent="0.3">
      <c r="A285" t="str">
        <f>IF(D285=8,"NONE",IF(Security_Measures!D285&lt;&gt;"",Security_Measures!D285,""))</f>
        <v/>
      </c>
      <c r="B285" t="str">
        <f>IF(D285=8,"NONE",IF(Security_Measures!B285&lt;&gt;"",Security_Measures!B285,""))</f>
        <v/>
      </c>
      <c r="C285" t="str">
        <f>IF(D285=8,"NONE",IF(Security_Measures!C285&lt;&gt;"",Security_Measures!C285,""))</f>
        <v/>
      </c>
      <c r="D285" s="128">
        <f>IF(OR(Security_Measures!G285="Total",Security_Measures!G285="To be implemented"),1,IF(Security_Measures!G285="Partial",3,IF(Security_Measures!G285="Not concerned",8,IF(OR(Security_Measures!G285="",Security_Measures!G285="None"),6,4))))</f>
        <v>6</v>
      </c>
      <c r="E285" s="128">
        <f>IF(Security_Measures!H285&lt;&gt;"",Security_Measures!H285,0)</f>
        <v>0</v>
      </c>
      <c r="F285" s="128">
        <f>IF(Security_Measures!I285&lt;&gt;"",Security_Measures!I285,0)</f>
        <v>0</v>
      </c>
      <c r="G285">
        <f t="shared" si="8"/>
        <v>4</v>
      </c>
      <c r="H285">
        <v>2</v>
      </c>
      <c r="I285">
        <f t="shared" si="9"/>
        <v>3</v>
      </c>
    </row>
    <row r="286" spans="1:9" ht="15" customHeight="1" x14ac:dyDescent="0.3">
      <c r="A286" t="str">
        <f>IF(D286=8,"NONE",IF(Security_Measures!D286&lt;&gt;"",Security_Measures!D286,""))</f>
        <v/>
      </c>
      <c r="B286" t="str">
        <f>IF(D286=8,"NONE",IF(Security_Measures!B286&lt;&gt;"",Security_Measures!B286,""))</f>
        <v/>
      </c>
      <c r="C286" t="str">
        <f>IF(D286=8,"NONE",IF(Security_Measures!C286&lt;&gt;"",Security_Measures!C286,""))</f>
        <v/>
      </c>
      <c r="D286" s="128">
        <f>IF(OR(Security_Measures!G286="Total",Security_Measures!G286="To be implemented"),1,IF(Security_Measures!G286="Partial",3,IF(Security_Measures!G286="Not concerned",8,IF(OR(Security_Measures!G286="",Security_Measures!G286="None"),6,4))))</f>
        <v>6</v>
      </c>
      <c r="E286" s="128">
        <f>IF(Security_Measures!H286&lt;&gt;"",Security_Measures!H286,0)</f>
        <v>0</v>
      </c>
      <c r="F286" s="128">
        <f>IF(Security_Measures!I286&lt;&gt;"",Security_Measures!I286,0)</f>
        <v>0</v>
      </c>
      <c r="G286">
        <f t="shared" si="8"/>
        <v>4</v>
      </c>
      <c r="H286">
        <v>2</v>
      </c>
      <c r="I286">
        <f t="shared" si="9"/>
        <v>3</v>
      </c>
    </row>
    <row r="287" spans="1:9" ht="15" customHeight="1" x14ac:dyDescent="0.3">
      <c r="A287" t="str">
        <f>IF(D287=8,"NONE",IF(Security_Measures!D287&lt;&gt;"",Security_Measures!D287,""))</f>
        <v/>
      </c>
      <c r="B287" t="str">
        <f>IF(D287=8,"NONE",IF(Security_Measures!B287&lt;&gt;"",Security_Measures!B287,""))</f>
        <v/>
      </c>
      <c r="C287" t="str">
        <f>IF(D287=8,"NONE",IF(Security_Measures!C287&lt;&gt;"",Security_Measures!C287,""))</f>
        <v/>
      </c>
      <c r="D287" s="128">
        <f>IF(OR(Security_Measures!G287="Total",Security_Measures!G287="To be implemented"),1,IF(Security_Measures!G287="Partial",3,IF(Security_Measures!G287="Not concerned",8,IF(OR(Security_Measures!G287="",Security_Measures!G287="None"),6,4))))</f>
        <v>6</v>
      </c>
      <c r="E287" s="128">
        <f>IF(Security_Measures!H287&lt;&gt;"",Security_Measures!H287,0)</f>
        <v>0</v>
      </c>
      <c r="F287" s="128">
        <f>IF(Security_Measures!I287&lt;&gt;"",Security_Measures!I287,0)</f>
        <v>0</v>
      </c>
      <c r="G287">
        <f t="shared" si="8"/>
        <v>4</v>
      </c>
      <c r="H287">
        <v>2</v>
      </c>
      <c r="I287">
        <f t="shared" si="9"/>
        <v>3</v>
      </c>
    </row>
    <row r="288" spans="1:9" ht="15" customHeight="1" x14ac:dyDescent="0.3">
      <c r="A288" t="str">
        <f>IF(D288=8,"NONE",IF(Security_Measures!D288&lt;&gt;"",Security_Measures!D288,""))</f>
        <v/>
      </c>
      <c r="B288" t="str">
        <f>IF(D288=8,"NONE",IF(Security_Measures!B288&lt;&gt;"",Security_Measures!B288,""))</f>
        <v/>
      </c>
      <c r="C288" t="str">
        <f>IF(D288=8,"NONE",IF(Security_Measures!C288&lt;&gt;"",Security_Measures!C288,""))</f>
        <v/>
      </c>
      <c r="D288" s="128">
        <f>IF(OR(Security_Measures!G288="Total",Security_Measures!G288="To be implemented"),1,IF(Security_Measures!G288="Partial",3,IF(Security_Measures!G288="Not concerned",8,IF(OR(Security_Measures!G288="",Security_Measures!G288="None"),6,4))))</f>
        <v>6</v>
      </c>
      <c r="E288" s="128">
        <f>IF(Security_Measures!H288&lt;&gt;"",Security_Measures!H288,0)</f>
        <v>0</v>
      </c>
      <c r="F288" s="128">
        <f>IF(Security_Measures!I288&lt;&gt;"",Security_Measures!I288,0)</f>
        <v>0</v>
      </c>
      <c r="G288">
        <f t="shared" si="8"/>
        <v>4</v>
      </c>
      <c r="H288">
        <v>2</v>
      </c>
      <c r="I288">
        <f t="shared" si="9"/>
        <v>3</v>
      </c>
    </row>
    <row r="289" spans="1:9" ht="15" customHeight="1" x14ac:dyDescent="0.3">
      <c r="A289" t="str">
        <f>IF(D289=8,"NONE",IF(Security_Measures!D289&lt;&gt;"",Security_Measures!D289,""))</f>
        <v/>
      </c>
      <c r="B289" t="str">
        <f>IF(D289=8,"NONE",IF(Security_Measures!B289&lt;&gt;"",Security_Measures!B289,""))</f>
        <v/>
      </c>
      <c r="C289" t="str">
        <f>IF(D289=8,"NONE",IF(Security_Measures!C289&lt;&gt;"",Security_Measures!C289,""))</f>
        <v/>
      </c>
      <c r="D289" s="128">
        <f>IF(OR(Security_Measures!G289="Total",Security_Measures!G289="To be implemented"),1,IF(Security_Measures!G289="Partial",3,IF(Security_Measures!G289="Not concerned",8,IF(OR(Security_Measures!G289="",Security_Measures!G289="None"),6,4))))</f>
        <v>6</v>
      </c>
      <c r="E289" s="128">
        <f>IF(Security_Measures!H289&lt;&gt;"",Security_Measures!H289,0)</f>
        <v>0</v>
      </c>
      <c r="F289" s="128">
        <f>IF(Security_Measures!I289&lt;&gt;"",Security_Measures!I289,0)</f>
        <v>0</v>
      </c>
      <c r="G289">
        <f t="shared" si="8"/>
        <v>4</v>
      </c>
      <c r="H289">
        <v>2</v>
      </c>
      <c r="I289">
        <f t="shared" si="9"/>
        <v>3</v>
      </c>
    </row>
    <row r="290" spans="1:9" ht="15" customHeight="1" x14ac:dyDescent="0.3">
      <c r="A290" t="str">
        <f>IF(D290=8,"NONE",IF(Security_Measures!D290&lt;&gt;"",Security_Measures!D290,""))</f>
        <v/>
      </c>
      <c r="B290" t="str">
        <f>IF(D290=8,"NONE",IF(Security_Measures!B290&lt;&gt;"",Security_Measures!B290,""))</f>
        <v/>
      </c>
      <c r="C290" t="str">
        <f>IF(D290=8,"NONE",IF(Security_Measures!C290&lt;&gt;"",Security_Measures!C290,""))</f>
        <v/>
      </c>
      <c r="D290" s="128">
        <f>IF(OR(Security_Measures!G290="Total",Security_Measures!G290="To be implemented"),1,IF(Security_Measures!G290="Partial",3,IF(Security_Measures!G290="Not concerned",8,IF(OR(Security_Measures!G290="",Security_Measures!G290="None"),6,4))))</f>
        <v>6</v>
      </c>
      <c r="E290" s="128">
        <f>IF(Security_Measures!H290&lt;&gt;"",Security_Measures!H290,0)</f>
        <v>0</v>
      </c>
      <c r="F290" s="128">
        <f>IF(Security_Measures!I290&lt;&gt;"",Security_Measures!I290,0)</f>
        <v>0</v>
      </c>
      <c r="G290">
        <f t="shared" si="8"/>
        <v>4</v>
      </c>
      <c r="H290">
        <v>2</v>
      </c>
      <c r="I290">
        <f t="shared" si="9"/>
        <v>3</v>
      </c>
    </row>
    <row r="291" spans="1:9" ht="15" customHeight="1" x14ac:dyDescent="0.3">
      <c r="A291" t="str">
        <f>IF(D291=8,"NONE",IF(Security_Measures!D291&lt;&gt;"",Security_Measures!D291,""))</f>
        <v/>
      </c>
      <c r="B291" t="str">
        <f>IF(D291=8,"NONE",IF(Security_Measures!B291&lt;&gt;"",Security_Measures!B291,""))</f>
        <v/>
      </c>
      <c r="C291" t="str">
        <f>IF(D291=8,"NONE",IF(Security_Measures!C291&lt;&gt;"",Security_Measures!C291,""))</f>
        <v/>
      </c>
      <c r="D291" s="128">
        <f>IF(OR(Security_Measures!G291="Total",Security_Measures!G291="To be implemented"),1,IF(Security_Measures!G291="Partial",3,IF(Security_Measures!G291="Not concerned",8,IF(OR(Security_Measures!G291="",Security_Measures!G291="None"),6,4))))</f>
        <v>6</v>
      </c>
      <c r="E291" s="128">
        <f>IF(Security_Measures!H291&lt;&gt;"",Security_Measures!H291,0)</f>
        <v>0</v>
      </c>
      <c r="F291" s="128">
        <f>IF(Security_Measures!I291&lt;&gt;"",Security_Measures!I291,0)</f>
        <v>0</v>
      </c>
      <c r="G291">
        <f t="shared" si="8"/>
        <v>4</v>
      </c>
      <c r="H291">
        <v>2</v>
      </c>
      <c r="I291">
        <f t="shared" si="9"/>
        <v>3</v>
      </c>
    </row>
    <row r="292" spans="1:9" ht="15" customHeight="1" x14ac:dyDescent="0.3">
      <c r="A292" t="str">
        <f>IF(D292=8,"NONE",IF(Security_Measures!D292&lt;&gt;"",Security_Measures!D292,""))</f>
        <v/>
      </c>
      <c r="B292" t="str">
        <f>IF(D292=8,"NONE",IF(Security_Measures!B292&lt;&gt;"",Security_Measures!B292,""))</f>
        <v/>
      </c>
      <c r="C292" t="str">
        <f>IF(D292=8,"NONE",IF(Security_Measures!C292&lt;&gt;"",Security_Measures!C292,""))</f>
        <v/>
      </c>
      <c r="D292" s="128">
        <f>IF(OR(Security_Measures!G292="Total",Security_Measures!G292="To be implemented"),1,IF(Security_Measures!G292="Partial",3,IF(Security_Measures!G292="Not concerned",8,IF(OR(Security_Measures!G292="",Security_Measures!G292="None"),6,4))))</f>
        <v>6</v>
      </c>
      <c r="E292" s="128">
        <f>IF(Security_Measures!H292&lt;&gt;"",Security_Measures!H292,0)</f>
        <v>0</v>
      </c>
      <c r="F292" s="128">
        <f>IF(Security_Measures!I292&lt;&gt;"",Security_Measures!I292,0)</f>
        <v>0</v>
      </c>
      <c r="G292">
        <f t="shared" si="8"/>
        <v>4</v>
      </c>
      <c r="H292">
        <v>2</v>
      </c>
      <c r="I292">
        <f t="shared" si="9"/>
        <v>3</v>
      </c>
    </row>
    <row r="293" spans="1:9" ht="15" customHeight="1" x14ac:dyDescent="0.3">
      <c r="A293" t="str">
        <f>IF(D293=8,"NONE",IF(Security_Measures!D293&lt;&gt;"",Security_Measures!D293,""))</f>
        <v/>
      </c>
      <c r="B293" t="str">
        <f>IF(D293=8,"NONE",IF(Security_Measures!B293&lt;&gt;"",Security_Measures!B293,""))</f>
        <v/>
      </c>
      <c r="C293" t="str">
        <f>IF(D293=8,"NONE",IF(Security_Measures!C293&lt;&gt;"",Security_Measures!C293,""))</f>
        <v/>
      </c>
      <c r="D293" s="128">
        <f>IF(OR(Security_Measures!G293="Total",Security_Measures!G293="To be implemented"),1,IF(Security_Measures!G293="Partial",3,IF(Security_Measures!G293="Not concerned",8,IF(OR(Security_Measures!G293="",Security_Measures!G293="None"),6,4))))</f>
        <v>6</v>
      </c>
      <c r="E293" s="128">
        <f>IF(Security_Measures!H293&lt;&gt;"",Security_Measures!H293,0)</f>
        <v>0</v>
      </c>
      <c r="F293" s="128">
        <f>IF(Security_Measures!I293&lt;&gt;"",Security_Measures!I293,0)</f>
        <v>0</v>
      </c>
      <c r="G293">
        <f t="shared" si="8"/>
        <v>4</v>
      </c>
      <c r="H293">
        <v>2</v>
      </c>
      <c r="I293">
        <f t="shared" si="9"/>
        <v>3</v>
      </c>
    </row>
    <row r="294" spans="1:9" ht="15" customHeight="1" x14ac:dyDescent="0.3">
      <c r="A294" t="str">
        <f>IF(D294=8,"NONE",IF(Security_Measures!D294&lt;&gt;"",Security_Measures!D294,""))</f>
        <v/>
      </c>
      <c r="B294" t="str">
        <f>IF(D294=8,"NONE",IF(Security_Measures!B294&lt;&gt;"",Security_Measures!B294,""))</f>
        <v/>
      </c>
      <c r="C294" t="str">
        <f>IF(D294=8,"NONE",IF(Security_Measures!C294&lt;&gt;"",Security_Measures!C294,""))</f>
        <v/>
      </c>
      <c r="D294" s="128">
        <f>IF(OR(Security_Measures!G294="Total",Security_Measures!G294="To be implemented"),1,IF(Security_Measures!G294="Partial",3,IF(Security_Measures!G294="Not concerned",8,IF(OR(Security_Measures!G294="",Security_Measures!G294="None"),6,4))))</f>
        <v>6</v>
      </c>
      <c r="E294" s="128">
        <f>IF(Security_Measures!H294&lt;&gt;"",Security_Measures!H294,0)</f>
        <v>0</v>
      </c>
      <c r="F294" s="128">
        <f>IF(Security_Measures!I294&lt;&gt;"",Security_Measures!I294,0)</f>
        <v>0</v>
      </c>
      <c r="G294">
        <f t="shared" si="8"/>
        <v>4</v>
      </c>
      <c r="H294">
        <v>2</v>
      </c>
      <c r="I294">
        <f t="shared" si="9"/>
        <v>3</v>
      </c>
    </row>
    <row r="295" spans="1:9" ht="15" customHeight="1" x14ac:dyDescent="0.3">
      <c r="A295" t="str">
        <f>IF(D295=8,"NONE",IF(Security_Measures!D295&lt;&gt;"",Security_Measures!D295,""))</f>
        <v/>
      </c>
      <c r="B295" t="str">
        <f>IF(D295=8,"NONE",IF(Security_Measures!B295&lt;&gt;"",Security_Measures!B295,""))</f>
        <v/>
      </c>
      <c r="C295" t="str">
        <f>IF(D295=8,"NONE",IF(Security_Measures!C295&lt;&gt;"",Security_Measures!C295,""))</f>
        <v/>
      </c>
      <c r="D295" s="128">
        <f>IF(OR(Security_Measures!G295="Total",Security_Measures!G295="To be implemented"),1,IF(Security_Measures!G295="Partial",3,IF(Security_Measures!G295="Not concerned",8,IF(OR(Security_Measures!G295="",Security_Measures!G295="None"),6,4))))</f>
        <v>6</v>
      </c>
      <c r="E295" s="128">
        <f>IF(Security_Measures!H295&lt;&gt;"",Security_Measures!H295,0)</f>
        <v>0</v>
      </c>
      <c r="F295" s="128">
        <f>IF(Security_Measures!I295&lt;&gt;"",Security_Measures!I295,0)</f>
        <v>0</v>
      </c>
      <c r="G295">
        <f t="shared" si="8"/>
        <v>4</v>
      </c>
      <c r="H295">
        <v>2</v>
      </c>
      <c r="I295">
        <f t="shared" si="9"/>
        <v>3</v>
      </c>
    </row>
    <row r="296" spans="1:9" ht="15" customHeight="1" x14ac:dyDescent="0.3">
      <c r="A296" t="str">
        <f>IF(D296=8,"NONE",IF(Security_Measures!D296&lt;&gt;"",Security_Measures!D296,""))</f>
        <v/>
      </c>
      <c r="B296" t="str">
        <f>IF(D296=8,"NONE",IF(Security_Measures!B296&lt;&gt;"",Security_Measures!B296,""))</f>
        <v/>
      </c>
      <c r="C296" t="str">
        <f>IF(D296=8,"NONE",IF(Security_Measures!C296&lt;&gt;"",Security_Measures!C296,""))</f>
        <v/>
      </c>
      <c r="D296" s="128">
        <f>IF(OR(Security_Measures!G296="Total",Security_Measures!G296="To be implemented"),1,IF(Security_Measures!G296="Partial",3,IF(Security_Measures!G296="Not concerned",8,IF(OR(Security_Measures!G296="",Security_Measures!G296="None"),6,4))))</f>
        <v>6</v>
      </c>
      <c r="E296" s="128">
        <f>IF(Security_Measures!H296&lt;&gt;"",Security_Measures!H296,0)</f>
        <v>0</v>
      </c>
      <c r="F296" s="128">
        <f>IF(Security_Measures!I296&lt;&gt;"",Security_Measures!I296,0)</f>
        <v>0</v>
      </c>
      <c r="G296">
        <f t="shared" si="8"/>
        <v>4</v>
      </c>
      <c r="H296">
        <v>2</v>
      </c>
      <c r="I296">
        <f t="shared" si="9"/>
        <v>3</v>
      </c>
    </row>
    <row r="297" spans="1:9" ht="15" customHeight="1" x14ac:dyDescent="0.3">
      <c r="A297" t="str">
        <f>IF(D297=8,"NONE",IF(Security_Measures!D297&lt;&gt;"",Security_Measures!D297,""))</f>
        <v/>
      </c>
      <c r="B297" t="str">
        <f>IF(D297=8,"NONE",IF(Security_Measures!B297&lt;&gt;"",Security_Measures!B297,""))</f>
        <v/>
      </c>
      <c r="C297" t="str">
        <f>IF(D297=8,"NONE",IF(Security_Measures!C297&lt;&gt;"",Security_Measures!C297,""))</f>
        <v/>
      </c>
      <c r="D297" s="128">
        <f>IF(OR(Security_Measures!G297="Total",Security_Measures!G297="To be implemented"),1,IF(Security_Measures!G297="Partial",3,IF(Security_Measures!G297="Not concerned",8,IF(OR(Security_Measures!G297="",Security_Measures!G297="None"),6,4))))</f>
        <v>6</v>
      </c>
      <c r="E297" s="128">
        <f>IF(Security_Measures!H297&lt;&gt;"",Security_Measures!H297,0)</f>
        <v>0</v>
      </c>
      <c r="F297" s="128">
        <f>IF(Security_Measures!I297&lt;&gt;"",Security_Measures!I297,0)</f>
        <v>0</v>
      </c>
      <c r="G297">
        <f t="shared" si="8"/>
        <v>4</v>
      </c>
      <c r="H297">
        <v>2</v>
      </c>
      <c r="I297">
        <f t="shared" si="9"/>
        <v>3</v>
      </c>
    </row>
    <row r="298" spans="1:9" ht="15" customHeight="1" x14ac:dyDescent="0.3">
      <c r="A298" t="str">
        <f>IF(D298=8,"NONE",IF(Security_Measures!D298&lt;&gt;"",Security_Measures!D298,""))</f>
        <v/>
      </c>
      <c r="B298" t="str">
        <f>IF(D298=8,"NONE",IF(Security_Measures!B298&lt;&gt;"",Security_Measures!B298,""))</f>
        <v/>
      </c>
      <c r="C298" t="str">
        <f>IF(D298=8,"NONE",IF(Security_Measures!C298&lt;&gt;"",Security_Measures!C298,""))</f>
        <v/>
      </c>
      <c r="D298" s="128">
        <f>IF(OR(Security_Measures!G298="Total",Security_Measures!G298="To be implemented"),1,IF(Security_Measures!G298="Partial",3,IF(Security_Measures!G298="Not concerned",8,IF(OR(Security_Measures!G298="",Security_Measures!G298="None"),6,4))))</f>
        <v>6</v>
      </c>
      <c r="E298" s="128">
        <f>IF(Security_Measures!H298&lt;&gt;"",Security_Measures!H298,0)</f>
        <v>0</v>
      </c>
      <c r="F298" s="128">
        <f>IF(Security_Measures!I298&lt;&gt;"",Security_Measures!I298,0)</f>
        <v>0</v>
      </c>
      <c r="G298">
        <f t="shared" si="8"/>
        <v>4</v>
      </c>
      <c r="H298">
        <v>2</v>
      </c>
      <c r="I298">
        <f t="shared" si="9"/>
        <v>3</v>
      </c>
    </row>
    <row r="299" spans="1:9" ht="15" customHeight="1" x14ac:dyDescent="0.3">
      <c r="A299" t="str">
        <f>IF(D299=8,"NONE",IF(Security_Measures!D299&lt;&gt;"",Security_Measures!D299,""))</f>
        <v/>
      </c>
      <c r="B299" t="str">
        <f>IF(D299=8,"NONE",IF(Security_Measures!B299&lt;&gt;"",Security_Measures!B299,""))</f>
        <v/>
      </c>
      <c r="C299" t="str">
        <f>IF(D299=8,"NONE",IF(Security_Measures!C299&lt;&gt;"",Security_Measures!C299,""))</f>
        <v/>
      </c>
      <c r="D299" s="128">
        <f>IF(OR(Security_Measures!G299="Total",Security_Measures!G299="To be implemented"),1,IF(Security_Measures!G299="Partial",3,IF(Security_Measures!G299="Not concerned",8,IF(OR(Security_Measures!G299="",Security_Measures!G299="None"),6,4))))</f>
        <v>6</v>
      </c>
      <c r="E299" s="128">
        <f>IF(Security_Measures!H299&lt;&gt;"",Security_Measures!H299,0)</f>
        <v>0</v>
      </c>
      <c r="F299" s="128">
        <f>IF(Security_Measures!I299&lt;&gt;"",Security_Measures!I299,0)</f>
        <v>0</v>
      </c>
      <c r="G299">
        <f t="shared" si="8"/>
        <v>4</v>
      </c>
      <c r="H299">
        <v>2</v>
      </c>
      <c r="I299">
        <f t="shared" si="9"/>
        <v>3</v>
      </c>
    </row>
    <row r="300" spans="1:9" ht="15" customHeight="1" x14ac:dyDescent="0.3">
      <c r="A300" t="str">
        <f>IF(D300=8,"NONE",IF(Security_Measures!D300&lt;&gt;"",Security_Measures!D300,""))</f>
        <v/>
      </c>
      <c r="B300" t="str">
        <f>IF(D300=8,"NONE",IF(Security_Measures!B300&lt;&gt;"",Security_Measures!B300,""))</f>
        <v/>
      </c>
      <c r="C300" t="str">
        <f>IF(D300=8,"NONE",IF(Security_Measures!C300&lt;&gt;"",Security_Measures!C300,""))</f>
        <v/>
      </c>
      <c r="D300" s="128">
        <f>IF(OR(Security_Measures!G300="Total",Security_Measures!G300="To be implemented"),1,IF(Security_Measures!G300="Partial",3,IF(Security_Measures!G300="Not concerned",8,IF(OR(Security_Measures!G300="",Security_Measures!G300="None"),6,4))))</f>
        <v>6</v>
      </c>
      <c r="E300" s="128">
        <f>IF(Security_Measures!H300&lt;&gt;"",Security_Measures!H300,0)</f>
        <v>0</v>
      </c>
      <c r="F300" s="128">
        <f>IF(Security_Measures!I300&lt;&gt;"",Security_Measures!I300,0)</f>
        <v>0</v>
      </c>
      <c r="G300">
        <f t="shared" si="8"/>
        <v>4</v>
      </c>
      <c r="H300">
        <v>2</v>
      </c>
      <c r="I300">
        <f t="shared" si="9"/>
        <v>3</v>
      </c>
    </row>
    <row r="301" spans="1:9" ht="15" customHeight="1" x14ac:dyDescent="0.3">
      <c r="C301" t="e">
        <f>IF(D301=8,"NONE",IF(#REF!&lt;&gt;"",#REF!,""))</f>
        <v>#REF!</v>
      </c>
      <c r="E301" s="78"/>
    </row>
    <row r="302" spans="1:9" ht="15" customHeight="1" x14ac:dyDescent="0.3">
      <c r="C302" t="e">
        <f>IF(D302=8,"NONE",IF(#REF!&lt;&gt;"",#REF!,""))</f>
        <v>#REF!</v>
      </c>
      <c r="E302" s="78"/>
    </row>
    <row r="303" spans="1:9" ht="15" customHeight="1" x14ac:dyDescent="0.3">
      <c r="C303" t="e">
        <f>IF(D303=8,"NONE",IF(#REF!&lt;&gt;"",#REF!,""))</f>
        <v>#REF!</v>
      </c>
      <c r="E303" s="78"/>
    </row>
    <row r="304" spans="1:9" ht="15" customHeight="1" x14ac:dyDescent="0.3">
      <c r="C304" t="e">
        <f>IF(D304=8,"NONE",IF(#REF!&lt;&gt;"",#REF!,""))</f>
        <v>#REF!</v>
      </c>
      <c r="E304" s="78"/>
    </row>
    <row r="305" spans="3:5" ht="15" customHeight="1" x14ac:dyDescent="0.3">
      <c r="C305" t="e">
        <f>IF(D305=8,"NONE",IF(#REF!&lt;&gt;"",#REF!,""))</f>
        <v>#REF!</v>
      </c>
      <c r="E305" s="78"/>
    </row>
    <row r="306" spans="3:5" ht="15" customHeight="1" x14ac:dyDescent="0.3">
      <c r="C306" t="e">
        <f>IF(D306=8,"NONE",IF(#REF!&lt;&gt;"",#REF!,""))</f>
        <v>#REF!</v>
      </c>
      <c r="E306" s="78"/>
    </row>
    <row r="307" spans="3:5" ht="15" customHeight="1" x14ac:dyDescent="0.3">
      <c r="C307" t="e">
        <f>IF(D307=8,"NONE",IF(#REF!&lt;&gt;"",#REF!,""))</f>
        <v>#REF!</v>
      </c>
      <c r="E307" s="78"/>
    </row>
    <row r="308" spans="3:5" ht="15" customHeight="1" x14ac:dyDescent="0.3">
      <c r="C308" t="e">
        <f>IF(D308=8,"NONE",IF(#REF!&lt;&gt;"",#REF!,""))</f>
        <v>#REF!</v>
      </c>
      <c r="E308" s="78"/>
    </row>
    <row r="309" spans="3:5" ht="15" customHeight="1" x14ac:dyDescent="0.3">
      <c r="C309" t="e">
        <f>IF(D309=8,"NONE",IF(#REF!&lt;&gt;"",#REF!,""))</f>
        <v>#REF!</v>
      </c>
      <c r="E309" s="78"/>
    </row>
    <row r="310" spans="3:5" x14ac:dyDescent="0.3">
      <c r="E310" s="78"/>
    </row>
    <row r="311" spans="3:5" x14ac:dyDescent="0.3">
      <c r="E311" s="78"/>
    </row>
    <row r="312" spans="3:5" x14ac:dyDescent="0.3">
      <c r="E312" s="78"/>
    </row>
    <row r="313" spans="3:5" x14ac:dyDescent="0.3">
      <c r="E313" s="78"/>
    </row>
    <row r="314" spans="3:5" x14ac:dyDescent="0.3">
      <c r="E314" s="78"/>
    </row>
    <row r="315" spans="3:5" x14ac:dyDescent="0.3">
      <c r="E315" s="78"/>
    </row>
    <row r="316" spans="3:5" x14ac:dyDescent="0.3">
      <c r="E316" s="78"/>
    </row>
    <row r="317" spans="3:5" x14ac:dyDescent="0.3">
      <c r="E317" s="78"/>
    </row>
    <row r="318" spans="3:5" x14ac:dyDescent="0.3">
      <c r="E318" s="78"/>
    </row>
    <row r="319" spans="3:5" x14ac:dyDescent="0.3">
      <c r="E319" s="78"/>
    </row>
    <row r="320" spans="3:5" x14ac:dyDescent="0.3">
      <c r="E320" s="78"/>
    </row>
    <row r="321" spans="5:5" x14ac:dyDescent="0.3">
      <c r="E321" s="78"/>
    </row>
    <row r="322" spans="5:5" x14ac:dyDescent="0.3">
      <c r="E322" s="78"/>
    </row>
    <row r="323" spans="5:5" x14ac:dyDescent="0.3">
      <c r="E323" s="78"/>
    </row>
    <row r="324" spans="5:5" x14ac:dyDescent="0.3">
      <c r="E324" s="78"/>
    </row>
    <row r="325" spans="5:5" x14ac:dyDescent="0.3">
      <c r="E325" s="78"/>
    </row>
    <row r="326" spans="5:5" x14ac:dyDescent="0.3">
      <c r="E326" s="78"/>
    </row>
    <row r="327" spans="5:5" x14ac:dyDescent="0.3">
      <c r="E327" s="78"/>
    </row>
    <row r="328" spans="5:5" x14ac:dyDescent="0.3">
      <c r="E328" s="78"/>
    </row>
    <row r="329" spans="5:5" x14ac:dyDescent="0.3">
      <c r="E329" s="78"/>
    </row>
    <row r="330" spans="5:5" x14ac:dyDescent="0.3">
      <c r="E330" s="78"/>
    </row>
    <row r="331" spans="5:5" x14ac:dyDescent="0.3">
      <c r="E331" s="78"/>
    </row>
    <row r="332" spans="5:5" x14ac:dyDescent="0.3">
      <c r="E332" s="78"/>
    </row>
    <row r="333" spans="5:5" x14ac:dyDescent="0.3">
      <c r="E333" s="78"/>
    </row>
    <row r="334" spans="5:5" x14ac:dyDescent="0.3">
      <c r="E334" s="78"/>
    </row>
    <row r="335" spans="5:5" x14ac:dyDescent="0.3">
      <c r="E335" s="78"/>
    </row>
    <row r="336" spans="5:5" x14ac:dyDescent="0.3">
      <c r="E336" s="78"/>
    </row>
    <row r="337" spans="5:5" x14ac:dyDescent="0.3">
      <c r="E337" s="78"/>
    </row>
    <row r="338" spans="5:5" x14ac:dyDescent="0.3">
      <c r="E338" s="78"/>
    </row>
    <row r="339" spans="5:5" x14ac:dyDescent="0.3">
      <c r="E339" s="78"/>
    </row>
    <row r="340" spans="5:5" x14ac:dyDescent="0.3">
      <c r="E340" s="78"/>
    </row>
    <row r="341" spans="5:5" x14ac:dyDescent="0.3">
      <c r="E341" s="78"/>
    </row>
    <row r="342" spans="5:5" x14ac:dyDescent="0.3">
      <c r="E342" s="78"/>
    </row>
    <row r="343" spans="5:5" x14ac:dyDescent="0.3">
      <c r="E343" s="78"/>
    </row>
    <row r="344" spans="5:5" x14ac:dyDescent="0.3">
      <c r="E344" s="78"/>
    </row>
    <row r="345" spans="5:5" x14ac:dyDescent="0.3">
      <c r="E345" s="78"/>
    </row>
    <row r="346" spans="5:5" x14ac:dyDescent="0.3">
      <c r="E346" s="78"/>
    </row>
    <row r="347" spans="5:5" x14ac:dyDescent="0.3">
      <c r="E347" s="78"/>
    </row>
    <row r="348" spans="5:5" x14ac:dyDescent="0.3">
      <c r="E348" s="78"/>
    </row>
    <row r="349" spans="5:5" x14ac:dyDescent="0.3">
      <c r="E349" s="78"/>
    </row>
    <row r="350" spans="5:5" x14ac:dyDescent="0.3">
      <c r="E350" s="78"/>
    </row>
    <row r="351" spans="5:5" x14ac:dyDescent="0.3">
      <c r="E351" s="78"/>
    </row>
    <row r="352" spans="5:5" x14ac:dyDescent="0.3">
      <c r="E352" s="78"/>
    </row>
    <row r="353" spans="5:5" x14ac:dyDescent="0.3">
      <c r="E353" s="78"/>
    </row>
    <row r="354" spans="5:5" x14ac:dyDescent="0.3">
      <c r="E354" s="78"/>
    </row>
    <row r="355" spans="5:5" x14ac:dyDescent="0.3">
      <c r="E355" s="78"/>
    </row>
    <row r="356" spans="5:5" x14ac:dyDescent="0.3">
      <c r="E356" s="78"/>
    </row>
    <row r="357" spans="5:5" x14ac:dyDescent="0.3">
      <c r="E357" s="78"/>
    </row>
    <row r="358" spans="5:5" x14ac:dyDescent="0.3">
      <c r="E358" s="78"/>
    </row>
    <row r="359" spans="5:5" x14ac:dyDescent="0.3">
      <c r="E359" s="78"/>
    </row>
    <row r="360" spans="5:5" x14ac:dyDescent="0.3">
      <c r="E360" s="78"/>
    </row>
    <row r="361" spans="5:5" x14ac:dyDescent="0.3">
      <c r="E361" s="78"/>
    </row>
    <row r="362" spans="5:5" x14ac:dyDescent="0.3">
      <c r="E362" s="78"/>
    </row>
  </sheetData>
  <sheetProtection formatCells="0" formatColumns="0" formatRows="0" insertColumns="0" insertRows="0" insertHyperlinks="0" deleteColumns="0" deleteRows="0" sort="0" autoFilter="0" pivotTables="0"/>
  <autoFilter ref="B6:H309"/>
  <dataConsolid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rgb="FF92D050"/>
  </sheetPr>
  <dimension ref="B2:K38"/>
  <sheetViews>
    <sheetView topLeftCell="A19" workbookViewId="0">
      <selection activeCell="E37" sqref="E37"/>
    </sheetView>
  </sheetViews>
  <sheetFormatPr baseColWidth="10" defaultColWidth="11.44140625" defaultRowHeight="14.4" x14ac:dyDescent="0.3"/>
  <cols>
    <col min="1" max="16384" width="11.44140625" style="84"/>
  </cols>
  <sheetData>
    <row r="2" spans="7:11" x14ac:dyDescent="0.3">
      <c r="G2" s="656" t="str">
        <f>IF(Asset_Identity!$F$3="Français",Trad!B195,Trad!C195)</f>
        <v>Onglet mesures de sécurité vue graphique</v>
      </c>
      <c r="H2" s="657"/>
      <c r="I2" s="657"/>
      <c r="J2" s="657"/>
      <c r="K2" s="658"/>
    </row>
    <row r="38" spans="2:2" x14ac:dyDescent="0.3">
      <c r="B38" s="168" t="str">
        <f>IF(Asset_Identity!$F$3="Français",Trad!B196,Trad!C196)</f>
        <v>Représentation des mesures de sécurité: score global d'amélioration des mesures en fonction du score de difficultée d'implémentation</v>
      </c>
    </row>
  </sheetData>
  <sheetProtection formatCells="0" formatColumns="0" formatRows="0" insertColumns="0" insertRows="0" insertHyperlinks="0" deleteColumns="0" deleteRows="0" sort="0" autoFilter="0" pivotTables="0"/>
  <mergeCells count="1">
    <mergeCell ref="G2:K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0000"/>
    <pageSetUpPr fitToPage="1"/>
  </sheetPr>
  <dimension ref="A1:T606"/>
  <sheetViews>
    <sheetView showGridLines="0" topLeftCell="E1" zoomScale="80" zoomScaleNormal="80" zoomScaleSheetLayoutView="91" workbookViewId="0">
      <selection activeCell="A3" sqref="A3:S200"/>
    </sheetView>
  </sheetViews>
  <sheetFormatPr baseColWidth="10" defaultColWidth="11.44140625" defaultRowHeight="39.9" customHeight="1" x14ac:dyDescent="0.3"/>
  <cols>
    <col min="1" max="1" width="6.5546875" style="59" customWidth="1"/>
    <col min="2" max="2" width="23" style="60" customWidth="1"/>
    <col min="3" max="3" width="17.109375" style="60" customWidth="1"/>
    <col min="4" max="4" width="7.6640625" style="59" customWidth="1"/>
    <col min="5" max="5" width="65.6640625" style="59" customWidth="1"/>
    <col min="6" max="7" width="17.44140625" style="59" customWidth="1"/>
    <col min="8" max="8" width="22.33203125" style="60" customWidth="1"/>
    <col min="9" max="9" width="41.5546875" style="60" customWidth="1"/>
    <col min="10" max="10" width="15.88671875" style="60" customWidth="1"/>
    <col min="11" max="11" width="19.5546875" style="59" customWidth="1"/>
    <col min="12" max="12" width="12.6640625" style="59" customWidth="1"/>
    <col min="13" max="13" width="13" style="59" customWidth="1"/>
    <col min="14" max="15" width="12.5546875" style="59" customWidth="1"/>
    <col min="16" max="16" width="13" style="59" customWidth="1"/>
    <col min="17" max="17" width="13.88671875" style="61" customWidth="1"/>
    <col min="18" max="18" width="13.5546875" style="62" customWidth="1"/>
    <col min="19" max="19" width="13.5546875" style="59" customWidth="1"/>
    <col min="20" max="16384" width="11.44140625" style="59"/>
  </cols>
  <sheetData>
    <row r="1" spans="1:20" s="63" customFormat="1" ht="39.9" customHeight="1" x14ac:dyDescent="0.3">
      <c r="A1" s="659" t="str">
        <f>IF(Asset_Identity!F3="Français",Trad!E216,Trad!F216)</f>
        <v>Réponses</v>
      </c>
      <c r="B1" s="659"/>
      <c r="C1" s="659"/>
      <c r="D1" s="659"/>
      <c r="E1" s="659"/>
      <c r="F1" s="659"/>
      <c r="G1" s="659"/>
      <c r="H1" s="659" t="str">
        <f>IF(Asset_Identity!F3="Français",Trad!E218,Trad!F218)</f>
        <v>Evaluation des risques</v>
      </c>
      <c r="I1" s="659"/>
      <c r="J1" s="659" t="str">
        <f>IF(Asset_Identity!F3="Français",Trad!E219,Trad!F219)</f>
        <v>Traitement des risques</v>
      </c>
      <c r="K1" s="659"/>
      <c r="L1" s="659"/>
      <c r="M1" s="659" t="str">
        <f>IF(Asset_Identity!F3="Français",Trad!E220,Trad!F220)</f>
        <v>Plan d'action</v>
      </c>
      <c r="N1" s="659"/>
      <c r="O1" s="659"/>
      <c r="P1" s="659"/>
      <c r="Q1" s="659"/>
      <c r="R1" s="659"/>
      <c r="S1" s="659"/>
    </row>
    <row r="2" spans="1:20" s="63" customFormat="1" ht="26.4" x14ac:dyDescent="0.3">
      <c r="A2" s="170" t="s">
        <v>465</v>
      </c>
      <c r="B2" s="170" t="str">
        <f>IF(Asset_Identity!F3="Français",Trad!E221,Trad!F221)</f>
        <v>Attribut</v>
      </c>
      <c r="C2" s="170" t="str">
        <f>IF(Asset_Identity!F3="Français",Trad!E222,Trad!F222)</f>
        <v>Besoin</v>
      </c>
      <c r="D2" s="170" t="str">
        <f>IF(Asset_Identity!F3="Français",Trad!E223,Trad!F223)</f>
        <v>Réf</v>
      </c>
      <c r="E2" s="170" t="str">
        <f>IF(Asset_Identity!F3="Français",Trad!E224,Trad!F224)</f>
        <v>Mesure</v>
      </c>
      <c r="F2" s="170" t="str">
        <f>IF(Asset_Identity!F3="Français",Trad!E225,Trad!F225)</f>
        <v>Couverture</v>
      </c>
      <c r="G2" s="170" t="str">
        <f>IF(Asset_Identity!F3="Français",Trad!E240,Trad!F240)</f>
        <v>Commentaires</v>
      </c>
      <c r="H2" s="170" t="str">
        <f>IF(Asset_Identity!F3="Français",Trad!E226,Trad!F226)</f>
        <v>Pire risque lié</v>
      </c>
      <c r="I2" s="170" t="str">
        <f>IF(Asset_Identity!F3="Français",Trad!E227,Trad!F227)</f>
        <v>Conséquences</v>
      </c>
      <c r="J2" s="170" t="str">
        <f>IF(Asset_Identity!F3="Français",Trad!E228,Trad!F228)</f>
        <v>Risque ID</v>
      </c>
      <c r="K2" s="170" t="str">
        <f>IF(Asset_Identity!F3="Français",Trad!E229,Trad!F229)</f>
        <v>Effet de la mesure</v>
      </c>
      <c r="L2" s="170" t="str">
        <f>IF(Asset_Identity!F3="Français",Trad!E230,Trad!F230)</f>
        <v>Projet en charge</v>
      </c>
      <c r="M2" s="170" t="str">
        <f>IF(Asset_Identity!F3="Français",Trad!E231,Trad!F231)</f>
        <v>Priorité</v>
      </c>
      <c r="N2" s="170" t="str">
        <f>IF(Asset_Identity!F3="Français",Trad!E232,Trad!F232)</f>
        <v>Estimation de la charge (k€)</v>
      </c>
      <c r="O2" s="170" t="str">
        <f>IF(Asset_Identity!F3="Français",Trad!E233,Trad!F233)</f>
        <v>Estimation budget (k€)</v>
      </c>
      <c r="P2" s="171" t="str">
        <f>IF(Asset_Identity!F3="Français",Trad!E234,Trad!F234)</f>
        <v>Deadline</v>
      </c>
      <c r="Q2" s="170" t="str">
        <f>IF(Asset_Identity!F3="Français",Trad!E235,Trad!F235)</f>
        <v>Statut des actions</v>
      </c>
      <c r="R2" s="172" t="str">
        <f>IF(Asset_Identity!F3="Français",Trad!E236,Trad!F236)</f>
        <v>Progression</v>
      </c>
      <c r="S2" s="170" t="str">
        <f>IF(Asset_Identity!F3="Français",Trad!E237,Trad!F237)</f>
        <v>Commentaires</v>
      </c>
    </row>
    <row r="3" spans="1:20" ht="14.4" x14ac:dyDescent="0.3">
      <c r="A3" s="138"/>
      <c r="B3" s="139"/>
      <c r="C3" s="139"/>
      <c r="D3" s="138"/>
      <c r="E3" s="138"/>
      <c r="F3" s="138"/>
      <c r="G3" s="138"/>
      <c r="H3" s="139"/>
      <c r="I3" s="139"/>
      <c r="J3" s="139"/>
      <c r="K3" s="138"/>
      <c r="L3" s="138"/>
      <c r="M3" s="138"/>
      <c r="N3" s="138"/>
      <c r="O3" s="138"/>
      <c r="P3" s="138"/>
      <c r="Q3" s="141"/>
      <c r="R3" s="142"/>
      <c r="S3" s="138"/>
      <c r="T3" s="173"/>
    </row>
    <row r="4" spans="1:20" ht="14.4" x14ac:dyDescent="0.3">
      <c r="A4" s="138"/>
      <c r="B4" s="139"/>
      <c r="C4" s="139"/>
      <c r="D4" s="138"/>
      <c r="E4" s="138"/>
      <c r="F4" s="138"/>
      <c r="G4" s="138"/>
      <c r="H4" s="139"/>
      <c r="I4" s="139"/>
      <c r="J4" s="139"/>
      <c r="K4" s="138"/>
      <c r="L4" s="138"/>
      <c r="M4" s="138"/>
      <c r="N4" s="138"/>
      <c r="O4" s="138"/>
      <c r="P4" s="138"/>
      <c r="Q4" s="141"/>
      <c r="R4" s="142"/>
      <c r="S4" s="138"/>
      <c r="T4" s="173"/>
    </row>
    <row r="5" spans="1:20" ht="14.4" x14ac:dyDescent="0.3">
      <c r="A5" s="138"/>
      <c r="B5" s="139"/>
      <c r="C5" s="139"/>
      <c r="D5" s="138"/>
      <c r="E5" s="138"/>
      <c r="F5" s="138"/>
      <c r="G5" s="138"/>
      <c r="H5" s="139"/>
      <c r="I5" s="139"/>
      <c r="J5" s="139"/>
      <c r="K5" s="138"/>
      <c r="L5" s="138"/>
      <c r="M5" s="138"/>
      <c r="N5" s="138"/>
      <c r="O5" s="138"/>
      <c r="P5" s="138"/>
      <c r="Q5" s="141"/>
      <c r="R5" s="142"/>
      <c r="S5" s="138"/>
      <c r="T5" s="173"/>
    </row>
    <row r="6" spans="1:20" ht="14.4" x14ac:dyDescent="0.3">
      <c r="A6" s="138"/>
      <c r="B6" s="139"/>
      <c r="C6" s="139"/>
      <c r="D6" s="138"/>
      <c r="E6" s="138"/>
      <c r="F6" s="138"/>
      <c r="G6" s="138"/>
      <c r="H6" s="139"/>
      <c r="I6" s="139"/>
      <c r="J6" s="139"/>
      <c r="K6" s="138"/>
      <c r="L6" s="138"/>
      <c r="M6" s="138"/>
      <c r="N6" s="138"/>
      <c r="O6" s="138"/>
      <c r="P6" s="138"/>
      <c r="Q6" s="141"/>
      <c r="R6" s="142"/>
      <c r="S6" s="138"/>
      <c r="T6" s="173"/>
    </row>
    <row r="7" spans="1:20" ht="14.4" x14ac:dyDescent="0.3">
      <c r="A7" s="138"/>
      <c r="B7" s="139"/>
      <c r="C7" s="139"/>
      <c r="D7" s="138"/>
      <c r="E7" s="138"/>
      <c r="F7" s="138"/>
      <c r="G7" s="138"/>
      <c r="H7" s="139"/>
      <c r="I7" s="139"/>
      <c r="J7" s="139"/>
      <c r="K7" s="138"/>
      <c r="L7" s="138"/>
      <c r="M7" s="138"/>
      <c r="N7" s="138"/>
      <c r="O7" s="138"/>
      <c r="P7" s="138"/>
      <c r="Q7" s="141"/>
      <c r="R7" s="142"/>
      <c r="S7" s="138"/>
      <c r="T7" s="173"/>
    </row>
    <row r="8" spans="1:20" ht="14.4" x14ac:dyDescent="0.3">
      <c r="A8" s="138"/>
      <c r="B8" s="139"/>
      <c r="C8" s="139"/>
      <c r="D8" s="138"/>
      <c r="E8" s="138"/>
      <c r="F8" s="138"/>
      <c r="G8" s="138"/>
      <c r="H8" s="139"/>
      <c r="I8" s="139"/>
      <c r="J8" s="139"/>
      <c r="K8" s="138"/>
      <c r="L8" s="138"/>
      <c r="M8" s="138"/>
      <c r="N8" s="138"/>
      <c r="O8" s="138"/>
      <c r="P8" s="138"/>
      <c r="Q8" s="141"/>
      <c r="R8" s="142"/>
      <c r="S8" s="138"/>
      <c r="T8" s="173"/>
    </row>
    <row r="9" spans="1:20" ht="14.4" x14ac:dyDescent="0.3">
      <c r="A9" s="138"/>
      <c r="B9" s="139"/>
      <c r="C9" s="139"/>
      <c r="D9" s="138"/>
      <c r="E9" s="138"/>
      <c r="F9" s="138"/>
      <c r="G9" s="138"/>
      <c r="H9" s="139"/>
      <c r="I9" s="139"/>
      <c r="J9" s="139"/>
      <c r="K9" s="138"/>
      <c r="L9" s="138"/>
      <c r="M9" s="138"/>
      <c r="N9" s="138"/>
      <c r="O9" s="138"/>
      <c r="P9" s="138"/>
      <c r="Q9" s="141"/>
      <c r="R9" s="142"/>
      <c r="S9" s="138"/>
      <c r="T9" s="173"/>
    </row>
    <row r="10" spans="1:20" ht="14.4" x14ac:dyDescent="0.3">
      <c r="A10" s="138"/>
      <c r="B10" s="139"/>
      <c r="C10" s="139"/>
      <c r="D10" s="138"/>
      <c r="E10" s="138"/>
      <c r="F10" s="138"/>
      <c r="G10" s="138"/>
      <c r="H10" s="139"/>
      <c r="I10" s="139"/>
      <c r="J10" s="139"/>
      <c r="K10" s="138"/>
      <c r="L10" s="138"/>
      <c r="M10" s="138"/>
      <c r="N10" s="138"/>
      <c r="O10" s="138"/>
      <c r="P10" s="138"/>
      <c r="Q10" s="141"/>
      <c r="R10" s="142"/>
      <c r="S10" s="138"/>
      <c r="T10" s="173"/>
    </row>
    <row r="11" spans="1:20" ht="14.4" x14ac:dyDescent="0.3">
      <c r="A11" s="138"/>
      <c r="B11" s="139"/>
      <c r="C11" s="139"/>
      <c r="D11" s="138"/>
      <c r="E11" s="138"/>
      <c r="F11" s="138"/>
      <c r="G11" s="138"/>
      <c r="H11" s="139"/>
      <c r="I11" s="139"/>
      <c r="J11" s="139"/>
      <c r="K11" s="138"/>
      <c r="L11" s="138"/>
      <c r="M11" s="138"/>
      <c r="N11" s="138"/>
      <c r="O11" s="138"/>
      <c r="P11" s="138"/>
      <c r="Q11" s="141"/>
      <c r="R11" s="142"/>
      <c r="S11" s="138"/>
      <c r="T11" s="173"/>
    </row>
    <row r="12" spans="1:20" ht="14.4" x14ac:dyDescent="0.3">
      <c r="A12" s="138"/>
      <c r="B12" s="139"/>
      <c r="C12" s="139"/>
      <c r="D12" s="138"/>
      <c r="E12" s="138"/>
      <c r="F12" s="138"/>
      <c r="G12" s="138"/>
      <c r="H12" s="139"/>
      <c r="I12" s="139"/>
      <c r="J12" s="139"/>
      <c r="K12" s="138"/>
      <c r="L12" s="138"/>
      <c r="M12" s="138"/>
      <c r="N12" s="138"/>
      <c r="O12" s="138"/>
      <c r="P12" s="138"/>
      <c r="Q12" s="141"/>
      <c r="R12" s="142"/>
      <c r="S12" s="138"/>
      <c r="T12" s="173"/>
    </row>
    <row r="13" spans="1:20" ht="14.4" x14ac:dyDescent="0.3">
      <c r="A13" s="138"/>
      <c r="B13" s="139"/>
      <c r="C13" s="139"/>
      <c r="D13" s="138"/>
      <c r="E13" s="138"/>
      <c r="F13" s="138"/>
      <c r="G13" s="138"/>
      <c r="H13" s="139"/>
      <c r="I13" s="139"/>
      <c r="J13" s="139"/>
      <c r="K13" s="138"/>
      <c r="L13" s="138"/>
      <c r="M13" s="138"/>
      <c r="N13" s="138"/>
      <c r="O13" s="138"/>
      <c r="P13" s="138"/>
      <c r="Q13" s="141"/>
      <c r="R13" s="142"/>
      <c r="S13" s="138"/>
      <c r="T13" s="173"/>
    </row>
    <row r="14" spans="1:20" ht="14.4" x14ac:dyDescent="0.3">
      <c r="A14" s="138"/>
      <c r="B14" s="139"/>
      <c r="C14" s="139"/>
      <c r="D14" s="138"/>
      <c r="E14" s="138"/>
      <c r="F14" s="138"/>
      <c r="G14" s="138"/>
      <c r="H14" s="139"/>
      <c r="I14" s="139"/>
      <c r="J14" s="139"/>
      <c r="K14" s="138"/>
      <c r="L14" s="138"/>
      <c r="M14" s="138"/>
      <c r="N14" s="138"/>
      <c r="O14" s="138"/>
      <c r="P14" s="138"/>
      <c r="Q14" s="141"/>
      <c r="R14" s="142"/>
      <c r="S14" s="138"/>
      <c r="T14" s="173"/>
    </row>
    <row r="15" spans="1:20" ht="14.4" x14ac:dyDescent="0.3">
      <c r="A15" s="138"/>
      <c r="B15" s="139"/>
      <c r="C15" s="139"/>
      <c r="D15" s="138"/>
      <c r="E15" s="138"/>
      <c r="F15" s="138"/>
      <c r="G15" s="138"/>
      <c r="H15" s="139"/>
      <c r="I15" s="139"/>
      <c r="J15" s="139"/>
      <c r="K15" s="138"/>
      <c r="L15" s="138"/>
      <c r="M15" s="138"/>
      <c r="N15" s="138"/>
      <c r="O15" s="138"/>
      <c r="P15" s="138"/>
      <c r="Q15" s="141"/>
      <c r="R15" s="142"/>
      <c r="S15" s="138"/>
      <c r="T15" s="173"/>
    </row>
    <row r="16" spans="1:20" ht="14.4" x14ac:dyDescent="0.3">
      <c r="A16" s="138"/>
      <c r="B16" s="139"/>
      <c r="C16" s="139"/>
      <c r="D16" s="138"/>
      <c r="E16" s="138"/>
      <c r="F16" s="138"/>
      <c r="G16" s="138"/>
      <c r="H16" s="139"/>
      <c r="I16" s="139"/>
      <c r="J16" s="139"/>
      <c r="K16" s="138"/>
      <c r="L16" s="138"/>
      <c r="M16" s="138"/>
      <c r="N16" s="138"/>
      <c r="O16" s="138"/>
      <c r="P16" s="138"/>
      <c r="Q16" s="141"/>
      <c r="R16" s="142"/>
      <c r="S16" s="138"/>
      <c r="T16" s="173"/>
    </row>
    <row r="17" spans="1:20" ht="14.4" x14ac:dyDescent="0.3">
      <c r="A17" s="138"/>
      <c r="B17" s="139"/>
      <c r="C17" s="139"/>
      <c r="D17" s="138"/>
      <c r="E17" s="138"/>
      <c r="F17" s="138"/>
      <c r="G17" s="138"/>
      <c r="H17" s="139"/>
      <c r="I17" s="139"/>
      <c r="J17" s="139"/>
      <c r="K17" s="138"/>
      <c r="L17" s="138"/>
      <c r="M17" s="138"/>
      <c r="N17" s="138"/>
      <c r="O17" s="138"/>
      <c r="P17" s="138"/>
      <c r="Q17" s="141"/>
      <c r="R17" s="142"/>
      <c r="S17" s="138"/>
      <c r="T17" s="173"/>
    </row>
    <row r="18" spans="1:20" ht="14.4" x14ac:dyDescent="0.3">
      <c r="A18" s="138"/>
      <c r="B18" s="139"/>
      <c r="C18" s="139"/>
      <c r="D18" s="138"/>
      <c r="E18" s="138"/>
      <c r="F18" s="138"/>
      <c r="G18" s="138"/>
      <c r="H18" s="139"/>
      <c r="I18" s="139"/>
      <c r="J18" s="139"/>
      <c r="K18" s="138"/>
      <c r="L18" s="138"/>
      <c r="M18" s="138"/>
      <c r="N18" s="138"/>
      <c r="O18" s="138"/>
      <c r="P18" s="138"/>
      <c r="Q18" s="141"/>
      <c r="R18" s="142"/>
      <c r="S18" s="138"/>
      <c r="T18" s="173"/>
    </row>
    <row r="19" spans="1:20" ht="14.4" x14ac:dyDescent="0.3">
      <c r="A19" s="138"/>
      <c r="B19" s="139"/>
      <c r="C19" s="139"/>
      <c r="D19" s="138"/>
      <c r="E19" s="138"/>
      <c r="F19" s="138"/>
      <c r="G19" s="138"/>
      <c r="H19" s="139"/>
      <c r="I19" s="139"/>
      <c r="J19" s="139"/>
      <c r="K19" s="138"/>
      <c r="L19" s="138"/>
      <c r="M19" s="138"/>
      <c r="N19" s="138"/>
      <c r="O19" s="138"/>
      <c r="P19" s="138"/>
      <c r="Q19" s="141"/>
      <c r="R19" s="142"/>
      <c r="S19" s="138"/>
      <c r="T19" s="173"/>
    </row>
    <row r="20" spans="1:20" ht="14.4" x14ac:dyDescent="0.3">
      <c r="A20" s="138"/>
      <c r="B20" s="139"/>
      <c r="C20" s="139"/>
      <c r="D20" s="138"/>
      <c r="E20" s="138"/>
      <c r="F20" s="138"/>
      <c r="G20" s="138"/>
      <c r="H20" s="139"/>
      <c r="I20" s="139"/>
      <c r="J20" s="139"/>
      <c r="K20" s="138"/>
      <c r="L20" s="138"/>
      <c r="M20" s="138"/>
      <c r="N20" s="138"/>
      <c r="O20" s="138"/>
      <c r="P20" s="138"/>
      <c r="Q20" s="141"/>
      <c r="R20" s="142"/>
      <c r="S20" s="138"/>
      <c r="T20" s="173"/>
    </row>
    <row r="21" spans="1:20" ht="14.4" x14ac:dyDescent="0.3">
      <c r="A21" s="138"/>
      <c r="B21" s="139"/>
      <c r="C21" s="139"/>
      <c r="D21" s="138"/>
      <c r="E21" s="138"/>
      <c r="F21" s="138"/>
      <c r="G21" s="138"/>
      <c r="H21" s="139"/>
      <c r="I21" s="139"/>
      <c r="J21" s="139"/>
      <c r="K21" s="138"/>
      <c r="L21" s="138"/>
      <c r="M21" s="138"/>
      <c r="N21" s="138"/>
      <c r="O21" s="138"/>
      <c r="P21" s="138"/>
      <c r="Q21" s="141"/>
      <c r="R21" s="142"/>
      <c r="S21" s="138"/>
      <c r="T21" s="173"/>
    </row>
    <row r="22" spans="1:20" ht="14.4" x14ac:dyDescent="0.3">
      <c r="A22" s="138"/>
      <c r="B22" s="139"/>
      <c r="C22" s="139"/>
      <c r="D22" s="138"/>
      <c r="E22" s="138"/>
      <c r="F22" s="138"/>
      <c r="G22" s="138"/>
      <c r="H22" s="139"/>
      <c r="I22" s="139"/>
      <c r="J22" s="139"/>
      <c r="K22" s="138"/>
      <c r="L22" s="138"/>
      <c r="M22" s="138"/>
      <c r="N22" s="138"/>
      <c r="O22" s="138"/>
      <c r="P22" s="138"/>
      <c r="Q22" s="141"/>
      <c r="R22" s="142"/>
      <c r="S22" s="138"/>
      <c r="T22" s="173"/>
    </row>
    <row r="23" spans="1:20" ht="14.4" x14ac:dyDescent="0.3">
      <c r="A23" s="138"/>
      <c r="B23" s="139"/>
      <c r="C23" s="139"/>
      <c r="D23" s="138"/>
      <c r="E23" s="138"/>
      <c r="F23" s="138"/>
      <c r="G23" s="138"/>
      <c r="H23" s="139"/>
      <c r="I23" s="139"/>
      <c r="J23" s="139"/>
      <c r="K23" s="138"/>
      <c r="L23" s="138"/>
      <c r="M23" s="138"/>
      <c r="N23" s="138"/>
      <c r="O23" s="138"/>
      <c r="P23" s="138"/>
      <c r="Q23" s="141"/>
      <c r="R23" s="142"/>
      <c r="S23" s="138"/>
      <c r="T23" s="173"/>
    </row>
    <row r="24" spans="1:20" ht="14.4" x14ac:dyDescent="0.3">
      <c r="A24" s="138"/>
      <c r="B24" s="139"/>
      <c r="C24" s="139"/>
      <c r="D24" s="138"/>
      <c r="E24" s="138"/>
      <c r="F24" s="138"/>
      <c r="G24" s="138"/>
      <c r="H24" s="139"/>
      <c r="I24" s="139"/>
      <c r="J24" s="139"/>
      <c r="K24" s="138"/>
      <c r="L24" s="138"/>
      <c r="M24" s="138"/>
      <c r="N24" s="138"/>
      <c r="O24" s="138"/>
      <c r="P24" s="138"/>
      <c r="Q24" s="141"/>
      <c r="R24" s="142"/>
      <c r="S24" s="138"/>
      <c r="T24" s="173"/>
    </row>
    <row r="25" spans="1:20" ht="14.4" x14ac:dyDescent="0.3">
      <c r="A25" s="138"/>
      <c r="B25" s="139"/>
      <c r="C25" s="139"/>
      <c r="D25" s="138"/>
      <c r="E25" s="138"/>
      <c r="F25" s="138"/>
      <c r="G25" s="138"/>
      <c r="H25" s="139"/>
      <c r="I25" s="139"/>
      <c r="J25" s="139"/>
      <c r="K25" s="138"/>
      <c r="L25" s="138"/>
      <c r="M25" s="138"/>
      <c r="N25" s="138"/>
      <c r="O25" s="138"/>
      <c r="P25" s="138"/>
      <c r="Q25" s="141"/>
      <c r="R25" s="142"/>
      <c r="S25" s="138"/>
      <c r="T25" s="173"/>
    </row>
    <row r="26" spans="1:20" ht="14.4" x14ac:dyDescent="0.3">
      <c r="A26" s="138"/>
      <c r="B26" s="139"/>
      <c r="C26" s="139"/>
      <c r="D26" s="138"/>
      <c r="E26" s="138"/>
      <c r="F26" s="138"/>
      <c r="G26" s="138"/>
      <c r="H26" s="139"/>
      <c r="I26" s="139"/>
      <c r="J26" s="139"/>
      <c r="K26" s="138"/>
      <c r="L26" s="138"/>
      <c r="M26" s="138"/>
      <c r="N26" s="138"/>
      <c r="O26" s="138"/>
      <c r="P26" s="138"/>
      <c r="Q26" s="141"/>
      <c r="R26" s="142"/>
      <c r="S26" s="138"/>
      <c r="T26" s="173"/>
    </row>
    <row r="27" spans="1:20" ht="14.4" x14ac:dyDescent="0.3">
      <c r="A27" s="138"/>
      <c r="B27" s="139"/>
      <c r="C27" s="139"/>
      <c r="D27" s="138"/>
      <c r="E27" s="138"/>
      <c r="F27" s="138"/>
      <c r="G27" s="138"/>
      <c r="H27" s="139"/>
      <c r="I27" s="139"/>
      <c r="J27" s="139"/>
      <c r="K27" s="138"/>
      <c r="L27" s="138"/>
      <c r="M27" s="138"/>
      <c r="N27" s="138"/>
      <c r="O27" s="138"/>
      <c r="P27" s="138"/>
      <c r="Q27" s="141"/>
      <c r="R27" s="142"/>
      <c r="S27" s="138"/>
      <c r="T27" s="173"/>
    </row>
    <row r="28" spans="1:20" ht="14.4" x14ac:dyDescent="0.3">
      <c r="A28" s="138"/>
      <c r="B28" s="139"/>
      <c r="C28" s="139"/>
      <c r="D28" s="138"/>
      <c r="E28" s="138"/>
      <c r="F28" s="138"/>
      <c r="G28" s="138"/>
      <c r="H28" s="139"/>
      <c r="I28" s="139"/>
      <c r="J28" s="139"/>
      <c r="K28" s="138"/>
      <c r="L28" s="138"/>
      <c r="M28" s="138"/>
      <c r="N28" s="138"/>
      <c r="O28" s="138"/>
      <c r="P28" s="138"/>
      <c r="Q28" s="141"/>
      <c r="R28" s="142"/>
      <c r="S28" s="138"/>
      <c r="T28" s="173"/>
    </row>
    <row r="29" spans="1:20" ht="14.4" x14ac:dyDescent="0.3">
      <c r="A29" s="138"/>
      <c r="B29" s="139"/>
      <c r="C29" s="139"/>
      <c r="D29" s="138"/>
      <c r="E29" s="138"/>
      <c r="F29" s="138"/>
      <c r="G29" s="138"/>
      <c r="H29" s="139"/>
      <c r="I29" s="139"/>
      <c r="J29" s="139"/>
      <c r="K29" s="138"/>
      <c r="L29" s="138"/>
      <c r="M29" s="138"/>
      <c r="N29" s="138"/>
      <c r="O29" s="138"/>
      <c r="P29" s="138"/>
      <c r="Q29" s="141"/>
      <c r="R29" s="142"/>
      <c r="S29" s="138"/>
      <c r="T29" s="173"/>
    </row>
    <row r="30" spans="1:20" ht="14.4" x14ac:dyDescent="0.3">
      <c r="A30" s="138"/>
      <c r="B30" s="139"/>
      <c r="C30" s="139"/>
      <c r="D30" s="138"/>
      <c r="E30" s="138"/>
      <c r="F30" s="138"/>
      <c r="G30" s="138"/>
      <c r="H30" s="139"/>
      <c r="I30" s="139"/>
      <c r="J30" s="139"/>
      <c r="K30" s="138"/>
      <c r="L30" s="138"/>
      <c r="M30" s="138"/>
      <c r="N30" s="138"/>
      <c r="O30" s="138"/>
      <c r="P30" s="138"/>
      <c r="Q30" s="141"/>
      <c r="R30" s="142"/>
      <c r="S30" s="138"/>
      <c r="T30" s="173"/>
    </row>
    <row r="31" spans="1:20" ht="14.4" x14ac:dyDescent="0.3">
      <c r="A31" s="138"/>
      <c r="B31" s="139"/>
      <c r="C31" s="139"/>
      <c r="D31" s="138"/>
      <c r="E31" s="138"/>
      <c r="F31" s="138"/>
      <c r="G31" s="138"/>
      <c r="H31" s="139"/>
      <c r="I31" s="139"/>
      <c r="J31" s="139"/>
      <c r="K31" s="138"/>
      <c r="L31" s="138"/>
      <c r="M31" s="138"/>
      <c r="N31" s="138"/>
      <c r="O31" s="138"/>
      <c r="P31" s="138"/>
      <c r="Q31" s="141"/>
      <c r="R31" s="142"/>
      <c r="S31" s="138"/>
      <c r="T31" s="173"/>
    </row>
    <row r="32" spans="1:20" ht="14.4" x14ac:dyDescent="0.3">
      <c r="A32" s="138"/>
      <c r="B32" s="139"/>
      <c r="C32" s="139"/>
      <c r="D32" s="138"/>
      <c r="E32" s="138"/>
      <c r="F32" s="138"/>
      <c r="G32" s="138"/>
      <c r="H32" s="139"/>
      <c r="I32" s="139"/>
      <c r="J32" s="139"/>
      <c r="K32" s="138"/>
      <c r="L32" s="138"/>
      <c r="M32" s="138"/>
      <c r="N32" s="138"/>
      <c r="O32" s="138"/>
      <c r="P32" s="138"/>
      <c r="Q32" s="141"/>
      <c r="R32" s="142"/>
      <c r="S32" s="138"/>
      <c r="T32" s="173"/>
    </row>
    <row r="33" spans="1:20" ht="14.4" x14ac:dyDescent="0.3">
      <c r="A33" s="138"/>
      <c r="B33" s="139"/>
      <c r="C33" s="139"/>
      <c r="D33" s="138"/>
      <c r="E33" s="138"/>
      <c r="F33" s="138"/>
      <c r="G33" s="138"/>
      <c r="H33" s="139"/>
      <c r="I33" s="139"/>
      <c r="J33" s="139"/>
      <c r="K33" s="138"/>
      <c r="L33" s="138"/>
      <c r="M33" s="138"/>
      <c r="N33" s="138"/>
      <c r="O33" s="138"/>
      <c r="P33" s="138"/>
      <c r="Q33" s="141"/>
      <c r="R33" s="142"/>
      <c r="S33" s="138"/>
      <c r="T33" s="173"/>
    </row>
    <row r="34" spans="1:20" ht="14.4" x14ac:dyDescent="0.3">
      <c r="A34" s="138"/>
      <c r="B34" s="139"/>
      <c r="C34" s="139"/>
      <c r="D34" s="138"/>
      <c r="E34" s="138"/>
      <c r="F34" s="138"/>
      <c r="G34" s="138"/>
      <c r="H34" s="139"/>
      <c r="I34" s="139"/>
      <c r="J34" s="139"/>
      <c r="K34" s="138"/>
      <c r="L34" s="138"/>
      <c r="M34" s="138"/>
      <c r="N34" s="138"/>
      <c r="O34" s="138"/>
      <c r="P34" s="138"/>
      <c r="Q34" s="141"/>
      <c r="R34" s="142"/>
      <c r="S34" s="138"/>
      <c r="T34" s="173"/>
    </row>
    <row r="35" spans="1:20" ht="14.4" x14ac:dyDescent="0.3">
      <c r="A35" s="138"/>
      <c r="B35" s="139"/>
      <c r="C35" s="139"/>
      <c r="D35" s="138"/>
      <c r="E35" s="138"/>
      <c r="F35" s="138"/>
      <c r="G35" s="138"/>
      <c r="H35" s="139"/>
      <c r="I35" s="139"/>
      <c r="J35" s="139"/>
      <c r="K35" s="138"/>
      <c r="L35" s="138"/>
      <c r="M35" s="138"/>
      <c r="N35" s="138"/>
      <c r="O35" s="138"/>
      <c r="P35" s="138"/>
      <c r="Q35" s="141"/>
      <c r="R35" s="142"/>
      <c r="S35" s="138"/>
      <c r="T35" s="173"/>
    </row>
    <row r="36" spans="1:20" ht="14.4" x14ac:dyDescent="0.3">
      <c r="A36" s="138"/>
      <c r="B36" s="139"/>
      <c r="C36" s="139"/>
      <c r="D36" s="138"/>
      <c r="E36" s="138"/>
      <c r="F36" s="138"/>
      <c r="G36" s="138"/>
      <c r="H36" s="139"/>
      <c r="I36" s="139"/>
      <c r="J36" s="139"/>
      <c r="K36" s="138"/>
      <c r="L36" s="138"/>
      <c r="M36" s="138"/>
      <c r="N36" s="138"/>
      <c r="O36" s="138"/>
      <c r="P36" s="138"/>
      <c r="Q36" s="141"/>
      <c r="R36" s="142"/>
      <c r="S36" s="138"/>
      <c r="T36" s="173"/>
    </row>
    <row r="37" spans="1:20" ht="14.4" x14ac:dyDescent="0.3">
      <c r="A37" s="138"/>
      <c r="B37" s="139"/>
      <c r="C37" s="139"/>
      <c r="D37" s="138"/>
      <c r="E37" s="138"/>
      <c r="F37" s="138"/>
      <c r="G37" s="138"/>
      <c r="H37" s="139"/>
      <c r="I37" s="139"/>
      <c r="J37" s="139"/>
      <c r="K37" s="138"/>
      <c r="L37" s="138"/>
      <c r="M37" s="138"/>
      <c r="N37" s="138"/>
      <c r="O37" s="138"/>
      <c r="P37" s="138"/>
      <c r="Q37" s="141"/>
      <c r="R37" s="142"/>
      <c r="S37" s="138"/>
      <c r="T37" s="173"/>
    </row>
    <row r="38" spans="1:20" ht="14.4" x14ac:dyDescent="0.3">
      <c r="A38" s="138"/>
      <c r="B38" s="139"/>
      <c r="C38" s="139"/>
      <c r="D38" s="138"/>
      <c r="E38" s="138"/>
      <c r="F38" s="138"/>
      <c r="G38" s="138"/>
      <c r="H38" s="139"/>
      <c r="I38" s="139"/>
      <c r="J38" s="139"/>
      <c r="K38" s="138"/>
      <c r="L38" s="138"/>
      <c r="M38" s="138"/>
      <c r="N38" s="138"/>
      <c r="O38" s="138"/>
      <c r="P38" s="138"/>
      <c r="Q38" s="141"/>
      <c r="R38" s="142"/>
      <c r="S38" s="138"/>
      <c r="T38" s="173"/>
    </row>
    <row r="39" spans="1:20" ht="14.4" x14ac:dyDescent="0.3">
      <c r="A39" s="138"/>
      <c r="B39" s="139"/>
      <c r="C39" s="139"/>
      <c r="D39" s="138"/>
      <c r="E39" s="138"/>
      <c r="F39" s="138"/>
      <c r="G39" s="138"/>
      <c r="H39" s="139"/>
      <c r="I39" s="139"/>
      <c r="J39" s="139"/>
      <c r="K39" s="138"/>
      <c r="L39" s="138"/>
      <c r="M39" s="138"/>
      <c r="N39" s="138"/>
      <c r="O39" s="138"/>
      <c r="P39" s="138"/>
      <c r="Q39" s="141"/>
      <c r="R39" s="142"/>
      <c r="S39" s="138"/>
      <c r="T39" s="173"/>
    </row>
    <row r="40" spans="1:20" ht="14.4" x14ac:dyDescent="0.3">
      <c r="A40" s="138"/>
      <c r="B40" s="139"/>
      <c r="C40" s="139"/>
      <c r="D40" s="138"/>
      <c r="E40" s="138"/>
      <c r="F40" s="138"/>
      <c r="G40" s="138"/>
      <c r="H40" s="139"/>
      <c r="I40" s="139"/>
      <c r="J40" s="139"/>
      <c r="K40" s="138"/>
      <c r="L40" s="138"/>
      <c r="M40" s="138"/>
      <c r="N40" s="138"/>
      <c r="O40" s="138"/>
      <c r="P40" s="138"/>
      <c r="Q40" s="141"/>
      <c r="R40" s="142"/>
      <c r="S40" s="138"/>
      <c r="T40" s="173"/>
    </row>
    <row r="41" spans="1:20" ht="14.4" x14ac:dyDescent="0.3">
      <c r="A41" s="138"/>
      <c r="B41" s="139"/>
      <c r="C41" s="139"/>
      <c r="D41" s="138"/>
      <c r="E41" s="138"/>
      <c r="F41" s="138"/>
      <c r="G41" s="138"/>
      <c r="H41" s="139"/>
      <c r="I41" s="139"/>
      <c r="J41" s="139"/>
      <c r="K41" s="138"/>
      <c r="L41" s="138"/>
      <c r="M41" s="138"/>
      <c r="N41" s="138"/>
      <c r="O41" s="138"/>
      <c r="P41" s="138"/>
      <c r="Q41" s="141"/>
      <c r="R41" s="142"/>
      <c r="S41" s="138"/>
      <c r="T41" s="173"/>
    </row>
    <row r="42" spans="1:20" ht="14.4" x14ac:dyDescent="0.3">
      <c r="A42" s="138"/>
      <c r="B42" s="139"/>
      <c r="C42" s="139"/>
      <c r="D42" s="138"/>
      <c r="E42" s="138"/>
      <c r="F42" s="138"/>
      <c r="G42" s="138"/>
      <c r="H42" s="139"/>
      <c r="I42" s="139"/>
      <c r="J42" s="139"/>
      <c r="K42" s="138"/>
      <c r="L42" s="138"/>
      <c r="M42" s="138"/>
      <c r="N42" s="138"/>
      <c r="O42" s="138"/>
      <c r="P42" s="138"/>
      <c r="Q42" s="141"/>
      <c r="R42" s="142"/>
      <c r="S42" s="138"/>
      <c r="T42" s="173"/>
    </row>
    <row r="43" spans="1:20" ht="14.4" x14ac:dyDescent="0.3">
      <c r="A43" s="138"/>
      <c r="B43" s="139"/>
      <c r="C43" s="139"/>
      <c r="D43" s="138"/>
      <c r="E43" s="138"/>
      <c r="F43" s="138"/>
      <c r="G43" s="138"/>
      <c r="H43" s="139"/>
      <c r="I43" s="139"/>
      <c r="J43" s="139"/>
      <c r="K43" s="138"/>
      <c r="L43" s="138"/>
      <c r="M43" s="138"/>
      <c r="N43" s="138"/>
      <c r="O43" s="138"/>
      <c r="P43" s="138"/>
      <c r="Q43" s="141"/>
      <c r="R43" s="142"/>
      <c r="S43" s="138"/>
      <c r="T43" s="173"/>
    </row>
    <row r="44" spans="1:20" ht="14.4" x14ac:dyDescent="0.3">
      <c r="A44" s="138"/>
      <c r="B44" s="139"/>
      <c r="C44" s="139"/>
      <c r="D44" s="138"/>
      <c r="E44" s="138"/>
      <c r="F44" s="138"/>
      <c r="G44" s="138"/>
      <c r="H44" s="139"/>
      <c r="I44" s="139"/>
      <c r="J44" s="139"/>
      <c r="K44" s="138"/>
      <c r="L44" s="138"/>
      <c r="M44" s="138"/>
      <c r="N44" s="138"/>
      <c r="O44" s="138"/>
      <c r="P44" s="138"/>
      <c r="Q44" s="141"/>
      <c r="R44" s="142"/>
      <c r="S44" s="138"/>
      <c r="T44" s="173"/>
    </row>
    <row r="45" spans="1:20" ht="14.4" x14ac:dyDescent="0.3">
      <c r="A45" s="138"/>
      <c r="B45" s="139"/>
      <c r="C45" s="139"/>
      <c r="D45" s="138"/>
      <c r="E45" s="138"/>
      <c r="F45" s="138"/>
      <c r="G45" s="138"/>
      <c r="H45" s="139"/>
      <c r="I45" s="139"/>
      <c r="J45" s="139"/>
      <c r="K45" s="138"/>
      <c r="L45" s="138"/>
      <c r="M45" s="138"/>
      <c r="N45" s="138"/>
      <c r="O45" s="138"/>
      <c r="P45" s="138"/>
      <c r="Q45" s="141"/>
      <c r="R45" s="142"/>
      <c r="S45" s="138"/>
      <c r="T45" s="173"/>
    </row>
    <row r="46" spans="1:20" ht="14.4" x14ac:dyDescent="0.3">
      <c r="A46" s="138"/>
      <c r="B46" s="139"/>
      <c r="C46" s="139"/>
      <c r="D46" s="138"/>
      <c r="E46" s="138"/>
      <c r="F46" s="138"/>
      <c r="G46" s="138"/>
      <c r="H46" s="139"/>
      <c r="I46" s="139"/>
      <c r="J46" s="139"/>
      <c r="K46" s="138"/>
      <c r="L46" s="138"/>
      <c r="M46" s="138"/>
      <c r="N46" s="138"/>
      <c r="O46" s="138"/>
      <c r="P46" s="138"/>
      <c r="Q46" s="141"/>
      <c r="R46" s="142"/>
      <c r="S46" s="138"/>
      <c r="T46" s="173"/>
    </row>
    <row r="47" spans="1:20" ht="14.4" x14ac:dyDescent="0.3">
      <c r="A47" s="138"/>
      <c r="B47" s="139"/>
      <c r="C47" s="139"/>
      <c r="D47" s="138"/>
      <c r="E47" s="138"/>
      <c r="F47" s="138"/>
      <c r="G47" s="138"/>
      <c r="H47" s="139"/>
      <c r="I47" s="139"/>
      <c r="J47" s="139"/>
      <c r="K47" s="138"/>
      <c r="L47" s="138"/>
      <c r="M47" s="138"/>
      <c r="N47" s="138"/>
      <c r="O47" s="138"/>
      <c r="P47" s="138"/>
      <c r="Q47" s="141"/>
      <c r="R47" s="142"/>
      <c r="S47" s="138"/>
      <c r="T47" s="173"/>
    </row>
    <row r="48" spans="1:20" ht="14.4" x14ac:dyDescent="0.3">
      <c r="A48" s="138"/>
      <c r="B48" s="139"/>
      <c r="C48" s="139"/>
      <c r="D48" s="138"/>
      <c r="E48" s="138"/>
      <c r="F48" s="138"/>
      <c r="G48" s="138"/>
      <c r="H48" s="139"/>
      <c r="I48" s="139"/>
      <c r="J48" s="139"/>
      <c r="K48" s="138"/>
      <c r="L48" s="138"/>
      <c r="M48" s="138"/>
      <c r="N48" s="138"/>
      <c r="O48" s="138"/>
      <c r="P48" s="138"/>
      <c r="Q48" s="141"/>
      <c r="R48" s="142"/>
      <c r="S48" s="138"/>
      <c r="T48" s="173"/>
    </row>
    <row r="49" spans="1:20" ht="14.4" x14ac:dyDescent="0.3">
      <c r="A49" s="138"/>
      <c r="B49" s="139"/>
      <c r="C49" s="139"/>
      <c r="D49" s="138"/>
      <c r="E49" s="138"/>
      <c r="F49" s="138"/>
      <c r="G49" s="138"/>
      <c r="H49" s="139"/>
      <c r="I49" s="139"/>
      <c r="J49" s="139"/>
      <c r="K49" s="138"/>
      <c r="L49" s="138"/>
      <c r="M49" s="138"/>
      <c r="N49" s="138"/>
      <c r="O49" s="138"/>
      <c r="P49" s="138"/>
      <c r="Q49" s="141"/>
      <c r="R49" s="142"/>
      <c r="S49" s="138"/>
      <c r="T49" s="173"/>
    </row>
    <row r="50" spans="1:20" ht="14.4" x14ac:dyDescent="0.3">
      <c r="A50" s="138"/>
      <c r="B50" s="139"/>
      <c r="C50" s="139"/>
      <c r="D50" s="138"/>
      <c r="E50" s="138"/>
      <c r="F50" s="138"/>
      <c r="G50" s="138"/>
      <c r="H50" s="139"/>
      <c r="I50" s="139"/>
      <c r="J50" s="139"/>
      <c r="K50" s="138"/>
      <c r="L50" s="138"/>
      <c r="M50" s="138"/>
      <c r="N50" s="138"/>
      <c r="O50" s="138"/>
      <c r="P50" s="138"/>
      <c r="Q50" s="141"/>
      <c r="R50" s="142"/>
      <c r="S50" s="138"/>
      <c r="T50" s="173"/>
    </row>
    <row r="51" spans="1:20" ht="14.4" x14ac:dyDescent="0.3">
      <c r="A51" s="138"/>
      <c r="B51" s="139"/>
      <c r="C51" s="139"/>
      <c r="D51" s="138"/>
      <c r="E51" s="138"/>
      <c r="F51" s="138"/>
      <c r="G51" s="138"/>
      <c r="H51" s="139"/>
      <c r="I51" s="139"/>
      <c r="J51" s="139"/>
      <c r="K51" s="138"/>
      <c r="L51" s="138"/>
      <c r="M51" s="138"/>
      <c r="N51" s="138"/>
      <c r="O51" s="138"/>
      <c r="P51" s="138"/>
      <c r="Q51" s="141"/>
      <c r="R51" s="142"/>
      <c r="S51" s="138"/>
      <c r="T51" s="173"/>
    </row>
    <row r="52" spans="1:20" ht="14.4" x14ac:dyDescent="0.3">
      <c r="A52" s="138"/>
      <c r="B52" s="139"/>
      <c r="C52" s="139"/>
      <c r="D52" s="138"/>
      <c r="E52" s="138"/>
      <c r="F52" s="138"/>
      <c r="G52" s="138"/>
      <c r="H52" s="139"/>
      <c r="I52" s="139"/>
      <c r="J52" s="139"/>
      <c r="K52" s="138"/>
      <c r="L52" s="138"/>
      <c r="M52" s="138"/>
      <c r="N52" s="138"/>
      <c r="O52" s="138"/>
      <c r="P52" s="138"/>
      <c r="Q52" s="141"/>
      <c r="R52" s="142"/>
      <c r="S52" s="138"/>
      <c r="T52" s="173"/>
    </row>
    <row r="53" spans="1:20" ht="14.4" x14ac:dyDescent="0.3">
      <c r="A53" s="138"/>
      <c r="B53" s="139"/>
      <c r="C53" s="139"/>
      <c r="D53" s="138"/>
      <c r="E53" s="138"/>
      <c r="F53" s="138"/>
      <c r="G53" s="138"/>
      <c r="H53" s="139"/>
      <c r="I53" s="139"/>
      <c r="J53" s="139"/>
      <c r="K53" s="138"/>
      <c r="L53" s="138"/>
      <c r="M53" s="138"/>
      <c r="N53" s="138"/>
      <c r="O53" s="138"/>
      <c r="P53" s="138"/>
      <c r="Q53" s="141"/>
      <c r="R53" s="142"/>
      <c r="S53" s="138"/>
      <c r="T53" s="173"/>
    </row>
    <row r="54" spans="1:20" ht="14.4" x14ac:dyDescent="0.3">
      <c r="A54" s="138"/>
      <c r="B54" s="139"/>
      <c r="C54" s="139"/>
      <c r="D54" s="138"/>
      <c r="E54" s="138"/>
      <c r="F54" s="138"/>
      <c r="G54" s="138"/>
      <c r="H54" s="139"/>
      <c r="I54" s="139"/>
      <c r="J54" s="139"/>
      <c r="K54" s="138"/>
      <c r="L54" s="138"/>
      <c r="M54" s="138"/>
      <c r="N54" s="138"/>
      <c r="O54" s="138"/>
      <c r="P54" s="138"/>
      <c r="Q54" s="141"/>
      <c r="R54" s="142"/>
      <c r="S54" s="138"/>
      <c r="T54" s="173"/>
    </row>
    <row r="55" spans="1:20" ht="14.4" x14ac:dyDescent="0.3">
      <c r="A55" s="138"/>
      <c r="B55" s="139"/>
      <c r="C55" s="139"/>
      <c r="D55" s="138"/>
      <c r="E55" s="138"/>
      <c r="F55" s="138"/>
      <c r="G55" s="138"/>
      <c r="H55" s="139"/>
      <c r="I55" s="139"/>
      <c r="J55" s="139"/>
      <c r="K55" s="138"/>
      <c r="L55" s="138"/>
      <c r="M55" s="138"/>
      <c r="N55" s="138"/>
      <c r="O55" s="138"/>
      <c r="P55" s="138"/>
      <c r="Q55" s="141"/>
      <c r="R55" s="142"/>
      <c r="S55" s="138"/>
      <c r="T55" s="173"/>
    </row>
    <row r="56" spans="1:20" ht="14.4" x14ac:dyDescent="0.3">
      <c r="A56" s="138"/>
      <c r="B56" s="139"/>
      <c r="C56" s="139"/>
      <c r="D56" s="138"/>
      <c r="E56" s="138"/>
      <c r="F56" s="138"/>
      <c r="G56" s="138"/>
      <c r="H56" s="139"/>
      <c r="I56" s="139"/>
      <c r="J56" s="139"/>
      <c r="K56" s="138"/>
      <c r="L56" s="138"/>
      <c r="M56" s="138"/>
      <c r="N56" s="138"/>
      <c r="O56" s="138"/>
      <c r="P56" s="138"/>
      <c r="Q56" s="141"/>
      <c r="R56" s="142"/>
      <c r="S56" s="138"/>
      <c r="T56" s="173"/>
    </row>
    <row r="57" spans="1:20" ht="14.4" x14ac:dyDescent="0.3">
      <c r="A57" s="138"/>
      <c r="B57" s="139"/>
      <c r="C57" s="139"/>
      <c r="D57" s="138"/>
      <c r="E57" s="138"/>
      <c r="F57" s="138"/>
      <c r="G57" s="138"/>
      <c r="H57" s="139"/>
      <c r="I57" s="139"/>
      <c r="J57" s="139"/>
      <c r="K57" s="138"/>
      <c r="L57" s="138"/>
      <c r="M57" s="138"/>
      <c r="N57" s="138"/>
      <c r="O57" s="138"/>
      <c r="P57" s="138"/>
      <c r="Q57" s="141"/>
      <c r="R57" s="142"/>
      <c r="S57" s="138"/>
      <c r="T57" s="173"/>
    </row>
    <row r="58" spans="1:20" ht="14.4" x14ac:dyDescent="0.3">
      <c r="A58" s="138"/>
      <c r="B58" s="139"/>
      <c r="C58" s="139"/>
      <c r="D58" s="138"/>
      <c r="E58" s="138"/>
      <c r="F58" s="138"/>
      <c r="G58" s="138"/>
      <c r="H58" s="139"/>
      <c r="I58" s="139"/>
      <c r="J58" s="139"/>
      <c r="K58" s="138"/>
      <c r="L58" s="138"/>
      <c r="M58" s="138"/>
      <c r="N58" s="138"/>
      <c r="O58" s="138"/>
      <c r="P58" s="138"/>
      <c r="Q58" s="141"/>
      <c r="R58" s="142"/>
      <c r="S58" s="138"/>
      <c r="T58" s="173"/>
    </row>
    <row r="59" spans="1:20" ht="14.4" x14ac:dyDescent="0.3">
      <c r="A59" s="138"/>
      <c r="B59" s="139"/>
      <c r="C59" s="139"/>
      <c r="D59" s="138"/>
      <c r="E59" s="138"/>
      <c r="F59" s="138"/>
      <c r="G59" s="138"/>
      <c r="H59" s="139"/>
      <c r="I59" s="139"/>
      <c r="J59" s="139"/>
      <c r="K59" s="138"/>
      <c r="L59" s="138"/>
      <c r="M59" s="138"/>
      <c r="N59" s="138"/>
      <c r="O59" s="138"/>
      <c r="P59" s="138"/>
      <c r="Q59" s="141"/>
      <c r="R59" s="142"/>
      <c r="S59" s="138"/>
      <c r="T59" s="173"/>
    </row>
    <row r="60" spans="1:20" ht="14.4" x14ac:dyDescent="0.3">
      <c r="A60" s="138"/>
      <c r="B60" s="139"/>
      <c r="C60" s="139"/>
      <c r="D60" s="138"/>
      <c r="E60" s="138"/>
      <c r="F60" s="138"/>
      <c r="G60" s="138"/>
      <c r="H60" s="139"/>
      <c r="I60" s="139"/>
      <c r="J60" s="139"/>
      <c r="K60" s="138"/>
      <c r="L60" s="138"/>
      <c r="M60" s="138"/>
      <c r="N60" s="138"/>
      <c r="O60" s="138"/>
      <c r="P60" s="138"/>
      <c r="Q60" s="141"/>
      <c r="R60" s="142"/>
      <c r="S60" s="138"/>
      <c r="T60" s="173"/>
    </row>
    <row r="61" spans="1:20" ht="14.4" x14ac:dyDescent="0.3">
      <c r="A61" s="138"/>
      <c r="B61" s="139"/>
      <c r="C61" s="139"/>
      <c r="D61" s="138"/>
      <c r="E61" s="138"/>
      <c r="F61" s="138"/>
      <c r="G61" s="138"/>
      <c r="H61" s="139"/>
      <c r="I61" s="139"/>
      <c r="J61" s="139"/>
      <c r="K61" s="138"/>
      <c r="L61" s="138"/>
      <c r="M61" s="138"/>
      <c r="N61" s="138"/>
      <c r="O61" s="138"/>
      <c r="P61" s="138"/>
      <c r="Q61" s="141"/>
      <c r="R61" s="142"/>
      <c r="S61" s="138"/>
      <c r="T61" s="173"/>
    </row>
    <row r="62" spans="1:20" ht="14.4" x14ac:dyDescent="0.3">
      <c r="A62" s="138"/>
      <c r="B62" s="139"/>
      <c r="C62" s="139"/>
      <c r="D62" s="138"/>
      <c r="E62" s="138"/>
      <c r="F62" s="138"/>
      <c r="G62" s="138"/>
      <c r="H62" s="139"/>
      <c r="I62" s="139"/>
      <c r="J62" s="139"/>
      <c r="K62" s="138"/>
      <c r="L62" s="138"/>
      <c r="M62" s="138"/>
      <c r="N62" s="138"/>
      <c r="O62" s="138"/>
      <c r="P62" s="138"/>
      <c r="Q62" s="141"/>
      <c r="R62" s="142"/>
      <c r="S62" s="138"/>
      <c r="T62" s="173"/>
    </row>
    <row r="63" spans="1:20" ht="14.4" x14ac:dyDescent="0.3">
      <c r="A63" s="138"/>
      <c r="B63" s="139"/>
      <c r="C63" s="139"/>
      <c r="D63" s="138"/>
      <c r="E63" s="138"/>
      <c r="F63" s="138"/>
      <c r="G63" s="138"/>
      <c r="H63" s="139"/>
      <c r="I63" s="139"/>
      <c r="J63" s="139"/>
      <c r="K63" s="138"/>
      <c r="L63" s="138"/>
      <c r="M63" s="138"/>
      <c r="N63" s="138"/>
      <c r="O63" s="138"/>
      <c r="P63" s="138"/>
      <c r="Q63" s="141"/>
      <c r="R63" s="142"/>
      <c r="S63" s="138"/>
      <c r="T63" s="173"/>
    </row>
    <row r="64" spans="1:20" ht="14.4" x14ac:dyDescent="0.3">
      <c r="A64" s="138"/>
      <c r="B64" s="139"/>
      <c r="C64" s="139"/>
      <c r="D64" s="138"/>
      <c r="E64" s="138"/>
      <c r="F64" s="138"/>
      <c r="G64" s="138"/>
      <c r="H64" s="139"/>
      <c r="I64" s="139"/>
      <c r="J64" s="139"/>
      <c r="K64" s="138"/>
      <c r="L64" s="138"/>
      <c r="M64" s="138"/>
      <c r="N64" s="138"/>
      <c r="O64" s="138"/>
      <c r="P64" s="138"/>
      <c r="Q64" s="141"/>
      <c r="R64" s="142"/>
      <c r="S64" s="138"/>
      <c r="T64" s="173"/>
    </row>
    <row r="65" spans="1:20" ht="14.4" x14ac:dyDescent="0.3">
      <c r="A65" s="138"/>
      <c r="B65" s="139"/>
      <c r="C65" s="139"/>
      <c r="D65" s="138"/>
      <c r="E65" s="138"/>
      <c r="F65" s="138"/>
      <c r="G65" s="138"/>
      <c r="H65" s="139"/>
      <c r="I65" s="139"/>
      <c r="J65" s="139"/>
      <c r="K65" s="138"/>
      <c r="L65" s="138"/>
      <c r="M65" s="138"/>
      <c r="N65" s="138"/>
      <c r="O65" s="138"/>
      <c r="P65" s="138"/>
      <c r="Q65" s="141"/>
      <c r="R65" s="142"/>
      <c r="S65" s="138"/>
      <c r="T65" s="173"/>
    </row>
    <row r="66" spans="1:20" ht="14.4" x14ac:dyDescent="0.3">
      <c r="A66" s="138"/>
      <c r="B66" s="139"/>
      <c r="C66" s="139"/>
      <c r="D66" s="138"/>
      <c r="E66" s="138"/>
      <c r="F66" s="138"/>
      <c r="G66" s="138"/>
      <c r="H66" s="139"/>
      <c r="I66" s="139"/>
      <c r="J66" s="139"/>
      <c r="K66" s="138"/>
      <c r="L66" s="138"/>
      <c r="M66" s="138"/>
      <c r="N66" s="138"/>
      <c r="O66" s="138"/>
      <c r="P66" s="138"/>
      <c r="Q66" s="141"/>
      <c r="R66" s="142"/>
      <c r="S66" s="138"/>
      <c r="T66" s="173"/>
    </row>
    <row r="67" spans="1:20" ht="14.4" x14ac:dyDescent="0.3">
      <c r="A67" s="138"/>
      <c r="B67" s="139"/>
      <c r="C67" s="139"/>
      <c r="D67" s="138"/>
      <c r="E67" s="138"/>
      <c r="F67" s="138"/>
      <c r="G67" s="138"/>
      <c r="H67" s="139"/>
      <c r="I67" s="139"/>
      <c r="J67" s="139"/>
      <c r="K67" s="138"/>
      <c r="L67" s="138"/>
      <c r="M67" s="138"/>
      <c r="N67" s="138"/>
      <c r="O67" s="138"/>
      <c r="P67" s="138"/>
      <c r="Q67" s="141"/>
      <c r="R67" s="142"/>
      <c r="S67" s="138"/>
      <c r="T67" s="173"/>
    </row>
    <row r="68" spans="1:20" ht="14.4" x14ac:dyDescent="0.3">
      <c r="A68" s="138"/>
      <c r="B68" s="139"/>
      <c r="C68" s="139"/>
      <c r="D68" s="138"/>
      <c r="E68" s="138"/>
      <c r="F68" s="138"/>
      <c r="G68" s="138"/>
      <c r="H68" s="139"/>
      <c r="I68" s="139"/>
      <c r="J68" s="139"/>
      <c r="K68" s="138"/>
      <c r="L68" s="138"/>
      <c r="M68" s="138"/>
      <c r="N68" s="138"/>
      <c r="O68" s="138"/>
      <c r="P68" s="138"/>
      <c r="Q68" s="141"/>
      <c r="R68" s="142"/>
      <c r="S68" s="138"/>
      <c r="T68" s="173"/>
    </row>
    <row r="69" spans="1:20" ht="14.4" x14ac:dyDescent="0.3">
      <c r="A69" s="138"/>
      <c r="B69" s="139"/>
      <c r="C69" s="139"/>
      <c r="D69" s="138"/>
      <c r="E69" s="138"/>
      <c r="F69" s="138"/>
      <c r="G69" s="138"/>
      <c r="H69" s="139"/>
      <c r="I69" s="139"/>
      <c r="J69" s="139"/>
      <c r="K69" s="138"/>
      <c r="L69" s="138"/>
      <c r="M69" s="138"/>
      <c r="N69" s="138"/>
      <c r="O69" s="138"/>
      <c r="P69" s="138"/>
      <c r="Q69" s="141"/>
      <c r="R69" s="142"/>
      <c r="S69" s="138"/>
      <c r="T69" s="173"/>
    </row>
    <row r="70" spans="1:20" ht="14.4" x14ac:dyDescent="0.3">
      <c r="A70" s="138"/>
      <c r="B70" s="139"/>
      <c r="C70" s="139"/>
      <c r="D70" s="138"/>
      <c r="E70" s="138"/>
      <c r="F70" s="138"/>
      <c r="G70" s="138"/>
      <c r="H70" s="139"/>
      <c r="I70" s="139"/>
      <c r="J70" s="139"/>
      <c r="K70" s="138"/>
      <c r="L70" s="138"/>
      <c r="M70" s="138"/>
      <c r="N70" s="138"/>
      <c r="O70" s="138"/>
      <c r="P70" s="138"/>
      <c r="Q70" s="141"/>
      <c r="R70" s="142"/>
      <c r="S70" s="138"/>
      <c r="T70" s="173"/>
    </row>
    <row r="71" spans="1:20" ht="14.4" x14ac:dyDescent="0.3">
      <c r="A71" s="138"/>
      <c r="B71" s="139"/>
      <c r="C71" s="139"/>
      <c r="D71" s="138"/>
      <c r="E71" s="138"/>
      <c r="F71" s="138"/>
      <c r="G71" s="138"/>
      <c r="H71" s="139"/>
      <c r="I71" s="139"/>
      <c r="J71" s="139"/>
      <c r="K71" s="138"/>
      <c r="L71" s="138"/>
      <c r="M71" s="138"/>
      <c r="N71" s="138"/>
      <c r="O71" s="138"/>
      <c r="P71" s="138"/>
      <c r="Q71" s="141"/>
      <c r="R71" s="142"/>
      <c r="S71" s="138"/>
      <c r="T71" s="173"/>
    </row>
    <row r="72" spans="1:20" ht="14.4" x14ac:dyDescent="0.3">
      <c r="A72" s="138"/>
      <c r="B72" s="139"/>
      <c r="C72" s="139"/>
      <c r="D72" s="138"/>
      <c r="E72" s="138"/>
      <c r="F72" s="138"/>
      <c r="G72" s="138"/>
      <c r="H72" s="139"/>
      <c r="I72" s="139"/>
      <c r="J72" s="139"/>
      <c r="K72" s="138"/>
      <c r="L72" s="138"/>
      <c r="M72" s="138"/>
      <c r="N72" s="138"/>
      <c r="O72" s="138"/>
      <c r="P72" s="138"/>
      <c r="Q72" s="141"/>
      <c r="R72" s="142"/>
      <c r="S72" s="138"/>
      <c r="T72" s="173"/>
    </row>
    <row r="73" spans="1:20" ht="14.4" x14ac:dyDescent="0.3">
      <c r="A73" s="138"/>
      <c r="B73" s="139"/>
      <c r="C73" s="139"/>
      <c r="D73" s="138"/>
      <c r="E73" s="138"/>
      <c r="F73" s="138"/>
      <c r="G73" s="138"/>
      <c r="H73" s="139"/>
      <c r="I73" s="139"/>
      <c r="J73" s="139"/>
      <c r="K73" s="138"/>
      <c r="L73" s="138"/>
      <c r="M73" s="138"/>
      <c r="N73" s="138"/>
      <c r="O73" s="138"/>
      <c r="P73" s="138"/>
      <c r="Q73" s="141"/>
      <c r="R73" s="142"/>
      <c r="S73" s="138"/>
      <c r="T73" s="173"/>
    </row>
    <row r="74" spans="1:20" ht="14.4" x14ac:dyDescent="0.3">
      <c r="A74" s="138"/>
      <c r="B74" s="139"/>
      <c r="C74" s="139"/>
      <c r="D74" s="138"/>
      <c r="E74" s="138"/>
      <c r="F74" s="138"/>
      <c r="G74" s="138"/>
      <c r="H74" s="139"/>
      <c r="I74" s="139"/>
      <c r="J74" s="139"/>
      <c r="K74" s="138"/>
      <c r="L74" s="138"/>
      <c r="M74" s="138"/>
      <c r="N74" s="138"/>
      <c r="O74" s="138"/>
      <c r="P74" s="138"/>
      <c r="Q74" s="141"/>
      <c r="R74" s="142"/>
      <c r="S74" s="138"/>
      <c r="T74" s="173"/>
    </row>
    <row r="75" spans="1:20" ht="14.4" x14ac:dyDescent="0.3">
      <c r="A75" s="138"/>
      <c r="B75" s="139"/>
      <c r="C75" s="139"/>
      <c r="D75" s="138"/>
      <c r="E75" s="138"/>
      <c r="F75" s="138"/>
      <c r="G75" s="138"/>
      <c r="H75" s="139"/>
      <c r="I75" s="139"/>
      <c r="J75" s="139"/>
      <c r="K75" s="138"/>
      <c r="L75" s="138"/>
      <c r="M75" s="138"/>
      <c r="N75" s="138"/>
      <c r="O75" s="138"/>
      <c r="P75" s="138"/>
      <c r="Q75" s="141"/>
      <c r="R75" s="142"/>
      <c r="S75" s="138"/>
      <c r="T75" s="173"/>
    </row>
    <row r="76" spans="1:20" ht="14.4" x14ac:dyDescent="0.3">
      <c r="A76" s="138"/>
      <c r="B76" s="139"/>
      <c r="C76" s="139"/>
      <c r="D76" s="138"/>
      <c r="E76" s="138"/>
      <c r="F76" s="138"/>
      <c r="G76" s="138"/>
      <c r="H76" s="139"/>
      <c r="I76" s="139"/>
      <c r="J76" s="139"/>
      <c r="K76" s="138"/>
      <c r="L76" s="138"/>
      <c r="M76" s="138"/>
      <c r="N76" s="138"/>
      <c r="O76" s="138"/>
      <c r="P76" s="138"/>
      <c r="Q76" s="141"/>
      <c r="R76" s="142"/>
      <c r="S76" s="138"/>
      <c r="T76" s="173"/>
    </row>
    <row r="77" spans="1:20" ht="14.4" x14ac:dyDescent="0.3">
      <c r="A77" s="138"/>
      <c r="B77" s="139"/>
      <c r="C77" s="139"/>
      <c r="D77" s="138"/>
      <c r="E77" s="138"/>
      <c r="F77" s="138"/>
      <c r="G77" s="138"/>
      <c r="H77" s="139"/>
      <c r="I77" s="139"/>
      <c r="J77" s="139"/>
      <c r="K77" s="138"/>
      <c r="L77" s="138"/>
      <c r="M77" s="138"/>
      <c r="N77" s="138"/>
      <c r="O77" s="138"/>
      <c r="P77" s="138"/>
      <c r="Q77" s="141"/>
      <c r="R77" s="142"/>
      <c r="S77" s="138"/>
      <c r="T77" s="173"/>
    </row>
    <row r="78" spans="1:20" ht="14.4" x14ac:dyDescent="0.3">
      <c r="A78" s="138"/>
      <c r="B78" s="139"/>
      <c r="C78" s="139"/>
      <c r="D78" s="138"/>
      <c r="E78" s="138"/>
      <c r="F78" s="138"/>
      <c r="G78" s="138"/>
      <c r="H78" s="139"/>
      <c r="I78" s="139"/>
      <c r="J78" s="139"/>
      <c r="K78" s="138"/>
      <c r="L78" s="138"/>
      <c r="M78" s="138"/>
      <c r="N78" s="138"/>
      <c r="O78" s="138"/>
      <c r="P78" s="138"/>
      <c r="Q78" s="141"/>
      <c r="R78" s="142"/>
      <c r="S78" s="138"/>
      <c r="T78" s="173"/>
    </row>
    <row r="79" spans="1:20" ht="14.4" x14ac:dyDescent="0.3">
      <c r="A79" s="138"/>
      <c r="B79" s="139"/>
      <c r="C79" s="139"/>
      <c r="D79" s="138"/>
      <c r="E79" s="138"/>
      <c r="F79" s="138"/>
      <c r="G79" s="138"/>
      <c r="H79" s="139"/>
      <c r="I79" s="139"/>
      <c r="J79" s="139"/>
      <c r="K79" s="138"/>
      <c r="L79" s="138"/>
      <c r="M79" s="138"/>
      <c r="N79" s="138"/>
      <c r="O79" s="138"/>
      <c r="P79" s="138"/>
      <c r="Q79" s="141"/>
      <c r="R79" s="142"/>
      <c r="S79" s="138"/>
      <c r="T79" s="173"/>
    </row>
    <row r="80" spans="1:20" ht="14.4" x14ac:dyDescent="0.3">
      <c r="A80" s="138"/>
      <c r="B80" s="139"/>
      <c r="C80" s="139"/>
      <c r="D80" s="138"/>
      <c r="E80" s="138"/>
      <c r="F80" s="138"/>
      <c r="G80" s="138"/>
      <c r="H80" s="139"/>
      <c r="I80" s="139"/>
      <c r="J80" s="139"/>
      <c r="K80" s="138"/>
      <c r="L80" s="138"/>
      <c r="M80" s="138"/>
      <c r="N80" s="138"/>
      <c r="O80" s="138"/>
      <c r="P80" s="138"/>
      <c r="Q80" s="141"/>
      <c r="R80" s="142"/>
      <c r="S80" s="138"/>
      <c r="T80" s="173"/>
    </row>
    <row r="81" spans="1:20" ht="14.4" x14ac:dyDescent="0.3">
      <c r="A81" s="138"/>
      <c r="B81" s="139"/>
      <c r="C81" s="139"/>
      <c r="D81" s="138"/>
      <c r="E81" s="138"/>
      <c r="F81" s="138"/>
      <c r="G81" s="138"/>
      <c r="H81" s="139"/>
      <c r="I81" s="139"/>
      <c r="J81" s="139"/>
      <c r="K81" s="138"/>
      <c r="L81" s="138"/>
      <c r="M81" s="138"/>
      <c r="N81" s="138"/>
      <c r="O81" s="138"/>
      <c r="P81" s="138"/>
      <c r="Q81" s="141"/>
      <c r="R81" s="142"/>
      <c r="S81" s="138"/>
      <c r="T81" s="173"/>
    </row>
    <row r="82" spans="1:20" ht="14.4" x14ac:dyDescent="0.3">
      <c r="A82" s="138"/>
      <c r="B82" s="139"/>
      <c r="C82" s="139"/>
      <c r="D82" s="138"/>
      <c r="E82" s="138"/>
      <c r="F82" s="138"/>
      <c r="G82" s="138"/>
      <c r="H82" s="139"/>
      <c r="I82" s="139"/>
      <c r="J82" s="139"/>
      <c r="K82" s="138"/>
      <c r="L82" s="138"/>
      <c r="M82" s="138"/>
      <c r="N82" s="138"/>
      <c r="O82" s="138"/>
      <c r="P82" s="138"/>
      <c r="Q82" s="141"/>
      <c r="R82" s="142"/>
      <c r="S82" s="138"/>
      <c r="T82" s="173"/>
    </row>
    <row r="83" spans="1:20" ht="14.4" x14ac:dyDescent="0.3">
      <c r="A83" s="138"/>
      <c r="B83" s="139"/>
      <c r="C83" s="139"/>
      <c r="D83" s="138"/>
      <c r="E83" s="138"/>
      <c r="F83" s="138"/>
      <c r="G83" s="138"/>
      <c r="H83" s="139"/>
      <c r="I83" s="139"/>
      <c r="J83" s="139"/>
      <c r="K83" s="138"/>
      <c r="L83" s="138"/>
      <c r="M83" s="138"/>
      <c r="N83" s="138"/>
      <c r="O83" s="138"/>
      <c r="P83" s="138"/>
      <c r="Q83" s="141"/>
      <c r="R83" s="142"/>
      <c r="S83" s="138"/>
      <c r="T83" s="173"/>
    </row>
    <row r="84" spans="1:20" ht="14.4" x14ac:dyDescent="0.3">
      <c r="A84" s="138"/>
      <c r="B84" s="139"/>
      <c r="C84" s="139"/>
      <c r="D84" s="138"/>
      <c r="E84" s="138"/>
      <c r="F84" s="138"/>
      <c r="G84" s="138"/>
      <c r="H84" s="139"/>
      <c r="I84" s="139"/>
      <c r="J84" s="139"/>
      <c r="K84" s="138"/>
      <c r="L84" s="138"/>
      <c r="M84" s="138"/>
      <c r="N84" s="138"/>
      <c r="O84" s="138"/>
      <c r="P84" s="138"/>
      <c r="Q84" s="141"/>
      <c r="R84" s="142"/>
      <c r="S84" s="138"/>
      <c r="T84" s="173"/>
    </row>
    <row r="85" spans="1:20" ht="14.4" x14ac:dyDescent="0.3">
      <c r="A85" s="138"/>
      <c r="B85" s="139"/>
      <c r="C85" s="139"/>
      <c r="D85" s="138"/>
      <c r="E85" s="138"/>
      <c r="F85" s="138"/>
      <c r="G85" s="138"/>
      <c r="H85" s="139"/>
      <c r="I85" s="139"/>
      <c r="J85" s="139"/>
      <c r="K85" s="138"/>
      <c r="L85" s="138"/>
      <c r="M85" s="138"/>
      <c r="N85" s="138"/>
      <c r="O85" s="138"/>
      <c r="P85" s="138"/>
      <c r="Q85" s="141"/>
      <c r="R85" s="142"/>
      <c r="S85" s="138"/>
      <c r="T85" s="173"/>
    </row>
    <row r="86" spans="1:20" ht="14.4" x14ac:dyDescent="0.3">
      <c r="A86" s="138"/>
      <c r="B86" s="139"/>
      <c r="C86" s="139"/>
      <c r="D86" s="138"/>
      <c r="E86" s="138"/>
      <c r="F86" s="138"/>
      <c r="G86" s="138"/>
      <c r="H86" s="139"/>
      <c r="I86" s="139"/>
      <c r="J86" s="139"/>
      <c r="K86" s="138"/>
      <c r="L86" s="138"/>
      <c r="M86" s="138"/>
      <c r="N86" s="138"/>
      <c r="O86" s="138"/>
      <c r="P86" s="138"/>
      <c r="Q86" s="141"/>
      <c r="R86" s="142"/>
      <c r="S86" s="138"/>
      <c r="T86" s="173"/>
    </row>
    <row r="87" spans="1:20" ht="14.4" x14ac:dyDescent="0.3">
      <c r="A87" s="138"/>
      <c r="B87" s="139"/>
      <c r="C87" s="139"/>
      <c r="D87" s="138"/>
      <c r="E87" s="138"/>
      <c r="F87" s="138"/>
      <c r="G87" s="138"/>
      <c r="H87" s="139"/>
      <c r="I87" s="139"/>
      <c r="J87" s="139"/>
      <c r="K87" s="138"/>
      <c r="L87" s="138"/>
      <c r="M87" s="138"/>
      <c r="N87" s="138"/>
      <c r="O87" s="138"/>
      <c r="P87" s="138"/>
      <c r="Q87" s="141"/>
      <c r="R87" s="142"/>
      <c r="S87" s="138"/>
      <c r="T87" s="173"/>
    </row>
    <row r="88" spans="1:20" ht="14.4" x14ac:dyDescent="0.3">
      <c r="A88" s="138"/>
      <c r="B88" s="139"/>
      <c r="C88" s="139"/>
      <c r="D88" s="138"/>
      <c r="E88" s="138"/>
      <c r="F88" s="138"/>
      <c r="G88" s="138"/>
      <c r="H88" s="139"/>
      <c r="I88" s="139"/>
      <c r="J88" s="139"/>
      <c r="K88" s="138"/>
      <c r="L88" s="138"/>
      <c r="M88" s="138"/>
      <c r="N88" s="138"/>
      <c r="O88" s="138"/>
      <c r="P88" s="138"/>
      <c r="Q88" s="141"/>
      <c r="R88" s="142"/>
      <c r="S88" s="138"/>
      <c r="T88" s="173"/>
    </row>
    <row r="89" spans="1:20" ht="14.4" x14ac:dyDescent="0.3">
      <c r="A89" s="138"/>
      <c r="B89" s="139"/>
      <c r="C89" s="139"/>
      <c r="D89" s="138"/>
      <c r="E89" s="138"/>
      <c r="F89" s="138"/>
      <c r="G89" s="138"/>
      <c r="H89" s="139"/>
      <c r="I89" s="139"/>
      <c r="J89" s="139"/>
      <c r="K89" s="138"/>
      <c r="L89" s="138"/>
      <c r="M89" s="138"/>
      <c r="N89" s="138"/>
      <c r="O89" s="138"/>
      <c r="P89" s="138"/>
      <c r="Q89" s="141"/>
      <c r="R89" s="142"/>
      <c r="S89" s="138"/>
      <c r="T89" s="173"/>
    </row>
    <row r="90" spans="1:20" ht="14.4" x14ac:dyDescent="0.3">
      <c r="A90" s="138"/>
      <c r="B90" s="139"/>
      <c r="C90" s="139"/>
      <c r="D90" s="138"/>
      <c r="E90" s="138"/>
      <c r="F90" s="138"/>
      <c r="G90" s="138"/>
      <c r="H90" s="139"/>
      <c r="I90" s="139"/>
      <c r="J90" s="139"/>
      <c r="K90" s="138"/>
      <c r="L90" s="138"/>
      <c r="M90" s="138"/>
      <c r="N90" s="138"/>
      <c r="O90" s="138"/>
      <c r="P90" s="138"/>
      <c r="Q90" s="141"/>
      <c r="R90" s="142"/>
      <c r="S90" s="138"/>
      <c r="T90" s="173"/>
    </row>
    <row r="91" spans="1:20" ht="14.4" x14ac:dyDescent="0.3">
      <c r="A91" s="138"/>
      <c r="B91" s="139"/>
      <c r="C91" s="139"/>
      <c r="D91" s="138"/>
      <c r="E91" s="138"/>
      <c r="F91" s="138"/>
      <c r="G91" s="138"/>
      <c r="H91" s="139"/>
      <c r="I91" s="139"/>
      <c r="J91" s="139"/>
      <c r="K91" s="138"/>
      <c r="L91" s="138"/>
      <c r="M91" s="138"/>
      <c r="N91" s="138"/>
      <c r="O91" s="138"/>
      <c r="P91" s="138"/>
      <c r="Q91" s="141"/>
      <c r="R91" s="142"/>
      <c r="S91" s="138"/>
      <c r="T91" s="173"/>
    </row>
    <row r="92" spans="1:20" ht="14.4" x14ac:dyDescent="0.3">
      <c r="A92" s="138"/>
      <c r="B92" s="139"/>
      <c r="C92" s="139"/>
      <c r="D92" s="138"/>
      <c r="E92" s="138"/>
      <c r="F92" s="138"/>
      <c r="G92" s="138"/>
      <c r="H92" s="139"/>
      <c r="I92" s="139"/>
      <c r="J92" s="139"/>
      <c r="K92" s="138"/>
      <c r="L92" s="138"/>
      <c r="M92" s="138"/>
      <c r="N92" s="138"/>
      <c r="O92" s="138"/>
      <c r="P92" s="138"/>
      <c r="Q92" s="141"/>
      <c r="R92" s="142"/>
      <c r="S92" s="138"/>
      <c r="T92" s="173"/>
    </row>
    <row r="93" spans="1:20" ht="14.4" x14ac:dyDescent="0.3">
      <c r="A93" s="138"/>
      <c r="B93" s="139"/>
      <c r="C93" s="139"/>
      <c r="D93" s="138"/>
      <c r="E93" s="138"/>
      <c r="F93" s="138"/>
      <c r="G93" s="138"/>
      <c r="H93" s="139"/>
      <c r="I93" s="139"/>
      <c r="J93" s="139"/>
      <c r="K93" s="138"/>
      <c r="L93" s="138"/>
      <c r="M93" s="138"/>
      <c r="N93" s="138"/>
      <c r="O93" s="138"/>
      <c r="P93" s="138"/>
      <c r="Q93" s="141"/>
      <c r="R93" s="142"/>
      <c r="S93" s="138"/>
      <c r="T93" s="173"/>
    </row>
    <row r="94" spans="1:20" ht="14.4" x14ac:dyDescent="0.3">
      <c r="A94" s="138"/>
      <c r="B94" s="139"/>
      <c r="C94" s="139"/>
      <c r="D94" s="138"/>
      <c r="E94" s="138"/>
      <c r="F94" s="138"/>
      <c r="G94" s="138"/>
      <c r="H94" s="139"/>
      <c r="I94" s="139"/>
      <c r="J94" s="139"/>
      <c r="K94" s="138"/>
      <c r="L94" s="138"/>
      <c r="M94" s="138"/>
      <c r="N94" s="138"/>
      <c r="O94" s="138"/>
      <c r="P94" s="138"/>
      <c r="Q94" s="141"/>
      <c r="R94" s="142"/>
      <c r="S94" s="138"/>
      <c r="T94" s="173"/>
    </row>
    <row r="95" spans="1:20" ht="14.4" x14ac:dyDescent="0.3">
      <c r="A95" s="138"/>
      <c r="B95" s="139"/>
      <c r="C95" s="139"/>
      <c r="D95" s="138"/>
      <c r="E95" s="138"/>
      <c r="F95" s="138"/>
      <c r="G95" s="138"/>
      <c r="H95" s="139"/>
      <c r="I95" s="139"/>
      <c r="J95" s="139"/>
      <c r="K95" s="138"/>
      <c r="L95" s="138"/>
      <c r="M95" s="138"/>
      <c r="N95" s="138"/>
      <c r="O95" s="138"/>
      <c r="P95" s="138"/>
      <c r="Q95" s="141"/>
      <c r="R95" s="142"/>
      <c r="S95" s="138"/>
      <c r="T95" s="173"/>
    </row>
    <row r="96" spans="1:20" ht="14.4" x14ac:dyDescent="0.3">
      <c r="A96" s="138"/>
      <c r="B96" s="139"/>
      <c r="C96" s="139"/>
      <c r="D96" s="138"/>
      <c r="E96" s="138"/>
      <c r="F96" s="138"/>
      <c r="G96" s="138"/>
      <c r="H96" s="139"/>
      <c r="I96" s="139"/>
      <c r="J96" s="139"/>
      <c r="K96" s="138"/>
      <c r="L96" s="138"/>
      <c r="M96" s="138"/>
      <c r="N96" s="138"/>
      <c r="O96" s="138"/>
      <c r="P96" s="138"/>
      <c r="Q96" s="141"/>
      <c r="R96" s="142"/>
      <c r="S96" s="138"/>
      <c r="T96" s="173"/>
    </row>
    <row r="97" spans="1:20" ht="14.4" x14ac:dyDescent="0.3">
      <c r="A97" s="138"/>
      <c r="B97" s="139"/>
      <c r="C97" s="139"/>
      <c r="D97" s="138"/>
      <c r="E97" s="138"/>
      <c r="F97" s="138"/>
      <c r="G97" s="138"/>
      <c r="H97" s="139"/>
      <c r="I97" s="139"/>
      <c r="J97" s="139"/>
      <c r="K97" s="138"/>
      <c r="L97" s="138"/>
      <c r="M97" s="138"/>
      <c r="N97" s="138"/>
      <c r="O97" s="138"/>
      <c r="P97" s="138"/>
      <c r="Q97" s="141"/>
      <c r="R97" s="142"/>
      <c r="S97" s="138"/>
      <c r="T97" s="173"/>
    </row>
    <row r="98" spans="1:20" ht="14.4" x14ac:dyDescent="0.3">
      <c r="A98" s="138"/>
      <c r="B98" s="139"/>
      <c r="C98" s="139"/>
      <c r="D98" s="138"/>
      <c r="E98" s="138"/>
      <c r="F98" s="138"/>
      <c r="G98" s="138"/>
      <c r="H98" s="139"/>
      <c r="I98" s="139"/>
      <c r="J98" s="139"/>
      <c r="K98" s="138"/>
      <c r="L98" s="138"/>
      <c r="M98" s="138"/>
      <c r="N98" s="138"/>
      <c r="O98" s="138"/>
      <c r="P98" s="138"/>
      <c r="Q98" s="141"/>
      <c r="R98" s="142"/>
      <c r="S98" s="138"/>
      <c r="T98" s="173"/>
    </row>
    <row r="99" spans="1:20" ht="14.4" x14ac:dyDescent="0.3">
      <c r="A99" s="138"/>
      <c r="B99" s="139"/>
      <c r="C99" s="139"/>
      <c r="D99" s="138"/>
      <c r="E99" s="138"/>
      <c r="F99" s="138"/>
      <c r="G99" s="138"/>
      <c r="H99" s="139"/>
      <c r="I99" s="139"/>
      <c r="J99" s="139"/>
      <c r="K99" s="138"/>
      <c r="L99" s="138"/>
      <c r="M99" s="138"/>
      <c r="N99" s="138"/>
      <c r="O99" s="138"/>
      <c r="P99" s="138"/>
      <c r="Q99" s="141"/>
      <c r="R99" s="142"/>
      <c r="S99" s="138"/>
      <c r="T99" s="173"/>
    </row>
    <row r="100" spans="1:20" ht="14.4" x14ac:dyDescent="0.3">
      <c r="A100" s="138"/>
      <c r="B100" s="139"/>
      <c r="C100" s="139"/>
      <c r="D100" s="138"/>
      <c r="E100" s="138"/>
      <c r="F100" s="138"/>
      <c r="G100" s="138"/>
      <c r="H100" s="139"/>
      <c r="I100" s="139"/>
      <c r="J100" s="139"/>
      <c r="K100" s="138"/>
      <c r="L100" s="138"/>
      <c r="M100" s="138"/>
      <c r="N100" s="138"/>
      <c r="O100" s="138"/>
      <c r="P100" s="138"/>
      <c r="Q100" s="141"/>
      <c r="R100" s="142"/>
      <c r="S100" s="138"/>
      <c r="T100" s="173"/>
    </row>
    <row r="101" spans="1:20" ht="14.4" x14ac:dyDescent="0.3">
      <c r="A101" s="138"/>
      <c r="B101" s="139"/>
      <c r="C101" s="139"/>
      <c r="D101" s="138"/>
      <c r="E101" s="138"/>
      <c r="F101" s="138"/>
      <c r="G101" s="138"/>
      <c r="H101" s="139"/>
      <c r="I101" s="139"/>
      <c r="J101" s="139"/>
      <c r="K101" s="138"/>
      <c r="L101" s="138"/>
      <c r="M101" s="138"/>
      <c r="N101" s="138"/>
      <c r="O101" s="138"/>
      <c r="P101" s="138"/>
      <c r="Q101" s="141"/>
      <c r="R101" s="142"/>
      <c r="S101" s="138"/>
      <c r="T101" s="173"/>
    </row>
    <row r="102" spans="1:20" ht="14.4" x14ac:dyDescent="0.3">
      <c r="A102" s="138"/>
      <c r="B102" s="139"/>
      <c r="C102" s="139"/>
      <c r="D102" s="138"/>
      <c r="E102" s="138"/>
      <c r="F102" s="138"/>
      <c r="G102" s="138"/>
      <c r="H102" s="139"/>
      <c r="I102" s="139"/>
      <c r="J102" s="139"/>
      <c r="K102" s="138"/>
      <c r="L102" s="138"/>
      <c r="M102" s="138"/>
      <c r="N102" s="138"/>
      <c r="O102" s="138"/>
      <c r="P102" s="138"/>
      <c r="Q102" s="141"/>
      <c r="R102" s="142"/>
      <c r="S102" s="138"/>
      <c r="T102" s="173"/>
    </row>
    <row r="103" spans="1:20" ht="14.4" x14ac:dyDescent="0.3">
      <c r="A103" s="138"/>
      <c r="B103" s="139"/>
      <c r="C103" s="139"/>
      <c r="D103" s="138"/>
      <c r="E103" s="138"/>
      <c r="F103" s="138"/>
      <c r="G103" s="138"/>
      <c r="H103" s="139"/>
      <c r="I103" s="139"/>
      <c r="J103" s="139"/>
      <c r="K103" s="138"/>
      <c r="L103" s="138"/>
      <c r="M103" s="138"/>
      <c r="N103" s="138"/>
      <c r="O103" s="138"/>
      <c r="P103" s="138"/>
      <c r="Q103" s="141"/>
      <c r="R103" s="142"/>
      <c r="S103" s="138"/>
      <c r="T103" s="173"/>
    </row>
    <row r="104" spans="1:20" ht="14.4" x14ac:dyDescent="0.3">
      <c r="A104" s="138"/>
      <c r="B104" s="139"/>
      <c r="C104" s="139"/>
      <c r="D104" s="138"/>
      <c r="E104" s="138"/>
      <c r="F104" s="138"/>
      <c r="G104" s="138"/>
      <c r="H104" s="139"/>
      <c r="I104" s="139"/>
      <c r="J104" s="139"/>
      <c r="K104" s="138"/>
      <c r="L104" s="138"/>
      <c r="M104" s="138"/>
      <c r="N104" s="138"/>
      <c r="O104" s="138"/>
      <c r="P104" s="138"/>
      <c r="Q104" s="141"/>
      <c r="R104" s="142"/>
      <c r="S104" s="138"/>
      <c r="T104" s="173"/>
    </row>
    <row r="105" spans="1:20" ht="14.4" x14ac:dyDescent="0.3">
      <c r="A105" s="138"/>
      <c r="B105" s="139"/>
      <c r="C105" s="139"/>
      <c r="D105" s="138"/>
      <c r="E105" s="138"/>
      <c r="F105" s="138"/>
      <c r="G105" s="138"/>
      <c r="H105" s="139"/>
      <c r="I105" s="139"/>
      <c r="J105" s="139"/>
      <c r="K105" s="138"/>
      <c r="L105" s="138"/>
      <c r="M105" s="138"/>
      <c r="N105" s="138"/>
      <c r="O105" s="138"/>
      <c r="P105" s="138"/>
      <c r="Q105" s="141"/>
      <c r="R105" s="142"/>
      <c r="S105" s="138"/>
      <c r="T105" s="173"/>
    </row>
    <row r="106" spans="1:20" ht="14.4" x14ac:dyDescent="0.3">
      <c r="A106" s="138"/>
      <c r="B106" s="139"/>
      <c r="C106" s="139"/>
      <c r="D106" s="138"/>
      <c r="E106" s="138"/>
      <c r="F106" s="138"/>
      <c r="G106" s="138"/>
      <c r="H106" s="139"/>
      <c r="I106" s="139"/>
      <c r="J106" s="139"/>
      <c r="K106" s="138"/>
      <c r="L106" s="138"/>
      <c r="M106" s="138"/>
      <c r="N106" s="138"/>
      <c r="O106" s="138"/>
      <c r="P106" s="138"/>
      <c r="Q106" s="141"/>
      <c r="R106" s="142"/>
      <c r="S106" s="138"/>
      <c r="T106" s="173"/>
    </row>
    <row r="107" spans="1:20" ht="14.4" x14ac:dyDescent="0.3">
      <c r="A107" s="138"/>
      <c r="B107" s="139"/>
      <c r="C107" s="139"/>
      <c r="D107" s="138"/>
      <c r="E107" s="138"/>
      <c r="F107" s="138"/>
      <c r="G107" s="138"/>
      <c r="H107" s="139"/>
      <c r="I107" s="139"/>
      <c r="J107" s="139"/>
      <c r="K107" s="138"/>
      <c r="L107" s="138"/>
      <c r="M107" s="138"/>
      <c r="N107" s="138"/>
      <c r="O107" s="138"/>
      <c r="P107" s="138"/>
      <c r="Q107" s="141"/>
      <c r="R107" s="142"/>
      <c r="S107" s="138"/>
      <c r="T107" s="173"/>
    </row>
    <row r="108" spans="1:20" ht="14.4" x14ac:dyDescent="0.3">
      <c r="A108" s="138"/>
      <c r="B108" s="139"/>
      <c r="C108" s="139"/>
      <c r="D108" s="138"/>
      <c r="E108" s="138"/>
      <c r="F108" s="138"/>
      <c r="G108" s="138"/>
      <c r="H108" s="139"/>
      <c r="I108" s="139"/>
      <c r="J108" s="139"/>
      <c r="K108" s="138"/>
      <c r="L108" s="138"/>
      <c r="M108" s="138"/>
      <c r="N108" s="138"/>
      <c r="O108" s="138"/>
      <c r="P108" s="138"/>
      <c r="Q108" s="141"/>
      <c r="R108" s="142"/>
      <c r="S108" s="138"/>
      <c r="T108" s="173"/>
    </row>
    <row r="109" spans="1:20" ht="14.4" x14ac:dyDescent="0.3">
      <c r="A109" s="138"/>
      <c r="B109" s="139"/>
      <c r="C109" s="139"/>
      <c r="D109" s="138"/>
      <c r="E109" s="138"/>
      <c r="F109" s="138"/>
      <c r="G109" s="138"/>
      <c r="H109" s="139"/>
      <c r="I109" s="139"/>
      <c r="J109" s="139"/>
      <c r="K109" s="138"/>
      <c r="L109" s="138"/>
      <c r="M109" s="138"/>
      <c r="N109" s="138"/>
      <c r="O109" s="138"/>
      <c r="P109" s="138"/>
      <c r="Q109" s="141"/>
      <c r="R109" s="142"/>
      <c r="S109" s="138"/>
      <c r="T109" s="173"/>
    </row>
    <row r="110" spans="1:20" ht="14.4" x14ac:dyDescent="0.3">
      <c r="A110" s="138"/>
      <c r="B110" s="139"/>
      <c r="C110" s="139"/>
      <c r="D110" s="138"/>
      <c r="E110" s="138"/>
      <c r="F110" s="138"/>
      <c r="G110" s="138"/>
      <c r="H110" s="139"/>
      <c r="I110" s="139"/>
      <c r="J110" s="139"/>
      <c r="K110" s="138"/>
      <c r="L110" s="138"/>
      <c r="M110" s="138"/>
      <c r="N110" s="138"/>
      <c r="O110" s="138"/>
      <c r="P110" s="138"/>
      <c r="Q110" s="141"/>
      <c r="R110" s="142"/>
      <c r="S110" s="138"/>
      <c r="T110" s="173"/>
    </row>
    <row r="111" spans="1:20" ht="14.4" x14ac:dyDescent="0.3">
      <c r="A111" s="138"/>
      <c r="B111" s="139"/>
      <c r="C111" s="139"/>
      <c r="D111" s="138"/>
      <c r="E111" s="138"/>
      <c r="F111" s="138"/>
      <c r="G111" s="138"/>
      <c r="H111" s="139"/>
      <c r="I111" s="139"/>
      <c r="J111" s="139"/>
      <c r="K111" s="138"/>
      <c r="L111" s="138"/>
      <c r="M111" s="138"/>
      <c r="N111" s="138"/>
      <c r="O111" s="138"/>
      <c r="P111" s="138"/>
      <c r="Q111" s="141"/>
      <c r="R111" s="142"/>
      <c r="S111" s="138"/>
      <c r="T111" s="173"/>
    </row>
    <row r="112" spans="1:20" ht="14.4" x14ac:dyDescent="0.3">
      <c r="A112" s="138"/>
      <c r="B112" s="139"/>
      <c r="C112" s="139"/>
      <c r="D112" s="138"/>
      <c r="E112" s="138"/>
      <c r="F112" s="138"/>
      <c r="G112" s="138"/>
      <c r="H112" s="139"/>
      <c r="I112" s="139"/>
      <c r="J112" s="139"/>
      <c r="K112" s="138"/>
      <c r="L112" s="138"/>
      <c r="M112" s="138"/>
      <c r="N112" s="138"/>
      <c r="O112" s="138"/>
      <c r="P112" s="138"/>
      <c r="Q112" s="141"/>
      <c r="R112" s="142"/>
      <c r="S112" s="138"/>
      <c r="T112" s="173"/>
    </row>
    <row r="113" spans="1:20" ht="14.4" x14ac:dyDescent="0.3">
      <c r="A113" s="138"/>
      <c r="B113" s="139"/>
      <c r="C113" s="139"/>
      <c r="D113" s="138"/>
      <c r="E113" s="138"/>
      <c r="F113" s="138"/>
      <c r="G113" s="138"/>
      <c r="H113" s="139"/>
      <c r="I113" s="139"/>
      <c r="J113" s="139"/>
      <c r="K113" s="138"/>
      <c r="L113" s="138"/>
      <c r="M113" s="138"/>
      <c r="N113" s="138"/>
      <c r="O113" s="138"/>
      <c r="P113" s="138"/>
      <c r="Q113" s="141"/>
      <c r="R113" s="142"/>
      <c r="S113" s="138"/>
      <c r="T113" s="173"/>
    </row>
    <row r="114" spans="1:20" ht="14.4" x14ac:dyDescent="0.3">
      <c r="A114" s="138"/>
      <c r="B114" s="139"/>
      <c r="C114" s="139"/>
      <c r="D114" s="138"/>
      <c r="E114" s="138"/>
      <c r="F114" s="138"/>
      <c r="G114" s="138"/>
      <c r="H114" s="139"/>
      <c r="I114" s="139"/>
      <c r="J114" s="139"/>
      <c r="K114" s="138"/>
      <c r="L114" s="138"/>
      <c r="M114" s="138"/>
      <c r="N114" s="138"/>
      <c r="O114" s="138"/>
      <c r="P114" s="138"/>
      <c r="Q114" s="141"/>
      <c r="R114" s="142"/>
      <c r="S114" s="138"/>
      <c r="T114" s="173"/>
    </row>
    <row r="115" spans="1:20" ht="14.4" x14ac:dyDescent="0.3">
      <c r="A115" s="138"/>
      <c r="B115" s="139"/>
      <c r="C115" s="139"/>
      <c r="D115" s="138"/>
      <c r="E115" s="138"/>
      <c r="F115" s="138"/>
      <c r="G115" s="138"/>
      <c r="H115" s="139"/>
      <c r="I115" s="139"/>
      <c r="J115" s="139"/>
      <c r="K115" s="138"/>
      <c r="L115" s="138"/>
      <c r="M115" s="138"/>
      <c r="N115" s="138"/>
      <c r="O115" s="138"/>
      <c r="P115" s="138"/>
      <c r="Q115" s="141"/>
      <c r="R115" s="142"/>
      <c r="S115" s="138"/>
      <c r="T115" s="173"/>
    </row>
    <row r="116" spans="1:20" ht="14.4" x14ac:dyDescent="0.3">
      <c r="A116" s="138"/>
      <c r="B116" s="139"/>
      <c r="C116" s="139"/>
      <c r="D116" s="138"/>
      <c r="E116" s="138"/>
      <c r="F116" s="138"/>
      <c r="G116" s="138"/>
      <c r="H116" s="139"/>
      <c r="I116" s="139"/>
      <c r="J116" s="139"/>
      <c r="K116" s="138"/>
      <c r="L116" s="138"/>
      <c r="M116" s="138"/>
      <c r="N116" s="138"/>
      <c r="O116" s="138"/>
      <c r="P116" s="138"/>
      <c r="Q116" s="141"/>
      <c r="R116" s="142"/>
      <c r="S116" s="138"/>
      <c r="T116" s="173"/>
    </row>
    <row r="117" spans="1:20" ht="14.4" x14ac:dyDescent="0.3">
      <c r="A117" s="138"/>
      <c r="B117" s="139"/>
      <c r="C117" s="139"/>
      <c r="D117" s="138"/>
      <c r="E117" s="138"/>
      <c r="F117" s="138"/>
      <c r="G117" s="138"/>
      <c r="H117" s="139"/>
      <c r="I117" s="139"/>
      <c r="J117" s="139"/>
      <c r="K117" s="138"/>
      <c r="L117" s="138"/>
      <c r="M117" s="138"/>
      <c r="N117" s="138"/>
      <c r="O117" s="138"/>
      <c r="P117" s="138"/>
      <c r="Q117" s="141"/>
      <c r="R117" s="142"/>
      <c r="S117" s="138"/>
      <c r="T117" s="173"/>
    </row>
    <row r="118" spans="1:20" ht="14.4" x14ac:dyDescent="0.3">
      <c r="A118" s="138"/>
      <c r="B118" s="139"/>
      <c r="C118" s="139"/>
      <c r="D118" s="138"/>
      <c r="E118" s="138"/>
      <c r="F118" s="138"/>
      <c r="G118" s="138"/>
      <c r="H118" s="139"/>
      <c r="I118" s="139"/>
      <c r="J118" s="139"/>
      <c r="K118" s="138"/>
      <c r="L118" s="138"/>
      <c r="M118" s="138"/>
      <c r="N118" s="138"/>
      <c r="O118" s="138"/>
      <c r="P118" s="138"/>
      <c r="Q118" s="141"/>
      <c r="R118" s="142"/>
      <c r="S118" s="138"/>
      <c r="T118" s="173"/>
    </row>
    <row r="119" spans="1:20" ht="14.4" x14ac:dyDescent="0.3">
      <c r="A119" s="138"/>
      <c r="B119" s="139"/>
      <c r="C119" s="139"/>
      <c r="D119" s="138"/>
      <c r="E119" s="138"/>
      <c r="F119" s="138"/>
      <c r="G119" s="138"/>
      <c r="H119" s="139"/>
      <c r="I119" s="139"/>
      <c r="J119" s="139"/>
      <c r="K119" s="138"/>
      <c r="L119" s="138"/>
      <c r="M119" s="138"/>
      <c r="N119" s="138"/>
      <c r="O119" s="138"/>
      <c r="P119" s="138"/>
      <c r="Q119" s="141"/>
      <c r="R119" s="142"/>
      <c r="S119" s="138"/>
      <c r="T119" s="173"/>
    </row>
    <row r="120" spans="1:20" ht="14.4" x14ac:dyDescent="0.3">
      <c r="A120" s="138"/>
      <c r="B120" s="139"/>
      <c r="C120" s="139"/>
      <c r="D120" s="138"/>
      <c r="E120" s="138"/>
      <c r="F120" s="138"/>
      <c r="G120" s="138"/>
      <c r="H120" s="139"/>
      <c r="I120" s="139"/>
      <c r="J120" s="139"/>
      <c r="K120" s="138"/>
      <c r="L120" s="138"/>
      <c r="M120" s="138"/>
      <c r="N120" s="138"/>
      <c r="O120" s="138"/>
      <c r="P120" s="138"/>
      <c r="Q120" s="141"/>
      <c r="R120" s="142"/>
      <c r="S120" s="138"/>
      <c r="T120" s="173"/>
    </row>
    <row r="121" spans="1:20" ht="14.4" x14ac:dyDescent="0.3">
      <c r="A121" s="138"/>
      <c r="B121" s="139"/>
      <c r="C121" s="139"/>
      <c r="D121" s="138"/>
      <c r="E121" s="138"/>
      <c r="F121" s="138"/>
      <c r="G121" s="138"/>
      <c r="H121" s="139"/>
      <c r="I121" s="139"/>
      <c r="J121" s="139"/>
      <c r="K121" s="138"/>
      <c r="L121" s="138"/>
      <c r="M121" s="138"/>
      <c r="N121" s="138"/>
      <c r="O121" s="138"/>
      <c r="P121" s="138"/>
      <c r="Q121" s="141"/>
      <c r="R121" s="142"/>
      <c r="S121" s="138"/>
      <c r="T121" s="173"/>
    </row>
    <row r="122" spans="1:20" ht="14.4" x14ac:dyDescent="0.3">
      <c r="A122" s="138"/>
      <c r="B122" s="139"/>
      <c r="C122" s="139"/>
      <c r="D122" s="138"/>
      <c r="E122" s="138"/>
      <c r="F122" s="138"/>
      <c r="G122" s="138"/>
      <c r="H122" s="139"/>
      <c r="I122" s="139"/>
      <c r="J122" s="139"/>
      <c r="K122" s="138"/>
      <c r="L122" s="138"/>
      <c r="M122" s="138"/>
      <c r="N122" s="138"/>
      <c r="O122" s="138"/>
      <c r="P122" s="138"/>
      <c r="Q122" s="141"/>
      <c r="R122" s="142"/>
      <c r="S122" s="138"/>
      <c r="T122" s="173"/>
    </row>
    <row r="123" spans="1:20" ht="14.4" x14ac:dyDescent="0.3">
      <c r="A123" s="138"/>
      <c r="B123" s="139"/>
      <c r="C123" s="139"/>
      <c r="D123" s="138"/>
      <c r="E123" s="138"/>
      <c r="F123" s="138"/>
      <c r="G123" s="138"/>
      <c r="H123" s="139"/>
      <c r="I123" s="139"/>
      <c r="J123" s="139"/>
      <c r="K123" s="138"/>
      <c r="L123" s="138"/>
      <c r="M123" s="138"/>
      <c r="N123" s="138"/>
      <c r="O123" s="138"/>
      <c r="P123" s="138"/>
      <c r="Q123" s="141"/>
      <c r="R123" s="142"/>
      <c r="S123" s="138"/>
      <c r="T123" s="173"/>
    </row>
    <row r="124" spans="1:20" ht="14.4" x14ac:dyDescent="0.3">
      <c r="A124" s="138"/>
      <c r="B124" s="139"/>
      <c r="C124" s="139"/>
      <c r="D124" s="138"/>
      <c r="E124" s="138"/>
      <c r="F124" s="138"/>
      <c r="G124" s="138"/>
      <c r="H124" s="139"/>
      <c r="I124" s="139"/>
      <c r="J124" s="139"/>
      <c r="K124" s="138"/>
      <c r="L124" s="138"/>
      <c r="M124" s="138"/>
      <c r="N124" s="138"/>
      <c r="O124" s="138"/>
      <c r="P124" s="138"/>
      <c r="Q124" s="141"/>
      <c r="R124" s="142"/>
      <c r="S124" s="138"/>
      <c r="T124" s="173"/>
    </row>
    <row r="125" spans="1:20" ht="14.4" x14ac:dyDescent="0.3">
      <c r="A125" s="138"/>
      <c r="B125" s="139"/>
      <c r="C125" s="139"/>
      <c r="D125" s="138"/>
      <c r="E125" s="138"/>
      <c r="F125" s="138"/>
      <c r="G125" s="138"/>
      <c r="H125" s="139"/>
      <c r="I125" s="139"/>
      <c r="J125" s="139"/>
      <c r="K125" s="138"/>
      <c r="L125" s="138"/>
      <c r="M125" s="138"/>
      <c r="N125" s="138"/>
      <c r="O125" s="138"/>
      <c r="P125" s="138"/>
      <c r="Q125" s="141"/>
      <c r="R125" s="142"/>
      <c r="S125" s="138"/>
      <c r="T125" s="173"/>
    </row>
    <row r="126" spans="1:20" ht="14.4" x14ac:dyDescent="0.3">
      <c r="A126" s="138"/>
      <c r="B126" s="139"/>
      <c r="C126" s="139"/>
      <c r="D126" s="138"/>
      <c r="E126" s="138"/>
      <c r="F126" s="138"/>
      <c r="G126" s="138"/>
      <c r="H126" s="139"/>
      <c r="I126" s="139"/>
      <c r="J126" s="139"/>
      <c r="K126" s="138"/>
      <c r="L126" s="138"/>
      <c r="M126" s="138"/>
      <c r="N126" s="138"/>
      <c r="O126" s="138"/>
      <c r="P126" s="138"/>
      <c r="Q126" s="141"/>
      <c r="R126" s="142"/>
      <c r="S126" s="138"/>
      <c r="T126" s="173"/>
    </row>
    <row r="127" spans="1:20" ht="14.4" x14ac:dyDescent="0.3">
      <c r="A127" s="138"/>
      <c r="B127" s="139"/>
      <c r="C127" s="139"/>
      <c r="D127" s="138"/>
      <c r="E127" s="138"/>
      <c r="F127" s="138"/>
      <c r="G127" s="138"/>
      <c r="H127" s="139"/>
      <c r="I127" s="139"/>
      <c r="J127" s="139"/>
      <c r="K127" s="138"/>
      <c r="L127" s="138"/>
      <c r="M127" s="138"/>
      <c r="N127" s="138"/>
      <c r="O127" s="138"/>
      <c r="P127" s="138"/>
      <c r="Q127" s="141"/>
      <c r="R127" s="142"/>
      <c r="S127" s="138"/>
      <c r="T127" s="173"/>
    </row>
    <row r="128" spans="1:20" ht="14.4" x14ac:dyDescent="0.3">
      <c r="A128" s="138"/>
      <c r="B128" s="139"/>
      <c r="C128" s="139"/>
      <c r="D128" s="138"/>
      <c r="E128" s="138"/>
      <c r="F128" s="138"/>
      <c r="G128" s="138"/>
      <c r="H128" s="139"/>
      <c r="I128" s="139"/>
      <c r="J128" s="139"/>
      <c r="K128" s="138"/>
      <c r="L128" s="138"/>
      <c r="M128" s="138"/>
      <c r="N128" s="138"/>
      <c r="O128" s="138"/>
      <c r="P128" s="138"/>
      <c r="Q128" s="141"/>
      <c r="R128" s="142"/>
      <c r="S128" s="138"/>
      <c r="T128" s="173"/>
    </row>
    <row r="129" spans="1:20" ht="14.4" x14ac:dyDescent="0.3">
      <c r="A129" s="138"/>
      <c r="B129" s="139"/>
      <c r="C129" s="139"/>
      <c r="D129" s="138"/>
      <c r="E129" s="138"/>
      <c r="F129" s="138"/>
      <c r="G129" s="138"/>
      <c r="H129" s="139"/>
      <c r="I129" s="139"/>
      <c r="J129" s="139"/>
      <c r="K129" s="138"/>
      <c r="L129" s="138"/>
      <c r="M129" s="138"/>
      <c r="N129" s="138"/>
      <c r="O129" s="138"/>
      <c r="P129" s="138"/>
      <c r="Q129" s="141"/>
      <c r="R129" s="142"/>
      <c r="S129" s="138"/>
      <c r="T129" s="173"/>
    </row>
    <row r="130" spans="1:20" ht="14.4" x14ac:dyDescent="0.3">
      <c r="A130" s="138"/>
      <c r="B130" s="139"/>
      <c r="C130" s="139"/>
      <c r="D130" s="138"/>
      <c r="E130" s="138"/>
      <c r="F130" s="138"/>
      <c r="G130" s="138"/>
      <c r="H130" s="139"/>
      <c r="I130" s="139"/>
      <c r="J130" s="139"/>
      <c r="K130" s="138"/>
      <c r="L130" s="138"/>
      <c r="M130" s="138"/>
      <c r="N130" s="138"/>
      <c r="O130" s="138"/>
      <c r="P130" s="138"/>
      <c r="Q130" s="141"/>
      <c r="R130" s="142"/>
      <c r="S130" s="138"/>
      <c r="T130" s="173"/>
    </row>
    <row r="131" spans="1:20" ht="14.4" x14ac:dyDescent="0.3">
      <c r="A131" s="138"/>
      <c r="B131" s="139"/>
      <c r="C131" s="139"/>
      <c r="D131" s="138"/>
      <c r="E131" s="138"/>
      <c r="F131" s="138"/>
      <c r="G131" s="138"/>
      <c r="H131" s="139"/>
      <c r="I131" s="139"/>
      <c r="J131" s="139"/>
      <c r="K131" s="138"/>
      <c r="L131" s="138"/>
      <c r="M131" s="138"/>
      <c r="N131" s="138"/>
      <c r="O131" s="138"/>
      <c r="P131" s="138"/>
      <c r="Q131" s="141"/>
      <c r="R131" s="142"/>
      <c r="S131" s="138"/>
      <c r="T131" s="173"/>
    </row>
    <row r="132" spans="1:20" ht="14.4" x14ac:dyDescent="0.3">
      <c r="A132" s="138"/>
      <c r="B132" s="139"/>
      <c r="C132" s="139"/>
      <c r="D132" s="138"/>
      <c r="E132" s="138"/>
      <c r="F132" s="138"/>
      <c r="G132" s="138"/>
      <c r="H132" s="139"/>
      <c r="I132" s="139"/>
      <c r="J132" s="139"/>
      <c r="K132" s="138"/>
      <c r="L132" s="138"/>
      <c r="M132" s="138"/>
      <c r="N132" s="138"/>
      <c r="O132" s="138"/>
      <c r="P132" s="138"/>
      <c r="Q132" s="141"/>
      <c r="R132" s="142"/>
      <c r="S132" s="138"/>
      <c r="T132" s="173"/>
    </row>
    <row r="133" spans="1:20" ht="14.4" x14ac:dyDescent="0.3">
      <c r="A133" s="138"/>
      <c r="B133" s="139"/>
      <c r="C133" s="139"/>
      <c r="D133" s="138"/>
      <c r="E133" s="138"/>
      <c r="F133" s="138"/>
      <c r="G133" s="138"/>
      <c r="H133" s="139"/>
      <c r="I133" s="139"/>
      <c r="J133" s="139"/>
      <c r="K133" s="138"/>
      <c r="L133" s="138"/>
      <c r="M133" s="138"/>
      <c r="N133" s="138"/>
      <c r="O133" s="138"/>
      <c r="P133" s="138"/>
      <c r="Q133" s="141"/>
      <c r="R133" s="142"/>
      <c r="S133" s="138"/>
      <c r="T133" s="173"/>
    </row>
    <row r="134" spans="1:20" ht="14.4" x14ac:dyDescent="0.3">
      <c r="A134" s="138"/>
      <c r="B134" s="139"/>
      <c r="C134" s="139"/>
      <c r="D134" s="138"/>
      <c r="E134" s="138"/>
      <c r="F134" s="138"/>
      <c r="G134" s="138"/>
      <c r="H134" s="139"/>
      <c r="I134" s="139"/>
      <c r="J134" s="139"/>
      <c r="K134" s="138"/>
      <c r="L134" s="138"/>
      <c r="M134" s="138"/>
      <c r="N134" s="138"/>
      <c r="O134" s="138"/>
      <c r="P134" s="138"/>
      <c r="Q134" s="141"/>
      <c r="R134" s="142"/>
      <c r="S134" s="138"/>
      <c r="T134" s="173"/>
    </row>
    <row r="135" spans="1:20" ht="14.4" x14ac:dyDescent="0.3">
      <c r="A135" s="138"/>
      <c r="B135" s="139"/>
      <c r="C135" s="139"/>
      <c r="D135" s="138"/>
      <c r="E135" s="138"/>
      <c r="F135" s="138"/>
      <c r="G135" s="138"/>
      <c r="H135" s="139"/>
      <c r="I135" s="139"/>
      <c r="J135" s="139"/>
      <c r="K135" s="138"/>
      <c r="L135" s="138"/>
      <c r="M135" s="138"/>
      <c r="N135" s="138"/>
      <c r="O135" s="138"/>
      <c r="P135" s="138"/>
      <c r="Q135" s="141"/>
      <c r="R135" s="142"/>
      <c r="S135" s="138"/>
      <c r="T135" s="173"/>
    </row>
    <row r="136" spans="1:20" ht="14.4" x14ac:dyDescent="0.3">
      <c r="A136" s="138"/>
      <c r="B136" s="139"/>
      <c r="C136" s="139"/>
      <c r="D136" s="138"/>
      <c r="E136" s="138"/>
      <c r="F136" s="138"/>
      <c r="G136" s="138"/>
      <c r="H136" s="139"/>
      <c r="I136" s="139"/>
      <c r="J136" s="139"/>
      <c r="K136" s="138"/>
      <c r="L136" s="138"/>
      <c r="M136" s="138"/>
      <c r="N136" s="138"/>
      <c r="O136" s="138"/>
      <c r="P136" s="138"/>
      <c r="Q136" s="141"/>
      <c r="R136" s="142"/>
      <c r="S136" s="138"/>
      <c r="T136" s="173"/>
    </row>
    <row r="137" spans="1:20" ht="14.4" x14ac:dyDescent="0.3">
      <c r="A137" s="138"/>
      <c r="B137" s="139"/>
      <c r="C137" s="139"/>
      <c r="D137" s="138"/>
      <c r="E137" s="138"/>
      <c r="F137" s="138"/>
      <c r="G137" s="138"/>
      <c r="H137" s="139"/>
      <c r="I137" s="139"/>
      <c r="J137" s="139"/>
      <c r="K137" s="138"/>
      <c r="L137" s="138"/>
      <c r="M137" s="138"/>
      <c r="N137" s="138"/>
      <c r="O137" s="138"/>
      <c r="P137" s="138"/>
      <c r="Q137" s="141"/>
      <c r="R137" s="142"/>
      <c r="S137" s="138"/>
      <c r="T137" s="173"/>
    </row>
    <row r="138" spans="1:20" ht="14.4" x14ac:dyDescent="0.3">
      <c r="A138" s="138"/>
      <c r="B138" s="139"/>
      <c r="C138" s="139"/>
      <c r="D138" s="138"/>
      <c r="E138" s="138"/>
      <c r="F138" s="138"/>
      <c r="G138" s="138"/>
      <c r="H138" s="139"/>
      <c r="I138" s="139"/>
      <c r="J138" s="139"/>
      <c r="K138" s="138"/>
      <c r="L138" s="138"/>
      <c r="M138" s="138"/>
      <c r="N138" s="138"/>
      <c r="O138" s="138"/>
      <c r="P138" s="138"/>
      <c r="Q138" s="141"/>
      <c r="R138" s="142"/>
      <c r="S138" s="138"/>
      <c r="T138" s="173"/>
    </row>
    <row r="139" spans="1:20" ht="14.4" x14ac:dyDescent="0.3">
      <c r="A139" s="138"/>
      <c r="B139" s="139"/>
      <c r="C139" s="139"/>
      <c r="D139" s="138"/>
      <c r="E139" s="138"/>
      <c r="F139" s="138"/>
      <c r="G139" s="138"/>
      <c r="H139" s="139"/>
      <c r="I139" s="139"/>
      <c r="J139" s="139"/>
      <c r="K139" s="138"/>
      <c r="L139" s="138"/>
      <c r="M139" s="138"/>
      <c r="N139" s="138"/>
      <c r="O139" s="138"/>
      <c r="P139" s="138"/>
      <c r="Q139" s="141"/>
      <c r="R139" s="142"/>
      <c r="S139" s="138"/>
      <c r="T139" s="173"/>
    </row>
    <row r="140" spans="1:20" ht="14.4" x14ac:dyDescent="0.3">
      <c r="A140" s="138"/>
      <c r="B140" s="139"/>
      <c r="C140" s="139"/>
      <c r="D140" s="138"/>
      <c r="E140" s="138"/>
      <c r="F140" s="138"/>
      <c r="G140" s="138"/>
      <c r="H140" s="139"/>
      <c r="I140" s="139"/>
      <c r="J140" s="139"/>
      <c r="K140" s="138"/>
      <c r="L140" s="138"/>
      <c r="M140" s="138"/>
      <c r="N140" s="138"/>
      <c r="O140" s="138"/>
      <c r="P140" s="138"/>
      <c r="Q140" s="141"/>
      <c r="R140" s="142"/>
      <c r="S140" s="138"/>
      <c r="T140" s="173"/>
    </row>
    <row r="141" spans="1:20" ht="14.4" x14ac:dyDescent="0.3">
      <c r="A141" s="138"/>
      <c r="B141" s="139"/>
      <c r="C141" s="139"/>
      <c r="D141" s="138"/>
      <c r="E141" s="138"/>
      <c r="F141" s="138"/>
      <c r="G141" s="138"/>
      <c r="H141" s="139"/>
      <c r="I141" s="139"/>
      <c r="J141" s="139"/>
      <c r="K141" s="138"/>
      <c r="L141" s="138"/>
      <c r="M141" s="138"/>
      <c r="N141" s="138"/>
      <c r="O141" s="138"/>
      <c r="P141" s="138"/>
      <c r="Q141" s="141"/>
      <c r="R141" s="142"/>
      <c r="S141" s="138"/>
      <c r="T141" s="173"/>
    </row>
    <row r="142" spans="1:20" ht="14.4" x14ac:dyDescent="0.3">
      <c r="A142" s="138"/>
      <c r="B142" s="139"/>
      <c r="C142" s="139"/>
      <c r="D142" s="138"/>
      <c r="E142" s="138"/>
      <c r="F142" s="138"/>
      <c r="G142" s="138"/>
      <c r="H142" s="139"/>
      <c r="I142" s="139"/>
      <c r="J142" s="139"/>
      <c r="K142" s="138"/>
      <c r="L142" s="138"/>
      <c r="M142" s="138"/>
      <c r="N142" s="138"/>
      <c r="O142" s="138"/>
      <c r="P142" s="138"/>
      <c r="Q142" s="141"/>
      <c r="R142" s="142"/>
      <c r="S142" s="138"/>
      <c r="T142" s="173"/>
    </row>
    <row r="143" spans="1:20" ht="14.4" x14ac:dyDescent="0.3">
      <c r="A143" s="138"/>
      <c r="B143" s="139"/>
      <c r="C143" s="139"/>
      <c r="D143" s="138"/>
      <c r="E143" s="138"/>
      <c r="F143" s="138"/>
      <c r="G143" s="138"/>
      <c r="H143" s="139"/>
      <c r="I143" s="139"/>
      <c r="J143" s="139"/>
      <c r="K143" s="138"/>
      <c r="L143" s="138"/>
      <c r="M143" s="138"/>
      <c r="N143" s="138"/>
      <c r="O143" s="138"/>
      <c r="P143" s="138"/>
      <c r="Q143" s="141"/>
      <c r="R143" s="142"/>
      <c r="S143" s="138"/>
      <c r="T143" s="173"/>
    </row>
    <row r="144" spans="1:20" ht="14.4" x14ac:dyDescent="0.3">
      <c r="A144" s="138"/>
      <c r="B144" s="139"/>
      <c r="C144" s="139"/>
      <c r="D144" s="138"/>
      <c r="E144" s="138"/>
      <c r="F144" s="138"/>
      <c r="G144" s="138"/>
      <c r="H144" s="139"/>
      <c r="I144" s="139"/>
      <c r="J144" s="139"/>
      <c r="K144" s="138"/>
      <c r="L144" s="138"/>
      <c r="M144" s="138"/>
      <c r="N144" s="138"/>
      <c r="O144" s="138"/>
      <c r="P144" s="138"/>
      <c r="Q144" s="141"/>
      <c r="R144" s="142"/>
      <c r="S144" s="138"/>
      <c r="T144" s="173"/>
    </row>
    <row r="145" spans="1:20" ht="14.4" x14ac:dyDescent="0.3">
      <c r="A145" s="138"/>
      <c r="B145" s="139"/>
      <c r="C145" s="139"/>
      <c r="D145" s="138"/>
      <c r="E145" s="138"/>
      <c r="F145" s="138"/>
      <c r="G145" s="138"/>
      <c r="H145" s="139"/>
      <c r="I145" s="139"/>
      <c r="J145" s="139"/>
      <c r="K145" s="138"/>
      <c r="L145" s="138"/>
      <c r="M145" s="138"/>
      <c r="N145" s="138"/>
      <c r="O145" s="138"/>
      <c r="P145" s="138"/>
      <c r="Q145" s="141"/>
      <c r="R145" s="142"/>
      <c r="S145" s="138"/>
      <c r="T145" s="173"/>
    </row>
    <row r="146" spans="1:20" ht="14.4" x14ac:dyDescent="0.3">
      <c r="A146" s="138"/>
      <c r="B146" s="139"/>
      <c r="C146" s="139"/>
      <c r="D146" s="138"/>
      <c r="E146" s="138"/>
      <c r="F146" s="138"/>
      <c r="G146" s="138"/>
      <c r="H146" s="139"/>
      <c r="I146" s="139"/>
      <c r="J146" s="139"/>
      <c r="K146" s="138"/>
      <c r="L146" s="138"/>
      <c r="M146" s="138"/>
      <c r="N146" s="138"/>
      <c r="O146" s="138"/>
      <c r="P146" s="138"/>
      <c r="Q146" s="141"/>
      <c r="R146" s="142"/>
      <c r="S146" s="138"/>
      <c r="T146" s="173"/>
    </row>
    <row r="147" spans="1:20" ht="14.4" x14ac:dyDescent="0.3">
      <c r="A147" s="138"/>
      <c r="B147" s="139"/>
      <c r="C147" s="139"/>
      <c r="D147" s="138"/>
      <c r="E147" s="138"/>
      <c r="F147" s="138"/>
      <c r="G147" s="138"/>
      <c r="H147" s="139"/>
      <c r="I147" s="139"/>
      <c r="J147" s="139"/>
      <c r="K147" s="138"/>
      <c r="L147" s="138"/>
      <c r="M147" s="138"/>
      <c r="N147" s="138"/>
      <c r="O147" s="138"/>
      <c r="P147" s="138"/>
      <c r="Q147" s="141"/>
      <c r="R147" s="142"/>
      <c r="S147" s="138"/>
      <c r="T147" s="173"/>
    </row>
    <row r="148" spans="1:20" ht="14.4" x14ac:dyDescent="0.3">
      <c r="A148" s="138"/>
      <c r="B148" s="139"/>
      <c r="C148" s="139"/>
      <c r="D148" s="138"/>
      <c r="E148" s="138"/>
      <c r="F148" s="138"/>
      <c r="G148" s="138"/>
      <c r="H148" s="139"/>
      <c r="I148" s="139"/>
      <c r="J148" s="139"/>
      <c r="K148" s="138"/>
      <c r="L148" s="138"/>
      <c r="M148" s="138"/>
      <c r="N148" s="138"/>
      <c r="O148" s="138"/>
      <c r="P148" s="138"/>
      <c r="Q148" s="141"/>
      <c r="R148" s="142"/>
      <c r="S148" s="138"/>
      <c r="T148" s="173"/>
    </row>
    <row r="149" spans="1:20" ht="14.4" x14ac:dyDescent="0.3">
      <c r="A149" s="138"/>
      <c r="B149" s="139"/>
      <c r="C149" s="139"/>
      <c r="D149" s="138"/>
      <c r="E149" s="138"/>
      <c r="F149" s="138"/>
      <c r="G149" s="138"/>
      <c r="H149" s="139"/>
      <c r="I149" s="139"/>
      <c r="J149" s="139"/>
      <c r="K149" s="138"/>
      <c r="L149" s="138"/>
      <c r="M149" s="138"/>
      <c r="N149" s="138"/>
      <c r="O149" s="138"/>
      <c r="P149" s="138"/>
      <c r="Q149" s="141"/>
      <c r="R149" s="142"/>
      <c r="S149" s="138"/>
      <c r="T149" s="173"/>
    </row>
    <row r="150" spans="1:20" ht="14.4" x14ac:dyDescent="0.3">
      <c r="A150" s="138"/>
      <c r="B150" s="139"/>
      <c r="C150" s="139"/>
      <c r="D150" s="138"/>
      <c r="E150" s="138"/>
      <c r="F150" s="138"/>
      <c r="G150" s="138"/>
      <c r="H150" s="139"/>
      <c r="I150" s="139"/>
      <c r="J150" s="139"/>
      <c r="K150" s="138"/>
      <c r="L150" s="138"/>
      <c r="M150" s="138"/>
      <c r="N150" s="138"/>
      <c r="O150" s="138"/>
      <c r="P150" s="138"/>
      <c r="Q150" s="141"/>
      <c r="R150" s="142"/>
      <c r="S150" s="138"/>
      <c r="T150" s="173"/>
    </row>
    <row r="151" spans="1:20" ht="14.4" x14ac:dyDescent="0.3">
      <c r="A151" s="138"/>
      <c r="B151" s="139"/>
      <c r="C151" s="139"/>
      <c r="D151" s="138"/>
      <c r="E151" s="138"/>
      <c r="F151" s="138"/>
      <c r="G151" s="138"/>
      <c r="H151" s="139"/>
      <c r="I151" s="139"/>
      <c r="J151" s="139"/>
      <c r="K151" s="138"/>
      <c r="L151" s="138"/>
      <c r="M151" s="138"/>
      <c r="N151" s="138"/>
      <c r="O151" s="138"/>
      <c r="P151" s="138"/>
      <c r="Q151" s="141"/>
      <c r="R151" s="142"/>
      <c r="S151" s="138"/>
      <c r="T151" s="173"/>
    </row>
    <row r="152" spans="1:20" ht="14.4" x14ac:dyDescent="0.3">
      <c r="A152" s="138"/>
      <c r="B152" s="139"/>
      <c r="C152" s="139"/>
      <c r="D152" s="138"/>
      <c r="E152" s="138"/>
      <c r="F152" s="138"/>
      <c r="G152" s="138"/>
      <c r="H152" s="139"/>
      <c r="I152" s="139"/>
      <c r="J152" s="139"/>
      <c r="K152" s="138"/>
      <c r="L152" s="138"/>
      <c r="M152" s="138"/>
      <c r="N152" s="138"/>
      <c r="O152" s="138"/>
      <c r="P152" s="138"/>
      <c r="Q152" s="141"/>
      <c r="R152" s="142"/>
      <c r="S152" s="138"/>
      <c r="T152" s="173"/>
    </row>
    <row r="153" spans="1:20" ht="14.4" x14ac:dyDescent="0.3">
      <c r="A153" s="138"/>
      <c r="B153" s="139"/>
      <c r="C153" s="139"/>
      <c r="D153" s="138"/>
      <c r="E153" s="138"/>
      <c r="F153" s="138"/>
      <c r="G153" s="138"/>
      <c r="H153" s="139"/>
      <c r="I153" s="139"/>
      <c r="J153" s="139"/>
      <c r="K153" s="138"/>
      <c r="L153" s="138"/>
      <c r="M153" s="138"/>
      <c r="N153" s="138"/>
      <c r="O153" s="138"/>
      <c r="P153" s="138"/>
      <c r="Q153" s="141"/>
      <c r="R153" s="142"/>
      <c r="S153" s="138"/>
      <c r="T153" s="173"/>
    </row>
    <row r="154" spans="1:20" ht="14.4" x14ac:dyDescent="0.3">
      <c r="A154" s="138"/>
      <c r="B154" s="139"/>
      <c r="C154" s="139"/>
      <c r="D154" s="138"/>
      <c r="E154" s="138"/>
      <c r="F154" s="138"/>
      <c r="G154" s="138"/>
      <c r="H154" s="139"/>
      <c r="I154" s="139"/>
      <c r="J154" s="139"/>
      <c r="K154" s="138"/>
      <c r="L154" s="138"/>
      <c r="M154" s="138"/>
      <c r="N154" s="138"/>
      <c r="O154" s="138"/>
      <c r="P154" s="138"/>
      <c r="Q154" s="141"/>
      <c r="R154" s="142"/>
      <c r="S154" s="138"/>
      <c r="T154" s="173"/>
    </row>
    <row r="155" spans="1:20" ht="14.4" x14ac:dyDescent="0.3">
      <c r="A155" s="138"/>
      <c r="B155" s="139"/>
      <c r="C155" s="139"/>
      <c r="D155" s="138"/>
      <c r="E155" s="138"/>
      <c r="F155" s="138"/>
      <c r="G155" s="138"/>
      <c r="H155" s="139"/>
      <c r="I155" s="139"/>
      <c r="J155" s="139"/>
      <c r="K155" s="138"/>
      <c r="L155" s="138"/>
      <c r="M155" s="138"/>
      <c r="N155" s="138"/>
      <c r="O155" s="138"/>
      <c r="P155" s="138"/>
      <c r="Q155" s="141"/>
      <c r="R155" s="142"/>
      <c r="S155" s="138"/>
      <c r="T155" s="173"/>
    </row>
    <row r="156" spans="1:20" ht="14.4" x14ac:dyDescent="0.3">
      <c r="A156" s="138"/>
      <c r="B156" s="139"/>
      <c r="C156" s="139"/>
      <c r="D156" s="138"/>
      <c r="E156" s="138"/>
      <c r="F156" s="138"/>
      <c r="G156" s="138"/>
      <c r="H156" s="139"/>
      <c r="I156" s="139"/>
      <c r="J156" s="139"/>
      <c r="K156" s="138"/>
      <c r="L156" s="138"/>
      <c r="M156" s="138"/>
      <c r="N156" s="138"/>
      <c r="O156" s="138"/>
      <c r="P156" s="138"/>
      <c r="Q156" s="141"/>
      <c r="R156" s="142"/>
      <c r="S156" s="138"/>
      <c r="T156" s="173"/>
    </row>
    <row r="157" spans="1:20" ht="14.4" x14ac:dyDescent="0.3">
      <c r="A157" s="138"/>
      <c r="B157" s="139"/>
      <c r="C157" s="139"/>
      <c r="D157" s="138"/>
      <c r="E157" s="138"/>
      <c r="F157" s="138"/>
      <c r="G157" s="138"/>
      <c r="H157" s="139"/>
      <c r="I157" s="139"/>
      <c r="J157" s="139"/>
      <c r="K157" s="138"/>
      <c r="L157" s="138"/>
      <c r="M157" s="138"/>
      <c r="N157" s="138"/>
      <c r="O157" s="138"/>
      <c r="P157" s="138"/>
      <c r="Q157" s="141"/>
      <c r="R157" s="142"/>
      <c r="S157" s="138"/>
      <c r="T157" s="173"/>
    </row>
    <row r="158" spans="1:20" ht="14.4" x14ac:dyDescent="0.3">
      <c r="A158" s="138"/>
      <c r="B158" s="139"/>
      <c r="C158" s="139"/>
      <c r="D158" s="138"/>
      <c r="E158" s="138"/>
      <c r="F158" s="138"/>
      <c r="G158" s="138"/>
      <c r="H158" s="139"/>
      <c r="I158" s="139"/>
      <c r="J158" s="139"/>
      <c r="K158" s="138"/>
      <c r="L158" s="138"/>
      <c r="M158" s="138"/>
      <c r="N158" s="138"/>
      <c r="O158" s="138"/>
      <c r="P158" s="138"/>
      <c r="Q158" s="141"/>
      <c r="R158" s="142"/>
      <c r="S158" s="138"/>
      <c r="T158" s="173"/>
    </row>
    <row r="159" spans="1:20" ht="14.4" x14ac:dyDescent="0.3">
      <c r="A159" s="138"/>
      <c r="B159" s="139"/>
      <c r="C159" s="139"/>
      <c r="D159" s="138"/>
      <c r="E159" s="138"/>
      <c r="F159" s="138"/>
      <c r="G159" s="138"/>
      <c r="H159" s="139"/>
      <c r="I159" s="139"/>
      <c r="J159" s="139"/>
      <c r="K159" s="138"/>
      <c r="L159" s="138"/>
      <c r="M159" s="138"/>
      <c r="N159" s="138"/>
      <c r="O159" s="138"/>
      <c r="P159" s="138"/>
      <c r="Q159" s="141"/>
      <c r="R159" s="142"/>
      <c r="S159" s="138"/>
      <c r="T159" s="173"/>
    </row>
    <row r="160" spans="1:20" ht="14.4" x14ac:dyDescent="0.3">
      <c r="A160" s="138"/>
      <c r="B160" s="139"/>
      <c r="C160" s="139"/>
      <c r="D160" s="138"/>
      <c r="E160" s="138"/>
      <c r="F160" s="138"/>
      <c r="G160" s="138"/>
      <c r="H160" s="139"/>
      <c r="I160" s="139"/>
      <c r="J160" s="139"/>
      <c r="K160" s="138"/>
      <c r="L160" s="138"/>
      <c r="M160" s="138"/>
      <c r="N160" s="138"/>
      <c r="O160" s="138"/>
      <c r="P160" s="138"/>
      <c r="Q160" s="141"/>
      <c r="R160" s="142"/>
      <c r="S160" s="138"/>
      <c r="T160" s="173"/>
    </row>
    <row r="161" spans="1:20" ht="14.4" x14ac:dyDescent="0.3">
      <c r="A161" s="138"/>
      <c r="B161" s="139"/>
      <c r="C161" s="139"/>
      <c r="D161" s="138"/>
      <c r="E161" s="138"/>
      <c r="F161" s="138"/>
      <c r="G161" s="138"/>
      <c r="H161" s="139"/>
      <c r="I161" s="139"/>
      <c r="J161" s="139"/>
      <c r="K161" s="138"/>
      <c r="L161" s="138"/>
      <c r="M161" s="138"/>
      <c r="N161" s="138"/>
      <c r="O161" s="138"/>
      <c r="P161" s="138"/>
      <c r="Q161" s="141"/>
      <c r="R161" s="142"/>
      <c r="S161" s="138"/>
      <c r="T161" s="173"/>
    </row>
    <row r="162" spans="1:20" ht="14.4" x14ac:dyDescent="0.3">
      <c r="A162" s="138"/>
      <c r="B162" s="139"/>
      <c r="C162" s="139"/>
      <c r="D162" s="138"/>
      <c r="E162" s="138"/>
      <c r="F162" s="138"/>
      <c r="G162" s="138"/>
      <c r="H162" s="139"/>
      <c r="I162" s="139"/>
      <c r="J162" s="139"/>
      <c r="K162" s="138"/>
      <c r="L162" s="138"/>
      <c r="M162" s="138"/>
      <c r="N162" s="138"/>
      <c r="O162" s="138"/>
      <c r="P162" s="138"/>
      <c r="Q162" s="141"/>
      <c r="R162" s="142"/>
      <c r="S162" s="138"/>
      <c r="T162" s="173"/>
    </row>
    <row r="163" spans="1:20" ht="14.4" x14ac:dyDescent="0.3">
      <c r="A163" s="138"/>
      <c r="B163" s="139"/>
      <c r="C163" s="139"/>
      <c r="D163" s="138"/>
      <c r="E163" s="138"/>
      <c r="F163" s="138"/>
      <c r="G163" s="138"/>
      <c r="H163" s="139"/>
      <c r="I163" s="139"/>
      <c r="J163" s="139"/>
      <c r="K163" s="138"/>
      <c r="L163" s="138"/>
      <c r="M163" s="138"/>
      <c r="N163" s="138"/>
      <c r="O163" s="138"/>
      <c r="P163" s="138"/>
      <c r="Q163" s="141"/>
      <c r="R163" s="142"/>
      <c r="S163" s="138"/>
      <c r="T163" s="173"/>
    </row>
    <row r="164" spans="1:20" ht="14.4" x14ac:dyDescent="0.3">
      <c r="A164" s="138"/>
      <c r="B164" s="139"/>
      <c r="C164" s="139"/>
      <c r="D164" s="138"/>
      <c r="E164" s="138"/>
      <c r="F164" s="138"/>
      <c r="G164" s="138"/>
      <c r="H164" s="139"/>
      <c r="I164" s="139"/>
      <c r="J164" s="139"/>
      <c r="K164" s="138"/>
      <c r="L164" s="138"/>
      <c r="M164" s="138"/>
      <c r="N164" s="138"/>
      <c r="O164" s="138"/>
      <c r="P164" s="138"/>
      <c r="Q164" s="141"/>
      <c r="R164" s="142"/>
      <c r="S164" s="138"/>
      <c r="T164" s="173"/>
    </row>
    <row r="165" spans="1:20" ht="14.4" x14ac:dyDescent="0.3">
      <c r="A165" s="138"/>
      <c r="B165" s="139"/>
      <c r="C165" s="139"/>
      <c r="D165" s="138"/>
      <c r="E165" s="138"/>
      <c r="F165" s="138"/>
      <c r="G165" s="138"/>
      <c r="H165" s="139"/>
      <c r="I165" s="139"/>
      <c r="J165" s="139"/>
      <c r="K165" s="138"/>
      <c r="L165" s="138"/>
      <c r="M165" s="138"/>
      <c r="N165" s="138"/>
      <c r="O165" s="138"/>
      <c r="P165" s="138"/>
      <c r="Q165" s="141"/>
      <c r="R165" s="142"/>
      <c r="S165" s="138"/>
      <c r="T165" s="173"/>
    </row>
    <row r="166" spans="1:20" ht="14.4" x14ac:dyDescent="0.3">
      <c r="A166" s="138"/>
      <c r="B166" s="139"/>
      <c r="C166" s="139"/>
      <c r="D166" s="138"/>
      <c r="E166" s="138"/>
      <c r="F166" s="138"/>
      <c r="G166" s="138"/>
      <c r="H166" s="139"/>
      <c r="I166" s="139"/>
      <c r="J166" s="139"/>
      <c r="K166" s="138"/>
      <c r="L166" s="138"/>
      <c r="M166" s="138"/>
      <c r="N166" s="138"/>
      <c r="O166" s="138"/>
      <c r="P166" s="138"/>
      <c r="Q166" s="141"/>
      <c r="R166" s="142"/>
      <c r="S166" s="138"/>
      <c r="T166" s="173"/>
    </row>
    <row r="167" spans="1:20" ht="14.4" x14ac:dyDescent="0.3">
      <c r="A167" s="138"/>
      <c r="B167" s="139"/>
      <c r="C167" s="139"/>
      <c r="D167" s="138"/>
      <c r="E167" s="138"/>
      <c r="F167" s="138"/>
      <c r="G167" s="138"/>
      <c r="H167" s="139"/>
      <c r="I167" s="139"/>
      <c r="J167" s="139"/>
      <c r="K167" s="138"/>
      <c r="L167" s="138"/>
      <c r="M167" s="138"/>
      <c r="N167" s="138"/>
      <c r="O167" s="138"/>
      <c r="P167" s="138"/>
      <c r="Q167" s="141"/>
      <c r="R167" s="142"/>
      <c r="S167" s="138"/>
      <c r="T167" s="173"/>
    </row>
    <row r="168" spans="1:20" ht="14.4" x14ac:dyDescent="0.3">
      <c r="A168" s="138"/>
      <c r="B168" s="139"/>
      <c r="C168" s="139"/>
      <c r="D168" s="138"/>
      <c r="E168" s="138"/>
      <c r="F168" s="138"/>
      <c r="G168" s="138"/>
      <c r="H168" s="139"/>
      <c r="I168" s="139"/>
      <c r="J168" s="139"/>
      <c r="K168" s="138"/>
      <c r="L168" s="138"/>
      <c r="M168" s="138"/>
      <c r="N168" s="138"/>
      <c r="O168" s="138"/>
      <c r="P168" s="138"/>
      <c r="Q168" s="141"/>
      <c r="R168" s="142"/>
      <c r="S168" s="138"/>
      <c r="T168" s="173"/>
    </row>
    <row r="169" spans="1:20" ht="14.4" x14ac:dyDescent="0.3">
      <c r="A169" s="138"/>
      <c r="B169" s="139"/>
      <c r="C169" s="139"/>
      <c r="D169" s="138"/>
      <c r="E169" s="138"/>
      <c r="F169" s="138"/>
      <c r="G169" s="138"/>
      <c r="H169" s="139"/>
      <c r="I169" s="139"/>
      <c r="J169" s="139"/>
      <c r="K169" s="138"/>
      <c r="L169" s="138"/>
      <c r="M169" s="138"/>
      <c r="N169" s="138"/>
      <c r="O169" s="138"/>
      <c r="P169" s="138"/>
      <c r="Q169" s="141"/>
      <c r="R169" s="142"/>
      <c r="S169" s="138"/>
      <c r="T169" s="173"/>
    </row>
    <row r="170" spans="1:20" ht="14.4" x14ac:dyDescent="0.3">
      <c r="A170" s="138"/>
      <c r="B170" s="139"/>
      <c r="C170" s="139"/>
      <c r="D170" s="138"/>
      <c r="E170" s="138"/>
      <c r="F170" s="138"/>
      <c r="G170" s="138"/>
      <c r="H170" s="139"/>
      <c r="I170" s="139"/>
      <c r="J170" s="139"/>
      <c r="K170" s="138"/>
      <c r="L170" s="138"/>
      <c r="M170" s="138"/>
      <c r="N170" s="138"/>
      <c r="O170" s="138"/>
      <c r="P170" s="138"/>
      <c r="Q170" s="141"/>
      <c r="R170" s="142"/>
      <c r="S170" s="138"/>
      <c r="T170" s="173"/>
    </row>
    <row r="171" spans="1:20" ht="14.4" x14ac:dyDescent="0.3">
      <c r="A171" s="138"/>
      <c r="B171" s="139"/>
      <c r="C171" s="139"/>
      <c r="D171" s="138"/>
      <c r="E171" s="138"/>
      <c r="F171" s="138"/>
      <c r="G171" s="138"/>
      <c r="H171" s="139"/>
      <c r="I171" s="139"/>
      <c r="J171" s="139"/>
      <c r="K171" s="138"/>
      <c r="L171" s="138"/>
      <c r="M171" s="138"/>
      <c r="N171" s="138"/>
      <c r="O171" s="138"/>
      <c r="P171" s="138"/>
      <c r="Q171" s="141"/>
      <c r="R171" s="142"/>
      <c r="S171" s="138"/>
      <c r="T171" s="173"/>
    </row>
    <row r="172" spans="1:20" ht="14.4" x14ac:dyDescent="0.3">
      <c r="A172" s="138"/>
      <c r="B172" s="139"/>
      <c r="C172" s="139"/>
      <c r="D172" s="138"/>
      <c r="E172" s="138"/>
      <c r="F172" s="138"/>
      <c r="G172" s="138"/>
      <c r="H172" s="139"/>
      <c r="I172" s="139"/>
      <c r="J172" s="139"/>
      <c r="K172" s="138"/>
      <c r="L172" s="138"/>
      <c r="M172" s="138"/>
      <c r="N172" s="138"/>
      <c r="O172" s="138"/>
      <c r="P172" s="138"/>
      <c r="Q172" s="141"/>
      <c r="R172" s="142"/>
      <c r="S172" s="138"/>
      <c r="T172" s="173"/>
    </row>
    <row r="173" spans="1:20" ht="14.4" x14ac:dyDescent="0.3">
      <c r="A173" s="138"/>
      <c r="B173" s="139"/>
      <c r="C173" s="139"/>
      <c r="D173" s="138"/>
      <c r="E173" s="138"/>
      <c r="F173" s="138"/>
      <c r="G173" s="138"/>
      <c r="H173" s="139"/>
      <c r="I173" s="139"/>
      <c r="J173" s="139"/>
      <c r="K173" s="138"/>
      <c r="L173" s="138"/>
      <c r="M173" s="138"/>
      <c r="N173" s="138"/>
      <c r="O173" s="138"/>
      <c r="P173" s="138"/>
      <c r="Q173" s="141"/>
      <c r="R173" s="142"/>
      <c r="S173" s="138"/>
      <c r="T173" s="173"/>
    </row>
    <row r="174" spans="1:20" ht="14.4" x14ac:dyDescent="0.3">
      <c r="A174" s="138"/>
      <c r="B174" s="139"/>
      <c r="C174" s="139"/>
      <c r="D174" s="138"/>
      <c r="E174" s="138"/>
      <c r="F174" s="138"/>
      <c r="G174" s="138"/>
      <c r="H174" s="139"/>
      <c r="I174" s="139"/>
      <c r="J174" s="139"/>
      <c r="K174" s="138"/>
      <c r="L174" s="138"/>
      <c r="M174" s="138"/>
      <c r="N174" s="138"/>
      <c r="O174" s="138"/>
      <c r="P174" s="138"/>
      <c r="Q174" s="141"/>
      <c r="R174" s="142"/>
      <c r="S174" s="138"/>
      <c r="T174" s="173"/>
    </row>
    <row r="175" spans="1:20" ht="14.4" x14ac:dyDescent="0.3">
      <c r="A175" s="138"/>
      <c r="B175" s="139"/>
      <c r="C175" s="139"/>
      <c r="D175" s="138"/>
      <c r="E175" s="138"/>
      <c r="F175" s="138"/>
      <c r="G175" s="138"/>
      <c r="H175" s="139"/>
      <c r="I175" s="139"/>
      <c r="J175" s="139"/>
      <c r="K175" s="138"/>
      <c r="L175" s="138"/>
      <c r="M175" s="138"/>
      <c r="N175" s="138"/>
      <c r="O175" s="138"/>
      <c r="P175" s="138"/>
      <c r="Q175" s="141"/>
      <c r="R175" s="142"/>
      <c r="S175" s="138"/>
      <c r="T175" s="173"/>
    </row>
    <row r="176" spans="1:20" ht="14.4" x14ac:dyDescent="0.3">
      <c r="A176" s="138"/>
      <c r="B176" s="139"/>
      <c r="C176" s="139"/>
      <c r="D176" s="138"/>
      <c r="E176" s="138"/>
      <c r="F176" s="138"/>
      <c r="G176" s="138"/>
      <c r="H176" s="139"/>
      <c r="I176" s="139"/>
      <c r="J176" s="139"/>
      <c r="K176" s="138"/>
      <c r="L176" s="138"/>
      <c r="M176" s="138"/>
      <c r="N176" s="138"/>
      <c r="O176" s="138"/>
      <c r="P176" s="138"/>
      <c r="Q176" s="141"/>
      <c r="R176" s="142"/>
      <c r="S176" s="138"/>
      <c r="T176" s="173"/>
    </row>
    <row r="177" spans="1:20" ht="14.4" x14ac:dyDescent="0.3">
      <c r="A177" s="138"/>
      <c r="B177" s="139"/>
      <c r="C177" s="139"/>
      <c r="D177" s="138"/>
      <c r="E177" s="138"/>
      <c r="F177" s="138"/>
      <c r="G177" s="138"/>
      <c r="H177" s="139"/>
      <c r="I177" s="139"/>
      <c r="J177" s="139"/>
      <c r="K177" s="138"/>
      <c r="L177" s="138"/>
      <c r="M177" s="138"/>
      <c r="N177" s="138"/>
      <c r="O177" s="138"/>
      <c r="P177" s="138"/>
      <c r="Q177" s="141"/>
      <c r="R177" s="142"/>
      <c r="S177" s="138"/>
      <c r="T177" s="173"/>
    </row>
    <row r="178" spans="1:20" ht="14.4" x14ac:dyDescent="0.3">
      <c r="A178" s="138"/>
      <c r="B178" s="139"/>
      <c r="C178" s="139"/>
      <c r="D178" s="138"/>
      <c r="E178" s="138"/>
      <c r="F178" s="138"/>
      <c r="G178" s="138"/>
      <c r="H178" s="139"/>
      <c r="I178" s="139"/>
      <c r="J178" s="139"/>
      <c r="K178" s="138"/>
      <c r="L178" s="138"/>
      <c r="M178" s="138"/>
      <c r="N178" s="138"/>
      <c r="O178" s="138"/>
      <c r="P178" s="138"/>
      <c r="Q178" s="141"/>
      <c r="R178" s="142"/>
      <c r="S178" s="138"/>
      <c r="T178" s="173"/>
    </row>
    <row r="179" spans="1:20" ht="14.4" x14ac:dyDescent="0.3">
      <c r="A179" s="138"/>
      <c r="B179" s="139"/>
      <c r="C179" s="139"/>
      <c r="D179" s="138"/>
      <c r="E179" s="138"/>
      <c r="F179" s="138"/>
      <c r="G179" s="138"/>
      <c r="H179" s="139"/>
      <c r="I179" s="139"/>
      <c r="J179" s="139"/>
      <c r="K179" s="138"/>
      <c r="L179" s="138"/>
      <c r="M179" s="138"/>
      <c r="N179" s="138"/>
      <c r="O179" s="138"/>
      <c r="P179" s="138"/>
      <c r="Q179" s="141"/>
      <c r="R179" s="142"/>
      <c r="S179" s="138"/>
      <c r="T179" s="173"/>
    </row>
    <row r="180" spans="1:20" ht="14.4" x14ac:dyDescent="0.3">
      <c r="A180" s="138"/>
      <c r="B180" s="139"/>
      <c r="C180" s="139"/>
      <c r="D180" s="138"/>
      <c r="E180" s="138"/>
      <c r="F180" s="138"/>
      <c r="G180" s="138"/>
      <c r="H180" s="139"/>
      <c r="I180" s="139"/>
      <c r="J180" s="139"/>
      <c r="K180" s="138"/>
      <c r="L180" s="138"/>
      <c r="M180" s="138"/>
      <c r="N180" s="138"/>
      <c r="O180" s="138"/>
      <c r="P180" s="138"/>
      <c r="Q180" s="141"/>
      <c r="R180" s="142"/>
      <c r="S180" s="138"/>
      <c r="T180" s="173"/>
    </row>
    <row r="181" spans="1:20" ht="14.4" x14ac:dyDescent="0.3">
      <c r="A181" s="138"/>
      <c r="B181" s="139"/>
      <c r="C181" s="139"/>
      <c r="D181" s="138"/>
      <c r="E181" s="138"/>
      <c r="F181" s="138"/>
      <c r="G181" s="138"/>
      <c r="H181" s="139"/>
      <c r="I181" s="139"/>
      <c r="J181" s="139"/>
      <c r="K181" s="138"/>
      <c r="L181" s="138"/>
      <c r="M181" s="138"/>
      <c r="N181" s="138"/>
      <c r="O181" s="138"/>
      <c r="P181" s="138"/>
      <c r="Q181" s="141"/>
      <c r="R181" s="142"/>
      <c r="S181" s="138"/>
      <c r="T181" s="173"/>
    </row>
    <row r="182" spans="1:20" ht="14.4" x14ac:dyDescent="0.3">
      <c r="A182" s="138"/>
      <c r="B182" s="139"/>
      <c r="C182" s="139"/>
      <c r="D182" s="138"/>
      <c r="E182" s="138"/>
      <c r="F182" s="138"/>
      <c r="G182" s="138"/>
      <c r="H182" s="139"/>
      <c r="I182" s="139"/>
      <c r="J182" s="139"/>
      <c r="K182" s="138"/>
      <c r="L182" s="138"/>
      <c r="M182" s="138"/>
      <c r="N182" s="138"/>
      <c r="O182" s="138"/>
      <c r="P182" s="138"/>
      <c r="Q182" s="141"/>
      <c r="R182" s="142"/>
      <c r="S182" s="138"/>
      <c r="T182" s="173"/>
    </row>
    <row r="183" spans="1:20" ht="14.4" x14ac:dyDescent="0.3">
      <c r="A183" s="138"/>
      <c r="B183" s="139"/>
      <c r="C183" s="139"/>
      <c r="D183" s="138"/>
      <c r="E183" s="138"/>
      <c r="F183" s="138"/>
      <c r="G183" s="138"/>
      <c r="H183" s="139"/>
      <c r="I183" s="139"/>
      <c r="J183" s="139"/>
      <c r="K183" s="138"/>
      <c r="L183" s="138"/>
      <c r="M183" s="138"/>
      <c r="N183" s="138"/>
      <c r="O183" s="138"/>
      <c r="P183" s="138"/>
      <c r="Q183" s="141"/>
      <c r="R183" s="142"/>
      <c r="S183" s="138"/>
      <c r="T183" s="173"/>
    </row>
    <row r="184" spans="1:20" ht="14.4" x14ac:dyDescent="0.3">
      <c r="A184" s="138"/>
      <c r="B184" s="139"/>
      <c r="C184" s="139"/>
      <c r="D184" s="138"/>
      <c r="E184" s="138"/>
      <c r="F184" s="138"/>
      <c r="G184" s="138"/>
      <c r="H184" s="139"/>
      <c r="I184" s="139"/>
      <c r="J184" s="139"/>
      <c r="K184" s="138"/>
      <c r="L184" s="138"/>
      <c r="M184" s="138"/>
      <c r="N184" s="138"/>
      <c r="O184" s="138"/>
      <c r="P184" s="138"/>
      <c r="Q184" s="141"/>
      <c r="R184" s="142"/>
      <c r="S184" s="138"/>
      <c r="T184" s="173"/>
    </row>
    <row r="185" spans="1:20" ht="14.4" x14ac:dyDescent="0.3">
      <c r="A185" s="138"/>
      <c r="B185" s="139"/>
      <c r="C185" s="139"/>
      <c r="D185" s="138"/>
      <c r="E185" s="138"/>
      <c r="F185" s="138"/>
      <c r="G185" s="138"/>
      <c r="H185" s="139"/>
      <c r="I185" s="139"/>
      <c r="J185" s="139"/>
      <c r="K185" s="138"/>
      <c r="L185" s="138"/>
      <c r="M185" s="138"/>
      <c r="N185" s="138"/>
      <c r="O185" s="138"/>
      <c r="P185" s="138"/>
      <c r="Q185" s="141"/>
      <c r="R185" s="142"/>
      <c r="S185" s="138"/>
      <c r="T185" s="173"/>
    </row>
    <row r="186" spans="1:20" ht="14.4" x14ac:dyDescent="0.3">
      <c r="A186" s="138"/>
      <c r="B186" s="139"/>
      <c r="C186" s="139"/>
      <c r="D186" s="138"/>
      <c r="E186" s="138"/>
      <c r="F186" s="138"/>
      <c r="G186" s="138"/>
      <c r="H186" s="139"/>
      <c r="I186" s="139"/>
      <c r="J186" s="139"/>
      <c r="K186" s="138"/>
      <c r="L186" s="138"/>
      <c r="M186" s="138"/>
      <c r="N186" s="138"/>
      <c r="O186" s="138"/>
      <c r="P186" s="138"/>
      <c r="Q186" s="141"/>
      <c r="R186" s="142"/>
      <c r="S186" s="138"/>
      <c r="T186" s="173"/>
    </row>
    <row r="187" spans="1:20" ht="14.4" x14ac:dyDescent="0.3">
      <c r="A187" s="138"/>
      <c r="B187" s="139"/>
      <c r="C187" s="139"/>
      <c r="D187" s="138"/>
      <c r="E187" s="138"/>
      <c r="F187" s="138"/>
      <c r="G187" s="138"/>
      <c r="H187" s="139"/>
      <c r="I187" s="139"/>
      <c r="J187" s="139"/>
      <c r="K187" s="138"/>
      <c r="L187" s="138"/>
      <c r="M187" s="138"/>
      <c r="N187" s="138"/>
      <c r="O187" s="138"/>
      <c r="P187" s="138"/>
      <c r="Q187" s="141"/>
      <c r="R187" s="142"/>
      <c r="S187" s="138"/>
      <c r="T187" s="173"/>
    </row>
    <row r="188" spans="1:20" ht="14.4" x14ac:dyDescent="0.3">
      <c r="A188" s="138"/>
      <c r="B188" s="139"/>
      <c r="C188" s="139"/>
      <c r="D188" s="138"/>
      <c r="E188" s="138"/>
      <c r="F188" s="138"/>
      <c r="G188" s="138"/>
      <c r="H188" s="139"/>
      <c r="I188" s="139"/>
      <c r="J188" s="139"/>
      <c r="K188" s="138"/>
      <c r="L188" s="138"/>
      <c r="M188" s="138"/>
      <c r="N188" s="138"/>
      <c r="O188" s="138"/>
      <c r="P188" s="138"/>
      <c r="Q188" s="141"/>
      <c r="R188" s="142"/>
      <c r="S188" s="138"/>
      <c r="T188" s="173"/>
    </row>
    <row r="189" spans="1:20" ht="14.4" x14ac:dyDescent="0.3">
      <c r="A189" s="138"/>
      <c r="B189" s="139"/>
      <c r="C189" s="139"/>
      <c r="D189" s="138"/>
      <c r="E189" s="138"/>
      <c r="F189" s="138"/>
      <c r="G189" s="138"/>
      <c r="H189" s="139"/>
      <c r="I189" s="139"/>
      <c r="J189" s="139"/>
      <c r="K189" s="138"/>
      <c r="L189" s="138"/>
      <c r="M189" s="138"/>
      <c r="N189" s="138"/>
      <c r="O189" s="138"/>
      <c r="P189" s="138"/>
      <c r="Q189" s="141"/>
      <c r="R189" s="142"/>
      <c r="S189" s="138"/>
      <c r="T189" s="173"/>
    </row>
    <row r="190" spans="1:20" ht="14.4" x14ac:dyDescent="0.3">
      <c r="A190" s="138"/>
      <c r="B190" s="139"/>
      <c r="C190" s="139"/>
      <c r="D190" s="138"/>
      <c r="E190" s="138"/>
      <c r="F190" s="138"/>
      <c r="G190" s="138"/>
      <c r="H190" s="139"/>
      <c r="I190" s="139"/>
      <c r="J190" s="139"/>
      <c r="K190" s="138"/>
      <c r="L190" s="138"/>
      <c r="M190" s="138"/>
      <c r="N190" s="138"/>
      <c r="O190" s="138"/>
      <c r="P190" s="138"/>
      <c r="Q190" s="141"/>
      <c r="R190" s="142"/>
      <c r="S190" s="138"/>
      <c r="T190" s="173"/>
    </row>
    <row r="191" spans="1:20" ht="14.4" x14ac:dyDescent="0.3">
      <c r="A191" s="138"/>
      <c r="B191" s="139"/>
      <c r="C191" s="139"/>
      <c r="D191" s="138"/>
      <c r="E191" s="138"/>
      <c r="F191" s="138"/>
      <c r="G191" s="138"/>
      <c r="H191" s="139"/>
      <c r="I191" s="139"/>
      <c r="J191" s="139"/>
      <c r="K191" s="138"/>
      <c r="L191" s="138"/>
      <c r="M191" s="138"/>
      <c r="N191" s="138"/>
      <c r="O191" s="138"/>
      <c r="P191" s="138"/>
      <c r="Q191" s="141"/>
      <c r="R191" s="142"/>
      <c r="S191" s="138"/>
      <c r="T191" s="173"/>
    </row>
    <row r="192" spans="1:20" ht="14.4" x14ac:dyDescent="0.3">
      <c r="A192" s="138"/>
      <c r="B192" s="139"/>
      <c r="C192" s="139"/>
      <c r="D192" s="138"/>
      <c r="E192" s="138"/>
      <c r="F192" s="138"/>
      <c r="G192" s="138"/>
      <c r="H192" s="139"/>
      <c r="I192" s="139"/>
      <c r="J192" s="139"/>
      <c r="K192" s="138"/>
      <c r="L192" s="138"/>
      <c r="M192" s="138"/>
      <c r="N192" s="138"/>
      <c r="O192" s="138"/>
      <c r="P192" s="138"/>
      <c r="Q192" s="141"/>
      <c r="R192" s="142"/>
      <c r="S192" s="138"/>
      <c r="T192" s="173"/>
    </row>
    <row r="193" spans="1:20" ht="14.4" x14ac:dyDescent="0.3">
      <c r="A193" s="138"/>
      <c r="B193" s="139"/>
      <c r="C193" s="139"/>
      <c r="D193" s="138"/>
      <c r="E193" s="138"/>
      <c r="F193" s="138"/>
      <c r="G193" s="138"/>
      <c r="H193" s="139"/>
      <c r="I193" s="139"/>
      <c r="J193" s="139"/>
      <c r="K193" s="138"/>
      <c r="L193" s="138"/>
      <c r="M193" s="138"/>
      <c r="N193" s="138"/>
      <c r="O193" s="138"/>
      <c r="P193" s="138"/>
      <c r="Q193" s="141"/>
      <c r="R193" s="142"/>
      <c r="S193" s="138"/>
      <c r="T193" s="173"/>
    </row>
    <row r="194" spans="1:20" ht="14.4" x14ac:dyDescent="0.3">
      <c r="A194" s="138"/>
      <c r="B194" s="139"/>
      <c r="C194" s="139"/>
      <c r="D194" s="138"/>
      <c r="E194" s="138"/>
      <c r="F194" s="138"/>
      <c r="G194" s="138"/>
      <c r="H194" s="139"/>
      <c r="I194" s="139"/>
      <c r="J194" s="139"/>
      <c r="K194" s="138"/>
      <c r="L194" s="138"/>
      <c r="M194" s="138"/>
      <c r="N194" s="138"/>
      <c r="O194" s="138"/>
      <c r="P194" s="138"/>
      <c r="Q194" s="141"/>
      <c r="R194" s="142"/>
      <c r="S194" s="138"/>
      <c r="T194" s="173"/>
    </row>
    <row r="195" spans="1:20" ht="14.4" x14ac:dyDescent="0.3">
      <c r="A195" s="138"/>
      <c r="B195" s="139"/>
      <c r="C195" s="139"/>
      <c r="D195" s="138"/>
      <c r="E195" s="138"/>
      <c r="F195" s="138"/>
      <c r="G195" s="138"/>
      <c r="H195" s="139"/>
      <c r="I195" s="139"/>
      <c r="J195" s="139"/>
      <c r="K195" s="138"/>
      <c r="L195" s="138"/>
      <c r="M195" s="138"/>
      <c r="N195" s="138"/>
      <c r="O195" s="138"/>
      <c r="P195" s="138"/>
      <c r="Q195" s="141"/>
      <c r="R195" s="142"/>
      <c r="S195" s="138"/>
      <c r="T195" s="173"/>
    </row>
    <row r="196" spans="1:20" ht="14.4" x14ac:dyDescent="0.3">
      <c r="A196" s="138"/>
      <c r="B196" s="139"/>
      <c r="C196" s="139"/>
      <c r="D196" s="138"/>
      <c r="E196" s="138"/>
      <c r="F196" s="138"/>
      <c r="G196" s="138"/>
      <c r="H196" s="139"/>
      <c r="I196" s="139"/>
      <c r="J196" s="139"/>
      <c r="K196" s="138"/>
      <c r="L196" s="138"/>
      <c r="M196" s="138"/>
      <c r="N196" s="138"/>
      <c r="O196" s="138"/>
      <c r="P196" s="138"/>
      <c r="Q196" s="141"/>
      <c r="R196" s="142"/>
      <c r="S196" s="138"/>
      <c r="T196" s="173"/>
    </row>
    <row r="197" spans="1:20" ht="14.4" x14ac:dyDescent="0.3">
      <c r="A197" s="138"/>
      <c r="B197" s="139"/>
      <c r="C197" s="139"/>
      <c r="D197" s="138"/>
      <c r="E197" s="138"/>
      <c r="F197" s="138"/>
      <c r="G197" s="138"/>
      <c r="H197" s="139"/>
      <c r="I197" s="139"/>
      <c r="J197" s="139"/>
      <c r="K197" s="138"/>
      <c r="L197" s="138"/>
      <c r="M197" s="138"/>
      <c r="N197" s="138"/>
      <c r="O197" s="138"/>
      <c r="P197" s="138"/>
      <c r="Q197" s="141"/>
      <c r="R197" s="142"/>
      <c r="S197" s="138"/>
      <c r="T197" s="173"/>
    </row>
    <row r="198" spans="1:20" ht="14.4" x14ac:dyDescent="0.3">
      <c r="A198" s="138"/>
      <c r="B198" s="139"/>
      <c r="C198" s="139"/>
      <c r="D198" s="138"/>
      <c r="E198" s="138"/>
      <c r="F198" s="138"/>
      <c r="G198" s="138"/>
      <c r="H198" s="139"/>
      <c r="I198" s="139"/>
      <c r="J198" s="139"/>
      <c r="K198" s="138"/>
      <c r="L198" s="138"/>
      <c r="M198" s="138"/>
      <c r="N198" s="138"/>
      <c r="O198" s="138"/>
      <c r="P198" s="138"/>
      <c r="Q198" s="141"/>
      <c r="R198" s="142"/>
      <c r="S198" s="138"/>
      <c r="T198" s="173"/>
    </row>
    <row r="199" spans="1:20" ht="14.4" x14ac:dyDescent="0.3">
      <c r="A199" s="138"/>
      <c r="B199" s="139"/>
      <c r="C199" s="139"/>
      <c r="D199" s="138"/>
      <c r="E199" s="138"/>
      <c r="F199" s="138"/>
      <c r="G199" s="138"/>
      <c r="H199" s="139"/>
      <c r="I199" s="139"/>
      <c r="J199" s="139"/>
      <c r="K199" s="138"/>
      <c r="L199" s="138"/>
      <c r="M199" s="138"/>
      <c r="N199" s="138"/>
      <c r="O199" s="138"/>
      <c r="P199" s="138"/>
      <c r="Q199" s="141"/>
      <c r="R199" s="142"/>
      <c r="S199" s="138"/>
      <c r="T199" s="173"/>
    </row>
    <row r="200" spans="1:20" ht="14.4" x14ac:dyDescent="0.3">
      <c r="A200" s="138"/>
      <c r="B200" s="139"/>
      <c r="C200" s="139"/>
      <c r="D200" s="138"/>
      <c r="E200" s="138"/>
      <c r="F200" s="138"/>
      <c r="G200" s="138"/>
      <c r="H200" s="139"/>
      <c r="I200" s="139"/>
      <c r="J200" s="139"/>
      <c r="K200" s="138"/>
      <c r="L200" s="138"/>
      <c r="M200" s="138"/>
      <c r="N200" s="138"/>
      <c r="O200" s="138"/>
      <c r="P200" s="138"/>
      <c r="Q200" s="141"/>
      <c r="R200" s="142"/>
      <c r="S200" s="138"/>
      <c r="T200" s="173"/>
    </row>
    <row r="201" spans="1:20" ht="14.4" x14ac:dyDescent="0.3">
      <c r="A201" s="138"/>
      <c r="B201" s="139"/>
      <c r="C201" s="139"/>
      <c r="D201" s="138"/>
      <c r="E201" s="138"/>
      <c r="F201" s="138"/>
      <c r="G201" s="138"/>
      <c r="H201" s="139"/>
      <c r="I201" s="139"/>
      <c r="J201" s="139"/>
      <c r="K201" s="138"/>
      <c r="L201" s="138"/>
      <c r="M201" s="138"/>
      <c r="N201" s="138"/>
      <c r="O201" s="138"/>
      <c r="P201" s="138"/>
      <c r="Q201" s="141"/>
      <c r="R201" s="142"/>
      <c r="S201" s="138"/>
      <c r="T201" s="173"/>
    </row>
    <row r="202" spans="1:20" ht="14.4" x14ac:dyDescent="0.3">
      <c r="A202" s="138"/>
      <c r="B202" s="139"/>
      <c r="C202" s="139"/>
      <c r="D202" s="138"/>
      <c r="E202" s="138"/>
      <c r="F202" s="138"/>
      <c r="G202" s="138"/>
      <c r="H202" s="139"/>
      <c r="I202" s="139"/>
      <c r="J202" s="139"/>
      <c r="K202" s="138"/>
      <c r="L202" s="138"/>
      <c r="M202" s="138"/>
      <c r="N202" s="138"/>
      <c r="O202" s="138"/>
      <c r="P202" s="138"/>
      <c r="Q202" s="141"/>
      <c r="R202" s="142"/>
      <c r="S202" s="138"/>
      <c r="T202" s="173"/>
    </row>
    <row r="203" spans="1:20" ht="14.4" x14ac:dyDescent="0.3">
      <c r="A203" s="138"/>
      <c r="B203" s="139"/>
      <c r="C203" s="139"/>
      <c r="D203" s="138"/>
      <c r="E203" s="138"/>
      <c r="F203" s="138"/>
      <c r="G203" s="138"/>
      <c r="H203" s="139"/>
      <c r="I203" s="139"/>
      <c r="J203" s="139"/>
      <c r="K203" s="138"/>
      <c r="L203" s="138"/>
      <c r="M203" s="138"/>
      <c r="N203" s="138"/>
      <c r="O203" s="138"/>
      <c r="P203" s="138"/>
      <c r="Q203" s="141"/>
      <c r="R203" s="142"/>
      <c r="S203" s="138"/>
      <c r="T203" s="173"/>
    </row>
    <row r="204" spans="1:20" ht="14.4" x14ac:dyDescent="0.3">
      <c r="A204" s="138"/>
      <c r="B204" s="139"/>
      <c r="C204" s="139"/>
      <c r="D204" s="138"/>
      <c r="E204" s="138"/>
      <c r="F204" s="138"/>
      <c r="G204" s="138"/>
      <c r="H204" s="139"/>
      <c r="I204" s="139"/>
      <c r="J204" s="139"/>
      <c r="K204" s="138"/>
      <c r="L204" s="138"/>
      <c r="M204" s="138"/>
      <c r="N204" s="138"/>
      <c r="O204" s="138"/>
      <c r="P204" s="138"/>
      <c r="Q204" s="141"/>
      <c r="R204" s="142"/>
      <c r="S204" s="138"/>
      <c r="T204" s="173"/>
    </row>
    <row r="205" spans="1:20" ht="14.4" x14ac:dyDescent="0.3">
      <c r="A205" s="138"/>
      <c r="B205" s="139"/>
      <c r="C205" s="139"/>
      <c r="D205" s="138"/>
      <c r="E205" s="138"/>
      <c r="F205" s="138"/>
      <c r="G205" s="138"/>
      <c r="H205" s="139"/>
      <c r="I205" s="139"/>
      <c r="J205" s="139"/>
      <c r="K205" s="138"/>
      <c r="L205" s="138"/>
      <c r="M205" s="138"/>
      <c r="N205" s="138"/>
      <c r="O205" s="138"/>
      <c r="P205" s="138"/>
      <c r="Q205" s="141"/>
      <c r="R205" s="142"/>
      <c r="S205" s="138"/>
      <c r="T205" s="173"/>
    </row>
    <row r="206" spans="1:20" ht="14.4" x14ac:dyDescent="0.3">
      <c r="A206" s="138"/>
      <c r="B206" s="139"/>
      <c r="C206" s="139"/>
      <c r="D206" s="138"/>
      <c r="E206" s="138"/>
      <c r="F206" s="138"/>
      <c r="G206" s="138"/>
      <c r="H206" s="139"/>
      <c r="I206" s="139"/>
      <c r="J206" s="139"/>
      <c r="K206" s="138"/>
      <c r="L206" s="138"/>
      <c r="M206" s="138"/>
      <c r="N206" s="138"/>
      <c r="O206" s="138"/>
      <c r="P206" s="138"/>
      <c r="Q206" s="141"/>
      <c r="R206" s="142"/>
      <c r="S206" s="138"/>
      <c r="T206" s="173"/>
    </row>
    <row r="207" spans="1:20" ht="14.4" x14ac:dyDescent="0.3">
      <c r="A207" s="138"/>
      <c r="B207" s="139"/>
      <c r="C207" s="139"/>
      <c r="D207" s="138"/>
      <c r="E207" s="138"/>
      <c r="F207" s="138"/>
      <c r="G207" s="138"/>
      <c r="H207" s="139"/>
      <c r="I207" s="139"/>
      <c r="J207" s="139"/>
      <c r="K207" s="138"/>
      <c r="L207" s="138"/>
      <c r="M207" s="138"/>
      <c r="N207" s="138"/>
      <c r="O207" s="138"/>
      <c r="P207" s="138"/>
      <c r="Q207" s="141"/>
      <c r="R207" s="142"/>
      <c r="S207" s="138"/>
      <c r="T207" s="173"/>
    </row>
    <row r="208" spans="1:20" ht="14.4" x14ac:dyDescent="0.3">
      <c r="A208" s="138"/>
      <c r="B208" s="139"/>
      <c r="C208" s="139"/>
      <c r="D208" s="138"/>
      <c r="E208" s="138"/>
      <c r="F208" s="138"/>
      <c r="G208" s="138"/>
      <c r="H208" s="139"/>
      <c r="I208" s="139"/>
      <c r="J208" s="139"/>
      <c r="K208" s="138"/>
      <c r="L208" s="138"/>
      <c r="M208" s="138"/>
      <c r="N208" s="138"/>
      <c r="O208" s="138"/>
      <c r="P208" s="138"/>
      <c r="Q208" s="141"/>
      <c r="R208" s="142"/>
      <c r="S208" s="138"/>
      <c r="T208" s="173"/>
    </row>
    <row r="209" spans="1:20" ht="14.4" x14ac:dyDescent="0.3">
      <c r="A209" s="138"/>
      <c r="B209" s="139"/>
      <c r="C209" s="139"/>
      <c r="D209" s="138"/>
      <c r="E209" s="138"/>
      <c r="F209" s="138"/>
      <c r="G209" s="138"/>
      <c r="H209" s="139"/>
      <c r="I209" s="139"/>
      <c r="J209" s="139"/>
      <c r="K209" s="138"/>
      <c r="L209" s="138"/>
      <c r="M209" s="138"/>
      <c r="N209" s="138"/>
      <c r="O209" s="138"/>
      <c r="P209" s="138"/>
      <c r="Q209" s="141"/>
      <c r="R209" s="142"/>
      <c r="S209" s="138"/>
      <c r="T209" s="173"/>
    </row>
    <row r="210" spans="1:20" ht="14.4" x14ac:dyDescent="0.3">
      <c r="A210" s="138"/>
      <c r="B210" s="139"/>
      <c r="C210" s="139"/>
      <c r="D210" s="138"/>
      <c r="E210" s="138"/>
      <c r="F210" s="138"/>
      <c r="G210" s="138"/>
      <c r="H210" s="139"/>
      <c r="I210" s="139"/>
      <c r="J210" s="139"/>
      <c r="K210" s="138"/>
      <c r="L210" s="138"/>
      <c r="M210" s="138"/>
      <c r="N210" s="138"/>
      <c r="O210" s="138"/>
      <c r="P210" s="138"/>
      <c r="Q210" s="141"/>
      <c r="R210" s="142"/>
      <c r="S210" s="138"/>
      <c r="T210" s="173"/>
    </row>
    <row r="211" spans="1:20" ht="14.4" x14ac:dyDescent="0.3">
      <c r="A211" s="138"/>
      <c r="B211" s="139"/>
      <c r="C211" s="139"/>
      <c r="D211" s="138"/>
      <c r="E211" s="138"/>
      <c r="F211" s="138"/>
      <c r="G211" s="138"/>
      <c r="H211" s="139"/>
      <c r="I211" s="139"/>
      <c r="J211" s="139"/>
      <c r="K211" s="138"/>
      <c r="L211" s="138"/>
      <c r="M211" s="138"/>
      <c r="N211" s="138"/>
      <c r="O211" s="138"/>
      <c r="P211" s="138"/>
      <c r="Q211" s="141"/>
      <c r="R211" s="142"/>
      <c r="S211" s="138"/>
      <c r="T211" s="173"/>
    </row>
    <row r="212" spans="1:20" ht="14.4" x14ac:dyDescent="0.3">
      <c r="A212" s="138"/>
      <c r="B212" s="139"/>
      <c r="C212" s="139"/>
      <c r="D212" s="138"/>
      <c r="E212" s="138"/>
      <c r="F212" s="138"/>
      <c r="G212" s="138"/>
      <c r="H212" s="139"/>
      <c r="I212" s="139"/>
      <c r="J212" s="139"/>
      <c r="K212" s="138"/>
      <c r="L212" s="138"/>
      <c r="M212" s="138"/>
      <c r="N212" s="138"/>
      <c r="O212" s="138"/>
      <c r="P212" s="138"/>
      <c r="Q212" s="141"/>
      <c r="R212" s="142"/>
      <c r="S212" s="138"/>
      <c r="T212" s="173"/>
    </row>
    <row r="213" spans="1:20" ht="14.4" x14ac:dyDescent="0.3">
      <c r="A213" s="138"/>
      <c r="B213" s="139"/>
      <c r="C213" s="139"/>
      <c r="D213" s="138"/>
      <c r="E213" s="138"/>
      <c r="F213" s="138"/>
      <c r="G213" s="138"/>
      <c r="H213" s="139"/>
      <c r="I213" s="139"/>
      <c r="J213" s="139"/>
      <c r="K213" s="138"/>
      <c r="L213" s="138"/>
      <c r="M213" s="138"/>
      <c r="N213" s="138"/>
      <c r="O213" s="138"/>
      <c r="P213" s="138"/>
      <c r="Q213" s="141"/>
      <c r="R213" s="142"/>
      <c r="S213" s="138"/>
      <c r="T213" s="173"/>
    </row>
    <row r="214" spans="1:20" ht="14.4" x14ac:dyDescent="0.3">
      <c r="A214" s="138"/>
      <c r="B214" s="139"/>
      <c r="C214" s="139"/>
      <c r="D214" s="138"/>
      <c r="E214" s="138"/>
      <c r="F214" s="138"/>
      <c r="G214" s="138"/>
      <c r="H214" s="139"/>
      <c r="I214" s="139"/>
      <c r="J214" s="139"/>
      <c r="K214" s="138"/>
      <c r="L214" s="138"/>
      <c r="M214" s="138"/>
      <c r="N214" s="138"/>
      <c r="O214" s="138"/>
      <c r="P214" s="138"/>
      <c r="Q214" s="141"/>
      <c r="R214" s="142"/>
      <c r="S214" s="138"/>
      <c r="T214" s="173"/>
    </row>
    <row r="215" spans="1:20" ht="14.4" x14ac:dyDescent="0.3">
      <c r="A215" s="138"/>
      <c r="B215" s="139"/>
      <c r="C215" s="139"/>
      <c r="D215" s="138"/>
      <c r="E215" s="138"/>
      <c r="F215" s="138"/>
      <c r="G215" s="138"/>
      <c r="H215" s="139"/>
      <c r="I215" s="139"/>
      <c r="J215" s="139"/>
      <c r="K215" s="138"/>
      <c r="L215" s="138"/>
      <c r="M215" s="138"/>
      <c r="N215" s="138"/>
      <c r="O215" s="138"/>
      <c r="P215" s="138"/>
      <c r="Q215" s="141"/>
      <c r="R215" s="142"/>
      <c r="S215" s="138"/>
      <c r="T215" s="173"/>
    </row>
    <row r="216" spans="1:20" ht="14.4" x14ac:dyDescent="0.3">
      <c r="A216" s="138"/>
      <c r="B216" s="139"/>
      <c r="C216" s="139"/>
      <c r="D216" s="138"/>
      <c r="E216" s="138"/>
      <c r="F216" s="138"/>
      <c r="G216" s="138"/>
      <c r="H216" s="139"/>
      <c r="I216" s="139"/>
      <c r="J216" s="139"/>
      <c r="K216" s="138"/>
      <c r="L216" s="138"/>
      <c r="M216" s="138"/>
      <c r="N216" s="138"/>
      <c r="O216" s="138"/>
      <c r="P216" s="138"/>
      <c r="Q216" s="141"/>
      <c r="R216" s="142"/>
      <c r="S216" s="138"/>
      <c r="T216" s="173"/>
    </row>
    <row r="217" spans="1:20" ht="14.4" x14ac:dyDescent="0.3">
      <c r="A217" s="138"/>
      <c r="B217" s="139"/>
      <c r="C217" s="139"/>
      <c r="D217" s="138"/>
      <c r="E217" s="138"/>
      <c r="F217" s="138"/>
      <c r="G217" s="138"/>
      <c r="H217" s="139"/>
      <c r="I217" s="139"/>
      <c r="J217" s="139"/>
      <c r="K217" s="138"/>
      <c r="L217" s="138"/>
      <c r="M217" s="138"/>
      <c r="N217" s="138"/>
      <c r="O217" s="138"/>
      <c r="P217" s="138"/>
      <c r="Q217" s="141"/>
      <c r="R217" s="142"/>
      <c r="S217" s="138"/>
      <c r="T217" s="173"/>
    </row>
    <row r="218" spans="1:20" ht="14.4" x14ac:dyDescent="0.3">
      <c r="A218" s="138"/>
      <c r="B218" s="139"/>
      <c r="C218" s="139"/>
      <c r="D218" s="138"/>
      <c r="E218" s="138"/>
      <c r="F218" s="138"/>
      <c r="G218" s="138"/>
      <c r="H218" s="139"/>
      <c r="I218" s="139"/>
      <c r="J218" s="139"/>
      <c r="K218" s="138"/>
      <c r="L218" s="138"/>
      <c r="M218" s="138"/>
      <c r="N218" s="138"/>
      <c r="O218" s="138"/>
      <c r="P218" s="138"/>
      <c r="Q218" s="141"/>
      <c r="R218" s="142"/>
      <c r="S218" s="138"/>
      <c r="T218" s="173"/>
    </row>
    <row r="219" spans="1:20" ht="14.4" x14ac:dyDescent="0.3">
      <c r="A219" s="138"/>
      <c r="B219" s="139"/>
      <c r="C219" s="139"/>
      <c r="D219" s="138"/>
      <c r="E219" s="138"/>
      <c r="F219" s="138"/>
      <c r="G219" s="138"/>
      <c r="H219" s="139"/>
      <c r="I219" s="139"/>
      <c r="J219" s="139"/>
      <c r="K219" s="138"/>
      <c r="L219" s="138"/>
      <c r="M219" s="138"/>
      <c r="N219" s="138"/>
      <c r="O219" s="138"/>
      <c r="P219" s="138"/>
      <c r="Q219" s="141"/>
      <c r="R219" s="142"/>
      <c r="S219" s="138"/>
      <c r="T219" s="173"/>
    </row>
    <row r="220" spans="1:20" ht="14.4" x14ac:dyDescent="0.3">
      <c r="A220" s="138"/>
      <c r="B220" s="139"/>
      <c r="C220" s="139"/>
      <c r="D220" s="138"/>
      <c r="E220" s="138"/>
      <c r="F220" s="138"/>
      <c r="G220" s="138"/>
      <c r="H220" s="139"/>
      <c r="I220" s="139"/>
      <c r="J220" s="139"/>
      <c r="K220" s="138"/>
      <c r="L220" s="138"/>
      <c r="M220" s="138"/>
      <c r="N220" s="138"/>
      <c r="O220" s="138"/>
      <c r="P220" s="138"/>
      <c r="Q220" s="141"/>
      <c r="R220" s="142"/>
      <c r="S220" s="138"/>
      <c r="T220" s="173"/>
    </row>
    <row r="221" spans="1:20" ht="14.4" x14ac:dyDescent="0.3">
      <c r="A221" s="138"/>
      <c r="B221" s="139"/>
      <c r="C221" s="139"/>
      <c r="D221" s="138"/>
      <c r="E221" s="138"/>
      <c r="F221" s="138"/>
      <c r="G221" s="138"/>
      <c r="H221" s="139"/>
      <c r="I221" s="139"/>
      <c r="J221" s="139"/>
      <c r="K221" s="138"/>
      <c r="L221" s="138"/>
      <c r="M221" s="138"/>
      <c r="N221" s="138"/>
      <c r="O221" s="138"/>
      <c r="P221" s="138"/>
      <c r="Q221" s="141"/>
      <c r="R221" s="142"/>
      <c r="S221" s="138"/>
      <c r="T221" s="173"/>
    </row>
    <row r="222" spans="1:20" ht="14.4" x14ac:dyDescent="0.3">
      <c r="A222" s="138"/>
      <c r="B222" s="139"/>
      <c r="C222" s="139"/>
      <c r="D222" s="138"/>
      <c r="E222" s="138"/>
      <c r="F222" s="138"/>
      <c r="G222" s="138"/>
      <c r="H222" s="139"/>
      <c r="I222" s="139"/>
      <c r="J222" s="139"/>
      <c r="K222" s="138"/>
      <c r="L222" s="138"/>
      <c r="M222" s="138"/>
      <c r="N222" s="138"/>
      <c r="O222" s="138"/>
      <c r="P222" s="138"/>
      <c r="Q222" s="141"/>
      <c r="R222" s="142"/>
      <c r="S222" s="138"/>
      <c r="T222" s="173"/>
    </row>
    <row r="223" spans="1:20" ht="14.4" x14ac:dyDescent="0.3">
      <c r="A223" s="138"/>
      <c r="B223" s="139"/>
      <c r="C223" s="139"/>
      <c r="D223" s="138"/>
      <c r="E223" s="138"/>
      <c r="F223" s="138"/>
      <c r="G223" s="138"/>
      <c r="H223" s="139"/>
      <c r="I223" s="139"/>
      <c r="J223" s="139"/>
      <c r="K223" s="138"/>
      <c r="L223" s="138"/>
      <c r="M223" s="138"/>
      <c r="N223" s="138"/>
      <c r="O223" s="138"/>
      <c r="P223" s="138"/>
      <c r="Q223" s="141"/>
      <c r="R223" s="142"/>
      <c r="S223" s="138"/>
      <c r="T223" s="173"/>
    </row>
    <row r="224" spans="1:20" ht="14.4" x14ac:dyDescent="0.3">
      <c r="A224" s="138"/>
      <c r="B224" s="139"/>
      <c r="C224" s="139"/>
      <c r="D224" s="138"/>
      <c r="E224" s="138"/>
      <c r="F224" s="138"/>
      <c r="G224" s="138"/>
      <c r="H224" s="139"/>
      <c r="I224" s="139"/>
      <c r="J224" s="139"/>
      <c r="K224" s="138"/>
      <c r="L224" s="138"/>
      <c r="M224" s="138"/>
      <c r="N224" s="138"/>
      <c r="O224" s="138"/>
      <c r="P224" s="138"/>
      <c r="Q224" s="141"/>
      <c r="R224" s="142"/>
      <c r="S224" s="138"/>
      <c r="T224" s="173"/>
    </row>
    <row r="225" spans="1:20" ht="14.4" x14ac:dyDescent="0.3">
      <c r="A225" s="138"/>
      <c r="B225" s="139"/>
      <c r="C225" s="139"/>
      <c r="D225" s="138"/>
      <c r="E225" s="138"/>
      <c r="F225" s="138"/>
      <c r="G225" s="138"/>
      <c r="H225" s="139"/>
      <c r="I225" s="139"/>
      <c r="J225" s="139"/>
      <c r="K225" s="138"/>
      <c r="L225" s="138"/>
      <c r="M225" s="138"/>
      <c r="N225" s="138"/>
      <c r="O225" s="138"/>
      <c r="P225" s="138"/>
      <c r="Q225" s="141"/>
      <c r="R225" s="142"/>
      <c r="S225" s="138"/>
      <c r="T225" s="173"/>
    </row>
    <row r="226" spans="1:20" ht="14.4" x14ac:dyDescent="0.3">
      <c r="A226" s="138"/>
      <c r="B226" s="139"/>
      <c r="C226" s="139"/>
      <c r="D226" s="138"/>
      <c r="E226" s="138"/>
      <c r="F226" s="138"/>
      <c r="G226" s="138"/>
      <c r="H226" s="139"/>
      <c r="I226" s="139"/>
      <c r="J226" s="139"/>
      <c r="K226" s="138"/>
      <c r="L226" s="138"/>
      <c r="M226" s="138"/>
      <c r="N226" s="138"/>
      <c r="O226" s="138"/>
      <c r="P226" s="138"/>
      <c r="Q226" s="141"/>
      <c r="R226" s="142"/>
      <c r="S226" s="138"/>
      <c r="T226" s="173"/>
    </row>
    <row r="227" spans="1:20" ht="14.4" x14ac:dyDescent="0.3">
      <c r="A227" s="138"/>
      <c r="B227" s="139"/>
      <c r="C227" s="139"/>
      <c r="D227" s="138"/>
      <c r="E227" s="138"/>
      <c r="F227" s="138"/>
      <c r="G227" s="138"/>
      <c r="H227" s="139"/>
      <c r="I227" s="139"/>
      <c r="J227" s="139"/>
      <c r="K227" s="138"/>
      <c r="L227" s="138"/>
      <c r="M227" s="138"/>
      <c r="N227" s="138"/>
      <c r="O227" s="138"/>
      <c r="P227" s="138"/>
      <c r="Q227" s="141"/>
      <c r="R227" s="142"/>
      <c r="S227" s="138"/>
      <c r="T227" s="173"/>
    </row>
    <row r="228" spans="1:20" ht="14.4" x14ac:dyDescent="0.3">
      <c r="A228" s="138"/>
      <c r="B228" s="139"/>
      <c r="C228" s="139"/>
      <c r="D228" s="138"/>
      <c r="E228" s="138"/>
      <c r="F228" s="138"/>
      <c r="G228" s="138"/>
      <c r="H228" s="139"/>
      <c r="I228" s="139"/>
      <c r="J228" s="139"/>
      <c r="K228" s="138"/>
      <c r="L228" s="138"/>
      <c r="M228" s="138"/>
      <c r="N228" s="138"/>
      <c r="O228" s="138"/>
      <c r="P228" s="138"/>
      <c r="Q228" s="141"/>
      <c r="R228" s="142"/>
      <c r="S228" s="138"/>
      <c r="T228" s="173"/>
    </row>
    <row r="229" spans="1:20" ht="14.4" x14ac:dyDescent="0.3">
      <c r="A229" s="138"/>
      <c r="B229" s="139"/>
      <c r="C229" s="139"/>
      <c r="D229" s="138"/>
      <c r="E229" s="138"/>
      <c r="F229" s="138"/>
      <c r="G229" s="138"/>
      <c r="H229" s="139"/>
      <c r="I229" s="139"/>
      <c r="J229" s="139"/>
      <c r="K229" s="138"/>
      <c r="L229" s="138"/>
      <c r="M229" s="138"/>
      <c r="N229" s="138"/>
      <c r="O229" s="138"/>
      <c r="P229" s="138"/>
      <c r="Q229" s="141"/>
      <c r="R229" s="142"/>
      <c r="S229" s="138"/>
      <c r="T229" s="173"/>
    </row>
    <row r="230" spans="1:20" ht="14.4" x14ac:dyDescent="0.3">
      <c r="A230" s="138"/>
      <c r="B230" s="139"/>
      <c r="C230" s="139"/>
      <c r="D230" s="138"/>
      <c r="E230" s="138"/>
      <c r="F230" s="138"/>
      <c r="G230" s="138"/>
      <c r="H230" s="139"/>
      <c r="I230" s="139"/>
      <c r="J230" s="139"/>
      <c r="K230" s="138"/>
      <c r="L230" s="138"/>
      <c r="M230" s="138"/>
      <c r="N230" s="138"/>
      <c r="O230" s="138"/>
      <c r="P230" s="138"/>
      <c r="Q230" s="141"/>
      <c r="R230" s="142"/>
      <c r="S230" s="138"/>
      <c r="T230" s="173"/>
    </row>
    <row r="231" spans="1:20" ht="14.4" x14ac:dyDescent="0.3">
      <c r="A231" s="138"/>
      <c r="B231" s="139"/>
      <c r="C231" s="139"/>
      <c r="D231" s="138"/>
      <c r="E231" s="138"/>
      <c r="F231" s="138"/>
      <c r="G231" s="138"/>
      <c r="H231" s="139"/>
      <c r="I231" s="139"/>
      <c r="J231" s="139"/>
      <c r="K231" s="138"/>
      <c r="L231" s="138"/>
      <c r="M231" s="138"/>
      <c r="N231" s="138"/>
      <c r="O231" s="138"/>
      <c r="P231" s="138"/>
      <c r="Q231" s="141"/>
      <c r="R231" s="142"/>
      <c r="S231" s="138"/>
      <c r="T231" s="173"/>
    </row>
    <row r="232" spans="1:20" ht="14.4" x14ac:dyDescent="0.3">
      <c r="A232" s="138"/>
      <c r="B232" s="139"/>
      <c r="C232" s="139"/>
      <c r="D232" s="138"/>
      <c r="E232" s="138"/>
      <c r="F232" s="138"/>
      <c r="G232" s="138"/>
      <c r="H232" s="139"/>
      <c r="I232" s="139"/>
      <c r="J232" s="139"/>
      <c r="K232" s="138"/>
      <c r="L232" s="138"/>
      <c r="M232" s="138"/>
      <c r="N232" s="138"/>
      <c r="O232" s="138"/>
      <c r="P232" s="138"/>
      <c r="Q232" s="141"/>
      <c r="R232" s="142"/>
      <c r="S232" s="138"/>
      <c r="T232" s="173"/>
    </row>
    <row r="233" spans="1:20" ht="14.4" x14ac:dyDescent="0.3">
      <c r="A233" s="138"/>
      <c r="B233" s="139"/>
      <c r="C233" s="139"/>
      <c r="D233" s="138"/>
      <c r="E233" s="138"/>
      <c r="F233" s="138"/>
      <c r="G233" s="138"/>
      <c r="H233" s="139"/>
      <c r="I233" s="139"/>
      <c r="J233" s="139"/>
      <c r="K233" s="138"/>
      <c r="L233" s="138"/>
      <c r="M233" s="138"/>
      <c r="N233" s="138"/>
      <c r="O233" s="138"/>
      <c r="P233" s="138"/>
      <c r="Q233" s="141"/>
      <c r="R233" s="142"/>
      <c r="S233" s="138"/>
      <c r="T233" s="173"/>
    </row>
    <row r="234" spans="1:20" ht="14.4" x14ac:dyDescent="0.3">
      <c r="A234" s="138"/>
      <c r="B234" s="139"/>
      <c r="C234" s="139"/>
      <c r="D234" s="138"/>
      <c r="E234" s="138"/>
      <c r="F234" s="138"/>
      <c r="G234" s="138"/>
      <c r="H234" s="139"/>
      <c r="I234" s="139"/>
      <c r="J234" s="139"/>
      <c r="K234" s="138"/>
      <c r="L234" s="138"/>
      <c r="M234" s="138"/>
      <c r="N234" s="138"/>
      <c r="O234" s="138"/>
      <c r="P234" s="138"/>
      <c r="Q234" s="141"/>
      <c r="R234" s="142"/>
      <c r="S234" s="138"/>
      <c r="T234" s="173"/>
    </row>
    <row r="235" spans="1:20" ht="14.4" x14ac:dyDescent="0.3">
      <c r="A235" s="138"/>
      <c r="B235" s="139"/>
      <c r="C235" s="139"/>
      <c r="D235" s="138"/>
      <c r="E235" s="138"/>
      <c r="F235" s="138"/>
      <c r="G235" s="138"/>
      <c r="H235" s="139"/>
      <c r="I235" s="139"/>
      <c r="J235" s="139"/>
      <c r="K235" s="138"/>
      <c r="L235" s="138"/>
      <c r="M235" s="138"/>
      <c r="N235" s="138"/>
      <c r="O235" s="138"/>
      <c r="P235" s="138"/>
      <c r="Q235" s="141"/>
      <c r="R235" s="142"/>
      <c r="S235" s="138"/>
      <c r="T235" s="173"/>
    </row>
    <row r="236" spans="1:20" ht="14.4" x14ac:dyDescent="0.3">
      <c r="A236" s="138"/>
      <c r="B236" s="139"/>
      <c r="C236" s="139"/>
      <c r="D236" s="138"/>
      <c r="E236" s="138"/>
      <c r="F236" s="138"/>
      <c r="G236" s="138"/>
      <c r="H236" s="139"/>
      <c r="I236" s="139"/>
      <c r="J236" s="139"/>
      <c r="K236" s="138"/>
      <c r="L236" s="138"/>
      <c r="M236" s="138"/>
      <c r="N236" s="138"/>
      <c r="O236" s="138"/>
      <c r="P236" s="138"/>
      <c r="Q236" s="141"/>
      <c r="R236" s="142"/>
      <c r="S236" s="138"/>
      <c r="T236" s="173"/>
    </row>
    <row r="237" spans="1:20" ht="14.4" x14ac:dyDescent="0.3">
      <c r="A237" s="138"/>
      <c r="B237" s="139"/>
      <c r="C237" s="139"/>
      <c r="D237" s="138"/>
      <c r="E237" s="138"/>
      <c r="F237" s="138"/>
      <c r="G237" s="138"/>
      <c r="H237" s="139"/>
      <c r="I237" s="139"/>
      <c r="J237" s="139"/>
      <c r="K237" s="138"/>
      <c r="L237" s="138"/>
      <c r="M237" s="138"/>
      <c r="N237" s="138"/>
      <c r="O237" s="138"/>
      <c r="P237" s="138"/>
      <c r="Q237" s="141"/>
      <c r="R237" s="142"/>
      <c r="S237" s="138"/>
      <c r="T237" s="173"/>
    </row>
    <row r="238" spans="1:20" ht="14.4" x14ac:dyDescent="0.3">
      <c r="A238" s="138"/>
      <c r="B238" s="139"/>
      <c r="C238" s="139"/>
      <c r="D238" s="138"/>
      <c r="E238" s="138"/>
      <c r="F238" s="138"/>
      <c r="G238" s="138"/>
      <c r="H238" s="139"/>
      <c r="I238" s="139"/>
      <c r="J238" s="139"/>
      <c r="K238" s="138"/>
      <c r="L238" s="138"/>
      <c r="M238" s="138"/>
      <c r="N238" s="138"/>
      <c r="O238" s="138"/>
      <c r="P238" s="138"/>
      <c r="Q238" s="141"/>
      <c r="R238" s="142"/>
      <c r="S238" s="138"/>
      <c r="T238" s="173"/>
    </row>
    <row r="239" spans="1:20" ht="14.4" x14ac:dyDescent="0.3">
      <c r="A239" s="138"/>
      <c r="B239" s="139"/>
      <c r="C239" s="139"/>
      <c r="D239" s="138"/>
      <c r="E239" s="138"/>
      <c r="F239" s="138"/>
      <c r="G239" s="138"/>
      <c r="H239" s="139"/>
      <c r="I239" s="139"/>
      <c r="J239" s="139"/>
      <c r="K239" s="138"/>
      <c r="L239" s="138"/>
      <c r="M239" s="138"/>
      <c r="N239" s="138"/>
      <c r="O239" s="138"/>
      <c r="P239" s="138"/>
      <c r="Q239" s="141"/>
      <c r="R239" s="142"/>
      <c r="S239" s="138"/>
      <c r="T239" s="173"/>
    </row>
    <row r="240" spans="1:20" ht="14.4" x14ac:dyDescent="0.3">
      <c r="A240" s="138"/>
      <c r="B240" s="139"/>
      <c r="C240" s="139"/>
      <c r="D240" s="138"/>
      <c r="E240" s="138"/>
      <c r="F240" s="138"/>
      <c r="G240" s="138"/>
      <c r="H240" s="139"/>
      <c r="I240" s="139"/>
      <c r="J240" s="139"/>
      <c r="K240" s="138"/>
      <c r="L240" s="138"/>
      <c r="M240" s="138"/>
      <c r="N240" s="138"/>
      <c r="O240" s="138"/>
      <c r="P240" s="138"/>
      <c r="Q240" s="141"/>
      <c r="R240" s="142"/>
      <c r="S240" s="138"/>
      <c r="T240" s="173"/>
    </row>
    <row r="241" spans="1:20" ht="14.4" x14ac:dyDescent="0.3">
      <c r="A241" s="138"/>
      <c r="B241" s="139"/>
      <c r="C241" s="139"/>
      <c r="D241" s="138"/>
      <c r="E241" s="138"/>
      <c r="F241" s="138"/>
      <c r="G241" s="138"/>
      <c r="H241" s="139"/>
      <c r="I241" s="139"/>
      <c r="J241" s="139"/>
      <c r="K241" s="138"/>
      <c r="L241" s="138"/>
      <c r="M241" s="138"/>
      <c r="N241" s="138"/>
      <c r="O241" s="138"/>
      <c r="P241" s="138"/>
      <c r="Q241" s="141"/>
      <c r="R241" s="142"/>
      <c r="S241" s="138"/>
      <c r="T241" s="173"/>
    </row>
    <row r="242" spans="1:20" ht="14.4" x14ac:dyDescent="0.3">
      <c r="A242" s="138"/>
      <c r="B242" s="139"/>
      <c r="C242" s="139"/>
      <c r="D242" s="138"/>
      <c r="E242" s="138"/>
      <c r="F242" s="138"/>
      <c r="G242" s="138"/>
      <c r="H242" s="139"/>
      <c r="I242" s="139"/>
      <c r="J242" s="139"/>
      <c r="K242" s="138"/>
      <c r="L242" s="138"/>
      <c r="M242" s="138"/>
      <c r="N242" s="138"/>
      <c r="O242" s="138"/>
      <c r="P242" s="138"/>
      <c r="Q242" s="141"/>
      <c r="R242" s="142"/>
      <c r="S242" s="138"/>
      <c r="T242" s="173"/>
    </row>
    <row r="243" spans="1:20" ht="14.4" x14ac:dyDescent="0.3">
      <c r="A243" s="138"/>
      <c r="B243" s="139"/>
      <c r="C243" s="139"/>
      <c r="D243" s="138"/>
      <c r="E243" s="138"/>
      <c r="F243" s="138"/>
      <c r="G243" s="138"/>
      <c r="H243" s="139"/>
      <c r="I243" s="139"/>
      <c r="J243" s="139"/>
      <c r="K243" s="138"/>
      <c r="L243" s="138"/>
      <c r="M243" s="138"/>
      <c r="N243" s="138"/>
      <c r="O243" s="138"/>
      <c r="P243" s="138"/>
      <c r="Q243" s="141"/>
      <c r="R243" s="142"/>
      <c r="S243" s="138"/>
      <c r="T243" s="173"/>
    </row>
    <row r="244" spans="1:20" ht="14.4" x14ac:dyDescent="0.3">
      <c r="A244" s="138"/>
      <c r="B244" s="139"/>
      <c r="C244" s="139"/>
      <c r="D244" s="138"/>
      <c r="E244" s="138"/>
      <c r="F244" s="138"/>
      <c r="G244" s="138"/>
      <c r="H244" s="139"/>
      <c r="I244" s="139"/>
      <c r="J244" s="139"/>
      <c r="K244" s="138"/>
      <c r="L244" s="138"/>
      <c r="M244" s="138"/>
      <c r="N244" s="138"/>
      <c r="O244" s="138"/>
      <c r="P244" s="138"/>
      <c r="Q244" s="141"/>
      <c r="R244" s="142"/>
      <c r="S244" s="138"/>
      <c r="T244" s="173"/>
    </row>
    <row r="245" spans="1:20" ht="14.4" x14ac:dyDescent="0.3">
      <c r="A245" s="138"/>
      <c r="B245" s="139"/>
      <c r="C245" s="139"/>
      <c r="D245" s="138"/>
      <c r="E245" s="138"/>
      <c r="F245" s="138"/>
      <c r="G245" s="138"/>
      <c r="H245" s="139"/>
      <c r="I245" s="139"/>
      <c r="J245" s="139"/>
      <c r="K245" s="138"/>
      <c r="L245" s="138"/>
      <c r="M245" s="138"/>
      <c r="N245" s="138"/>
      <c r="O245" s="138"/>
      <c r="P245" s="138"/>
      <c r="Q245" s="141"/>
      <c r="R245" s="142"/>
      <c r="S245" s="138"/>
      <c r="T245" s="173"/>
    </row>
    <row r="246" spans="1:20" ht="14.4" x14ac:dyDescent="0.3">
      <c r="A246" s="138"/>
      <c r="B246" s="139"/>
      <c r="C246" s="139"/>
      <c r="D246" s="138"/>
      <c r="E246" s="138"/>
      <c r="F246" s="138"/>
      <c r="G246" s="138"/>
      <c r="H246" s="139"/>
      <c r="I246" s="139"/>
      <c r="J246" s="139"/>
      <c r="K246" s="138"/>
      <c r="L246" s="138"/>
      <c r="M246" s="138"/>
      <c r="N246" s="138"/>
      <c r="O246" s="138"/>
      <c r="P246" s="138"/>
      <c r="Q246" s="141"/>
      <c r="R246" s="142"/>
      <c r="S246" s="138"/>
      <c r="T246" s="173"/>
    </row>
    <row r="247" spans="1:20" ht="14.4" x14ac:dyDescent="0.3">
      <c r="A247" s="138"/>
      <c r="B247" s="139"/>
      <c r="C247" s="139"/>
      <c r="D247" s="138"/>
      <c r="E247" s="138"/>
      <c r="F247" s="138"/>
      <c r="G247" s="138"/>
      <c r="H247" s="139"/>
      <c r="I247" s="139"/>
      <c r="J247" s="139"/>
      <c r="K247" s="138"/>
      <c r="L247" s="138"/>
      <c r="M247" s="138"/>
      <c r="N247" s="138"/>
      <c r="O247" s="138"/>
      <c r="P247" s="138"/>
      <c r="Q247" s="141"/>
      <c r="R247" s="142"/>
      <c r="S247" s="138"/>
      <c r="T247" s="173"/>
    </row>
    <row r="248" spans="1:20" ht="14.4" x14ac:dyDescent="0.3">
      <c r="A248" s="138"/>
      <c r="B248" s="139"/>
      <c r="C248" s="139"/>
      <c r="D248" s="138"/>
      <c r="E248" s="138"/>
      <c r="F248" s="138"/>
      <c r="G248" s="138"/>
      <c r="H248" s="139"/>
      <c r="I248" s="139"/>
      <c r="J248" s="139"/>
      <c r="K248" s="138"/>
      <c r="L248" s="138"/>
      <c r="M248" s="138"/>
      <c r="N248" s="138"/>
      <c r="O248" s="138"/>
      <c r="P248" s="138"/>
      <c r="Q248" s="141"/>
      <c r="R248" s="142"/>
      <c r="S248" s="138"/>
      <c r="T248" s="173"/>
    </row>
    <row r="249" spans="1:20" ht="14.4" x14ac:dyDescent="0.3">
      <c r="A249" s="138"/>
      <c r="B249" s="139"/>
      <c r="C249" s="139"/>
      <c r="D249" s="138"/>
      <c r="E249" s="138"/>
      <c r="F249" s="138"/>
      <c r="G249" s="138"/>
      <c r="H249" s="139"/>
      <c r="I249" s="139"/>
      <c r="J249" s="139"/>
      <c r="K249" s="138"/>
      <c r="L249" s="138"/>
      <c r="M249" s="138"/>
      <c r="N249" s="138"/>
      <c r="O249" s="138"/>
      <c r="P249" s="138"/>
      <c r="Q249" s="141"/>
      <c r="R249" s="142"/>
      <c r="S249" s="138"/>
      <c r="T249" s="173"/>
    </row>
    <row r="250" spans="1:20" ht="14.4" x14ac:dyDescent="0.3">
      <c r="A250" s="138"/>
      <c r="B250" s="139"/>
      <c r="C250" s="139"/>
      <c r="D250" s="138"/>
      <c r="E250" s="138"/>
      <c r="F250" s="138"/>
      <c r="G250" s="138"/>
      <c r="H250" s="139"/>
      <c r="I250" s="139"/>
      <c r="J250" s="139"/>
      <c r="K250" s="138"/>
      <c r="L250" s="138"/>
      <c r="M250" s="138"/>
      <c r="N250" s="138"/>
      <c r="O250" s="138"/>
      <c r="P250" s="138"/>
      <c r="Q250" s="141"/>
      <c r="R250" s="142"/>
      <c r="S250" s="138"/>
      <c r="T250" s="173"/>
    </row>
    <row r="251" spans="1:20" ht="14.4" x14ac:dyDescent="0.3">
      <c r="A251" s="138"/>
      <c r="B251" s="139"/>
      <c r="C251" s="139"/>
      <c r="D251" s="138"/>
      <c r="E251" s="138"/>
      <c r="F251" s="138"/>
      <c r="G251" s="138"/>
      <c r="H251" s="139"/>
      <c r="I251" s="139"/>
      <c r="J251" s="139"/>
      <c r="K251" s="138"/>
      <c r="L251" s="138"/>
      <c r="M251" s="138"/>
      <c r="N251" s="138"/>
      <c r="O251" s="138"/>
      <c r="P251" s="138"/>
      <c r="Q251" s="141"/>
      <c r="R251" s="142"/>
      <c r="S251" s="138"/>
      <c r="T251" s="173"/>
    </row>
    <row r="252" spans="1:20" ht="14.4" x14ac:dyDescent="0.3">
      <c r="A252" s="138"/>
      <c r="B252" s="139"/>
      <c r="C252" s="139"/>
      <c r="D252" s="138"/>
      <c r="E252" s="138"/>
      <c r="F252" s="138"/>
      <c r="G252" s="138"/>
      <c r="H252" s="139"/>
      <c r="I252" s="139"/>
      <c r="J252" s="139"/>
      <c r="K252" s="138"/>
      <c r="L252" s="138"/>
      <c r="M252" s="138"/>
      <c r="N252" s="138"/>
      <c r="O252" s="138"/>
      <c r="P252" s="138"/>
      <c r="Q252" s="141"/>
      <c r="R252" s="142"/>
      <c r="S252" s="138"/>
      <c r="T252" s="173"/>
    </row>
    <row r="253" spans="1:20" ht="14.4" x14ac:dyDescent="0.3">
      <c r="A253" s="138"/>
      <c r="B253" s="139"/>
      <c r="C253" s="139"/>
      <c r="D253" s="138"/>
      <c r="E253" s="138"/>
      <c r="F253" s="138"/>
      <c r="G253" s="138"/>
      <c r="H253" s="139"/>
      <c r="I253" s="139"/>
      <c r="J253" s="139"/>
      <c r="K253" s="138"/>
      <c r="L253" s="138"/>
      <c r="M253" s="138"/>
      <c r="N253" s="138"/>
      <c r="O253" s="138"/>
      <c r="P253" s="138"/>
      <c r="Q253" s="141"/>
      <c r="R253" s="142"/>
      <c r="S253" s="138"/>
      <c r="T253" s="173"/>
    </row>
    <row r="254" spans="1:20" ht="14.4" x14ac:dyDescent="0.3">
      <c r="A254" s="138"/>
      <c r="B254" s="139"/>
      <c r="C254" s="139"/>
      <c r="D254" s="138"/>
      <c r="E254" s="138"/>
      <c r="F254" s="138"/>
      <c r="G254" s="138"/>
      <c r="H254" s="139"/>
      <c r="I254" s="139"/>
      <c r="J254" s="139"/>
      <c r="K254" s="138"/>
      <c r="L254" s="138"/>
      <c r="M254" s="138"/>
      <c r="N254" s="138"/>
      <c r="O254" s="138"/>
      <c r="P254" s="138"/>
      <c r="Q254" s="141"/>
      <c r="R254" s="142"/>
      <c r="S254" s="138"/>
      <c r="T254" s="173"/>
    </row>
    <row r="255" spans="1:20" ht="14.4" x14ac:dyDescent="0.3">
      <c r="A255" s="138"/>
      <c r="B255" s="139"/>
      <c r="C255" s="139"/>
      <c r="D255" s="138"/>
      <c r="E255" s="138"/>
      <c r="F255" s="138"/>
      <c r="G255" s="138"/>
      <c r="H255" s="139"/>
      <c r="I255" s="139"/>
      <c r="J255" s="139"/>
      <c r="K255" s="138"/>
      <c r="L255" s="138"/>
      <c r="M255" s="138"/>
      <c r="N255" s="138"/>
      <c r="O255" s="138"/>
      <c r="P255" s="138"/>
      <c r="Q255" s="141"/>
      <c r="R255" s="142"/>
      <c r="S255" s="138"/>
      <c r="T255" s="173"/>
    </row>
    <row r="256" spans="1:20" ht="14.4" x14ac:dyDescent="0.3">
      <c r="A256" s="138"/>
      <c r="B256" s="139"/>
      <c r="C256" s="139"/>
      <c r="D256" s="138"/>
      <c r="E256" s="138"/>
      <c r="F256" s="138"/>
      <c r="G256" s="138"/>
      <c r="H256" s="139"/>
      <c r="I256" s="139"/>
      <c r="J256" s="139"/>
      <c r="K256" s="138"/>
      <c r="L256" s="138"/>
      <c r="M256" s="138"/>
      <c r="N256" s="138"/>
      <c r="O256" s="138"/>
      <c r="P256" s="138"/>
      <c r="Q256" s="141"/>
      <c r="R256" s="142"/>
      <c r="S256" s="138"/>
      <c r="T256" s="173"/>
    </row>
    <row r="257" spans="1:20" ht="14.4" x14ac:dyDescent="0.3">
      <c r="A257" s="138"/>
      <c r="B257" s="139"/>
      <c r="C257" s="139"/>
      <c r="D257" s="138"/>
      <c r="E257" s="138"/>
      <c r="F257" s="138"/>
      <c r="G257" s="138"/>
      <c r="H257" s="139"/>
      <c r="I257" s="139"/>
      <c r="J257" s="139"/>
      <c r="K257" s="138"/>
      <c r="L257" s="138"/>
      <c r="M257" s="138"/>
      <c r="N257" s="138"/>
      <c r="O257" s="138"/>
      <c r="P257" s="138"/>
      <c r="Q257" s="141"/>
      <c r="R257" s="142"/>
      <c r="S257" s="138"/>
      <c r="T257" s="173"/>
    </row>
    <row r="258" spans="1:20" ht="14.4" x14ac:dyDescent="0.3">
      <c r="A258" s="138"/>
      <c r="B258" s="139"/>
      <c r="C258" s="139"/>
      <c r="D258" s="138"/>
      <c r="E258" s="138"/>
      <c r="F258" s="138"/>
      <c r="G258" s="138"/>
      <c r="H258" s="139"/>
      <c r="I258" s="139"/>
      <c r="J258" s="139"/>
      <c r="K258" s="138"/>
      <c r="L258" s="138"/>
      <c r="M258" s="138"/>
      <c r="N258" s="138"/>
      <c r="O258" s="138"/>
      <c r="P258" s="138"/>
      <c r="Q258" s="141"/>
      <c r="R258" s="142"/>
      <c r="S258" s="138"/>
      <c r="T258" s="173"/>
    </row>
    <row r="259" spans="1:20" ht="14.4" x14ac:dyDescent="0.3">
      <c r="A259" s="138"/>
      <c r="B259" s="139"/>
      <c r="C259" s="139"/>
      <c r="D259" s="138"/>
      <c r="E259" s="138"/>
      <c r="F259" s="138"/>
      <c r="G259" s="138"/>
      <c r="H259" s="139"/>
      <c r="I259" s="139"/>
      <c r="J259" s="139"/>
      <c r="K259" s="138"/>
      <c r="L259" s="138"/>
      <c r="M259" s="138"/>
      <c r="N259" s="138"/>
      <c r="O259" s="138"/>
      <c r="P259" s="138"/>
      <c r="Q259" s="141"/>
      <c r="R259" s="142"/>
      <c r="S259" s="138"/>
      <c r="T259" s="173"/>
    </row>
    <row r="260" spans="1:20" ht="14.4" x14ac:dyDescent="0.3">
      <c r="A260" s="138"/>
      <c r="B260" s="139"/>
      <c r="C260" s="139"/>
      <c r="D260" s="138"/>
      <c r="E260" s="138"/>
      <c r="F260" s="138"/>
      <c r="G260" s="138"/>
      <c r="H260" s="139"/>
      <c r="I260" s="139"/>
      <c r="J260" s="139"/>
      <c r="K260" s="138"/>
      <c r="L260" s="138"/>
      <c r="M260" s="138"/>
      <c r="N260" s="138"/>
      <c r="O260" s="138"/>
      <c r="P260" s="138"/>
      <c r="Q260" s="141"/>
      <c r="R260" s="142"/>
      <c r="S260" s="138"/>
      <c r="T260" s="173"/>
    </row>
    <row r="261" spans="1:20" ht="14.4" x14ac:dyDescent="0.3">
      <c r="A261" s="138"/>
      <c r="B261" s="139"/>
      <c r="C261" s="139"/>
      <c r="D261" s="138"/>
      <c r="E261" s="138"/>
      <c r="F261" s="138"/>
      <c r="G261" s="138"/>
      <c r="H261" s="139"/>
      <c r="I261" s="139"/>
      <c r="J261" s="139"/>
      <c r="K261" s="138"/>
      <c r="L261" s="138"/>
      <c r="M261" s="138"/>
      <c r="N261" s="138"/>
      <c r="O261" s="138"/>
      <c r="P261" s="138"/>
      <c r="Q261" s="141"/>
      <c r="R261" s="142"/>
      <c r="S261" s="138"/>
      <c r="T261" s="173"/>
    </row>
    <row r="262" spans="1:20" ht="14.4" x14ac:dyDescent="0.3">
      <c r="A262" s="138"/>
      <c r="B262" s="139"/>
      <c r="C262" s="139"/>
      <c r="D262" s="138"/>
      <c r="E262" s="138"/>
      <c r="F262" s="138"/>
      <c r="G262" s="138"/>
      <c r="H262" s="139"/>
      <c r="I262" s="139"/>
      <c r="J262" s="139"/>
      <c r="K262" s="138"/>
      <c r="L262" s="138"/>
      <c r="M262" s="138"/>
      <c r="N262" s="138"/>
      <c r="O262" s="138"/>
      <c r="P262" s="138"/>
      <c r="Q262" s="141"/>
      <c r="R262" s="142"/>
      <c r="S262" s="138"/>
      <c r="T262" s="173"/>
    </row>
    <row r="263" spans="1:20" ht="14.4" x14ac:dyDescent="0.3">
      <c r="A263" s="138"/>
      <c r="B263" s="139"/>
      <c r="C263" s="139"/>
      <c r="D263" s="138"/>
      <c r="E263" s="138"/>
      <c r="F263" s="138"/>
      <c r="G263" s="138"/>
      <c r="H263" s="139"/>
      <c r="I263" s="139"/>
      <c r="J263" s="139"/>
      <c r="K263" s="138"/>
      <c r="L263" s="138"/>
      <c r="M263" s="138"/>
      <c r="N263" s="138"/>
      <c r="O263" s="138"/>
      <c r="P263" s="138"/>
      <c r="Q263" s="141"/>
      <c r="R263" s="142"/>
      <c r="S263" s="138"/>
      <c r="T263" s="173"/>
    </row>
    <row r="264" spans="1:20" ht="14.4" x14ac:dyDescent="0.3">
      <c r="A264" s="138"/>
      <c r="B264" s="139"/>
      <c r="C264" s="139"/>
      <c r="D264" s="138"/>
      <c r="E264" s="138"/>
      <c r="F264" s="138"/>
      <c r="G264" s="138"/>
      <c r="H264" s="139"/>
      <c r="I264" s="139"/>
      <c r="J264" s="139"/>
      <c r="K264" s="138"/>
      <c r="L264" s="138"/>
      <c r="M264" s="138"/>
      <c r="N264" s="138"/>
      <c r="O264" s="138"/>
      <c r="P264" s="138"/>
      <c r="Q264" s="141"/>
      <c r="R264" s="142"/>
      <c r="S264" s="138"/>
      <c r="T264" s="173"/>
    </row>
    <row r="265" spans="1:20" ht="14.4" x14ac:dyDescent="0.3">
      <c r="A265" s="138"/>
      <c r="B265" s="139"/>
      <c r="C265" s="139"/>
      <c r="D265" s="138"/>
      <c r="E265" s="138"/>
      <c r="F265" s="138"/>
      <c r="G265" s="138"/>
      <c r="H265" s="139"/>
      <c r="I265" s="139"/>
      <c r="J265" s="139"/>
      <c r="K265" s="138"/>
      <c r="L265" s="138"/>
      <c r="M265" s="138"/>
      <c r="N265" s="138"/>
      <c r="O265" s="138"/>
      <c r="P265" s="138"/>
      <c r="Q265" s="141"/>
      <c r="R265" s="142"/>
      <c r="S265" s="138"/>
      <c r="T265" s="173"/>
    </row>
    <row r="266" spans="1:20" ht="14.4" x14ac:dyDescent="0.3">
      <c r="A266" s="138"/>
      <c r="B266" s="139"/>
      <c r="C266" s="139"/>
      <c r="D266" s="138"/>
      <c r="E266" s="138"/>
      <c r="F266" s="138"/>
      <c r="G266" s="138"/>
      <c r="H266" s="139"/>
      <c r="I266" s="139"/>
      <c r="J266" s="139"/>
      <c r="K266" s="138"/>
      <c r="L266" s="138"/>
      <c r="M266" s="138"/>
      <c r="N266" s="138"/>
      <c r="O266" s="138"/>
      <c r="P266" s="138"/>
      <c r="Q266" s="141"/>
      <c r="R266" s="142"/>
      <c r="S266" s="138"/>
      <c r="T266" s="173"/>
    </row>
    <row r="267" spans="1:20" ht="14.4" x14ac:dyDescent="0.3">
      <c r="A267" s="138"/>
      <c r="B267" s="139"/>
      <c r="C267" s="139"/>
      <c r="D267" s="138"/>
      <c r="E267" s="138"/>
      <c r="F267" s="138"/>
      <c r="G267" s="138"/>
      <c r="H267" s="139"/>
      <c r="I267" s="139"/>
      <c r="J267" s="139"/>
      <c r="K267" s="138"/>
      <c r="L267" s="138"/>
      <c r="M267" s="138"/>
      <c r="N267" s="138"/>
      <c r="O267" s="138"/>
      <c r="P267" s="138"/>
      <c r="Q267" s="141"/>
      <c r="R267" s="142"/>
      <c r="S267" s="138"/>
      <c r="T267" s="173"/>
    </row>
    <row r="268" spans="1:20" ht="14.4" x14ac:dyDescent="0.3">
      <c r="A268" s="138"/>
      <c r="B268" s="139"/>
      <c r="C268" s="139"/>
      <c r="D268" s="138"/>
      <c r="E268" s="138"/>
      <c r="F268" s="138"/>
      <c r="G268" s="138"/>
      <c r="H268" s="139"/>
      <c r="I268" s="139"/>
      <c r="J268" s="139"/>
      <c r="K268" s="138"/>
      <c r="L268" s="138"/>
      <c r="M268" s="138"/>
      <c r="N268" s="138"/>
      <c r="O268" s="138"/>
      <c r="P268" s="138"/>
      <c r="Q268" s="141"/>
      <c r="R268" s="142"/>
      <c r="S268" s="138"/>
      <c r="T268" s="173"/>
    </row>
    <row r="269" spans="1:20" ht="14.4" x14ac:dyDescent="0.3">
      <c r="A269" s="138"/>
      <c r="B269" s="139"/>
      <c r="C269" s="139"/>
      <c r="D269" s="138"/>
      <c r="E269" s="138"/>
      <c r="F269" s="138"/>
      <c r="G269" s="138"/>
      <c r="H269" s="139"/>
      <c r="I269" s="139"/>
      <c r="J269" s="139"/>
      <c r="K269" s="138"/>
      <c r="L269" s="138"/>
      <c r="M269" s="138"/>
      <c r="N269" s="138"/>
      <c r="O269" s="138"/>
      <c r="P269" s="138"/>
      <c r="Q269" s="141"/>
      <c r="R269" s="142"/>
      <c r="S269" s="138"/>
      <c r="T269" s="173"/>
    </row>
    <row r="270" spans="1:20" ht="14.4" x14ac:dyDescent="0.3">
      <c r="A270" s="138"/>
      <c r="B270" s="139"/>
      <c r="C270" s="139"/>
      <c r="D270" s="138"/>
      <c r="E270" s="138"/>
      <c r="F270" s="138"/>
      <c r="G270" s="138"/>
      <c r="H270" s="139"/>
      <c r="I270" s="139"/>
      <c r="J270" s="139"/>
      <c r="K270" s="138"/>
      <c r="L270" s="138"/>
      <c r="M270" s="138"/>
      <c r="N270" s="138"/>
      <c r="O270" s="138"/>
      <c r="P270" s="138"/>
      <c r="Q270" s="141"/>
      <c r="R270" s="142"/>
      <c r="S270" s="138"/>
      <c r="T270" s="173"/>
    </row>
    <row r="271" spans="1:20" ht="14.4" x14ac:dyDescent="0.3">
      <c r="A271" s="138"/>
      <c r="B271" s="139"/>
      <c r="C271" s="139"/>
      <c r="D271" s="138"/>
      <c r="E271" s="138"/>
      <c r="F271" s="138"/>
      <c r="G271" s="138"/>
      <c r="H271" s="139"/>
      <c r="I271" s="139"/>
      <c r="J271" s="139"/>
      <c r="K271" s="138"/>
      <c r="L271" s="138"/>
      <c r="M271" s="138"/>
      <c r="N271" s="138"/>
      <c r="O271" s="138"/>
      <c r="P271" s="138"/>
      <c r="Q271" s="141"/>
      <c r="R271" s="142"/>
      <c r="S271" s="138"/>
      <c r="T271" s="173"/>
    </row>
    <row r="272" spans="1:20" ht="14.4" x14ac:dyDescent="0.3">
      <c r="A272" s="138"/>
      <c r="B272" s="139"/>
      <c r="C272" s="139"/>
      <c r="D272" s="138"/>
      <c r="E272" s="138"/>
      <c r="F272" s="138"/>
      <c r="G272" s="138"/>
      <c r="H272" s="139"/>
      <c r="I272" s="139"/>
      <c r="J272" s="139"/>
      <c r="K272" s="138"/>
      <c r="L272" s="138"/>
      <c r="M272" s="138"/>
      <c r="N272" s="138"/>
      <c r="O272" s="138"/>
      <c r="P272" s="138"/>
      <c r="Q272" s="141"/>
      <c r="R272" s="142"/>
      <c r="S272" s="138"/>
      <c r="T272" s="173"/>
    </row>
    <row r="273" spans="1:20" ht="14.4" x14ac:dyDescent="0.3">
      <c r="A273" s="138"/>
      <c r="B273" s="139"/>
      <c r="C273" s="139"/>
      <c r="D273" s="138"/>
      <c r="E273" s="138"/>
      <c r="F273" s="138"/>
      <c r="G273" s="138"/>
      <c r="H273" s="139"/>
      <c r="I273" s="139"/>
      <c r="J273" s="139"/>
      <c r="K273" s="138"/>
      <c r="L273" s="138"/>
      <c r="M273" s="138"/>
      <c r="N273" s="138"/>
      <c r="O273" s="138"/>
      <c r="P273" s="138"/>
      <c r="Q273" s="141"/>
      <c r="R273" s="142"/>
      <c r="S273" s="138"/>
      <c r="T273" s="173"/>
    </row>
    <row r="274" spans="1:20" ht="14.4" x14ac:dyDescent="0.3">
      <c r="A274" s="138"/>
      <c r="B274" s="139"/>
      <c r="C274" s="139"/>
      <c r="D274" s="138"/>
      <c r="E274" s="138"/>
      <c r="F274" s="138"/>
      <c r="G274" s="138"/>
      <c r="H274" s="139"/>
      <c r="I274" s="139"/>
      <c r="J274" s="139"/>
      <c r="K274" s="138"/>
      <c r="L274" s="138"/>
      <c r="M274" s="138"/>
      <c r="N274" s="138"/>
      <c r="O274" s="138"/>
      <c r="P274" s="138"/>
      <c r="Q274" s="141"/>
      <c r="R274" s="142"/>
      <c r="S274" s="138"/>
      <c r="T274" s="173"/>
    </row>
    <row r="275" spans="1:20" ht="14.4" x14ac:dyDescent="0.3">
      <c r="A275" s="138"/>
      <c r="B275" s="139"/>
      <c r="C275" s="139"/>
      <c r="D275" s="138"/>
      <c r="E275" s="138"/>
      <c r="F275" s="138"/>
      <c r="G275" s="138"/>
      <c r="H275" s="139"/>
      <c r="I275" s="139"/>
      <c r="J275" s="139"/>
      <c r="K275" s="138"/>
      <c r="L275" s="138"/>
      <c r="M275" s="138"/>
      <c r="N275" s="138"/>
      <c r="O275" s="138"/>
      <c r="P275" s="138"/>
      <c r="Q275" s="141"/>
      <c r="R275" s="142"/>
      <c r="S275" s="138"/>
      <c r="T275" s="173"/>
    </row>
    <row r="276" spans="1:20" ht="14.4" x14ac:dyDescent="0.3">
      <c r="A276" s="138"/>
      <c r="B276" s="139"/>
      <c r="C276" s="139"/>
      <c r="D276" s="138"/>
      <c r="E276" s="138"/>
      <c r="F276" s="138"/>
      <c r="G276" s="138"/>
      <c r="H276" s="139"/>
      <c r="I276" s="139"/>
      <c r="J276" s="139"/>
      <c r="K276" s="138"/>
      <c r="L276" s="138"/>
      <c r="M276" s="138"/>
      <c r="N276" s="138"/>
      <c r="O276" s="138"/>
      <c r="P276" s="138"/>
      <c r="Q276" s="141"/>
      <c r="R276" s="142"/>
      <c r="S276" s="138"/>
      <c r="T276" s="173"/>
    </row>
    <row r="277" spans="1:20" ht="14.4" x14ac:dyDescent="0.3">
      <c r="A277" s="138"/>
      <c r="B277" s="139"/>
      <c r="C277" s="139"/>
      <c r="D277" s="138"/>
      <c r="E277" s="138"/>
      <c r="F277" s="138"/>
      <c r="G277" s="138"/>
      <c r="H277" s="139"/>
      <c r="I277" s="139"/>
      <c r="J277" s="139"/>
      <c r="K277" s="138"/>
      <c r="L277" s="138"/>
      <c r="M277" s="138"/>
      <c r="N277" s="138"/>
      <c r="O277" s="138"/>
      <c r="P277" s="138"/>
      <c r="Q277" s="141"/>
      <c r="R277" s="142"/>
      <c r="S277" s="138"/>
      <c r="T277" s="173"/>
    </row>
    <row r="278" spans="1:20" ht="14.4" x14ac:dyDescent="0.3">
      <c r="A278" s="138"/>
      <c r="B278" s="139"/>
      <c r="C278" s="139"/>
      <c r="D278" s="138"/>
      <c r="E278" s="138"/>
      <c r="F278" s="138"/>
      <c r="G278" s="138"/>
      <c r="H278" s="139"/>
      <c r="I278" s="139"/>
      <c r="J278" s="139"/>
      <c r="K278" s="138"/>
      <c r="L278" s="138"/>
      <c r="M278" s="138"/>
      <c r="N278" s="138"/>
      <c r="O278" s="138"/>
      <c r="P278" s="138"/>
      <c r="Q278" s="141"/>
      <c r="R278" s="142"/>
      <c r="S278" s="138"/>
      <c r="T278" s="173"/>
    </row>
    <row r="279" spans="1:20" ht="14.4" x14ac:dyDescent="0.3">
      <c r="A279" s="138"/>
      <c r="B279" s="139"/>
      <c r="C279" s="139"/>
      <c r="D279" s="138"/>
      <c r="E279" s="138"/>
      <c r="F279" s="138"/>
      <c r="G279" s="138"/>
      <c r="H279" s="139"/>
      <c r="I279" s="139"/>
      <c r="J279" s="139"/>
      <c r="K279" s="138"/>
      <c r="L279" s="138"/>
      <c r="M279" s="138"/>
      <c r="N279" s="138"/>
      <c r="O279" s="138"/>
      <c r="P279" s="138"/>
      <c r="Q279" s="141"/>
      <c r="R279" s="142"/>
      <c r="S279" s="138"/>
      <c r="T279" s="173"/>
    </row>
    <row r="280" spans="1:20" ht="14.4" x14ac:dyDescent="0.3">
      <c r="A280" s="138"/>
      <c r="B280" s="139"/>
      <c r="C280" s="139"/>
      <c r="D280" s="138"/>
      <c r="E280" s="138"/>
      <c r="F280" s="138"/>
      <c r="G280" s="138"/>
      <c r="H280" s="139"/>
      <c r="I280" s="139"/>
      <c r="J280" s="139"/>
      <c r="K280" s="138"/>
      <c r="L280" s="138"/>
      <c r="M280" s="138"/>
      <c r="N280" s="138"/>
      <c r="O280" s="138"/>
      <c r="P280" s="138"/>
      <c r="Q280" s="141"/>
      <c r="R280" s="142"/>
      <c r="S280" s="138"/>
      <c r="T280" s="173"/>
    </row>
    <row r="281" spans="1:20" ht="14.4" x14ac:dyDescent="0.3">
      <c r="A281" s="138"/>
      <c r="B281" s="139"/>
      <c r="C281" s="139"/>
      <c r="D281" s="138"/>
      <c r="E281" s="138"/>
      <c r="F281" s="138"/>
      <c r="G281" s="138"/>
      <c r="H281" s="139"/>
      <c r="I281" s="139"/>
      <c r="J281" s="139"/>
      <c r="K281" s="138"/>
      <c r="L281" s="138"/>
      <c r="M281" s="138"/>
      <c r="N281" s="138"/>
      <c r="O281" s="138"/>
      <c r="P281" s="138"/>
      <c r="Q281" s="141"/>
      <c r="R281" s="142"/>
      <c r="S281" s="138"/>
      <c r="T281" s="173"/>
    </row>
    <row r="282" spans="1:20" ht="14.4" x14ac:dyDescent="0.3">
      <c r="A282" s="138"/>
      <c r="B282" s="139"/>
      <c r="C282" s="139"/>
      <c r="D282" s="138"/>
      <c r="E282" s="138"/>
      <c r="F282" s="138"/>
      <c r="G282" s="138"/>
      <c r="H282" s="139"/>
      <c r="I282" s="139"/>
      <c r="J282" s="139"/>
      <c r="K282" s="138"/>
      <c r="L282" s="138"/>
      <c r="M282" s="138"/>
      <c r="N282" s="138"/>
      <c r="O282" s="138"/>
      <c r="P282" s="138"/>
      <c r="Q282" s="141"/>
      <c r="R282" s="142"/>
      <c r="S282" s="138"/>
      <c r="T282" s="173"/>
    </row>
    <row r="283" spans="1:20" ht="14.4" x14ac:dyDescent="0.3">
      <c r="A283" s="138"/>
      <c r="B283" s="139"/>
      <c r="C283" s="139"/>
      <c r="D283" s="138"/>
      <c r="E283" s="138"/>
      <c r="F283" s="138"/>
      <c r="G283" s="138"/>
      <c r="H283" s="139"/>
      <c r="I283" s="139"/>
      <c r="J283" s="139"/>
      <c r="K283" s="138"/>
      <c r="L283" s="138"/>
      <c r="M283" s="138"/>
      <c r="N283" s="138"/>
      <c r="O283" s="138"/>
      <c r="P283" s="138"/>
      <c r="Q283" s="141"/>
      <c r="R283" s="142"/>
      <c r="S283" s="138"/>
      <c r="T283" s="173"/>
    </row>
    <row r="284" spans="1:20" ht="14.4" x14ac:dyDescent="0.3">
      <c r="A284" s="138"/>
      <c r="B284" s="139"/>
      <c r="C284" s="139"/>
      <c r="D284" s="138"/>
      <c r="E284" s="138"/>
      <c r="F284" s="138"/>
      <c r="G284" s="138"/>
      <c r="H284" s="139"/>
      <c r="I284" s="139"/>
      <c r="J284" s="139"/>
      <c r="K284" s="138"/>
      <c r="L284" s="138"/>
      <c r="M284" s="138"/>
      <c r="N284" s="138"/>
      <c r="O284" s="138"/>
      <c r="P284" s="138"/>
      <c r="Q284" s="141"/>
      <c r="R284" s="142"/>
      <c r="S284" s="138"/>
      <c r="T284" s="173"/>
    </row>
    <row r="285" spans="1:20" ht="14.4" x14ac:dyDescent="0.3">
      <c r="A285" s="138"/>
      <c r="B285" s="139"/>
      <c r="C285" s="139"/>
      <c r="D285" s="138"/>
      <c r="E285" s="138"/>
      <c r="F285" s="138"/>
      <c r="G285" s="138"/>
      <c r="H285" s="139"/>
      <c r="I285" s="139"/>
      <c r="J285" s="139"/>
      <c r="K285" s="138"/>
      <c r="L285" s="138"/>
      <c r="M285" s="138"/>
      <c r="N285" s="138"/>
      <c r="O285" s="138"/>
      <c r="P285" s="138"/>
      <c r="Q285" s="141"/>
      <c r="R285" s="142"/>
      <c r="S285" s="138"/>
      <c r="T285" s="173"/>
    </row>
    <row r="286" spans="1:20" ht="14.4" x14ac:dyDescent="0.3">
      <c r="A286" s="138"/>
      <c r="B286" s="139"/>
      <c r="C286" s="139"/>
      <c r="D286" s="138"/>
      <c r="E286" s="138"/>
      <c r="F286" s="138"/>
      <c r="G286" s="138"/>
      <c r="H286" s="139"/>
      <c r="I286" s="139"/>
      <c r="J286" s="139"/>
      <c r="K286" s="138"/>
      <c r="L286" s="138"/>
      <c r="M286" s="138"/>
      <c r="N286" s="138"/>
      <c r="O286" s="138"/>
      <c r="P286" s="138"/>
      <c r="Q286" s="141"/>
      <c r="R286" s="142"/>
      <c r="S286" s="138"/>
      <c r="T286" s="173"/>
    </row>
    <row r="287" spans="1:20" ht="14.4" x14ac:dyDescent="0.3">
      <c r="A287" s="138"/>
      <c r="B287" s="139"/>
      <c r="C287" s="139"/>
      <c r="D287" s="138"/>
      <c r="E287" s="138"/>
      <c r="F287" s="138"/>
      <c r="G287" s="138"/>
      <c r="H287" s="139"/>
      <c r="I287" s="139"/>
      <c r="J287" s="139"/>
      <c r="K287" s="138"/>
      <c r="L287" s="138"/>
      <c r="M287" s="138"/>
      <c r="N287" s="138"/>
      <c r="O287" s="138"/>
      <c r="P287" s="138"/>
      <c r="Q287" s="141"/>
      <c r="R287" s="142"/>
      <c r="S287" s="138"/>
      <c r="T287" s="173"/>
    </row>
    <row r="288" spans="1:20" ht="14.4" x14ac:dyDescent="0.3">
      <c r="A288" s="138"/>
      <c r="B288" s="139"/>
      <c r="C288" s="139"/>
      <c r="D288" s="138"/>
      <c r="E288" s="138"/>
      <c r="F288" s="138"/>
      <c r="G288" s="138"/>
      <c r="H288" s="139"/>
      <c r="I288" s="139"/>
      <c r="J288" s="139"/>
      <c r="K288" s="138"/>
      <c r="L288" s="138"/>
      <c r="M288" s="138"/>
      <c r="N288" s="138"/>
      <c r="O288" s="138"/>
      <c r="P288" s="138"/>
      <c r="Q288" s="141"/>
      <c r="R288" s="142"/>
      <c r="S288" s="138"/>
      <c r="T288" s="173"/>
    </row>
    <row r="289" spans="1:20" ht="14.4" x14ac:dyDescent="0.3">
      <c r="A289" s="138"/>
      <c r="B289" s="139"/>
      <c r="C289" s="139"/>
      <c r="D289" s="138"/>
      <c r="E289" s="138"/>
      <c r="F289" s="138"/>
      <c r="G289" s="138"/>
      <c r="H289" s="139"/>
      <c r="I289" s="139"/>
      <c r="J289" s="139"/>
      <c r="K289" s="138"/>
      <c r="L289" s="138"/>
      <c r="M289" s="138"/>
      <c r="N289" s="138"/>
      <c r="O289" s="138"/>
      <c r="P289" s="138"/>
      <c r="Q289" s="141"/>
      <c r="R289" s="142"/>
      <c r="S289" s="138"/>
      <c r="T289" s="173"/>
    </row>
    <row r="290" spans="1:20" ht="14.4" x14ac:dyDescent="0.3">
      <c r="A290" s="138"/>
      <c r="B290" s="139"/>
      <c r="C290" s="139"/>
      <c r="D290" s="138"/>
      <c r="E290" s="138"/>
      <c r="F290" s="138"/>
      <c r="G290" s="138"/>
      <c r="H290" s="139"/>
      <c r="I290" s="139"/>
      <c r="J290" s="139"/>
      <c r="K290" s="138"/>
      <c r="L290" s="138"/>
      <c r="M290" s="138"/>
      <c r="N290" s="138"/>
      <c r="O290" s="138"/>
      <c r="P290" s="138"/>
      <c r="Q290" s="141"/>
      <c r="R290" s="142"/>
      <c r="S290" s="138"/>
      <c r="T290" s="173"/>
    </row>
    <row r="291" spans="1:20" ht="14.4" x14ac:dyDescent="0.3">
      <c r="A291" s="138"/>
      <c r="B291" s="139"/>
      <c r="C291" s="139"/>
      <c r="D291" s="138"/>
      <c r="E291" s="138"/>
      <c r="F291" s="138"/>
      <c r="G291" s="138"/>
      <c r="H291" s="139"/>
      <c r="I291" s="139"/>
      <c r="J291" s="139"/>
      <c r="K291" s="138"/>
      <c r="L291" s="138"/>
      <c r="M291" s="138"/>
      <c r="N291" s="138"/>
      <c r="O291" s="138"/>
      <c r="P291" s="138"/>
      <c r="Q291" s="141"/>
      <c r="R291" s="142"/>
      <c r="S291" s="138"/>
      <c r="T291" s="173"/>
    </row>
    <row r="292" spans="1:20" ht="14.4" x14ac:dyDescent="0.3">
      <c r="A292" s="138"/>
      <c r="B292" s="139"/>
      <c r="C292" s="139"/>
      <c r="D292" s="138"/>
      <c r="E292" s="138"/>
      <c r="F292" s="138"/>
      <c r="G292" s="138"/>
      <c r="H292" s="139"/>
      <c r="I292" s="139"/>
      <c r="J292" s="139"/>
      <c r="K292" s="138"/>
      <c r="L292" s="138"/>
      <c r="M292" s="138"/>
      <c r="N292" s="138"/>
      <c r="O292" s="138"/>
      <c r="P292" s="138"/>
      <c r="Q292" s="141"/>
      <c r="R292" s="142"/>
      <c r="S292" s="138"/>
      <c r="T292" s="173"/>
    </row>
    <row r="293" spans="1:20" ht="14.4" x14ac:dyDescent="0.3">
      <c r="A293" s="138"/>
      <c r="B293" s="139"/>
      <c r="C293" s="139"/>
      <c r="D293" s="138"/>
      <c r="E293" s="138"/>
      <c r="F293" s="138"/>
      <c r="G293" s="138"/>
      <c r="H293" s="139"/>
      <c r="I293" s="139"/>
      <c r="J293" s="139"/>
      <c r="K293" s="138"/>
      <c r="L293" s="138"/>
      <c r="M293" s="138"/>
      <c r="N293" s="138"/>
      <c r="O293" s="138"/>
      <c r="P293" s="138"/>
      <c r="Q293" s="141"/>
      <c r="R293" s="142"/>
      <c r="S293" s="138"/>
      <c r="T293" s="173"/>
    </row>
    <row r="294" spans="1:20" ht="14.4" x14ac:dyDescent="0.3">
      <c r="A294" s="138"/>
      <c r="B294" s="139"/>
      <c r="C294" s="139"/>
      <c r="D294" s="138"/>
      <c r="E294" s="138"/>
      <c r="F294" s="138"/>
      <c r="G294" s="138"/>
      <c r="H294" s="139"/>
      <c r="I294" s="139"/>
      <c r="J294" s="139"/>
      <c r="K294" s="138"/>
      <c r="L294" s="138"/>
      <c r="M294" s="138"/>
      <c r="N294" s="138"/>
      <c r="O294" s="138"/>
      <c r="P294" s="138"/>
      <c r="Q294" s="141"/>
      <c r="R294" s="142"/>
      <c r="S294" s="138"/>
      <c r="T294" s="173"/>
    </row>
    <row r="295" spans="1:20" ht="14.4" x14ac:dyDescent="0.3">
      <c r="A295" s="138"/>
      <c r="B295" s="139"/>
      <c r="C295" s="139"/>
      <c r="D295" s="138"/>
      <c r="E295" s="138"/>
      <c r="F295" s="138"/>
      <c r="G295" s="138"/>
      <c r="H295" s="139"/>
      <c r="I295" s="139"/>
      <c r="J295" s="139"/>
      <c r="K295" s="138"/>
      <c r="L295" s="138"/>
      <c r="M295" s="138"/>
      <c r="N295" s="138"/>
      <c r="O295" s="138"/>
      <c r="P295" s="138"/>
      <c r="Q295" s="141"/>
      <c r="R295" s="142"/>
      <c r="S295" s="138"/>
      <c r="T295" s="173"/>
    </row>
    <row r="296" spans="1:20" ht="14.4" x14ac:dyDescent="0.3">
      <c r="A296" s="138"/>
      <c r="B296" s="139"/>
      <c r="C296" s="139"/>
      <c r="D296" s="138"/>
      <c r="E296" s="138"/>
      <c r="F296" s="138"/>
      <c r="G296" s="138"/>
      <c r="H296" s="139"/>
      <c r="I296" s="139"/>
      <c r="J296" s="139"/>
      <c r="K296" s="138"/>
      <c r="L296" s="138"/>
      <c r="M296" s="138"/>
      <c r="N296" s="138"/>
      <c r="O296" s="138"/>
      <c r="P296" s="138"/>
      <c r="Q296" s="141"/>
      <c r="R296" s="142"/>
      <c r="S296" s="138"/>
      <c r="T296" s="173"/>
    </row>
    <row r="297" spans="1:20" ht="14.4" x14ac:dyDescent="0.3">
      <c r="A297" s="138"/>
      <c r="B297" s="139"/>
      <c r="C297" s="139"/>
      <c r="D297" s="138"/>
      <c r="E297" s="138"/>
      <c r="F297" s="138"/>
      <c r="G297" s="138"/>
      <c r="H297" s="139"/>
      <c r="I297" s="139"/>
      <c r="J297" s="139"/>
      <c r="K297" s="138"/>
      <c r="L297" s="138"/>
      <c r="M297" s="138"/>
      <c r="N297" s="138"/>
      <c r="O297" s="138"/>
      <c r="P297" s="138"/>
      <c r="Q297" s="141"/>
      <c r="R297" s="142"/>
      <c r="S297" s="138"/>
    </row>
    <row r="298" spans="1:20" ht="14.4" x14ac:dyDescent="0.3">
      <c r="A298" s="138"/>
      <c r="B298" s="139"/>
      <c r="C298" s="139"/>
      <c r="D298" s="138"/>
      <c r="E298" s="138"/>
      <c r="F298" s="138"/>
      <c r="G298" s="138"/>
      <c r="H298" s="139"/>
      <c r="I298" s="139"/>
      <c r="J298" s="139"/>
      <c r="K298" s="138"/>
      <c r="L298" s="138"/>
      <c r="M298" s="138"/>
      <c r="N298" s="138"/>
      <c r="O298" s="138"/>
      <c r="P298" s="138"/>
      <c r="Q298" s="141"/>
      <c r="R298" s="142"/>
      <c r="S298" s="138"/>
    </row>
    <row r="299" spans="1:20" ht="14.4" x14ac:dyDescent="0.3">
      <c r="A299" s="138"/>
      <c r="B299" s="139"/>
      <c r="C299" s="139"/>
      <c r="D299" s="138"/>
      <c r="E299" s="138"/>
      <c r="F299" s="138"/>
      <c r="G299" s="138"/>
      <c r="H299" s="139"/>
      <c r="I299" s="139"/>
      <c r="J299" s="139"/>
      <c r="K299" s="138"/>
      <c r="L299" s="138"/>
      <c r="M299" s="138"/>
      <c r="N299" s="138"/>
      <c r="O299" s="138"/>
      <c r="P299" s="138"/>
      <c r="Q299" s="141"/>
      <c r="R299" s="142"/>
      <c r="S299" s="138"/>
    </row>
    <row r="300" spans="1:20" ht="14.4" x14ac:dyDescent="0.3">
      <c r="A300" s="138"/>
      <c r="B300" s="139"/>
      <c r="C300" s="139"/>
      <c r="D300" s="138"/>
      <c r="E300" s="138"/>
      <c r="F300" s="138"/>
      <c r="G300" s="138"/>
      <c r="H300" s="139"/>
      <c r="I300" s="139"/>
      <c r="J300" s="139"/>
      <c r="K300" s="138"/>
      <c r="L300" s="138"/>
      <c r="M300" s="138"/>
      <c r="N300" s="138"/>
      <c r="O300" s="138"/>
      <c r="P300" s="138"/>
      <c r="Q300" s="141"/>
      <c r="R300" s="142"/>
      <c r="S300" s="138"/>
    </row>
    <row r="301" spans="1:20" ht="14.4" x14ac:dyDescent="0.3">
      <c r="A301" s="138"/>
      <c r="B301" s="139"/>
      <c r="C301" s="139"/>
      <c r="D301" s="138"/>
      <c r="E301" s="138"/>
      <c r="F301" s="138"/>
      <c r="G301" s="138"/>
      <c r="H301" s="139"/>
      <c r="I301" s="139"/>
      <c r="J301" s="139"/>
      <c r="K301" s="138"/>
      <c r="L301" s="138"/>
      <c r="M301" s="138"/>
      <c r="N301" s="138"/>
      <c r="O301" s="138"/>
      <c r="P301" s="138"/>
      <c r="Q301" s="141"/>
      <c r="R301" s="142"/>
      <c r="S301" s="138"/>
    </row>
    <row r="302" spans="1:20" ht="14.4" x14ac:dyDescent="0.3">
      <c r="A302" s="138"/>
      <c r="B302" s="139"/>
      <c r="C302" s="139"/>
      <c r="D302" s="138"/>
      <c r="E302" s="138"/>
      <c r="F302" s="138"/>
      <c r="G302" s="138"/>
      <c r="H302" s="139"/>
      <c r="I302" s="139"/>
      <c r="J302" s="139"/>
      <c r="K302" s="138"/>
      <c r="L302" s="138"/>
      <c r="M302" s="138"/>
      <c r="N302" s="138"/>
      <c r="O302" s="138"/>
      <c r="P302" s="138"/>
      <c r="Q302" s="141"/>
      <c r="R302" s="142"/>
      <c r="S302" s="138"/>
    </row>
    <row r="303" spans="1:20" ht="14.4" x14ac:dyDescent="0.3">
      <c r="A303" s="138"/>
      <c r="B303" s="139"/>
      <c r="C303" s="139"/>
      <c r="D303" s="138"/>
      <c r="E303" s="138"/>
      <c r="F303" s="138"/>
      <c r="G303" s="138"/>
      <c r="H303" s="139"/>
      <c r="I303" s="139"/>
      <c r="J303" s="139"/>
      <c r="K303" s="138"/>
      <c r="L303" s="138"/>
      <c r="M303" s="138"/>
      <c r="N303" s="138"/>
      <c r="O303" s="138"/>
      <c r="P303" s="138"/>
      <c r="Q303" s="141"/>
      <c r="R303" s="142"/>
      <c r="S303" s="138"/>
    </row>
    <row r="304" spans="1:20" ht="14.4" x14ac:dyDescent="0.3">
      <c r="A304" s="138"/>
      <c r="B304" s="139"/>
      <c r="C304" s="139"/>
      <c r="D304" s="138"/>
      <c r="E304" s="138"/>
      <c r="F304" s="138"/>
      <c r="G304" s="138"/>
      <c r="H304" s="139"/>
      <c r="I304" s="139"/>
      <c r="J304" s="139"/>
      <c r="K304" s="138"/>
      <c r="L304" s="138"/>
      <c r="M304" s="138"/>
      <c r="N304" s="138"/>
      <c r="O304" s="138"/>
      <c r="P304" s="138"/>
      <c r="Q304" s="141"/>
      <c r="R304" s="142"/>
      <c r="S304" s="138"/>
    </row>
    <row r="305" spans="1:19" ht="14.4" x14ac:dyDescent="0.3">
      <c r="A305" s="138"/>
      <c r="B305" s="139"/>
      <c r="C305" s="139"/>
      <c r="D305" s="138"/>
      <c r="E305" s="138"/>
      <c r="F305" s="138"/>
      <c r="G305" s="138"/>
      <c r="H305" s="139"/>
      <c r="I305" s="139"/>
      <c r="J305" s="139"/>
      <c r="K305" s="138"/>
      <c r="L305" s="138"/>
      <c r="M305" s="138"/>
      <c r="N305" s="138"/>
      <c r="O305" s="138"/>
      <c r="P305" s="138"/>
      <c r="Q305" s="141"/>
      <c r="R305" s="142"/>
      <c r="S305" s="138"/>
    </row>
    <row r="306" spans="1:19" ht="14.4" x14ac:dyDescent="0.3">
      <c r="A306" s="138"/>
      <c r="B306" s="139"/>
      <c r="C306" s="139"/>
      <c r="D306" s="138"/>
      <c r="E306" s="138"/>
      <c r="F306" s="138"/>
      <c r="G306" s="138"/>
      <c r="H306" s="139"/>
      <c r="I306" s="139"/>
      <c r="J306" s="139"/>
      <c r="K306" s="138"/>
      <c r="L306" s="138"/>
      <c r="M306" s="138"/>
      <c r="N306" s="138"/>
      <c r="O306" s="138"/>
      <c r="P306" s="138"/>
      <c r="Q306" s="141"/>
      <c r="R306" s="142"/>
      <c r="S306" s="138"/>
    </row>
    <row r="307" spans="1:19" ht="14.4" x14ac:dyDescent="0.3">
      <c r="A307" s="138"/>
      <c r="B307" s="139"/>
      <c r="C307" s="139"/>
      <c r="D307" s="138"/>
      <c r="E307" s="138"/>
      <c r="F307" s="138"/>
      <c r="G307" s="138"/>
      <c r="H307" s="139"/>
      <c r="I307" s="139"/>
      <c r="J307" s="139"/>
      <c r="K307" s="138"/>
      <c r="L307" s="138"/>
      <c r="M307" s="138"/>
      <c r="N307" s="138"/>
      <c r="O307" s="138"/>
      <c r="P307" s="138"/>
      <c r="Q307" s="141"/>
      <c r="R307" s="142"/>
      <c r="S307" s="138"/>
    </row>
    <row r="308" spans="1:19" ht="14.4" x14ac:dyDescent="0.3">
      <c r="A308" s="138"/>
      <c r="B308" s="139"/>
      <c r="C308" s="139"/>
      <c r="D308" s="138"/>
      <c r="E308" s="138"/>
      <c r="F308" s="138"/>
      <c r="G308" s="138"/>
      <c r="H308" s="139"/>
      <c r="I308" s="139"/>
      <c r="J308" s="139"/>
      <c r="K308" s="138"/>
      <c r="L308" s="138"/>
      <c r="M308" s="138"/>
      <c r="N308" s="138"/>
      <c r="O308" s="138"/>
      <c r="P308" s="138"/>
      <c r="Q308" s="141"/>
      <c r="R308" s="142"/>
      <c r="S308" s="138"/>
    </row>
    <row r="309" spans="1:19" ht="14.4" x14ac:dyDescent="0.3">
      <c r="A309" s="138"/>
      <c r="B309" s="139"/>
      <c r="C309" s="139"/>
      <c r="D309" s="138"/>
      <c r="E309" s="138"/>
      <c r="F309" s="138"/>
      <c r="G309" s="138"/>
      <c r="H309" s="139"/>
      <c r="I309" s="139"/>
      <c r="J309" s="139"/>
      <c r="K309" s="138"/>
      <c r="L309" s="138"/>
      <c r="M309" s="138"/>
      <c r="N309" s="138"/>
      <c r="O309" s="138"/>
      <c r="P309" s="138"/>
      <c r="Q309" s="141"/>
      <c r="R309" s="142"/>
      <c r="S309" s="138"/>
    </row>
    <row r="310" spans="1:19" ht="14.4" x14ac:dyDescent="0.3">
      <c r="A310" s="138"/>
      <c r="B310" s="139"/>
      <c r="C310" s="139"/>
      <c r="D310" s="138"/>
      <c r="E310" s="138"/>
      <c r="F310" s="138"/>
      <c r="G310" s="138"/>
      <c r="H310" s="139"/>
      <c r="I310" s="139"/>
      <c r="J310" s="139"/>
      <c r="K310" s="138"/>
      <c r="L310" s="138"/>
      <c r="M310" s="138"/>
      <c r="N310" s="138"/>
      <c r="O310" s="138"/>
      <c r="P310" s="138"/>
      <c r="Q310" s="141"/>
      <c r="R310" s="142"/>
      <c r="S310" s="138"/>
    </row>
    <row r="311" spans="1:19" ht="14.4" x14ac:dyDescent="0.3">
      <c r="A311" s="138"/>
      <c r="B311" s="139"/>
      <c r="C311" s="139"/>
      <c r="D311" s="138"/>
      <c r="E311" s="138"/>
      <c r="F311" s="138"/>
      <c r="G311" s="138"/>
      <c r="H311" s="139"/>
      <c r="I311" s="139"/>
      <c r="J311" s="139"/>
      <c r="K311" s="138"/>
      <c r="L311" s="138"/>
      <c r="M311" s="138"/>
      <c r="N311" s="138"/>
      <c r="O311" s="138"/>
      <c r="P311" s="138"/>
      <c r="Q311" s="141"/>
      <c r="R311" s="142"/>
      <c r="S311" s="138"/>
    </row>
    <row r="312" spans="1:19" ht="14.4" x14ac:dyDescent="0.3">
      <c r="A312" s="138"/>
      <c r="B312" s="139"/>
      <c r="C312" s="139"/>
      <c r="D312" s="138"/>
      <c r="E312" s="138"/>
      <c r="F312" s="138"/>
      <c r="G312" s="138"/>
      <c r="H312" s="139"/>
      <c r="I312" s="139"/>
      <c r="J312" s="139"/>
      <c r="K312" s="138"/>
      <c r="L312" s="138"/>
      <c r="M312" s="138"/>
      <c r="N312" s="138"/>
      <c r="O312" s="138"/>
      <c r="P312" s="138"/>
      <c r="Q312" s="141"/>
      <c r="R312" s="142"/>
      <c r="S312" s="138"/>
    </row>
    <row r="313" spans="1:19" ht="14.4" x14ac:dyDescent="0.3">
      <c r="A313" s="138"/>
      <c r="B313" s="139"/>
      <c r="C313" s="139"/>
      <c r="D313" s="138"/>
      <c r="E313" s="138"/>
      <c r="F313" s="138"/>
      <c r="G313" s="138"/>
      <c r="H313" s="139"/>
      <c r="I313" s="139"/>
      <c r="J313" s="139"/>
      <c r="K313" s="138"/>
      <c r="L313" s="138"/>
      <c r="M313" s="138"/>
      <c r="N313" s="138"/>
      <c r="O313" s="138"/>
      <c r="P313" s="138"/>
      <c r="Q313" s="141"/>
      <c r="R313" s="142"/>
      <c r="S313" s="138"/>
    </row>
    <row r="314" spans="1:19" ht="14.4" x14ac:dyDescent="0.3">
      <c r="A314" s="138"/>
      <c r="B314" s="139"/>
      <c r="C314" s="139"/>
      <c r="D314" s="138"/>
      <c r="E314" s="138"/>
      <c r="F314" s="138"/>
      <c r="G314" s="138"/>
      <c r="H314" s="139"/>
      <c r="I314" s="139"/>
      <c r="J314" s="139"/>
      <c r="K314" s="138"/>
      <c r="L314" s="138"/>
      <c r="M314" s="138"/>
      <c r="N314" s="138"/>
      <c r="O314" s="138"/>
      <c r="P314" s="138"/>
      <c r="Q314" s="141"/>
      <c r="R314" s="142"/>
      <c r="S314" s="138"/>
    </row>
    <row r="315" spans="1:19" ht="14.4" x14ac:dyDescent="0.3">
      <c r="A315" s="138"/>
      <c r="B315" s="139"/>
      <c r="C315" s="139"/>
      <c r="D315" s="138"/>
      <c r="E315" s="138"/>
      <c r="F315" s="138"/>
      <c r="G315" s="138"/>
      <c r="H315" s="139"/>
      <c r="I315" s="139"/>
      <c r="J315" s="139"/>
      <c r="K315" s="138"/>
      <c r="L315" s="138"/>
      <c r="M315" s="138"/>
      <c r="N315" s="138"/>
      <c r="O315" s="138"/>
      <c r="P315" s="138"/>
      <c r="Q315" s="141"/>
      <c r="R315" s="142"/>
      <c r="S315" s="138"/>
    </row>
    <row r="316" spans="1:19" ht="14.4" x14ac:dyDescent="0.3">
      <c r="A316" s="138"/>
      <c r="B316" s="139"/>
      <c r="C316" s="139"/>
      <c r="D316" s="138"/>
      <c r="E316" s="138"/>
      <c r="F316" s="138"/>
      <c r="G316" s="138"/>
      <c r="H316" s="139"/>
      <c r="I316" s="139"/>
      <c r="J316" s="139"/>
      <c r="K316" s="138"/>
      <c r="L316" s="138"/>
      <c r="M316" s="138"/>
      <c r="N316" s="138"/>
      <c r="O316" s="138"/>
      <c r="P316" s="138"/>
      <c r="Q316" s="141"/>
      <c r="R316" s="142"/>
      <c r="S316" s="138"/>
    </row>
    <row r="317" spans="1:19" ht="14.4" x14ac:dyDescent="0.3">
      <c r="A317" s="138"/>
      <c r="B317" s="139"/>
      <c r="C317" s="139"/>
      <c r="D317" s="138"/>
      <c r="E317" s="138"/>
      <c r="F317" s="138"/>
      <c r="G317" s="138"/>
      <c r="H317" s="139"/>
      <c r="I317" s="139"/>
      <c r="J317" s="139"/>
      <c r="K317" s="138"/>
      <c r="L317" s="138"/>
      <c r="M317" s="138"/>
      <c r="N317" s="138"/>
      <c r="O317" s="138"/>
      <c r="P317" s="138"/>
      <c r="Q317" s="141"/>
      <c r="R317" s="142"/>
      <c r="S317" s="138"/>
    </row>
    <row r="318" spans="1:19" ht="14.4" x14ac:dyDescent="0.3">
      <c r="A318" s="138"/>
      <c r="B318" s="139"/>
      <c r="C318" s="139"/>
      <c r="D318" s="138"/>
      <c r="E318" s="138"/>
      <c r="F318" s="138"/>
      <c r="G318" s="138"/>
      <c r="H318" s="139"/>
      <c r="I318" s="139"/>
      <c r="J318" s="139"/>
      <c r="K318" s="138"/>
      <c r="L318" s="138"/>
      <c r="M318" s="138"/>
      <c r="N318" s="138"/>
      <c r="O318" s="138"/>
      <c r="P318" s="138"/>
      <c r="Q318" s="141"/>
      <c r="R318" s="142"/>
      <c r="S318" s="138"/>
    </row>
    <row r="319" spans="1:19" ht="14.4" x14ac:dyDescent="0.3">
      <c r="A319" s="138"/>
      <c r="B319" s="139"/>
      <c r="C319" s="139"/>
      <c r="D319" s="138"/>
      <c r="E319" s="138"/>
      <c r="F319" s="138"/>
      <c r="G319" s="138"/>
      <c r="H319" s="139"/>
      <c r="I319" s="139"/>
      <c r="J319" s="139"/>
      <c r="K319" s="138"/>
      <c r="L319" s="138"/>
      <c r="M319" s="138"/>
      <c r="N319" s="138"/>
      <c r="O319" s="138"/>
      <c r="P319" s="138"/>
      <c r="Q319" s="141"/>
      <c r="R319" s="142"/>
      <c r="S319" s="138"/>
    </row>
    <row r="320" spans="1:19" ht="14.4" x14ac:dyDescent="0.3">
      <c r="A320" s="138"/>
      <c r="B320" s="139"/>
      <c r="C320" s="139"/>
      <c r="D320" s="138"/>
      <c r="E320" s="138"/>
      <c r="F320" s="138"/>
      <c r="G320" s="138"/>
      <c r="H320" s="139"/>
      <c r="I320" s="139"/>
      <c r="J320" s="139"/>
      <c r="K320" s="138"/>
      <c r="L320" s="138"/>
      <c r="M320" s="138"/>
      <c r="N320" s="138"/>
      <c r="O320" s="138"/>
      <c r="P320" s="138"/>
      <c r="Q320" s="141"/>
      <c r="R320" s="142"/>
      <c r="S320" s="138"/>
    </row>
    <row r="321" spans="1:19" ht="14.4" x14ac:dyDescent="0.3">
      <c r="A321" s="138"/>
      <c r="B321" s="139"/>
      <c r="C321" s="139"/>
      <c r="D321" s="138"/>
      <c r="E321" s="138"/>
      <c r="F321" s="138"/>
      <c r="G321" s="138"/>
      <c r="H321" s="139"/>
      <c r="I321" s="139"/>
      <c r="J321" s="139"/>
      <c r="K321" s="138"/>
      <c r="L321" s="138"/>
      <c r="M321" s="138"/>
      <c r="N321" s="138"/>
      <c r="O321" s="138"/>
      <c r="P321" s="138"/>
      <c r="Q321" s="141"/>
      <c r="R321" s="142"/>
      <c r="S321" s="138"/>
    </row>
    <row r="322" spans="1:19" ht="14.4" x14ac:dyDescent="0.3">
      <c r="A322" s="138"/>
      <c r="B322" s="139"/>
      <c r="C322" s="139"/>
      <c r="D322" s="138"/>
      <c r="E322" s="138"/>
      <c r="F322" s="138"/>
      <c r="G322" s="138"/>
      <c r="H322" s="139"/>
      <c r="I322" s="139"/>
      <c r="J322" s="139"/>
      <c r="K322" s="138"/>
      <c r="L322" s="138"/>
      <c r="M322" s="138"/>
      <c r="N322" s="138"/>
      <c r="O322" s="138"/>
      <c r="P322" s="138"/>
      <c r="Q322" s="141"/>
      <c r="R322" s="142"/>
      <c r="S322" s="138"/>
    </row>
    <row r="323" spans="1:19" ht="14.4" x14ac:dyDescent="0.3">
      <c r="A323" s="138"/>
      <c r="B323" s="139"/>
      <c r="C323" s="139"/>
      <c r="D323" s="138"/>
      <c r="E323" s="138"/>
      <c r="F323" s="138"/>
      <c r="G323" s="138"/>
      <c r="H323" s="139"/>
      <c r="I323" s="139"/>
      <c r="J323" s="139"/>
      <c r="K323" s="138"/>
      <c r="L323" s="138"/>
      <c r="M323" s="138"/>
      <c r="N323" s="138"/>
      <c r="O323" s="138"/>
      <c r="P323" s="138"/>
      <c r="Q323" s="141"/>
      <c r="R323" s="142"/>
      <c r="S323" s="138"/>
    </row>
    <row r="324" spans="1:19" ht="14.4" x14ac:dyDescent="0.3">
      <c r="A324" s="138"/>
      <c r="B324" s="139"/>
      <c r="C324" s="139"/>
      <c r="D324" s="138"/>
      <c r="E324" s="138"/>
      <c r="F324" s="138"/>
      <c r="G324" s="138"/>
      <c r="H324" s="139"/>
      <c r="I324" s="139"/>
      <c r="J324" s="139"/>
      <c r="K324" s="138"/>
      <c r="L324" s="138"/>
      <c r="M324" s="138"/>
      <c r="N324" s="138"/>
      <c r="O324" s="138"/>
      <c r="P324" s="138"/>
      <c r="Q324" s="141"/>
      <c r="R324" s="142"/>
      <c r="S324" s="138"/>
    </row>
    <row r="325" spans="1:19" ht="14.4" x14ac:dyDescent="0.3">
      <c r="A325" s="138"/>
      <c r="B325" s="139"/>
      <c r="C325" s="139"/>
      <c r="D325" s="138"/>
      <c r="E325" s="138"/>
      <c r="F325" s="138"/>
      <c r="G325" s="138"/>
      <c r="H325" s="139"/>
      <c r="I325" s="139"/>
      <c r="J325" s="139"/>
      <c r="K325" s="138"/>
      <c r="L325" s="138"/>
      <c r="M325" s="138"/>
      <c r="N325" s="138"/>
      <c r="O325" s="138"/>
      <c r="P325" s="138"/>
      <c r="Q325" s="141"/>
      <c r="R325" s="142"/>
      <c r="S325" s="138"/>
    </row>
    <row r="326" spans="1:19" ht="14.4" x14ac:dyDescent="0.3">
      <c r="A326" s="138"/>
      <c r="B326" s="139"/>
      <c r="C326" s="139"/>
      <c r="D326" s="138"/>
      <c r="E326" s="138"/>
      <c r="F326" s="138"/>
      <c r="G326" s="138"/>
      <c r="H326" s="139"/>
      <c r="I326" s="139"/>
      <c r="J326" s="139"/>
      <c r="K326" s="138"/>
      <c r="L326" s="138"/>
      <c r="M326" s="138"/>
      <c r="N326" s="138"/>
      <c r="O326" s="138"/>
      <c r="P326" s="138"/>
      <c r="Q326" s="141"/>
      <c r="R326" s="142"/>
      <c r="S326" s="138"/>
    </row>
    <row r="327" spans="1:19" ht="14.4" x14ac:dyDescent="0.3">
      <c r="A327" s="138"/>
      <c r="B327" s="139"/>
      <c r="C327" s="139"/>
      <c r="D327" s="138"/>
      <c r="E327" s="138"/>
      <c r="F327" s="138"/>
      <c r="G327" s="138"/>
      <c r="H327" s="139"/>
      <c r="I327" s="139"/>
      <c r="J327" s="139"/>
      <c r="K327" s="138"/>
      <c r="L327" s="138"/>
      <c r="M327" s="138"/>
      <c r="N327" s="138"/>
      <c r="O327" s="138"/>
      <c r="P327" s="138"/>
      <c r="Q327" s="141"/>
      <c r="R327" s="142"/>
      <c r="S327" s="138"/>
    </row>
    <row r="328" spans="1:19" ht="14.4" x14ac:dyDescent="0.3">
      <c r="A328" s="138"/>
      <c r="B328" s="139"/>
      <c r="C328" s="139"/>
      <c r="D328" s="138"/>
      <c r="E328" s="138"/>
      <c r="F328" s="138"/>
      <c r="G328" s="138"/>
      <c r="H328" s="139"/>
      <c r="I328" s="139"/>
      <c r="J328" s="139"/>
      <c r="K328" s="138"/>
      <c r="L328" s="138"/>
      <c r="M328" s="138"/>
      <c r="N328" s="138"/>
      <c r="O328" s="138"/>
      <c r="P328" s="138"/>
      <c r="Q328" s="141"/>
      <c r="R328" s="142"/>
      <c r="S328" s="138"/>
    </row>
    <row r="329" spans="1:19" ht="14.4" x14ac:dyDescent="0.3">
      <c r="A329" s="138"/>
      <c r="B329" s="139"/>
      <c r="C329" s="139"/>
      <c r="D329" s="138"/>
      <c r="E329" s="138"/>
      <c r="F329" s="138"/>
      <c r="G329" s="138"/>
      <c r="H329" s="139"/>
      <c r="I329" s="139"/>
      <c r="J329" s="139"/>
      <c r="K329" s="138"/>
      <c r="L329" s="138"/>
      <c r="M329" s="138"/>
      <c r="N329" s="138"/>
      <c r="O329" s="138"/>
      <c r="P329" s="138"/>
      <c r="Q329" s="141"/>
      <c r="R329" s="142"/>
      <c r="S329" s="138"/>
    </row>
    <row r="330" spans="1:19" ht="14.4" x14ac:dyDescent="0.3">
      <c r="A330" s="138"/>
      <c r="B330" s="139"/>
      <c r="C330" s="139"/>
      <c r="D330" s="138"/>
      <c r="E330" s="138"/>
      <c r="F330" s="138"/>
      <c r="G330" s="138"/>
      <c r="H330" s="139"/>
      <c r="I330" s="139"/>
      <c r="J330" s="139"/>
      <c r="K330" s="138"/>
      <c r="L330" s="138"/>
      <c r="M330" s="138"/>
      <c r="N330" s="138"/>
      <c r="O330" s="138"/>
      <c r="P330" s="138"/>
      <c r="Q330" s="141"/>
      <c r="R330" s="142"/>
      <c r="S330" s="138"/>
    </row>
    <row r="331" spans="1:19" ht="14.4" x14ac:dyDescent="0.3">
      <c r="A331" s="138"/>
      <c r="B331" s="139"/>
      <c r="C331" s="139"/>
      <c r="D331" s="138"/>
      <c r="E331" s="138"/>
      <c r="F331" s="138"/>
      <c r="G331" s="138"/>
      <c r="H331" s="139"/>
      <c r="I331" s="139"/>
      <c r="J331" s="139"/>
      <c r="K331" s="138"/>
      <c r="L331" s="138"/>
      <c r="M331" s="138"/>
      <c r="N331" s="138"/>
      <c r="O331" s="138"/>
      <c r="P331" s="138"/>
      <c r="Q331" s="141"/>
      <c r="R331" s="142"/>
      <c r="S331" s="138"/>
    </row>
    <row r="332" spans="1:19" ht="14.4" x14ac:dyDescent="0.3">
      <c r="A332" s="138"/>
      <c r="B332" s="139"/>
      <c r="C332" s="139"/>
      <c r="D332" s="138"/>
      <c r="E332" s="138"/>
      <c r="F332" s="138"/>
      <c r="G332" s="138"/>
      <c r="H332" s="139"/>
      <c r="I332" s="139"/>
      <c r="J332" s="139"/>
      <c r="K332" s="138"/>
      <c r="L332" s="138"/>
      <c r="M332" s="138"/>
      <c r="N332" s="138"/>
      <c r="O332" s="138"/>
      <c r="P332" s="138"/>
      <c r="Q332" s="141"/>
      <c r="R332" s="142"/>
      <c r="S332" s="138"/>
    </row>
    <row r="333" spans="1:19" ht="14.4" x14ac:dyDescent="0.3">
      <c r="A333" s="138"/>
      <c r="B333" s="139"/>
      <c r="C333" s="139"/>
      <c r="D333" s="138"/>
      <c r="E333" s="138"/>
      <c r="F333" s="138"/>
      <c r="G333" s="138"/>
      <c r="H333" s="139"/>
      <c r="I333" s="139"/>
      <c r="J333" s="139"/>
      <c r="K333" s="138"/>
      <c r="L333" s="138"/>
      <c r="M333" s="138"/>
      <c r="N333" s="138"/>
      <c r="O333" s="138"/>
      <c r="P333" s="138"/>
      <c r="Q333" s="141"/>
      <c r="R333" s="142"/>
      <c r="S333" s="138"/>
    </row>
    <row r="334" spans="1:19" ht="14.4" x14ac:dyDescent="0.3">
      <c r="A334" s="138"/>
      <c r="B334" s="139"/>
      <c r="C334" s="139"/>
      <c r="D334" s="138"/>
      <c r="E334" s="138"/>
      <c r="F334" s="138"/>
      <c r="G334" s="138"/>
      <c r="H334" s="139"/>
      <c r="I334" s="139"/>
      <c r="J334" s="139"/>
      <c r="K334" s="138"/>
      <c r="L334" s="138"/>
      <c r="M334" s="138"/>
      <c r="N334" s="138"/>
      <c r="O334" s="138"/>
      <c r="P334" s="138"/>
      <c r="Q334" s="141"/>
      <c r="R334" s="142"/>
      <c r="S334" s="138"/>
    </row>
    <row r="335" spans="1:19" ht="14.4" x14ac:dyDescent="0.3">
      <c r="A335" s="138"/>
      <c r="B335" s="139"/>
      <c r="C335" s="139"/>
      <c r="D335" s="138"/>
      <c r="E335" s="138"/>
      <c r="F335" s="138"/>
      <c r="G335" s="138"/>
      <c r="H335" s="139"/>
      <c r="I335" s="139"/>
      <c r="J335" s="139"/>
      <c r="K335" s="138"/>
      <c r="L335" s="138"/>
      <c r="M335" s="138"/>
      <c r="N335" s="138"/>
      <c r="O335" s="138"/>
      <c r="P335" s="138"/>
      <c r="Q335" s="141"/>
      <c r="R335" s="142"/>
      <c r="S335" s="138"/>
    </row>
    <row r="336" spans="1:19" ht="14.4" x14ac:dyDescent="0.3">
      <c r="A336" s="138"/>
      <c r="B336" s="139"/>
      <c r="C336" s="139"/>
      <c r="D336" s="138"/>
      <c r="E336" s="138"/>
      <c r="F336" s="138"/>
      <c r="G336" s="138"/>
      <c r="H336" s="139"/>
      <c r="I336" s="139"/>
      <c r="J336" s="139"/>
      <c r="K336" s="138"/>
      <c r="L336" s="138"/>
      <c r="M336" s="138"/>
      <c r="N336" s="138"/>
      <c r="O336" s="138"/>
      <c r="P336" s="138"/>
      <c r="Q336" s="141"/>
      <c r="R336" s="142"/>
      <c r="S336" s="138"/>
    </row>
    <row r="337" spans="1:19" ht="14.4" x14ac:dyDescent="0.3">
      <c r="A337" s="138"/>
      <c r="B337" s="139"/>
      <c r="C337" s="139"/>
      <c r="D337" s="138"/>
      <c r="E337" s="138"/>
      <c r="F337" s="138"/>
      <c r="G337" s="138"/>
      <c r="H337" s="139"/>
      <c r="I337" s="139"/>
      <c r="J337" s="139"/>
      <c r="K337" s="138"/>
      <c r="L337" s="138"/>
      <c r="M337" s="138"/>
      <c r="N337" s="138"/>
      <c r="O337" s="138"/>
      <c r="P337" s="138"/>
      <c r="Q337" s="141"/>
      <c r="R337" s="142"/>
      <c r="S337" s="138"/>
    </row>
    <row r="338" spans="1:19" ht="14.4" x14ac:dyDescent="0.3">
      <c r="A338" s="138"/>
      <c r="B338" s="139"/>
      <c r="C338" s="139"/>
      <c r="D338" s="138"/>
      <c r="E338" s="138"/>
      <c r="F338" s="138"/>
      <c r="G338" s="138"/>
      <c r="H338" s="139"/>
      <c r="I338" s="139"/>
      <c r="J338" s="139"/>
      <c r="K338" s="138"/>
      <c r="L338" s="138"/>
      <c r="M338" s="138"/>
      <c r="N338" s="138"/>
      <c r="O338" s="138"/>
      <c r="P338" s="138"/>
      <c r="Q338" s="141"/>
      <c r="R338" s="142"/>
      <c r="S338" s="138"/>
    </row>
    <row r="339" spans="1:19" ht="14.4" x14ac:dyDescent="0.3">
      <c r="A339" s="138"/>
      <c r="B339" s="139"/>
      <c r="C339" s="139"/>
      <c r="D339" s="138"/>
      <c r="E339" s="138"/>
      <c r="F339" s="138"/>
      <c r="G339" s="138"/>
      <c r="H339" s="139"/>
      <c r="I339" s="139"/>
      <c r="J339" s="139"/>
      <c r="K339" s="138"/>
      <c r="L339" s="138"/>
      <c r="M339" s="138"/>
      <c r="N339" s="138"/>
      <c r="O339" s="138"/>
      <c r="P339" s="138"/>
      <c r="Q339" s="141"/>
      <c r="R339" s="142"/>
      <c r="S339" s="138"/>
    </row>
    <row r="340" spans="1:19" ht="14.4" x14ac:dyDescent="0.3">
      <c r="A340" s="138"/>
      <c r="B340" s="139"/>
      <c r="C340" s="139"/>
      <c r="D340" s="138"/>
      <c r="E340" s="138"/>
      <c r="F340" s="138"/>
      <c r="G340" s="138"/>
      <c r="H340" s="139"/>
      <c r="I340" s="139"/>
      <c r="J340" s="139"/>
      <c r="K340" s="138"/>
      <c r="L340" s="138"/>
      <c r="M340" s="138"/>
      <c r="N340" s="138"/>
      <c r="O340" s="138"/>
      <c r="P340" s="138"/>
      <c r="Q340" s="141"/>
      <c r="R340" s="142"/>
      <c r="S340" s="138"/>
    </row>
    <row r="341" spans="1:19" ht="14.4" x14ac:dyDescent="0.3">
      <c r="A341" s="138"/>
      <c r="B341" s="139"/>
      <c r="C341" s="139"/>
      <c r="D341" s="138"/>
      <c r="E341" s="138"/>
      <c r="F341" s="138"/>
      <c r="G341" s="138"/>
      <c r="H341" s="139"/>
      <c r="I341" s="139"/>
      <c r="J341" s="139"/>
      <c r="K341" s="138"/>
      <c r="L341" s="138"/>
      <c r="M341" s="138"/>
      <c r="N341" s="138"/>
      <c r="O341" s="138"/>
      <c r="P341" s="138"/>
      <c r="Q341" s="141"/>
      <c r="R341" s="142"/>
      <c r="S341" s="138"/>
    </row>
    <row r="342" spans="1:19" ht="14.4" x14ac:dyDescent="0.3">
      <c r="A342" s="138"/>
      <c r="B342" s="139"/>
      <c r="C342" s="139"/>
      <c r="D342" s="138"/>
      <c r="E342" s="138"/>
      <c r="F342" s="138"/>
      <c r="G342" s="138"/>
      <c r="H342" s="139"/>
      <c r="I342" s="139"/>
      <c r="J342" s="139"/>
      <c r="K342" s="138"/>
      <c r="L342" s="138"/>
      <c r="M342" s="138"/>
      <c r="N342" s="138"/>
      <c r="O342" s="138"/>
      <c r="P342" s="138"/>
      <c r="Q342" s="141"/>
      <c r="R342" s="142"/>
      <c r="S342" s="138"/>
    </row>
    <row r="343" spans="1:19" ht="14.4" x14ac:dyDescent="0.3">
      <c r="A343" s="138"/>
      <c r="B343" s="139"/>
      <c r="C343" s="139"/>
      <c r="D343" s="138"/>
      <c r="E343" s="138"/>
      <c r="F343" s="138"/>
      <c r="G343" s="138"/>
      <c r="H343" s="139"/>
      <c r="I343" s="139"/>
      <c r="J343" s="139"/>
      <c r="K343" s="138"/>
      <c r="L343" s="138"/>
      <c r="M343" s="138"/>
      <c r="N343" s="138"/>
      <c r="O343" s="138"/>
      <c r="P343" s="138"/>
      <c r="Q343" s="141"/>
      <c r="R343" s="142"/>
      <c r="S343" s="138"/>
    </row>
    <row r="344" spans="1:19" ht="14.4" x14ac:dyDescent="0.3">
      <c r="A344" s="138"/>
      <c r="B344" s="139"/>
      <c r="C344" s="139"/>
      <c r="D344" s="138"/>
      <c r="E344" s="138"/>
      <c r="F344" s="138"/>
      <c r="G344" s="138"/>
      <c r="H344" s="139"/>
      <c r="I344" s="139"/>
      <c r="J344" s="139"/>
      <c r="K344" s="138"/>
      <c r="L344" s="138"/>
      <c r="M344" s="138"/>
      <c r="N344" s="138"/>
      <c r="O344" s="138"/>
      <c r="P344" s="138"/>
      <c r="Q344" s="141"/>
      <c r="R344" s="142"/>
      <c r="S344" s="138"/>
    </row>
    <row r="345" spans="1:19" ht="14.4" x14ac:dyDescent="0.3">
      <c r="A345" s="138"/>
      <c r="B345" s="139"/>
      <c r="C345" s="139"/>
      <c r="D345" s="138"/>
      <c r="E345" s="138"/>
      <c r="F345" s="138"/>
      <c r="G345" s="138"/>
      <c r="H345" s="139"/>
      <c r="I345" s="139"/>
      <c r="J345" s="139"/>
      <c r="K345" s="138"/>
      <c r="L345" s="138"/>
      <c r="M345" s="138"/>
      <c r="N345" s="138"/>
      <c r="O345" s="138"/>
      <c r="P345" s="138"/>
      <c r="Q345" s="141"/>
      <c r="R345" s="142"/>
      <c r="S345" s="138"/>
    </row>
    <row r="346" spans="1:19" ht="14.4" x14ac:dyDescent="0.3">
      <c r="A346" s="138"/>
      <c r="B346" s="139"/>
      <c r="C346" s="139"/>
      <c r="D346" s="138"/>
      <c r="E346" s="138"/>
      <c r="F346" s="138"/>
      <c r="G346" s="138"/>
      <c r="H346" s="139"/>
      <c r="I346" s="139"/>
      <c r="J346" s="139"/>
      <c r="K346" s="138"/>
      <c r="L346" s="138"/>
      <c r="M346" s="138"/>
      <c r="N346" s="138"/>
      <c r="O346" s="138"/>
      <c r="P346" s="138"/>
      <c r="Q346" s="141"/>
      <c r="R346" s="142"/>
      <c r="S346" s="138"/>
    </row>
    <row r="347" spans="1:19" ht="14.4" x14ac:dyDescent="0.3">
      <c r="A347" s="138"/>
      <c r="B347" s="139"/>
      <c r="C347" s="139"/>
      <c r="D347" s="138"/>
      <c r="E347" s="138"/>
      <c r="F347" s="138"/>
      <c r="G347" s="138"/>
      <c r="H347" s="139"/>
      <c r="I347" s="139"/>
      <c r="J347" s="139"/>
      <c r="K347" s="138"/>
      <c r="L347" s="138"/>
      <c r="M347" s="138"/>
      <c r="N347" s="138"/>
      <c r="O347" s="138"/>
      <c r="P347" s="138"/>
      <c r="Q347" s="141"/>
      <c r="R347" s="142"/>
      <c r="S347" s="138"/>
    </row>
    <row r="348" spans="1:19" ht="14.4" x14ac:dyDescent="0.3">
      <c r="A348" s="138"/>
      <c r="B348" s="139"/>
      <c r="C348" s="139"/>
      <c r="D348" s="138"/>
      <c r="E348" s="138"/>
      <c r="F348" s="138"/>
      <c r="G348" s="138"/>
      <c r="H348" s="139"/>
      <c r="I348" s="139"/>
      <c r="J348" s="139"/>
      <c r="K348" s="138"/>
      <c r="L348" s="138"/>
      <c r="M348" s="138"/>
      <c r="N348" s="138"/>
      <c r="O348" s="138"/>
      <c r="P348" s="138"/>
      <c r="Q348" s="141"/>
      <c r="R348" s="142"/>
      <c r="S348" s="138"/>
    </row>
    <row r="349" spans="1:19" ht="14.4" x14ac:dyDescent="0.3">
      <c r="A349" s="138"/>
      <c r="B349" s="139"/>
      <c r="C349" s="139"/>
      <c r="D349" s="138"/>
      <c r="E349" s="138"/>
      <c r="F349" s="138"/>
      <c r="G349" s="138"/>
      <c r="H349" s="139"/>
      <c r="I349" s="139"/>
      <c r="J349" s="139"/>
      <c r="K349" s="138"/>
      <c r="L349" s="138"/>
      <c r="M349" s="138"/>
      <c r="N349" s="138"/>
      <c r="O349" s="138"/>
      <c r="P349" s="138"/>
      <c r="Q349" s="141"/>
      <c r="R349" s="142"/>
      <c r="S349" s="138"/>
    </row>
    <row r="350" spans="1:19" ht="14.4" x14ac:dyDescent="0.3">
      <c r="A350" s="138"/>
      <c r="B350" s="139"/>
      <c r="C350" s="139"/>
      <c r="D350" s="138"/>
      <c r="E350" s="138"/>
      <c r="F350" s="138"/>
      <c r="G350" s="138"/>
      <c r="H350" s="139"/>
      <c r="I350" s="139"/>
      <c r="J350" s="139"/>
      <c r="K350" s="138"/>
      <c r="L350" s="138"/>
      <c r="M350" s="138"/>
      <c r="N350" s="138"/>
      <c r="O350" s="138"/>
      <c r="P350" s="138"/>
      <c r="Q350" s="141"/>
      <c r="R350" s="142"/>
      <c r="S350" s="138"/>
    </row>
    <row r="351" spans="1:19" ht="14.4" x14ac:dyDescent="0.3">
      <c r="A351" s="138"/>
      <c r="B351" s="139"/>
      <c r="C351" s="139"/>
      <c r="D351" s="138"/>
      <c r="E351" s="138"/>
      <c r="F351" s="138"/>
      <c r="G351" s="138"/>
      <c r="H351" s="139"/>
      <c r="I351" s="139"/>
      <c r="J351" s="139"/>
      <c r="K351" s="138"/>
      <c r="L351" s="138"/>
      <c r="M351" s="138"/>
      <c r="N351" s="138"/>
      <c r="O351" s="138"/>
      <c r="P351" s="138"/>
      <c r="Q351" s="141"/>
      <c r="R351" s="142"/>
      <c r="S351" s="138"/>
    </row>
    <row r="352" spans="1:19" ht="14.4" x14ac:dyDescent="0.3">
      <c r="A352" s="138"/>
      <c r="B352" s="139"/>
      <c r="C352" s="139"/>
      <c r="D352" s="138"/>
      <c r="E352" s="138"/>
      <c r="F352" s="138"/>
      <c r="G352" s="138"/>
      <c r="H352" s="139"/>
      <c r="I352" s="139"/>
      <c r="J352" s="139"/>
      <c r="K352" s="138"/>
      <c r="L352" s="138"/>
      <c r="M352" s="138"/>
      <c r="N352" s="138"/>
      <c r="O352" s="138"/>
      <c r="P352" s="138"/>
      <c r="Q352" s="141"/>
      <c r="R352" s="142"/>
      <c r="S352" s="138"/>
    </row>
    <row r="353" spans="1:19" ht="14.4" x14ac:dyDescent="0.3">
      <c r="A353" s="138"/>
      <c r="B353" s="139"/>
      <c r="C353" s="139"/>
      <c r="D353" s="138"/>
      <c r="E353" s="138"/>
      <c r="F353" s="138"/>
      <c r="G353" s="138"/>
      <c r="H353" s="139"/>
      <c r="I353" s="139"/>
      <c r="J353" s="139"/>
      <c r="K353" s="138"/>
      <c r="L353" s="138"/>
      <c r="M353" s="138"/>
      <c r="N353" s="138"/>
      <c r="O353" s="138"/>
      <c r="P353" s="138"/>
      <c r="Q353" s="141"/>
      <c r="R353" s="142"/>
      <c r="S353" s="138"/>
    </row>
    <row r="354" spans="1:19" ht="14.4" x14ac:dyDescent="0.3">
      <c r="A354" s="138"/>
      <c r="B354" s="139"/>
      <c r="C354" s="139"/>
      <c r="D354" s="138"/>
      <c r="E354" s="138"/>
      <c r="F354" s="138"/>
      <c r="G354" s="138"/>
      <c r="H354" s="139"/>
      <c r="I354" s="139"/>
      <c r="J354" s="139"/>
      <c r="K354" s="138"/>
      <c r="L354" s="138"/>
      <c r="M354" s="138"/>
      <c r="N354" s="138"/>
      <c r="O354" s="138"/>
      <c r="P354" s="138"/>
      <c r="Q354" s="141"/>
      <c r="R354" s="142"/>
      <c r="S354" s="138"/>
    </row>
    <row r="355" spans="1:19" ht="14.4" x14ac:dyDescent="0.3">
      <c r="A355" s="138"/>
      <c r="B355" s="139"/>
      <c r="C355" s="139"/>
      <c r="D355" s="138"/>
      <c r="E355" s="138"/>
      <c r="F355" s="138"/>
      <c r="G355" s="138"/>
      <c r="H355" s="139"/>
      <c r="I355" s="139"/>
      <c r="J355" s="139"/>
      <c r="K355" s="138"/>
      <c r="L355" s="138"/>
      <c r="M355" s="138"/>
      <c r="N355" s="138"/>
      <c r="O355" s="138"/>
      <c r="P355" s="138"/>
      <c r="Q355" s="141"/>
      <c r="R355" s="142"/>
      <c r="S355" s="138"/>
    </row>
    <row r="356" spans="1:19" ht="14.4" x14ac:dyDescent="0.3">
      <c r="A356" s="138"/>
      <c r="B356" s="139"/>
      <c r="C356" s="139"/>
      <c r="D356" s="138"/>
      <c r="E356" s="138"/>
      <c r="F356" s="138"/>
      <c r="G356" s="138"/>
      <c r="H356" s="139"/>
      <c r="I356" s="139"/>
      <c r="J356" s="139"/>
      <c r="K356" s="138"/>
      <c r="L356" s="138"/>
      <c r="M356" s="138"/>
      <c r="N356" s="138"/>
      <c r="O356" s="138"/>
      <c r="P356" s="138"/>
      <c r="Q356" s="141"/>
      <c r="R356" s="142"/>
      <c r="S356" s="138"/>
    </row>
    <row r="357" spans="1:19" ht="14.4" x14ac:dyDescent="0.3">
      <c r="A357" s="138"/>
      <c r="B357" s="139"/>
      <c r="C357" s="139"/>
      <c r="D357" s="138"/>
      <c r="E357" s="138"/>
      <c r="F357" s="138"/>
      <c r="G357" s="138"/>
      <c r="H357" s="139"/>
      <c r="I357" s="139"/>
      <c r="J357" s="139"/>
      <c r="K357" s="138"/>
      <c r="L357" s="138"/>
      <c r="M357" s="138"/>
      <c r="N357" s="138"/>
      <c r="O357" s="138"/>
      <c r="P357" s="138"/>
      <c r="Q357" s="141"/>
      <c r="R357" s="142"/>
      <c r="S357" s="138"/>
    </row>
    <row r="358" spans="1:19" ht="14.4" x14ac:dyDescent="0.3">
      <c r="A358" s="138"/>
      <c r="B358" s="139"/>
      <c r="C358" s="139"/>
      <c r="D358" s="138"/>
      <c r="E358" s="138"/>
      <c r="F358" s="138"/>
      <c r="G358" s="138"/>
      <c r="H358" s="139"/>
      <c r="I358" s="139"/>
      <c r="J358" s="139"/>
      <c r="K358" s="138"/>
      <c r="L358" s="138"/>
      <c r="M358" s="138"/>
      <c r="N358" s="138"/>
      <c r="O358" s="138"/>
      <c r="P358" s="138"/>
      <c r="Q358" s="141"/>
      <c r="R358" s="142"/>
      <c r="S358" s="138"/>
    </row>
    <row r="359" spans="1:19" ht="14.4" x14ac:dyDescent="0.3">
      <c r="A359" s="138"/>
      <c r="B359" s="139"/>
      <c r="C359" s="139"/>
      <c r="D359" s="138"/>
      <c r="E359" s="138"/>
      <c r="F359" s="138"/>
      <c r="G359" s="138"/>
      <c r="H359" s="139"/>
      <c r="I359" s="139"/>
      <c r="J359" s="139"/>
      <c r="K359" s="138"/>
      <c r="L359" s="138"/>
      <c r="M359" s="138"/>
      <c r="N359" s="138"/>
      <c r="O359" s="138"/>
      <c r="P359" s="138"/>
      <c r="Q359" s="141"/>
      <c r="R359" s="142"/>
      <c r="S359" s="138"/>
    </row>
    <row r="360" spans="1:19" ht="14.4" x14ac:dyDescent="0.3">
      <c r="A360" s="138"/>
      <c r="B360" s="139"/>
      <c r="C360" s="139"/>
      <c r="D360" s="138"/>
      <c r="E360" s="138"/>
      <c r="F360" s="138"/>
      <c r="G360" s="138"/>
      <c r="H360" s="139"/>
      <c r="I360" s="139"/>
      <c r="J360" s="139"/>
      <c r="K360" s="138"/>
      <c r="L360" s="138"/>
      <c r="M360" s="138"/>
      <c r="N360" s="138"/>
      <c r="O360" s="138"/>
      <c r="P360" s="138"/>
      <c r="Q360" s="141"/>
      <c r="R360" s="142"/>
      <c r="S360" s="138"/>
    </row>
    <row r="361" spans="1:19" ht="14.4" x14ac:dyDescent="0.3">
      <c r="A361" s="138"/>
      <c r="B361" s="139"/>
      <c r="C361" s="139"/>
      <c r="D361" s="138"/>
      <c r="E361" s="138"/>
      <c r="F361" s="138"/>
      <c r="G361" s="138"/>
      <c r="H361" s="139"/>
      <c r="I361" s="139"/>
      <c r="J361" s="139"/>
      <c r="K361" s="138"/>
      <c r="L361" s="138"/>
      <c r="M361" s="138"/>
      <c r="N361" s="138"/>
      <c r="O361" s="138"/>
      <c r="P361" s="138"/>
      <c r="Q361" s="141"/>
      <c r="R361" s="142"/>
      <c r="S361" s="138"/>
    </row>
    <row r="362" spans="1:19" ht="14.4" x14ac:dyDescent="0.3">
      <c r="A362" s="138"/>
      <c r="B362" s="139"/>
      <c r="C362" s="139"/>
      <c r="D362" s="138"/>
      <c r="E362" s="138"/>
      <c r="F362" s="138"/>
      <c r="G362" s="138"/>
      <c r="H362" s="139"/>
      <c r="I362" s="139"/>
      <c r="J362" s="139"/>
      <c r="K362" s="138"/>
      <c r="L362" s="138"/>
      <c r="M362" s="138"/>
      <c r="N362" s="138"/>
      <c r="O362" s="138"/>
      <c r="P362" s="138"/>
      <c r="Q362" s="141"/>
      <c r="R362" s="142"/>
      <c r="S362" s="138"/>
    </row>
    <row r="363" spans="1:19" ht="14.4" x14ac:dyDescent="0.3">
      <c r="A363" s="138"/>
      <c r="B363" s="139"/>
      <c r="C363" s="139"/>
      <c r="D363" s="138"/>
      <c r="E363" s="138"/>
      <c r="F363" s="138"/>
      <c r="G363" s="138"/>
      <c r="H363" s="139"/>
      <c r="I363" s="139"/>
      <c r="J363" s="139"/>
      <c r="K363" s="138"/>
      <c r="L363" s="138"/>
      <c r="M363" s="138"/>
      <c r="N363" s="138"/>
      <c r="O363" s="138"/>
      <c r="P363" s="138"/>
      <c r="Q363" s="141"/>
      <c r="R363" s="142"/>
      <c r="S363" s="138"/>
    </row>
    <row r="364" spans="1:19" ht="14.4" x14ac:dyDescent="0.3">
      <c r="A364" s="138"/>
      <c r="B364" s="139"/>
      <c r="C364" s="139"/>
      <c r="D364" s="138"/>
      <c r="E364" s="138"/>
      <c r="F364" s="138"/>
      <c r="G364" s="138"/>
      <c r="H364" s="139"/>
      <c r="I364" s="139"/>
      <c r="J364" s="139"/>
      <c r="K364" s="138"/>
      <c r="L364" s="138"/>
      <c r="M364" s="138"/>
      <c r="N364" s="138"/>
      <c r="O364" s="138"/>
      <c r="P364" s="138"/>
      <c r="Q364" s="141"/>
      <c r="R364" s="142"/>
      <c r="S364" s="138"/>
    </row>
    <row r="365" spans="1:19" ht="14.4" x14ac:dyDescent="0.3">
      <c r="A365" s="138"/>
      <c r="B365" s="139"/>
      <c r="C365" s="139"/>
      <c r="D365" s="138"/>
      <c r="E365" s="138"/>
      <c r="F365" s="138"/>
      <c r="G365" s="138"/>
      <c r="H365" s="139"/>
      <c r="I365" s="139"/>
      <c r="J365" s="139"/>
      <c r="K365" s="138"/>
      <c r="L365" s="138"/>
      <c r="M365" s="138"/>
      <c r="N365" s="138"/>
      <c r="O365" s="138"/>
      <c r="P365" s="138"/>
      <c r="Q365" s="141"/>
      <c r="R365" s="142"/>
      <c r="S365" s="138"/>
    </row>
    <row r="366" spans="1:19" ht="39.9" customHeight="1" x14ac:dyDescent="0.3">
      <c r="A366" s="138"/>
      <c r="B366" s="139"/>
      <c r="C366" s="139"/>
      <c r="D366" s="138"/>
      <c r="E366" s="138"/>
      <c r="F366" s="138"/>
      <c r="G366" s="138"/>
      <c r="H366" s="139"/>
      <c r="I366" s="139"/>
      <c r="J366" s="139"/>
      <c r="K366" s="138"/>
      <c r="L366" s="138"/>
      <c r="M366" s="138"/>
      <c r="N366" s="138"/>
      <c r="O366" s="138"/>
      <c r="P366" s="138"/>
      <c r="Q366" s="141"/>
      <c r="R366" s="142"/>
      <c r="S366" s="138"/>
    </row>
    <row r="367" spans="1:19" ht="39.9" customHeight="1" x14ac:dyDescent="0.3">
      <c r="A367" s="138"/>
      <c r="B367" s="139"/>
      <c r="C367" s="139"/>
      <c r="D367" s="138"/>
      <c r="E367" s="138"/>
      <c r="F367" s="138"/>
      <c r="G367" s="138"/>
      <c r="H367" s="139"/>
      <c r="I367" s="139"/>
      <c r="J367" s="139"/>
      <c r="K367" s="138"/>
      <c r="L367" s="138"/>
      <c r="M367" s="138"/>
      <c r="N367" s="138"/>
      <c r="O367" s="138"/>
      <c r="P367" s="138"/>
      <c r="Q367" s="141"/>
      <c r="R367" s="142"/>
      <c r="S367" s="138"/>
    </row>
    <row r="368" spans="1:19" ht="39.9" customHeight="1" x14ac:dyDescent="0.3">
      <c r="A368" s="138"/>
      <c r="B368" s="139"/>
      <c r="C368" s="139"/>
      <c r="D368" s="138"/>
      <c r="E368" s="138"/>
      <c r="F368" s="138"/>
      <c r="G368" s="138"/>
      <c r="H368" s="139"/>
      <c r="I368" s="139"/>
      <c r="J368" s="139"/>
      <c r="K368" s="138"/>
      <c r="L368" s="138"/>
      <c r="M368" s="138"/>
      <c r="N368" s="138"/>
      <c r="O368" s="138"/>
      <c r="P368" s="138"/>
      <c r="Q368" s="141"/>
      <c r="R368" s="142"/>
      <c r="S368" s="138"/>
    </row>
    <row r="369" spans="1:19" ht="39.9" customHeight="1" x14ac:dyDescent="0.3">
      <c r="A369" s="138"/>
      <c r="B369" s="139"/>
      <c r="C369" s="139"/>
      <c r="D369" s="138"/>
      <c r="E369" s="138"/>
      <c r="F369" s="138"/>
      <c r="G369" s="138"/>
      <c r="H369" s="139"/>
      <c r="I369" s="139"/>
      <c r="J369" s="139"/>
      <c r="K369" s="138"/>
      <c r="L369" s="138"/>
      <c r="M369" s="138"/>
      <c r="N369" s="138"/>
      <c r="O369" s="138"/>
      <c r="P369" s="138"/>
      <c r="Q369" s="141"/>
      <c r="R369" s="142"/>
      <c r="S369" s="138"/>
    </row>
    <row r="370" spans="1:19" ht="39.9" customHeight="1" x14ac:dyDescent="0.3">
      <c r="A370" s="138"/>
      <c r="B370" s="139"/>
      <c r="C370" s="139"/>
      <c r="D370" s="138"/>
      <c r="E370" s="138"/>
      <c r="F370" s="138"/>
      <c r="G370" s="138"/>
      <c r="H370" s="139"/>
      <c r="I370" s="139"/>
      <c r="J370" s="139"/>
      <c r="K370" s="138"/>
      <c r="L370" s="138"/>
      <c r="M370" s="138"/>
      <c r="N370" s="138"/>
      <c r="O370" s="138"/>
      <c r="P370" s="138"/>
      <c r="Q370" s="141"/>
      <c r="R370" s="142"/>
      <c r="S370" s="138"/>
    </row>
    <row r="371" spans="1:19" ht="39.9" customHeight="1" x14ac:dyDescent="0.3">
      <c r="A371" s="138"/>
      <c r="B371" s="139"/>
      <c r="C371" s="139"/>
      <c r="D371" s="138"/>
      <c r="E371" s="138"/>
      <c r="F371" s="138"/>
      <c r="G371" s="138"/>
      <c r="H371" s="139"/>
      <c r="I371" s="139"/>
      <c r="J371" s="139"/>
      <c r="K371" s="138"/>
      <c r="L371" s="138"/>
      <c r="M371" s="138"/>
      <c r="N371" s="138"/>
      <c r="O371" s="138"/>
      <c r="P371" s="138"/>
      <c r="Q371" s="141"/>
      <c r="R371" s="142"/>
      <c r="S371" s="138"/>
    </row>
    <row r="372" spans="1:19" ht="39.9" customHeight="1" x14ac:dyDescent="0.3">
      <c r="A372" s="138"/>
      <c r="B372" s="139"/>
      <c r="C372" s="139"/>
      <c r="D372" s="138"/>
      <c r="E372" s="138"/>
      <c r="F372" s="138"/>
      <c r="G372" s="138"/>
      <c r="H372" s="139"/>
      <c r="I372" s="139"/>
      <c r="J372" s="139"/>
      <c r="K372" s="138"/>
      <c r="L372" s="138"/>
      <c r="M372" s="138"/>
      <c r="N372" s="138"/>
      <c r="O372" s="138"/>
      <c r="P372" s="138"/>
      <c r="Q372" s="141"/>
      <c r="R372" s="142"/>
      <c r="S372" s="138"/>
    </row>
    <row r="373" spans="1:19" ht="39.9" customHeight="1" x14ac:dyDescent="0.3">
      <c r="A373" s="138"/>
      <c r="B373" s="139"/>
      <c r="C373" s="139"/>
      <c r="D373" s="138"/>
      <c r="E373" s="138"/>
      <c r="F373" s="138"/>
      <c r="G373" s="138"/>
      <c r="H373" s="139"/>
      <c r="I373" s="139"/>
      <c r="J373" s="139"/>
      <c r="K373" s="138"/>
      <c r="L373" s="138"/>
      <c r="M373" s="138"/>
      <c r="N373" s="138"/>
      <c r="O373" s="138"/>
      <c r="P373" s="138"/>
      <c r="Q373" s="141"/>
      <c r="R373" s="142"/>
      <c r="S373" s="138"/>
    </row>
    <row r="374" spans="1:19" ht="39.9" customHeight="1" x14ac:dyDescent="0.3">
      <c r="A374" s="138"/>
      <c r="B374" s="139"/>
      <c r="C374" s="139"/>
      <c r="D374" s="138"/>
      <c r="E374" s="138"/>
      <c r="F374" s="138"/>
      <c r="G374" s="138"/>
      <c r="H374" s="139"/>
      <c r="I374" s="139"/>
      <c r="J374" s="139"/>
      <c r="K374" s="138"/>
      <c r="L374" s="138"/>
      <c r="M374" s="138"/>
      <c r="N374" s="138"/>
      <c r="O374" s="138"/>
      <c r="P374" s="138"/>
      <c r="Q374" s="141"/>
      <c r="R374" s="142"/>
      <c r="S374" s="138"/>
    </row>
    <row r="375" spans="1:19" ht="39.9" customHeight="1" x14ac:dyDescent="0.3">
      <c r="A375" s="138"/>
      <c r="B375" s="139"/>
      <c r="C375" s="139"/>
      <c r="D375" s="138"/>
      <c r="E375" s="138"/>
      <c r="F375" s="138"/>
      <c r="G375" s="138"/>
      <c r="H375" s="139"/>
      <c r="I375" s="139"/>
      <c r="J375" s="139"/>
      <c r="K375" s="138"/>
      <c r="L375" s="138"/>
      <c r="M375" s="138"/>
      <c r="N375" s="138"/>
      <c r="O375" s="138"/>
      <c r="P375" s="138"/>
      <c r="Q375" s="141"/>
      <c r="R375" s="142"/>
      <c r="S375" s="138"/>
    </row>
    <row r="376" spans="1:19" ht="39.9" customHeight="1" x14ac:dyDescent="0.3">
      <c r="A376" s="138"/>
      <c r="B376" s="139"/>
      <c r="C376" s="139"/>
      <c r="D376" s="138"/>
      <c r="E376" s="138"/>
      <c r="F376" s="138"/>
      <c r="G376" s="138"/>
      <c r="H376" s="139"/>
      <c r="I376" s="139"/>
      <c r="J376" s="139"/>
      <c r="K376" s="138"/>
      <c r="L376" s="138"/>
      <c r="M376" s="138"/>
      <c r="N376" s="138"/>
      <c r="O376" s="138"/>
      <c r="P376" s="138"/>
      <c r="Q376" s="141"/>
      <c r="R376" s="142"/>
      <c r="S376" s="138"/>
    </row>
    <row r="377" spans="1:19" ht="39.9" customHeight="1" x14ac:dyDescent="0.3">
      <c r="A377" s="138"/>
      <c r="B377" s="139"/>
      <c r="C377" s="139"/>
      <c r="D377" s="138"/>
      <c r="E377" s="138"/>
      <c r="F377" s="138"/>
      <c r="G377" s="138"/>
      <c r="H377" s="139"/>
      <c r="I377" s="139"/>
      <c r="J377" s="139"/>
      <c r="K377" s="138"/>
      <c r="L377" s="138"/>
      <c r="M377" s="138"/>
      <c r="N377" s="138"/>
      <c r="O377" s="138"/>
      <c r="P377" s="138"/>
      <c r="Q377" s="141"/>
      <c r="R377" s="142"/>
      <c r="S377" s="138"/>
    </row>
    <row r="378" spans="1:19" ht="39.9" customHeight="1" x14ac:dyDescent="0.3">
      <c r="A378" s="138"/>
      <c r="B378" s="139"/>
      <c r="C378" s="139"/>
      <c r="D378" s="138"/>
      <c r="E378" s="138"/>
      <c r="F378" s="138"/>
      <c r="G378" s="138"/>
      <c r="H378" s="139"/>
      <c r="I378" s="139"/>
      <c r="J378" s="139"/>
      <c r="K378" s="138"/>
      <c r="L378" s="138"/>
      <c r="M378" s="138"/>
      <c r="N378" s="138"/>
      <c r="O378" s="138"/>
      <c r="P378" s="138"/>
      <c r="Q378" s="141"/>
      <c r="R378" s="142"/>
      <c r="S378" s="138"/>
    </row>
    <row r="379" spans="1:19" ht="39.9" customHeight="1" x14ac:dyDescent="0.3">
      <c r="A379" s="138"/>
      <c r="B379" s="139"/>
      <c r="C379" s="139"/>
      <c r="D379" s="138"/>
      <c r="E379" s="138"/>
      <c r="F379" s="138"/>
      <c r="G379" s="138"/>
      <c r="H379" s="139"/>
      <c r="I379" s="139"/>
      <c r="J379" s="139"/>
      <c r="K379" s="138"/>
      <c r="L379" s="138"/>
      <c r="M379" s="138"/>
      <c r="N379" s="138"/>
      <c r="O379" s="138"/>
      <c r="P379" s="138"/>
      <c r="Q379" s="141"/>
      <c r="R379" s="142"/>
      <c r="S379" s="138"/>
    </row>
    <row r="380" spans="1:19" ht="39.9" customHeight="1" x14ac:dyDescent="0.3">
      <c r="A380" s="138"/>
      <c r="B380" s="139"/>
      <c r="C380" s="139"/>
      <c r="D380" s="138"/>
      <c r="E380" s="138"/>
      <c r="F380" s="138"/>
      <c r="G380" s="138"/>
      <c r="H380" s="139"/>
      <c r="I380" s="139"/>
      <c r="J380" s="139"/>
      <c r="K380" s="138"/>
      <c r="L380" s="138"/>
      <c r="M380" s="138"/>
      <c r="N380" s="138"/>
      <c r="O380" s="138"/>
      <c r="P380" s="138"/>
      <c r="Q380" s="141"/>
      <c r="R380" s="142"/>
      <c r="S380" s="138"/>
    </row>
    <row r="381" spans="1:19" ht="39.9" customHeight="1" x14ac:dyDescent="0.3">
      <c r="A381" s="138"/>
      <c r="B381" s="139"/>
      <c r="C381" s="139"/>
      <c r="D381" s="138"/>
      <c r="E381" s="138"/>
      <c r="F381" s="138"/>
      <c r="G381" s="138"/>
      <c r="H381" s="139"/>
      <c r="I381" s="139"/>
      <c r="J381" s="139"/>
      <c r="K381" s="138"/>
      <c r="L381" s="138"/>
      <c r="M381" s="138"/>
      <c r="N381" s="138"/>
      <c r="O381" s="138"/>
      <c r="P381" s="138"/>
      <c r="Q381" s="141"/>
      <c r="R381" s="142"/>
      <c r="S381" s="138"/>
    </row>
    <row r="382" spans="1:19" ht="39.9" customHeight="1" x14ac:dyDescent="0.3">
      <c r="A382" s="138"/>
      <c r="B382" s="139"/>
      <c r="C382" s="139"/>
      <c r="D382" s="138"/>
      <c r="E382" s="138"/>
      <c r="F382" s="138"/>
      <c r="G382" s="138"/>
      <c r="H382" s="139"/>
      <c r="I382" s="139"/>
      <c r="J382" s="139"/>
      <c r="K382" s="138"/>
      <c r="L382" s="138"/>
      <c r="M382" s="138"/>
      <c r="N382" s="138"/>
      <c r="O382" s="138"/>
      <c r="P382" s="138"/>
      <c r="Q382" s="141"/>
      <c r="R382" s="142"/>
      <c r="S382" s="138"/>
    </row>
    <row r="383" spans="1:19" ht="39.9" customHeight="1" x14ac:dyDescent="0.3">
      <c r="A383" s="138"/>
      <c r="B383" s="139"/>
      <c r="C383" s="139"/>
      <c r="D383" s="138"/>
      <c r="E383" s="138"/>
      <c r="F383" s="138"/>
      <c r="G383" s="138"/>
      <c r="H383" s="139"/>
      <c r="I383" s="139"/>
      <c r="J383" s="139"/>
      <c r="K383" s="138"/>
      <c r="L383" s="138"/>
      <c r="M383" s="138"/>
      <c r="N383" s="138"/>
      <c r="O383" s="138"/>
      <c r="P383" s="138"/>
      <c r="Q383" s="141"/>
      <c r="R383" s="142"/>
      <c r="S383" s="138"/>
    </row>
    <row r="384" spans="1:19" ht="39.9" customHeight="1" x14ac:dyDescent="0.3">
      <c r="A384" s="138"/>
      <c r="B384" s="139"/>
      <c r="C384" s="139"/>
      <c r="D384" s="138"/>
      <c r="E384" s="138"/>
      <c r="F384" s="138"/>
      <c r="G384" s="138"/>
      <c r="H384" s="139"/>
      <c r="I384" s="139"/>
      <c r="J384" s="139"/>
      <c r="K384" s="138"/>
      <c r="L384" s="138"/>
      <c r="M384" s="138"/>
      <c r="N384" s="138"/>
      <c r="O384" s="138"/>
      <c r="P384" s="138"/>
      <c r="Q384" s="141"/>
      <c r="R384" s="142"/>
      <c r="S384" s="138"/>
    </row>
    <row r="385" spans="1:19" ht="39.9" customHeight="1" x14ac:dyDescent="0.3">
      <c r="A385" s="138"/>
      <c r="B385" s="139"/>
      <c r="C385" s="139"/>
      <c r="D385" s="138"/>
      <c r="E385" s="138"/>
      <c r="F385" s="138"/>
      <c r="G385" s="138"/>
      <c r="H385" s="139"/>
      <c r="I385" s="139"/>
      <c r="J385" s="139"/>
      <c r="K385" s="138"/>
      <c r="L385" s="138"/>
      <c r="M385" s="138"/>
      <c r="N385" s="138"/>
      <c r="O385" s="138"/>
      <c r="P385" s="138"/>
      <c r="Q385" s="141"/>
      <c r="R385" s="142"/>
      <c r="S385" s="138"/>
    </row>
    <row r="386" spans="1:19" ht="39.9" customHeight="1" x14ac:dyDescent="0.3">
      <c r="A386" s="138"/>
      <c r="B386" s="139"/>
      <c r="C386" s="139"/>
      <c r="D386" s="138"/>
      <c r="E386" s="138"/>
      <c r="F386" s="138"/>
      <c r="G386" s="138"/>
      <c r="H386" s="139"/>
      <c r="I386" s="139"/>
      <c r="J386" s="139"/>
      <c r="K386" s="138"/>
      <c r="L386" s="138"/>
      <c r="M386" s="138"/>
      <c r="N386" s="138"/>
      <c r="O386" s="138"/>
      <c r="P386" s="138"/>
      <c r="Q386" s="141"/>
      <c r="R386" s="142"/>
      <c r="S386" s="138"/>
    </row>
    <row r="387" spans="1:19" ht="39.9" customHeight="1" x14ac:dyDescent="0.3">
      <c r="A387" s="138"/>
      <c r="B387" s="139"/>
      <c r="C387" s="139"/>
      <c r="D387" s="138"/>
      <c r="E387" s="138"/>
      <c r="F387" s="138"/>
      <c r="G387" s="138"/>
      <c r="H387" s="139"/>
      <c r="I387" s="139"/>
      <c r="J387" s="139"/>
      <c r="K387" s="138"/>
      <c r="L387" s="138"/>
      <c r="M387" s="138"/>
      <c r="N387" s="138"/>
      <c r="O387" s="138"/>
      <c r="P387" s="138"/>
      <c r="Q387" s="141"/>
      <c r="R387" s="142"/>
      <c r="S387" s="138"/>
    </row>
    <row r="388" spans="1:19" ht="39.9" customHeight="1" x14ac:dyDescent="0.3">
      <c r="A388" s="138"/>
      <c r="B388" s="139"/>
      <c r="C388" s="139"/>
      <c r="D388" s="138"/>
      <c r="E388" s="138"/>
      <c r="F388" s="138"/>
      <c r="G388" s="138"/>
      <c r="H388" s="139"/>
      <c r="I388" s="139"/>
      <c r="J388" s="139"/>
      <c r="K388" s="138"/>
      <c r="L388" s="138"/>
      <c r="M388" s="138"/>
      <c r="N388" s="138"/>
      <c r="O388" s="138"/>
      <c r="P388" s="138"/>
      <c r="Q388" s="141"/>
      <c r="R388" s="142"/>
      <c r="S388" s="138"/>
    </row>
    <row r="389" spans="1:19" ht="39.9" customHeight="1" x14ac:dyDescent="0.3">
      <c r="A389" s="138"/>
      <c r="B389" s="139"/>
      <c r="C389" s="139"/>
      <c r="D389" s="138"/>
      <c r="E389" s="138"/>
      <c r="F389" s="138"/>
      <c r="G389" s="138"/>
      <c r="H389" s="139"/>
      <c r="I389" s="139"/>
      <c r="J389" s="139"/>
      <c r="K389" s="138"/>
      <c r="L389" s="138"/>
      <c r="M389" s="138"/>
      <c r="N389" s="138"/>
      <c r="O389" s="138"/>
      <c r="P389" s="138"/>
      <c r="Q389" s="141"/>
      <c r="R389" s="142"/>
      <c r="S389" s="138"/>
    </row>
    <row r="390" spans="1:19" ht="39.9" customHeight="1" x14ac:dyDescent="0.3">
      <c r="A390" s="138"/>
      <c r="B390" s="139"/>
      <c r="C390" s="139"/>
      <c r="D390" s="138"/>
      <c r="E390" s="138"/>
      <c r="F390" s="138"/>
      <c r="G390" s="138"/>
      <c r="H390" s="139"/>
      <c r="I390" s="139"/>
      <c r="J390" s="139"/>
      <c r="K390" s="138"/>
      <c r="L390" s="138"/>
      <c r="M390" s="138"/>
      <c r="N390" s="138"/>
      <c r="O390" s="138"/>
      <c r="P390" s="138"/>
      <c r="Q390" s="141"/>
      <c r="R390" s="142"/>
      <c r="S390" s="138"/>
    </row>
    <row r="391" spans="1:19" ht="39.9" customHeight="1" x14ac:dyDescent="0.3">
      <c r="A391" s="138"/>
      <c r="B391" s="139"/>
      <c r="C391" s="139"/>
      <c r="D391" s="138"/>
      <c r="E391" s="138"/>
      <c r="F391" s="138"/>
      <c r="G391" s="138"/>
      <c r="H391" s="139"/>
      <c r="I391" s="139"/>
      <c r="J391" s="139"/>
      <c r="K391" s="138"/>
      <c r="L391" s="138"/>
      <c r="M391" s="138"/>
      <c r="N391" s="138"/>
      <c r="O391" s="138"/>
      <c r="P391" s="138"/>
      <c r="Q391" s="141"/>
      <c r="R391" s="142"/>
      <c r="S391" s="138"/>
    </row>
    <row r="392" spans="1:19" ht="39.9" customHeight="1" x14ac:dyDescent="0.3">
      <c r="A392" s="138"/>
      <c r="B392" s="139"/>
      <c r="C392" s="139"/>
      <c r="D392" s="138"/>
      <c r="E392" s="138"/>
      <c r="F392" s="138"/>
      <c r="G392" s="138"/>
      <c r="H392" s="139"/>
      <c r="I392" s="139"/>
      <c r="J392" s="139"/>
      <c r="K392" s="138"/>
      <c r="L392" s="138"/>
      <c r="M392" s="138"/>
      <c r="N392" s="138"/>
      <c r="O392" s="138"/>
      <c r="P392" s="138"/>
      <c r="Q392" s="141"/>
      <c r="R392" s="142"/>
      <c r="S392" s="138"/>
    </row>
    <row r="393" spans="1:19" ht="39.9" customHeight="1" x14ac:dyDescent="0.3">
      <c r="A393" s="138"/>
      <c r="B393" s="139"/>
      <c r="C393" s="139"/>
      <c r="D393" s="138"/>
      <c r="E393" s="138"/>
      <c r="F393" s="138"/>
      <c r="G393" s="138"/>
      <c r="H393" s="139"/>
      <c r="I393" s="139"/>
      <c r="J393" s="139"/>
      <c r="K393" s="138"/>
      <c r="L393" s="138"/>
      <c r="M393" s="138"/>
      <c r="N393" s="138"/>
      <c r="O393" s="138"/>
      <c r="P393" s="138"/>
      <c r="Q393" s="141"/>
      <c r="R393" s="142"/>
      <c r="S393" s="138"/>
    </row>
    <row r="394" spans="1:19" ht="39.9" customHeight="1" x14ac:dyDescent="0.3">
      <c r="A394" s="138"/>
      <c r="B394" s="139"/>
      <c r="C394" s="139"/>
      <c r="D394" s="138"/>
      <c r="E394" s="138"/>
      <c r="F394" s="138"/>
      <c r="G394" s="138"/>
      <c r="H394" s="139"/>
      <c r="I394" s="139"/>
      <c r="J394" s="139"/>
      <c r="K394" s="138"/>
      <c r="L394" s="138"/>
      <c r="M394" s="138"/>
      <c r="N394" s="138"/>
      <c r="O394" s="138"/>
      <c r="P394" s="138"/>
      <c r="Q394" s="141"/>
      <c r="R394" s="142"/>
      <c r="S394" s="138"/>
    </row>
    <row r="395" spans="1:19" ht="39.9" customHeight="1" x14ac:dyDescent="0.3">
      <c r="A395" s="138"/>
      <c r="B395" s="139"/>
      <c r="C395" s="139"/>
      <c r="D395" s="138"/>
      <c r="E395" s="138"/>
      <c r="F395" s="138"/>
      <c r="G395" s="138"/>
      <c r="H395" s="139"/>
      <c r="I395" s="139"/>
      <c r="J395" s="139"/>
      <c r="K395" s="138"/>
      <c r="L395" s="138"/>
      <c r="M395" s="138"/>
      <c r="N395" s="138"/>
      <c r="O395" s="138"/>
      <c r="P395" s="138"/>
      <c r="Q395" s="141"/>
      <c r="R395" s="142"/>
      <c r="S395" s="138"/>
    </row>
    <row r="396" spans="1:19" ht="39.9" customHeight="1" x14ac:dyDescent="0.3">
      <c r="A396" s="138"/>
      <c r="B396" s="139"/>
      <c r="C396" s="139"/>
      <c r="D396" s="138"/>
      <c r="E396" s="138"/>
      <c r="F396" s="138"/>
      <c r="G396" s="138"/>
      <c r="H396" s="139"/>
      <c r="I396" s="139"/>
      <c r="J396" s="139"/>
      <c r="K396" s="138"/>
      <c r="L396" s="138"/>
      <c r="M396" s="138"/>
      <c r="N396" s="138"/>
      <c r="O396" s="138"/>
      <c r="P396" s="138"/>
      <c r="Q396" s="141"/>
      <c r="R396" s="142"/>
      <c r="S396" s="138"/>
    </row>
    <row r="397" spans="1:19" ht="39.9" customHeight="1" x14ac:dyDescent="0.3">
      <c r="A397" s="138"/>
      <c r="B397" s="139"/>
      <c r="C397" s="139"/>
      <c r="D397" s="138"/>
      <c r="E397" s="138"/>
      <c r="F397" s="138"/>
      <c r="G397" s="138"/>
      <c r="H397" s="139"/>
      <c r="I397" s="139"/>
      <c r="J397" s="139"/>
      <c r="K397" s="138"/>
      <c r="L397" s="138"/>
      <c r="M397" s="138"/>
      <c r="N397" s="138"/>
      <c r="O397" s="138"/>
      <c r="P397" s="138"/>
      <c r="Q397" s="141"/>
      <c r="R397" s="142"/>
      <c r="S397" s="138"/>
    </row>
    <row r="398" spans="1:19" ht="39.9" customHeight="1" x14ac:dyDescent="0.3">
      <c r="A398" s="138"/>
      <c r="B398" s="139"/>
      <c r="C398" s="139"/>
      <c r="D398" s="138"/>
      <c r="E398" s="138"/>
      <c r="F398" s="138"/>
      <c r="G398" s="138"/>
      <c r="H398" s="139"/>
      <c r="I398" s="139"/>
      <c r="J398" s="139"/>
      <c r="K398" s="138"/>
      <c r="L398" s="138"/>
      <c r="M398" s="138"/>
      <c r="N398" s="138"/>
      <c r="O398" s="138"/>
      <c r="P398" s="138"/>
      <c r="Q398" s="141"/>
      <c r="R398" s="142"/>
      <c r="S398" s="138"/>
    </row>
    <row r="399" spans="1:19" ht="39.9" customHeight="1" x14ac:dyDescent="0.3">
      <c r="A399" s="138"/>
      <c r="B399" s="139"/>
      <c r="C399" s="139"/>
      <c r="D399" s="138"/>
      <c r="E399" s="138"/>
      <c r="F399" s="138"/>
      <c r="G399" s="138"/>
      <c r="H399" s="139"/>
      <c r="I399" s="139"/>
      <c r="J399" s="139"/>
      <c r="K399" s="138"/>
      <c r="L399" s="138"/>
      <c r="M399" s="138"/>
      <c r="N399" s="138"/>
      <c r="O399" s="138"/>
      <c r="P399" s="138"/>
      <c r="Q399" s="141"/>
      <c r="R399" s="142"/>
      <c r="S399" s="138"/>
    </row>
    <row r="400" spans="1:19" ht="39.9" customHeight="1" x14ac:dyDescent="0.3">
      <c r="A400" s="138"/>
      <c r="B400" s="139"/>
      <c r="C400" s="139"/>
      <c r="D400" s="138"/>
      <c r="E400" s="138"/>
      <c r="F400" s="138"/>
      <c r="G400" s="138"/>
      <c r="H400" s="139"/>
      <c r="I400" s="139"/>
      <c r="J400" s="139"/>
      <c r="K400" s="138"/>
      <c r="L400" s="138"/>
      <c r="M400" s="138"/>
      <c r="N400" s="138"/>
      <c r="O400" s="138"/>
      <c r="P400" s="138"/>
      <c r="Q400" s="141"/>
      <c r="R400" s="142"/>
      <c r="S400" s="138"/>
    </row>
    <row r="401" spans="1:19" ht="39.9" customHeight="1" x14ac:dyDescent="0.3">
      <c r="A401" s="138"/>
      <c r="B401" s="139"/>
      <c r="C401" s="139"/>
      <c r="D401" s="138"/>
      <c r="E401" s="138"/>
      <c r="F401" s="138"/>
      <c r="G401" s="138"/>
      <c r="H401" s="139"/>
      <c r="I401" s="139"/>
      <c r="J401" s="139"/>
      <c r="K401" s="138"/>
      <c r="L401" s="138"/>
      <c r="M401" s="138"/>
      <c r="N401" s="138"/>
      <c r="O401" s="138"/>
      <c r="P401" s="138"/>
      <c r="Q401" s="141"/>
      <c r="R401" s="142"/>
      <c r="S401" s="138"/>
    </row>
    <row r="402" spans="1:19" ht="39.9" customHeight="1" x14ac:dyDescent="0.3">
      <c r="A402" s="138"/>
      <c r="B402" s="139"/>
      <c r="C402" s="139"/>
      <c r="D402" s="138"/>
      <c r="E402" s="138"/>
      <c r="F402" s="138"/>
      <c r="G402" s="138"/>
      <c r="H402" s="139"/>
      <c r="I402" s="139"/>
      <c r="J402" s="139"/>
      <c r="K402" s="138"/>
      <c r="L402" s="138"/>
      <c r="M402" s="138"/>
      <c r="N402" s="138"/>
      <c r="O402" s="138"/>
      <c r="P402" s="138"/>
      <c r="Q402" s="141"/>
      <c r="R402" s="142"/>
      <c r="S402" s="138"/>
    </row>
    <row r="403" spans="1:19" ht="39.9" customHeight="1" x14ac:dyDescent="0.3">
      <c r="A403" s="138"/>
      <c r="B403" s="139"/>
      <c r="C403" s="139"/>
      <c r="D403" s="138"/>
      <c r="E403" s="138"/>
      <c r="F403" s="138"/>
      <c r="G403" s="138"/>
      <c r="H403" s="139"/>
      <c r="I403" s="139"/>
      <c r="J403" s="139"/>
      <c r="K403" s="138"/>
      <c r="L403" s="138"/>
      <c r="M403" s="138"/>
      <c r="N403" s="138"/>
      <c r="O403" s="138"/>
      <c r="P403" s="138"/>
      <c r="Q403" s="141"/>
      <c r="R403" s="142"/>
      <c r="S403" s="138"/>
    </row>
    <row r="404" spans="1:19" ht="39.9" customHeight="1" x14ac:dyDescent="0.3">
      <c r="A404" s="138"/>
      <c r="B404" s="139"/>
      <c r="C404" s="139"/>
      <c r="D404" s="138"/>
      <c r="E404" s="138"/>
      <c r="F404" s="138"/>
      <c r="G404" s="138"/>
      <c r="H404" s="139"/>
      <c r="I404" s="139"/>
      <c r="J404" s="139"/>
      <c r="K404" s="138"/>
      <c r="L404" s="138"/>
      <c r="M404" s="138"/>
      <c r="N404" s="138"/>
      <c r="O404" s="138"/>
      <c r="P404" s="138"/>
      <c r="Q404" s="141"/>
      <c r="R404" s="142"/>
      <c r="S404" s="138"/>
    </row>
    <row r="405" spans="1:19" ht="39.9" customHeight="1" x14ac:dyDescent="0.3">
      <c r="A405" s="138"/>
      <c r="B405" s="139"/>
      <c r="C405" s="139"/>
      <c r="D405" s="138"/>
      <c r="E405" s="138"/>
      <c r="F405" s="138"/>
      <c r="G405" s="138"/>
      <c r="H405" s="139"/>
      <c r="I405" s="139"/>
      <c r="J405" s="139"/>
      <c r="K405" s="138"/>
      <c r="L405" s="138"/>
      <c r="M405" s="138"/>
      <c r="N405" s="138"/>
      <c r="O405" s="138"/>
      <c r="P405" s="138"/>
      <c r="Q405" s="141"/>
      <c r="R405" s="142"/>
      <c r="S405" s="138"/>
    </row>
    <row r="406" spans="1:19" ht="39.9" customHeight="1" x14ac:dyDescent="0.3">
      <c r="A406" s="138"/>
      <c r="B406" s="139"/>
      <c r="C406" s="139"/>
      <c r="D406" s="138"/>
      <c r="E406" s="138"/>
      <c r="F406" s="138"/>
      <c r="G406" s="138"/>
      <c r="H406" s="139"/>
      <c r="I406" s="139"/>
      <c r="J406" s="139"/>
      <c r="K406" s="138"/>
      <c r="L406" s="138"/>
      <c r="M406" s="138"/>
      <c r="N406" s="138"/>
      <c r="O406" s="138"/>
      <c r="P406" s="138"/>
      <c r="Q406" s="141"/>
      <c r="R406" s="142"/>
      <c r="S406" s="138"/>
    </row>
    <row r="407" spans="1:19" ht="39.9" customHeight="1" x14ac:dyDescent="0.3">
      <c r="A407" s="138"/>
      <c r="B407" s="139"/>
      <c r="C407" s="139"/>
      <c r="D407" s="138"/>
      <c r="E407" s="138"/>
      <c r="F407" s="138"/>
      <c r="G407" s="138"/>
      <c r="H407" s="139"/>
      <c r="I407" s="139"/>
      <c r="J407" s="139"/>
      <c r="K407" s="138"/>
      <c r="L407" s="138"/>
      <c r="M407" s="138"/>
      <c r="N407" s="138"/>
      <c r="O407" s="138"/>
      <c r="P407" s="138"/>
      <c r="Q407" s="141"/>
      <c r="R407" s="142"/>
      <c r="S407" s="138"/>
    </row>
    <row r="408" spans="1:19" ht="39.9" customHeight="1" x14ac:dyDescent="0.3">
      <c r="A408" s="138"/>
      <c r="B408" s="139"/>
      <c r="C408" s="139"/>
      <c r="D408" s="138"/>
      <c r="E408" s="138"/>
      <c r="F408" s="138"/>
      <c r="G408" s="138"/>
      <c r="H408" s="139"/>
      <c r="I408" s="139"/>
      <c r="J408" s="139"/>
      <c r="K408" s="138"/>
      <c r="L408" s="138"/>
      <c r="M408" s="138"/>
      <c r="N408" s="138"/>
      <c r="O408" s="138"/>
      <c r="P408" s="138"/>
      <c r="Q408" s="141"/>
      <c r="R408" s="142"/>
      <c r="S408" s="138"/>
    </row>
    <row r="409" spans="1:19" ht="39.9" customHeight="1" x14ac:dyDescent="0.3">
      <c r="A409" s="138"/>
      <c r="B409" s="139"/>
      <c r="C409" s="139"/>
      <c r="D409" s="138"/>
      <c r="E409" s="138"/>
      <c r="F409" s="138"/>
      <c r="G409" s="138"/>
      <c r="H409" s="139"/>
      <c r="I409" s="139"/>
      <c r="J409" s="139"/>
      <c r="K409" s="138"/>
      <c r="L409" s="138"/>
      <c r="M409" s="138"/>
      <c r="N409" s="138"/>
      <c r="O409" s="138"/>
      <c r="P409" s="138"/>
      <c r="Q409" s="141"/>
      <c r="R409" s="142"/>
      <c r="S409" s="138"/>
    </row>
    <row r="410" spans="1:19" ht="39.9" customHeight="1" x14ac:dyDescent="0.3">
      <c r="A410" s="138"/>
      <c r="B410" s="139"/>
      <c r="C410" s="139"/>
      <c r="D410" s="138"/>
      <c r="E410" s="138"/>
      <c r="F410" s="138"/>
      <c r="G410" s="138"/>
      <c r="H410" s="139"/>
      <c r="I410" s="139"/>
      <c r="J410" s="139"/>
      <c r="K410" s="138"/>
      <c r="L410" s="138"/>
      <c r="M410" s="138"/>
      <c r="N410" s="138"/>
      <c r="O410" s="138"/>
      <c r="P410" s="138"/>
      <c r="Q410" s="141"/>
      <c r="R410" s="142"/>
      <c r="S410" s="138"/>
    </row>
    <row r="411" spans="1:19" ht="39.9" customHeight="1" x14ac:dyDescent="0.3">
      <c r="A411" s="138"/>
      <c r="B411" s="139"/>
      <c r="C411" s="139"/>
      <c r="D411" s="138"/>
      <c r="E411" s="138"/>
      <c r="F411" s="138"/>
      <c r="G411" s="138"/>
      <c r="H411" s="139"/>
      <c r="I411" s="139"/>
      <c r="J411" s="139"/>
      <c r="K411" s="138"/>
      <c r="L411" s="138"/>
      <c r="M411" s="138"/>
      <c r="N411" s="138"/>
      <c r="O411" s="138"/>
      <c r="P411" s="138"/>
      <c r="Q411" s="141"/>
      <c r="R411" s="142"/>
      <c r="S411" s="138"/>
    </row>
    <row r="412" spans="1:19" ht="39.9" customHeight="1" x14ac:dyDescent="0.3">
      <c r="A412" s="138"/>
      <c r="B412" s="139"/>
      <c r="C412" s="139"/>
      <c r="D412" s="138"/>
      <c r="E412" s="138"/>
      <c r="F412" s="138"/>
      <c r="G412" s="138"/>
      <c r="H412" s="139"/>
      <c r="I412" s="139"/>
      <c r="J412" s="139"/>
      <c r="K412" s="138"/>
      <c r="L412" s="138"/>
      <c r="M412" s="138"/>
      <c r="N412" s="138"/>
      <c r="O412" s="138"/>
      <c r="P412" s="138"/>
      <c r="Q412" s="141"/>
      <c r="R412" s="142"/>
      <c r="S412" s="138"/>
    </row>
    <row r="413" spans="1:19" ht="39.9" customHeight="1" x14ac:dyDescent="0.3">
      <c r="A413" s="138"/>
      <c r="B413" s="139"/>
      <c r="C413" s="139"/>
      <c r="D413" s="138"/>
      <c r="E413" s="138"/>
      <c r="F413" s="138"/>
      <c r="G413" s="138"/>
      <c r="H413" s="139"/>
      <c r="I413" s="139"/>
      <c r="J413" s="139"/>
      <c r="K413" s="138"/>
      <c r="L413" s="138"/>
      <c r="M413" s="138"/>
      <c r="N413" s="138"/>
      <c r="O413" s="138"/>
      <c r="P413" s="138"/>
      <c r="Q413" s="141"/>
      <c r="R413" s="142"/>
      <c r="S413" s="138"/>
    </row>
    <row r="414" spans="1:19" ht="39.9" customHeight="1" x14ac:dyDescent="0.3">
      <c r="A414" s="138"/>
      <c r="B414" s="139"/>
      <c r="C414" s="139"/>
      <c r="D414" s="138"/>
      <c r="E414" s="138"/>
      <c r="F414" s="138"/>
      <c r="G414" s="138"/>
      <c r="H414" s="139"/>
      <c r="I414" s="139"/>
      <c r="J414" s="139"/>
      <c r="K414" s="138"/>
      <c r="L414" s="138"/>
      <c r="M414" s="138"/>
      <c r="N414" s="138"/>
      <c r="O414" s="138"/>
      <c r="P414" s="138"/>
      <c r="Q414" s="141"/>
      <c r="R414" s="142"/>
      <c r="S414" s="138"/>
    </row>
    <row r="415" spans="1:19" ht="39.9" customHeight="1" x14ac:dyDescent="0.3">
      <c r="A415" s="138"/>
      <c r="B415" s="139"/>
      <c r="C415" s="139"/>
      <c r="D415" s="138"/>
      <c r="E415" s="138"/>
      <c r="F415" s="138"/>
      <c r="G415" s="138"/>
      <c r="H415" s="139"/>
      <c r="I415" s="139"/>
      <c r="J415" s="139"/>
      <c r="K415" s="138"/>
      <c r="L415" s="138"/>
      <c r="M415" s="138"/>
      <c r="N415" s="138"/>
      <c r="O415" s="138"/>
      <c r="P415" s="138"/>
      <c r="Q415" s="141"/>
      <c r="R415" s="142"/>
      <c r="S415" s="138"/>
    </row>
    <row r="416" spans="1:19" ht="39.9" customHeight="1" x14ac:dyDescent="0.3">
      <c r="A416" s="138"/>
      <c r="B416" s="139"/>
      <c r="C416" s="139"/>
      <c r="D416" s="138"/>
      <c r="E416" s="138"/>
      <c r="F416" s="138"/>
      <c r="G416" s="138"/>
      <c r="H416" s="139"/>
      <c r="I416" s="139"/>
      <c r="J416" s="139"/>
      <c r="K416" s="138"/>
      <c r="L416" s="138"/>
      <c r="M416" s="138"/>
      <c r="N416" s="138"/>
      <c r="O416" s="138"/>
      <c r="P416" s="138"/>
      <c r="Q416" s="141"/>
      <c r="R416" s="142"/>
      <c r="S416" s="138"/>
    </row>
    <row r="417" spans="1:19" ht="39.9" customHeight="1" x14ac:dyDescent="0.3">
      <c r="A417" s="138"/>
      <c r="B417" s="139"/>
      <c r="C417" s="139"/>
      <c r="D417" s="138"/>
      <c r="E417" s="138"/>
      <c r="F417" s="138"/>
      <c r="G417" s="138"/>
      <c r="H417" s="139"/>
      <c r="I417" s="139"/>
      <c r="J417" s="139"/>
      <c r="K417" s="138"/>
      <c r="L417" s="138"/>
      <c r="M417" s="138"/>
      <c r="N417" s="138"/>
      <c r="O417" s="138"/>
      <c r="P417" s="138"/>
      <c r="Q417" s="141"/>
      <c r="R417" s="142"/>
      <c r="S417" s="138"/>
    </row>
    <row r="418" spans="1:19" ht="39.9" customHeight="1" x14ac:dyDescent="0.3">
      <c r="A418" s="138"/>
      <c r="B418" s="139"/>
      <c r="C418" s="139"/>
      <c r="D418" s="138"/>
      <c r="E418" s="138"/>
      <c r="F418" s="138"/>
      <c r="G418" s="138"/>
      <c r="H418" s="139"/>
      <c r="I418" s="139"/>
      <c r="J418" s="139"/>
      <c r="K418" s="138"/>
      <c r="L418" s="138"/>
      <c r="M418" s="138"/>
      <c r="N418" s="138"/>
      <c r="O418" s="138"/>
      <c r="P418" s="138"/>
      <c r="Q418" s="141"/>
      <c r="R418" s="142"/>
      <c r="S418" s="138"/>
    </row>
    <row r="419" spans="1:19" ht="39.9" customHeight="1" x14ac:dyDescent="0.3">
      <c r="A419" s="138"/>
      <c r="B419" s="139"/>
      <c r="C419" s="139"/>
      <c r="D419" s="138"/>
      <c r="E419" s="138"/>
      <c r="F419" s="138"/>
      <c r="G419" s="138"/>
      <c r="H419" s="139"/>
      <c r="I419" s="139"/>
      <c r="J419" s="139"/>
      <c r="K419" s="138"/>
      <c r="L419" s="138"/>
      <c r="M419" s="138"/>
      <c r="N419" s="138"/>
      <c r="O419" s="138"/>
      <c r="P419" s="138"/>
      <c r="Q419" s="141"/>
      <c r="R419" s="142"/>
      <c r="S419" s="138"/>
    </row>
    <row r="420" spans="1:19" ht="39.9" customHeight="1" x14ac:dyDescent="0.3">
      <c r="A420" s="138"/>
      <c r="B420" s="139"/>
      <c r="C420" s="139"/>
      <c r="D420" s="138"/>
      <c r="E420" s="138"/>
      <c r="F420" s="138"/>
      <c r="G420" s="138"/>
      <c r="H420" s="139"/>
      <c r="I420" s="139"/>
      <c r="J420" s="139"/>
      <c r="K420" s="138"/>
      <c r="L420" s="138"/>
      <c r="M420" s="138"/>
      <c r="N420" s="138"/>
      <c r="O420" s="138"/>
      <c r="P420" s="138"/>
      <c r="Q420" s="141"/>
      <c r="R420" s="142"/>
      <c r="S420" s="138"/>
    </row>
    <row r="421" spans="1:19" ht="39.9" customHeight="1" x14ac:dyDescent="0.3">
      <c r="A421" s="138"/>
      <c r="B421" s="139"/>
      <c r="C421" s="139"/>
      <c r="D421" s="138"/>
      <c r="E421" s="138"/>
      <c r="F421" s="138"/>
      <c r="G421" s="138"/>
      <c r="H421" s="139"/>
      <c r="I421" s="139"/>
      <c r="J421" s="139"/>
      <c r="K421" s="138"/>
      <c r="L421" s="138"/>
      <c r="M421" s="138"/>
      <c r="N421" s="138"/>
      <c r="O421" s="138"/>
      <c r="P421" s="138"/>
      <c r="Q421" s="141"/>
      <c r="R421" s="142"/>
      <c r="S421" s="138"/>
    </row>
    <row r="422" spans="1:19" ht="39.9" customHeight="1" x14ac:dyDescent="0.3">
      <c r="A422" s="138"/>
      <c r="B422" s="139"/>
      <c r="C422" s="139"/>
      <c r="D422" s="138"/>
      <c r="E422" s="138"/>
      <c r="F422" s="138"/>
      <c r="G422" s="138"/>
      <c r="H422" s="139"/>
      <c r="I422" s="139"/>
      <c r="J422" s="139"/>
      <c r="K422" s="138"/>
      <c r="L422" s="138"/>
      <c r="M422" s="138"/>
      <c r="N422" s="138"/>
      <c r="O422" s="138"/>
      <c r="P422" s="138"/>
      <c r="Q422" s="141"/>
      <c r="R422" s="142"/>
      <c r="S422" s="138"/>
    </row>
    <row r="423" spans="1:19" ht="39.9" customHeight="1" x14ac:dyDescent="0.3">
      <c r="A423" s="138"/>
      <c r="B423" s="139"/>
      <c r="C423" s="139"/>
      <c r="D423" s="138"/>
      <c r="E423" s="138"/>
      <c r="F423" s="138"/>
      <c r="G423" s="138"/>
      <c r="H423" s="139"/>
      <c r="I423" s="139"/>
      <c r="J423" s="139"/>
      <c r="K423" s="138"/>
      <c r="L423" s="138"/>
      <c r="M423" s="138"/>
      <c r="N423" s="138"/>
      <c r="O423" s="138"/>
      <c r="P423" s="138"/>
      <c r="Q423" s="141"/>
      <c r="R423" s="142"/>
      <c r="S423" s="138"/>
    </row>
    <row r="424" spans="1:19" ht="39.9" customHeight="1" x14ac:dyDescent="0.3">
      <c r="A424" s="138"/>
      <c r="B424" s="139"/>
      <c r="C424" s="139"/>
      <c r="D424" s="138"/>
      <c r="E424" s="138"/>
      <c r="F424" s="138"/>
      <c r="G424" s="138"/>
      <c r="H424" s="139"/>
      <c r="I424" s="139"/>
      <c r="J424" s="139"/>
      <c r="K424" s="138"/>
      <c r="L424" s="138"/>
      <c r="M424" s="138"/>
      <c r="N424" s="138"/>
      <c r="O424" s="138"/>
      <c r="P424" s="138"/>
      <c r="Q424" s="141"/>
      <c r="R424" s="142"/>
      <c r="S424" s="138"/>
    </row>
    <row r="425" spans="1:19" ht="39.9" customHeight="1" x14ac:dyDescent="0.3">
      <c r="A425" s="138"/>
      <c r="B425" s="139"/>
      <c r="C425" s="139"/>
      <c r="D425" s="138"/>
      <c r="E425" s="138"/>
      <c r="F425" s="138"/>
      <c r="G425" s="138"/>
      <c r="H425" s="139"/>
      <c r="I425" s="139"/>
      <c r="J425" s="139"/>
      <c r="K425" s="138"/>
      <c r="L425" s="138"/>
      <c r="M425" s="138"/>
      <c r="N425" s="138"/>
      <c r="O425" s="138"/>
      <c r="P425" s="138"/>
      <c r="Q425" s="141"/>
      <c r="R425" s="142"/>
      <c r="S425" s="138"/>
    </row>
    <row r="426" spans="1:19" ht="39.9" customHeight="1" x14ac:dyDescent="0.3">
      <c r="A426" s="138"/>
      <c r="B426" s="139"/>
      <c r="C426" s="139"/>
      <c r="D426" s="138"/>
      <c r="E426" s="138"/>
      <c r="F426" s="138"/>
      <c r="G426" s="138"/>
      <c r="H426" s="139"/>
      <c r="I426" s="139"/>
      <c r="J426" s="139"/>
      <c r="K426" s="138"/>
      <c r="L426" s="138"/>
      <c r="M426" s="138"/>
      <c r="N426" s="138"/>
      <c r="O426" s="138"/>
      <c r="P426" s="138"/>
      <c r="Q426" s="141"/>
      <c r="R426" s="142"/>
      <c r="S426" s="138"/>
    </row>
    <row r="427" spans="1:19" ht="39.9" customHeight="1" x14ac:dyDescent="0.3">
      <c r="A427" s="138"/>
      <c r="B427" s="139"/>
      <c r="C427" s="139"/>
      <c r="D427" s="138"/>
      <c r="E427" s="138"/>
      <c r="F427" s="138"/>
      <c r="G427" s="138"/>
      <c r="H427" s="139"/>
      <c r="I427" s="139"/>
      <c r="J427" s="139"/>
      <c r="K427" s="138"/>
      <c r="L427" s="138"/>
      <c r="M427" s="138"/>
      <c r="N427" s="138"/>
      <c r="O427" s="138"/>
      <c r="P427" s="138"/>
      <c r="Q427" s="141"/>
      <c r="R427" s="142"/>
      <c r="S427" s="138"/>
    </row>
    <row r="428" spans="1:19" ht="39.9" customHeight="1" x14ac:dyDescent="0.3">
      <c r="A428" s="138"/>
      <c r="B428" s="139"/>
      <c r="C428" s="139"/>
      <c r="D428" s="138"/>
      <c r="E428" s="138"/>
      <c r="F428" s="138"/>
      <c r="G428" s="138"/>
      <c r="H428" s="139"/>
      <c r="I428" s="139"/>
      <c r="J428" s="139"/>
      <c r="K428" s="138"/>
      <c r="L428" s="138"/>
      <c r="M428" s="138"/>
      <c r="N428" s="138"/>
      <c r="O428" s="138"/>
      <c r="P428" s="138"/>
      <c r="Q428" s="141"/>
      <c r="R428" s="142"/>
      <c r="S428" s="138"/>
    </row>
    <row r="429" spans="1:19" ht="39.9" customHeight="1" x14ac:dyDescent="0.3">
      <c r="A429" s="138"/>
      <c r="B429" s="139"/>
      <c r="C429" s="139"/>
      <c r="D429" s="138"/>
      <c r="E429" s="138"/>
      <c r="F429" s="138"/>
      <c r="G429" s="138"/>
      <c r="H429" s="139"/>
      <c r="I429" s="139"/>
      <c r="J429" s="139"/>
      <c r="K429" s="138"/>
      <c r="L429" s="138"/>
      <c r="M429" s="138"/>
      <c r="N429" s="138"/>
      <c r="O429" s="138"/>
      <c r="P429" s="138"/>
      <c r="Q429" s="141"/>
      <c r="R429" s="142"/>
      <c r="S429" s="138"/>
    </row>
    <row r="430" spans="1:19" ht="39.9" customHeight="1" x14ac:dyDescent="0.3">
      <c r="A430" s="138"/>
      <c r="B430" s="139"/>
      <c r="C430" s="139"/>
      <c r="D430" s="138"/>
      <c r="E430" s="138"/>
      <c r="F430" s="138"/>
      <c r="G430" s="138"/>
      <c r="H430" s="139"/>
      <c r="I430" s="139"/>
      <c r="J430" s="139"/>
      <c r="K430" s="138"/>
      <c r="L430" s="138"/>
      <c r="M430" s="138"/>
      <c r="N430" s="138"/>
      <c r="O430" s="138"/>
      <c r="P430" s="138"/>
      <c r="Q430" s="141"/>
      <c r="R430" s="142"/>
      <c r="S430" s="138"/>
    </row>
    <row r="431" spans="1:19" ht="39.9" customHeight="1" x14ac:dyDescent="0.3">
      <c r="A431" s="138"/>
      <c r="B431" s="139"/>
      <c r="C431" s="139"/>
      <c r="D431" s="138"/>
      <c r="E431" s="138"/>
      <c r="F431" s="138"/>
      <c r="G431" s="138"/>
      <c r="H431" s="139"/>
      <c r="I431" s="139"/>
      <c r="J431" s="139"/>
      <c r="K431" s="138"/>
      <c r="L431" s="138"/>
      <c r="M431" s="138"/>
      <c r="N431" s="138"/>
      <c r="O431" s="138"/>
      <c r="P431" s="138"/>
      <c r="Q431" s="141"/>
      <c r="R431" s="142"/>
      <c r="S431" s="138"/>
    </row>
    <row r="432" spans="1:19" ht="39.9" customHeight="1" x14ac:dyDescent="0.3">
      <c r="A432" s="138"/>
      <c r="B432" s="139"/>
      <c r="C432" s="139"/>
      <c r="D432" s="138"/>
      <c r="E432" s="138"/>
      <c r="F432" s="138"/>
      <c r="G432" s="138"/>
      <c r="H432" s="139"/>
      <c r="I432" s="139"/>
      <c r="J432" s="139"/>
      <c r="K432" s="138"/>
      <c r="L432" s="138"/>
      <c r="M432" s="138"/>
      <c r="N432" s="138"/>
      <c r="O432" s="138"/>
      <c r="P432" s="138"/>
      <c r="Q432" s="141"/>
      <c r="R432" s="142"/>
      <c r="S432" s="138"/>
    </row>
    <row r="433" spans="1:19" ht="39.9" customHeight="1" x14ac:dyDescent="0.3">
      <c r="A433" s="138"/>
      <c r="B433" s="139"/>
      <c r="C433" s="139"/>
      <c r="D433" s="138"/>
      <c r="E433" s="138"/>
      <c r="F433" s="138"/>
      <c r="G433" s="138"/>
      <c r="H433" s="139"/>
      <c r="I433" s="139"/>
      <c r="J433" s="139"/>
      <c r="K433" s="138"/>
      <c r="L433" s="138"/>
      <c r="M433" s="138"/>
      <c r="N433" s="138"/>
      <c r="O433" s="138"/>
      <c r="P433" s="138"/>
      <c r="Q433" s="141"/>
      <c r="R433" s="142"/>
      <c r="S433" s="138"/>
    </row>
    <row r="434" spans="1:19" ht="39.9" customHeight="1" x14ac:dyDescent="0.3">
      <c r="A434" s="138"/>
      <c r="B434" s="139"/>
      <c r="C434" s="139"/>
      <c r="D434" s="138"/>
      <c r="E434" s="138"/>
      <c r="F434" s="138"/>
      <c r="G434" s="138"/>
      <c r="H434" s="139"/>
      <c r="I434" s="139"/>
      <c r="J434" s="139"/>
      <c r="K434" s="138"/>
      <c r="L434" s="138"/>
      <c r="M434" s="138"/>
      <c r="N434" s="138"/>
      <c r="O434" s="138"/>
      <c r="P434" s="138"/>
      <c r="Q434" s="141"/>
      <c r="R434" s="142"/>
      <c r="S434" s="138"/>
    </row>
    <row r="435" spans="1:19" ht="39.9" customHeight="1" x14ac:dyDescent="0.3">
      <c r="A435" s="138"/>
      <c r="B435" s="139"/>
      <c r="C435" s="139"/>
      <c r="D435" s="138"/>
      <c r="E435" s="138"/>
      <c r="F435" s="138"/>
      <c r="G435" s="138"/>
      <c r="H435" s="139"/>
      <c r="I435" s="139"/>
      <c r="J435" s="139"/>
      <c r="K435" s="138"/>
      <c r="L435" s="138"/>
      <c r="M435" s="138"/>
      <c r="N435" s="138"/>
      <c r="O435" s="138"/>
      <c r="P435" s="138"/>
      <c r="Q435" s="141"/>
      <c r="R435" s="142"/>
      <c r="S435" s="138"/>
    </row>
    <row r="436" spans="1:19" ht="39.9" customHeight="1" x14ac:dyDescent="0.3">
      <c r="A436" s="138"/>
      <c r="B436" s="139"/>
      <c r="C436" s="139"/>
      <c r="D436" s="138"/>
      <c r="E436" s="138"/>
      <c r="F436" s="138"/>
      <c r="G436" s="138"/>
      <c r="H436" s="139"/>
      <c r="I436" s="139"/>
      <c r="J436" s="139"/>
      <c r="K436" s="138"/>
      <c r="L436" s="138"/>
      <c r="M436" s="138"/>
      <c r="N436" s="138"/>
      <c r="O436" s="138"/>
      <c r="P436" s="138"/>
      <c r="Q436" s="141"/>
      <c r="R436" s="142"/>
      <c r="S436" s="138"/>
    </row>
    <row r="437" spans="1:19" ht="39.9" customHeight="1" x14ac:dyDescent="0.3">
      <c r="A437" s="138"/>
      <c r="B437" s="139"/>
      <c r="C437" s="139"/>
      <c r="D437" s="138"/>
      <c r="E437" s="138"/>
      <c r="F437" s="138"/>
      <c r="G437" s="138"/>
      <c r="H437" s="139"/>
      <c r="I437" s="139"/>
      <c r="J437" s="139"/>
      <c r="K437" s="138"/>
      <c r="L437" s="138"/>
      <c r="M437" s="138"/>
      <c r="N437" s="138"/>
      <c r="O437" s="138"/>
      <c r="P437" s="138"/>
      <c r="Q437" s="141"/>
      <c r="R437" s="142"/>
      <c r="S437" s="138"/>
    </row>
    <row r="438" spans="1:19" ht="39.9" customHeight="1" x14ac:dyDescent="0.3">
      <c r="A438" s="138"/>
      <c r="B438" s="139"/>
      <c r="C438" s="139"/>
      <c r="D438" s="138"/>
      <c r="E438" s="138"/>
      <c r="F438" s="138"/>
      <c r="G438" s="138"/>
      <c r="H438" s="139"/>
      <c r="I438" s="139"/>
      <c r="J438" s="139"/>
      <c r="K438" s="138"/>
      <c r="L438" s="138"/>
      <c r="M438" s="138"/>
      <c r="N438" s="138"/>
      <c r="O438" s="138"/>
      <c r="P438" s="138"/>
      <c r="Q438" s="141"/>
      <c r="R438" s="142"/>
      <c r="S438" s="138"/>
    </row>
    <row r="439" spans="1:19" ht="39.9" customHeight="1" x14ac:dyDescent="0.3">
      <c r="A439" s="138"/>
      <c r="B439" s="139"/>
      <c r="C439" s="139"/>
      <c r="D439" s="138"/>
      <c r="E439" s="138"/>
      <c r="F439" s="138"/>
      <c r="G439" s="138"/>
      <c r="H439" s="139"/>
      <c r="I439" s="139"/>
      <c r="J439" s="139"/>
      <c r="K439" s="138"/>
      <c r="L439" s="138"/>
      <c r="M439" s="138"/>
      <c r="N439" s="138"/>
      <c r="O439" s="138"/>
      <c r="P439" s="138"/>
      <c r="Q439" s="141"/>
      <c r="R439" s="142"/>
      <c r="S439" s="138"/>
    </row>
    <row r="440" spans="1:19" ht="39.9" customHeight="1" x14ac:dyDescent="0.3">
      <c r="A440" s="138"/>
      <c r="B440" s="139"/>
      <c r="C440" s="139"/>
      <c r="D440" s="138"/>
      <c r="E440" s="138"/>
      <c r="F440" s="138"/>
      <c r="G440" s="138"/>
      <c r="H440" s="139"/>
      <c r="I440" s="139"/>
      <c r="J440" s="139"/>
      <c r="K440" s="138"/>
      <c r="L440" s="138"/>
      <c r="M440" s="138"/>
      <c r="N440" s="138"/>
      <c r="O440" s="138"/>
      <c r="P440" s="138"/>
      <c r="Q440" s="141"/>
      <c r="R440" s="142"/>
      <c r="S440" s="138"/>
    </row>
    <row r="441" spans="1:19" ht="39.9" customHeight="1" x14ac:dyDescent="0.3">
      <c r="A441" s="138"/>
      <c r="B441" s="139"/>
      <c r="C441" s="139"/>
      <c r="D441" s="138"/>
      <c r="E441" s="138"/>
      <c r="F441" s="138"/>
      <c r="G441" s="138"/>
      <c r="H441" s="139"/>
      <c r="I441" s="139"/>
      <c r="J441" s="139"/>
      <c r="K441" s="138"/>
      <c r="L441" s="138"/>
      <c r="M441" s="138"/>
      <c r="N441" s="138"/>
      <c r="O441" s="138"/>
      <c r="P441" s="138"/>
      <c r="Q441" s="141"/>
      <c r="R441" s="142"/>
      <c r="S441" s="138"/>
    </row>
    <row r="442" spans="1:19" ht="39.9" customHeight="1" x14ac:dyDescent="0.3">
      <c r="A442" s="138"/>
      <c r="B442" s="139"/>
      <c r="C442" s="139"/>
      <c r="D442" s="138"/>
      <c r="E442" s="138"/>
      <c r="F442" s="138"/>
      <c r="G442" s="138"/>
      <c r="H442" s="139"/>
      <c r="I442" s="139"/>
      <c r="J442" s="139"/>
      <c r="K442" s="138"/>
      <c r="L442" s="138"/>
      <c r="M442" s="138"/>
      <c r="N442" s="138"/>
      <c r="O442" s="138"/>
      <c r="P442" s="138"/>
      <c r="Q442" s="141"/>
      <c r="R442" s="142"/>
      <c r="S442" s="138"/>
    </row>
    <row r="443" spans="1:19" ht="39.9" customHeight="1" x14ac:dyDescent="0.3">
      <c r="A443" s="138"/>
      <c r="B443" s="139"/>
      <c r="C443" s="139"/>
      <c r="D443" s="138"/>
      <c r="E443" s="138"/>
      <c r="F443" s="138"/>
      <c r="G443" s="138"/>
      <c r="H443" s="139"/>
      <c r="I443" s="139"/>
      <c r="J443" s="139"/>
      <c r="K443" s="138"/>
      <c r="L443" s="138"/>
      <c r="M443" s="138"/>
      <c r="N443" s="138"/>
      <c r="O443" s="138"/>
      <c r="P443" s="138"/>
      <c r="Q443" s="141"/>
      <c r="R443" s="142"/>
      <c r="S443" s="138"/>
    </row>
    <row r="444" spans="1:19" ht="39.9" customHeight="1" x14ac:dyDescent="0.3">
      <c r="A444" s="138"/>
      <c r="B444" s="139"/>
      <c r="C444" s="139"/>
      <c r="D444" s="138"/>
      <c r="E444" s="138"/>
      <c r="F444" s="138"/>
      <c r="G444" s="138"/>
      <c r="H444" s="139"/>
      <c r="I444" s="139"/>
      <c r="J444" s="139"/>
      <c r="K444" s="138"/>
      <c r="L444" s="138"/>
      <c r="M444" s="138"/>
      <c r="N444" s="138"/>
      <c r="O444" s="138"/>
      <c r="P444" s="138"/>
      <c r="Q444" s="141"/>
      <c r="R444" s="142"/>
      <c r="S444" s="138"/>
    </row>
    <row r="445" spans="1:19" ht="39.9" customHeight="1" x14ac:dyDescent="0.3">
      <c r="A445" s="138"/>
      <c r="B445" s="139"/>
      <c r="C445" s="139"/>
      <c r="D445" s="138"/>
      <c r="E445" s="138"/>
      <c r="F445" s="138"/>
      <c r="G445" s="138"/>
      <c r="H445" s="139"/>
      <c r="I445" s="139"/>
      <c r="J445" s="139"/>
      <c r="K445" s="138"/>
      <c r="L445" s="138"/>
      <c r="M445" s="138"/>
      <c r="N445" s="138"/>
      <c r="O445" s="138"/>
      <c r="P445" s="138"/>
      <c r="Q445" s="141"/>
      <c r="R445" s="142"/>
      <c r="S445" s="138"/>
    </row>
    <row r="446" spans="1:19" ht="39.9" customHeight="1" x14ac:dyDescent="0.3">
      <c r="A446" s="138"/>
      <c r="B446" s="139"/>
      <c r="C446" s="139"/>
      <c r="D446" s="138"/>
      <c r="E446" s="138"/>
      <c r="F446" s="138"/>
      <c r="G446" s="138"/>
      <c r="H446" s="139"/>
      <c r="I446" s="139"/>
      <c r="J446" s="139"/>
      <c r="K446" s="138"/>
      <c r="L446" s="138"/>
      <c r="M446" s="138"/>
      <c r="N446" s="138"/>
      <c r="O446" s="138"/>
      <c r="P446" s="138"/>
      <c r="Q446" s="141"/>
      <c r="R446" s="142"/>
      <c r="S446" s="138"/>
    </row>
    <row r="447" spans="1:19" ht="39.9" customHeight="1" x14ac:dyDescent="0.3">
      <c r="A447" s="138"/>
      <c r="B447" s="139"/>
      <c r="C447" s="139"/>
      <c r="D447" s="138"/>
      <c r="E447" s="138"/>
      <c r="F447" s="138"/>
      <c r="G447" s="138"/>
      <c r="H447" s="139"/>
      <c r="I447" s="139"/>
      <c r="J447" s="139"/>
      <c r="K447" s="138"/>
      <c r="L447" s="138"/>
      <c r="M447" s="138"/>
      <c r="N447" s="138"/>
      <c r="O447" s="138"/>
      <c r="P447" s="138"/>
      <c r="Q447" s="141"/>
      <c r="R447" s="142"/>
      <c r="S447" s="138"/>
    </row>
    <row r="448" spans="1:19" ht="39.9" customHeight="1" x14ac:dyDescent="0.3">
      <c r="A448" s="138"/>
      <c r="B448" s="139"/>
      <c r="C448" s="139"/>
      <c r="D448" s="138"/>
      <c r="E448" s="138"/>
      <c r="F448" s="138"/>
      <c r="G448" s="138"/>
      <c r="H448" s="139"/>
      <c r="I448" s="139"/>
      <c r="J448" s="139"/>
      <c r="K448" s="138"/>
      <c r="L448" s="138"/>
      <c r="M448" s="138"/>
      <c r="N448" s="138"/>
      <c r="O448" s="138"/>
      <c r="P448" s="138"/>
      <c r="Q448" s="141"/>
      <c r="R448" s="142"/>
      <c r="S448" s="138"/>
    </row>
    <row r="449" spans="1:19" ht="39.9" customHeight="1" x14ac:dyDescent="0.3">
      <c r="A449" s="138"/>
      <c r="B449" s="139"/>
      <c r="C449" s="139"/>
      <c r="D449" s="138"/>
      <c r="E449" s="138"/>
      <c r="F449" s="138"/>
      <c r="G449" s="138"/>
      <c r="H449" s="139"/>
      <c r="I449" s="139"/>
      <c r="J449" s="139"/>
      <c r="K449" s="138"/>
      <c r="L449" s="138"/>
      <c r="M449" s="138"/>
      <c r="N449" s="138"/>
      <c r="O449" s="138"/>
      <c r="P449" s="138"/>
      <c r="Q449" s="141"/>
      <c r="R449" s="142"/>
      <c r="S449" s="138"/>
    </row>
    <row r="450" spans="1:19" ht="39.9" customHeight="1" x14ac:dyDescent="0.3">
      <c r="A450" s="138"/>
      <c r="B450" s="139"/>
      <c r="C450" s="139"/>
      <c r="D450" s="138"/>
      <c r="E450" s="138"/>
      <c r="F450" s="138"/>
      <c r="G450" s="138"/>
      <c r="H450" s="139"/>
      <c r="I450" s="139"/>
      <c r="J450" s="139"/>
      <c r="K450" s="138"/>
      <c r="L450" s="138"/>
      <c r="M450" s="138"/>
      <c r="N450" s="138"/>
      <c r="O450" s="138"/>
      <c r="P450" s="138"/>
      <c r="Q450" s="141"/>
      <c r="R450" s="142"/>
      <c r="S450" s="138"/>
    </row>
    <row r="451" spans="1:19" ht="39.9" customHeight="1" x14ac:dyDescent="0.3">
      <c r="A451" s="138"/>
      <c r="B451" s="139"/>
      <c r="C451" s="139"/>
      <c r="D451" s="138"/>
      <c r="E451" s="138"/>
      <c r="F451" s="138"/>
      <c r="G451" s="138"/>
      <c r="H451" s="139"/>
      <c r="I451" s="139"/>
      <c r="J451" s="139"/>
      <c r="K451" s="138"/>
      <c r="L451" s="138"/>
      <c r="M451" s="138"/>
      <c r="N451" s="138"/>
      <c r="O451" s="138"/>
      <c r="P451" s="138"/>
      <c r="Q451" s="141"/>
      <c r="R451" s="142"/>
      <c r="S451" s="138"/>
    </row>
    <row r="452" spans="1:19" ht="39.9" customHeight="1" x14ac:dyDescent="0.3">
      <c r="A452" s="138"/>
      <c r="B452" s="139"/>
      <c r="C452" s="139"/>
      <c r="D452" s="138"/>
      <c r="E452" s="138"/>
      <c r="F452" s="138"/>
      <c r="G452" s="138"/>
      <c r="H452" s="139"/>
      <c r="I452" s="139"/>
      <c r="J452" s="139"/>
      <c r="K452" s="138"/>
      <c r="L452" s="138"/>
      <c r="M452" s="138"/>
      <c r="N452" s="138"/>
      <c r="O452" s="138"/>
      <c r="P452" s="138"/>
      <c r="Q452" s="141"/>
      <c r="R452" s="142"/>
      <c r="S452" s="138"/>
    </row>
    <row r="453" spans="1:19" ht="39.9" customHeight="1" x14ac:dyDescent="0.3">
      <c r="A453" s="138"/>
      <c r="B453" s="139"/>
      <c r="C453" s="139"/>
      <c r="D453" s="138"/>
      <c r="E453" s="138"/>
      <c r="F453" s="138"/>
      <c r="G453" s="138"/>
      <c r="H453" s="139"/>
      <c r="I453" s="139"/>
      <c r="J453" s="139"/>
      <c r="K453" s="138"/>
      <c r="L453" s="138"/>
      <c r="M453" s="138"/>
      <c r="N453" s="138"/>
      <c r="O453" s="138"/>
      <c r="P453" s="138"/>
      <c r="Q453" s="141"/>
      <c r="R453" s="142"/>
      <c r="S453" s="138"/>
    </row>
    <row r="454" spans="1:19" ht="39.9" customHeight="1" x14ac:dyDescent="0.3">
      <c r="A454" s="138"/>
      <c r="B454" s="139"/>
      <c r="C454" s="139"/>
      <c r="D454" s="138"/>
      <c r="E454" s="138"/>
      <c r="F454" s="138"/>
      <c r="G454" s="138"/>
      <c r="H454" s="139"/>
      <c r="I454" s="139"/>
      <c r="J454" s="139"/>
      <c r="K454" s="138"/>
      <c r="L454" s="138"/>
      <c r="M454" s="138"/>
      <c r="N454" s="138"/>
      <c r="O454" s="138"/>
      <c r="P454" s="138"/>
      <c r="Q454" s="141"/>
      <c r="R454" s="142"/>
      <c r="S454" s="138"/>
    </row>
    <row r="455" spans="1:19" ht="39.9" customHeight="1" x14ac:dyDescent="0.3">
      <c r="A455" s="138"/>
      <c r="B455" s="139"/>
      <c r="C455" s="139"/>
      <c r="D455" s="138"/>
      <c r="E455" s="138"/>
      <c r="F455" s="138"/>
      <c r="G455" s="138"/>
      <c r="H455" s="139"/>
      <c r="I455" s="139"/>
      <c r="J455" s="139"/>
      <c r="K455" s="138"/>
      <c r="L455" s="138"/>
      <c r="M455" s="138"/>
      <c r="N455" s="138"/>
      <c r="O455" s="138"/>
      <c r="P455" s="138"/>
      <c r="Q455" s="141"/>
      <c r="R455" s="142"/>
      <c r="S455" s="138"/>
    </row>
    <row r="456" spans="1:19" ht="39.9" customHeight="1" x14ac:dyDescent="0.3">
      <c r="A456" s="138"/>
      <c r="B456" s="139"/>
      <c r="C456" s="139"/>
      <c r="D456" s="138"/>
      <c r="E456" s="138"/>
      <c r="F456" s="138"/>
      <c r="G456" s="138"/>
      <c r="H456" s="139"/>
      <c r="I456" s="139"/>
      <c r="J456" s="139"/>
      <c r="K456" s="138"/>
      <c r="L456" s="138"/>
      <c r="M456" s="138"/>
      <c r="N456" s="138"/>
      <c r="O456" s="138"/>
      <c r="P456" s="138"/>
      <c r="Q456" s="141"/>
      <c r="R456" s="142"/>
      <c r="S456" s="138"/>
    </row>
    <row r="457" spans="1:19" ht="39.9" customHeight="1" x14ac:dyDescent="0.3">
      <c r="A457" s="138"/>
      <c r="B457" s="139"/>
      <c r="C457" s="139"/>
      <c r="D457" s="138"/>
      <c r="E457" s="138"/>
      <c r="F457" s="138"/>
      <c r="G457" s="138"/>
      <c r="H457" s="139"/>
      <c r="I457" s="139"/>
      <c r="J457" s="139"/>
      <c r="K457" s="138"/>
      <c r="L457" s="138"/>
      <c r="M457" s="138"/>
      <c r="N457" s="138"/>
      <c r="O457" s="138"/>
      <c r="P457" s="138"/>
      <c r="Q457" s="141"/>
      <c r="R457" s="142"/>
      <c r="S457" s="138"/>
    </row>
    <row r="458" spans="1:19" ht="39.9" customHeight="1" x14ac:dyDescent="0.3">
      <c r="A458" s="138"/>
      <c r="B458" s="139"/>
      <c r="C458" s="139"/>
      <c r="D458" s="138"/>
      <c r="E458" s="138"/>
      <c r="F458" s="138"/>
      <c r="G458" s="138"/>
      <c r="H458" s="139"/>
      <c r="I458" s="139"/>
      <c r="J458" s="139"/>
      <c r="K458" s="138"/>
      <c r="L458" s="138"/>
      <c r="M458" s="138"/>
      <c r="N458" s="138"/>
      <c r="O458" s="138"/>
      <c r="P458" s="138"/>
      <c r="Q458" s="141"/>
      <c r="R458" s="142"/>
      <c r="S458" s="138"/>
    </row>
    <row r="459" spans="1:19" ht="39.9" customHeight="1" x14ac:dyDescent="0.3">
      <c r="A459" s="138"/>
      <c r="B459" s="139"/>
      <c r="C459" s="139"/>
      <c r="D459" s="138"/>
      <c r="E459" s="138"/>
      <c r="F459" s="138"/>
      <c r="G459" s="138"/>
      <c r="H459" s="139"/>
      <c r="I459" s="139"/>
      <c r="J459" s="139"/>
      <c r="K459" s="138"/>
      <c r="L459" s="138"/>
      <c r="M459" s="138"/>
      <c r="N459" s="138"/>
      <c r="O459" s="138"/>
      <c r="P459" s="138"/>
      <c r="Q459" s="141"/>
      <c r="R459" s="142"/>
      <c r="S459" s="138"/>
    </row>
    <row r="460" spans="1:19" ht="39.9" customHeight="1" x14ac:dyDescent="0.3">
      <c r="A460" s="138"/>
      <c r="B460" s="139"/>
      <c r="C460" s="139"/>
      <c r="D460" s="138"/>
      <c r="E460" s="138"/>
      <c r="F460" s="138"/>
      <c r="G460" s="138"/>
      <c r="H460" s="139"/>
      <c r="I460" s="139"/>
      <c r="J460" s="139"/>
      <c r="K460" s="138"/>
      <c r="L460" s="138"/>
      <c r="M460" s="138"/>
      <c r="N460" s="138"/>
      <c r="O460" s="138"/>
      <c r="P460" s="138"/>
      <c r="Q460" s="141"/>
      <c r="R460" s="142"/>
      <c r="S460" s="138"/>
    </row>
    <row r="461" spans="1:19" ht="39.9" customHeight="1" x14ac:dyDescent="0.3">
      <c r="A461" s="138"/>
      <c r="B461" s="139"/>
      <c r="C461" s="139"/>
      <c r="D461" s="138"/>
      <c r="E461" s="138"/>
      <c r="F461" s="138"/>
      <c r="G461" s="138"/>
      <c r="H461" s="139"/>
      <c r="I461" s="139"/>
      <c r="J461" s="139"/>
      <c r="K461" s="138"/>
      <c r="L461" s="138"/>
      <c r="M461" s="138"/>
      <c r="N461" s="138"/>
      <c r="O461" s="138"/>
      <c r="P461" s="138"/>
      <c r="Q461" s="141"/>
      <c r="R461" s="142"/>
      <c r="S461" s="138"/>
    </row>
    <row r="462" spans="1:19" ht="39.9" customHeight="1" x14ac:dyDescent="0.3">
      <c r="A462" s="138"/>
      <c r="B462" s="139"/>
      <c r="C462" s="139"/>
      <c r="D462" s="138"/>
      <c r="E462" s="138"/>
      <c r="F462" s="138"/>
      <c r="G462" s="138"/>
      <c r="H462" s="139"/>
      <c r="I462" s="139"/>
      <c r="J462" s="139"/>
      <c r="K462" s="138"/>
      <c r="L462" s="138"/>
      <c r="M462" s="138"/>
      <c r="N462" s="138"/>
      <c r="O462" s="138"/>
      <c r="P462" s="138"/>
      <c r="Q462" s="141"/>
      <c r="R462" s="142"/>
      <c r="S462" s="138"/>
    </row>
    <row r="463" spans="1:19" ht="39.9" customHeight="1" x14ac:dyDescent="0.3">
      <c r="A463" s="138"/>
      <c r="B463" s="139"/>
      <c r="C463" s="139"/>
      <c r="D463" s="138"/>
      <c r="E463" s="138"/>
      <c r="F463" s="138"/>
      <c r="G463" s="138"/>
      <c r="H463" s="139"/>
      <c r="I463" s="139"/>
      <c r="J463" s="139"/>
      <c r="K463" s="138"/>
      <c r="L463" s="138"/>
      <c r="M463" s="138"/>
      <c r="N463" s="138"/>
      <c r="O463" s="138"/>
      <c r="P463" s="138"/>
      <c r="Q463" s="141"/>
      <c r="R463" s="142"/>
      <c r="S463" s="138"/>
    </row>
    <row r="464" spans="1:19" ht="39.9" customHeight="1" x14ac:dyDescent="0.3">
      <c r="A464" s="138"/>
      <c r="B464" s="139"/>
      <c r="C464" s="139"/>
      <c r="D464" s="138"/>
      <c r="E464" s="138"/>
      <c r="F464" s="138"/>
      <c r="G464" s="138"/>
      <c r="H464" s="139"/>
      <c r="I464" s="139"/>
      <c r="J464" s="139"/>
      <c r="K464" s="138"/>
      <c r="L464" s="138"/>
      <c r="M464" s="138"/>
      <c r="N464" s="138"/>
      <c r="O464" s="138"/>
      <c r="P464" s="138"/>
      <c r="Q464" s="141"/>
      <c r="R464" s="142"/>
      <c r="S464" s="138"/>
    </row>
    <row r="465" spans="1:19" ht="39.9" customHeight="1" x14ac:dyDescent="0.3">
      <c r="A465" s="138"/>
      <c r="B465" s="139"/>
      <c r="C465" s="139"/>
      <c r="D465" s="138"/>
      <c r="E465" s="138"/>
      <c r="F465" s="138"/>
      <c r="G465" s="138"/>
      <c r="H465" s="139"/>
      <c r="I465" s="139"/>
      <c r="J465" s="139"/>
      <c r="K465" s="138"/>
      <c r="L465" s="138"/>
      <c r="M465" s="138"/>
      <c r="N465" s="138"/>
      <c r="O465" s="138"/>
      <c r="P465" s="138"/>
      <c r="Q465" s="141"/>
      <c r="R465" s="142"/>
      <c r="S465" s="138"/>
    </row>
    <row r="466" spans="1:19" ht="39.9" customHeight="1" x14ac:dyDescent="0.3">
      <c r="A466" s="138"/>
      <c r="B466" s="139"/>
      <c r="C466" s="139"/>
      <c r="D466" s="138"/>
      <c r="E466" s="138"/>
      <c r="F466" s="138"/>
      <c r="G466" s="138"/>
      <c r="H466" s="139"/>
      <c r="I466" s="139"/>
      <c r="J466" s="139"/>
      <c r="K466" s="138"/>
      <c r="L466" s="138"/>
      <c r="M466" s="138"/>
      <c r="N466" s="138"/>
      <c r="O466" s="138"/>
      <c r="P466" s="138"/>
      <c r="Q466" s="141"/>
      <c r="R466" s="142"/>
      <c r="S466" s="138"/>
    </row>
    <row r="467" spans="1:19" ht="39.9" customHeight="1" x14ac:dyDescent="0.3">
      <c r="A467" s="138"/>
      <c r="B467" s="139"/>
      <c r="C467" s="139"/>
      <c r="D467" s="138"/>
      <c r="E467" s="138"/>
      <c r="F467" s="138"/>
      <c r="G467" s="138"/>
      <c r="H467" s="139"/>
      <c r="I467" s="139"/>
      <c r="J467" s="139"/>
      <c r="K467" s="138"/>
      <c r="L467" s="138"/>
      <c r="M467" s="138"/>
      <c r="N467" s="138"/>
      <c r="O467" s="138"/>
      <c r="P467" s="138"/>
      <c r="Q467" s="141"/>
      <c r="R467" s="142"/>
      <c r="S467" s="138"/>
    </row>
    <row r="468" spans="1:19" ht="39.9" customHeight="1" x14ac:dyDescent="0.3">
      <c r="A468" s="138"/>
      <c r="B468" s="139"/>
      <c r="C468" s="139"/>
      <c r="D468" s="138"/>
      <c r="E468" s="138"/>
      <c r="F468" s="138"/>
      <c r="G468" s="138"/>
      <c r="H468" s="139"/>
      <c r="I468" s="139"/>
      <c r="J468" s="139"/>
      <c r="K468" s="138"/>
      <c r="L468" s="138"/>
      <c r="M468" s="138"/>
      <c r="N468" s="138"/>
      <c r="O468" s="138"/>
      <c r="P468" s="138"/>
      <c r="Q468" s="141"/>
      <c r="R468" s="142"/>
      <c r="S468" s="138"/>
    </row>
    <row r="469" spans="1:19" ht="39.9" customHeight="1" x14ac:dyDescent="0.3">
      <c r="A469" s="138"/>
      <c r="B469" s="139"/>
      <c r="C469" s="139"/>
      <c r="D469" s="138"/>
      <c r="E469" s="138"/>
      <c r="F469" s="138"/>
      <c r="G469" s="138"/>
      <c r="H469" s="139"/>
      <c r="I469" s="139"/>
      <c r="J469" s="139"/>
      <c r="K469" s="138"/>
      <c r="L469" s="138"/>
      <c r="M469" s="138"/>
      <c r="N469" s="138"/>
      <c r="O469" s="138"/>
      <c r="P469" s="138"/>
      <c r="Q469" s="141"/>
      <c r="R469" s="142"/>
      <c r="S469" s="138"/>
    </row>
    <row r="470" spans="1:19" ht="39.9" customHeight="1" x14ac:dyDescent="0.3">
      <c r="A470" s="138"/>
      <c r="B470" s="139"/>
      <c r="C470" s="139"/>
      <c r="D470" s="138"/>
      <c r="E470" s="138"/>
      <c r="F470" s="138"/>
      <c r="G470" s="138"/>
      <c r="H470" s="139"/>
      <c r="I470" s="139"/>
      <c r="J470" s="139"/>
      <c r="K470" s="138"/>
      <c r="L470" s="138"/>
      <c r="M470" s="138"/>
      <c r="N470" s="138"/>
      <c r="O470" s="138"/>
      <c r="P470" s="138"/>
      <c r="Q470" s="141"/>
      <c r="R470" s="142"/>
      <c r="S470" s="138"/>
    </row>
    <row r="471" spans="1:19" ht="39.9" customHeight="1" x14ac:dyDescent="0.3">
      <c r="A471" s="138"/>
      <c r="B471" s="139"/>
      <c r="C471" s="139"/>
      <c r="D471" s="138"/>
      <c r="E471" s="138"/>
      <c r="F471" s="138"/>
      <c r="G471" s="138"/>
      <c r="H471" s="139"/>
      <c r="I471" s="139"/>
      <c r="J471" s="139"/>
      <c r="K471" s="138"/>
      <c r="L471" s="138"/>
      <c r="M471" s="138"/>
      <c r="N471" s="138"/>
      <c r="O471" s="138"/>
      <c r="P471" s="138"/>
      <c r="Q471" s="141"/>
      <c r="R471" s="142"/>
      <c r="S471" s="138"/>
    </row>
    <row r="472" spans="1:19" ht="39.9" customHeight="1" x14ac:dyDescent="0.3">
      <c r="A472" s="138"/>
      <c r="B472" s="139"/>
      <c r="C472" s="139"/>
      <c r="D472" s="138"/>
      <c r="E472" s="138"/>
      <c r="F472" s="138"/>
      <c r="G472" s="138"/>
      <c r="H472" s="139"/>
      <c r="I472" s="139"/>
      <c r="J472" s="139"/>
      <c r="K472" s="138"/>
      <c r="L472" s="138"/>
      <c r="M472" s="138"/>
      <c r="N472" s="138"/>
      <c r="O472" s="138"/>
      <c r="P472" s="138"/>
      <c r="Q472" s="141"/>
      <c r="R472" s="142"/>
      <c r="S472" s="138"/>
    </row>
    <row r="473" spans="1:19" ht="39.9" customHeight="1" x14ac:dyDescent="0.3">
      <c r="A473" s="138"/>
      <c r="B473" s="139"/>
      <c r="C473" s="139"/>
      <c r="D473" s="138"/>
      <c r="E473" s="138"/>
      <c r="F473" s="138"/>
      <c r="G473" s="138"/>
      <c r="H473" s="139"/>
      <c r="I473" s="139"/>
      <c r="J473" s="139"/>
      <c r="K473" s="138"/>
      <c r="L473" s="138"/>
      <c r="M473" s="138"/>
      <c r="N473" s="138"/>
      <c r="O473" s="138"/>
      <c r="P473" s="138"/>
      <c r="Q473" s="141"/>
      <c r="R473" s="142"/>
      <c r="S473" s="138"/>
    </row>
    <row r="474" spans="1:19" ht="39.9" customHeight="1" x14ac:dyDescent="0.3">
      <c r="A474" s="138"/>
      <c r="B474" s="139"/>
      <c r="C474" s="139"/>
      <c r="D474" s="138"/>
      <c r="E474" s="138"/>
      <c r="F474" s="138"/>
      <c r="G474" s="138"/>
      <c r="H474" s="139"/>
      <c r="I474" s="139"/>
      <c r="J474" s="139"/>
      <c r="K474" s="138"/>
      <c r="L474" s="138"/>
      <c r="M474" s="138"/>
      <c r="N474" s="138"/>
      <c r="O474" s="138"/>
      <c r="P474" s="138"/>
      <c r="Q474" s="141"/>
      <c r="R474" s="142"/>
      <c r="S474" s="138"/>
    </row>
    <row r="475" spans="1:19" ht="39.9" customHeight="1" x14ac:dyDescent="0.3">
      <c r="A475" s="138"/>
      <c r="B475" s="139"/>
      <c r="C475" s="139"/>
      <c r="D475" s="138"/>
      <c r="E475" s="138"/>
      <c r="F475" s="138"/>
      <c r="G475" s="138"/>
      <c r="H475" s="139"/>
      <c r="I475" s="139"/>
      <c r="J475" s="139"/>
      <c r="K475" s="138"/>
      <c r="L475" s="138"/>
      <c r="M475" s="138"/>
      <c r="N475" s="138"/>
      <c r="O475" s="138"/>
      <c r="P475" s="138"/>
      <c r="Q475" s="141"/>
      <c r="R475" s="142"/>
      <c r="S475" s="138"/>
    </row>
    <row r="476" spans="1:19" ht="39.9" customHeight="1" x14ac:dyDescent="0.3">
      <c r="A476" s="138"/>
      <c r="B476" s="139"/>
      <c r="C476" s="139"/>
      <c r="D476" s="138"/>
      <c r="E476" s="138"/>
      <c r="F476" s="138"/>
      <c r="G476" s="138"/>
      <c r="H476" s="139"/>
      <c r="I476" s="139"/>
      <c r="J476" s="139"/>
      <c r="K476" s="138"/>
      <c r="L476" s="138"/>
      <c r="M476" s="138"/>
      <c r="N476" s="138"/>
      <c r="O476" s="138"/>
      <c r="P476" s="138"/>
      <c r="Q476" s="141"/>
      <c r="R476" s="142"/>
      <c r="S476" s="138"/>
    </row>
    <row r="477" spans="1:19" ht="39.9" customHeight="1" x14ac:dyDescent="0.3">
      <c r="A477" s="138"/>
      <c r="B477" s="139"/>
      <c r="C477" s="139"/>
      <c r="D477" s="138"/>
      <c r="E477" s="138"/>
      <c r="F477" s="138"/>
      <c r="G477" s="138"/>
      <c r="H477" s="139"/>
      <c r="I477" s="139"/>
      <c r="J477" s="139"/>
      <c r="K477" s="138"/>
      <c r="L477" s="138"/>
      <c r="M477" s="138"/>
      <c r="N477" s="138"/>
      <c r="O477" s="138"/>
      <c r="P477" s="138"/>
      <c r="Q477" s="141"/>
      <c r="R477" s="142"/>
      <c r="S477" s="138"/>
    </row>
    <row r="478" spans="1:19" ht="39.9" customHeight="1" x14ac:dyDescent="0.3">
      <c r="A478" s="138"/>
      <c r="B478" s="139"/>
      <c r="C478" s="139"/>
      <c r="D478" s="138"/>
      <c r="E478" s="138"/>
      <c r="F478" s="138"/>
      <c r="G478" s="138"/>
      <c r="H478" s="139"/>
      <c r="I478" s="139"/>
      <c r="J478" s="139"/>
      <c r="K478" s="138"/>
      <c r="L478" s="138"/>
      <c r="M478" s="138"/>
      <c r="N478" s="138"/>
      <c r="O478" s="138"/>
      <c r="P478" s="138"/>
      <c r="Q478" s="141"/>
      <c r="R478" s="142"/>
      <c r="S478" s="138"/>
    </row>
    <row r="479" spans="1:19" ht="39.9" customHeight="1" x14ac:dyDescent="0.3">
      <c r="A479" s="138"/>
      <c r="B479" s="139"/>
      <c r="C479" s="139"/>
      <c r="D479" s="138"/>
      <c r="E479" s="138"/>
      <c r="F479" s="138"/>
      <c r="G479" s="138"/>
      <c r="H479" s="139"/>
      <c r="I479" s="139"/>
      <c r="J479" s="139"/>
      <c r="K479" s="138"/>
      <c r="L479" s="138"/>
      <c r="M479" s="138"/>
      <c r="N479" s="138"/>
      <c r="O479" s="138"/>
      <c r="P479" s="138"/>
      <c r="Q479" s="141"/>
      <c r="R479" s="142"/>
      <c r="S479" s="138"/>
    </row>
    <row r="480" spans="1:19" ht="39.9" customHeight="1" x14ac:dyDescent="0.3">
      <c r="A480" s="138"/>
      <c r="B480" s="139"/>
      <c r="C480" s="139"/>
      <c r="D480" s="138"/>
      <c r="E480" s="138"/>
      <c r="F480" s="138"/>
      <c r="G480" s="138"/>
      <c r="H480" s="139"/>
      <c r="I480" s="139"/>
      <c r="J480" s="139"/>
      <c r="K480" s="138"/>
      <c r="L480" s="138"/>
      <c r="M480" s="138"/>
      <c r="N480" s="138"/>
      <c r="O480" s="138"/>
      <c r="P480" s="138"/>
      <c r="Q480" s="141"/>
      <c r="R480" s="142"/>
      <c r="S480" s="138"/>
    </row>
    <row r="481" spans="1:19" ht="39.9" customHeight="1" x14ac:dyDescent="0.3">
      <c r="A481" s="138"/>
      <c r="B481" s="139"/>
      <c r="C481" s="139"/>
      <c r="D481" s="138"/>
      <c r="E481" s="138"/>
      <c r="F481" s="138"/>
      <c r="G481" s="138"/>
      <c r="H481" s="139"/>
      <c r="I481" s="139"/>
      <c r="J481" s="139"/>
      <c r="K481" s="138"/>
      <c r="L481" s="138"/>
      <c r="M481" s="138"/>
      <c r="N481" s="138"/>
      <c r="O481" s="138"/>
      <c r="P481" s="138"/>
      <c r="Q481" s="141"/>
      <c r="R481" s="142"/>
      <c r="S481" s="138"/>
    </row>
    <row r="482" spans="1:19" ht="39.9" customHeight="1" x14ac:dyDescent="0.3">
      <c r="A482" s="138"/>
      <c r="B482" s="139"/>
      <c r="C482" s="139"/>
      <c r="D482" s="138"/>
      <c r="E482" s="138"/>
      <c r="F482" s="138"/>
      <c r="G482" s="138"/>
      <c r="H482" s="139"/>
      <c r="I482" s="139"/>
      <c r="J482" s="139"/>
      <c r="K482" s="138"/>
      <c r="L482" s="138"/>
      <c r="M482" s="138"/>
      <c r="N482" s="138"/>
      <c r="O482" s="138"/>
      <c r="P482" s="138"/>
      <c r="Q482" s="141"/>
      <c r="R482" s="142"/>
      <c r="S482" s="138"/>
    </row>
    <row r="483" spans="1:19" ht="39.9" customHeight="1" x14ac:dyDescent="0.3">
      <c r="A483" s="138"/>
      <c r="B483" s="139"/>
      <c r="C483" s="139"/>
      <c r="D483" s="138"/>
      <c r="E483" s="138"/>
      <c r="F483" s="138"/>
      <c r="G483" s="138"/>
      <c r="H483" s="139"/>
      <c r="I483" s="139"/>
      <c r="J483" s="139"/>
      <c r="K483" s="138"/>
      <c r="L483" s="138"/>
      <c r="M483" s="138"/>
      <c r="N483" s="138"/>
      <c r="O483" s="138"/>
      <c r="P483" s="138"/>
      <c r="Q483" s="141"/>
      <c r="R483" s="142"/>
      <c r="S483" s="138"/>
    </row>
    <row r="484" spans="1:19" ht="39.9" customHeight="1" x14ac:dyDescent="0.3">
      <c r="A484" s="138"/>
      <c r="B484" s="139"/>
      <c r="C484" s="139"/>
      <c r="D484" s="138"/>
      <c r="E484" s="138"/>
      <c r="F484" s="138"/>
      <c r="G484" s="138"/>
      <c r="H484" s="139"/>
      <c r="I484" s="139"/>
      <c r="J484" s="139"/>
      <c r="K484" s="138"/>
      <c r="L484" s="138"/>
      <c r="M484" s="138"/>
      <c r="N484" s="138"/>
      <c r="O484" s="138"/>
      <c r="P484" s="138"/>
      <c r="Q484" s="141"/>
      <c r="R484" s="142"/>
      <c r="S484" s="138"/>
    </row>
    <row r="485" spans="1:19" ht="39.9" customHeight="1" x14ac:dyDescent="0.3">
      <c r="H485" s="139"/>
    </row>
    <row r="486" spans="1:19" ht="39.9" customHeight="1" x14ac:dyDescent="0.3">
      <c r="H486" s="139"/>
    </row>
    <row r="487" spans="1:19" ht="39.9" customHeight="1" x14ac:dyDescent="0.3">
      <c r="H487" s="139"/>
    </row>
    <row r="488" spans="1:19" ht="39.9" customHeight="1" x14ac:dyDescent="0.3">
      <c r="H488" s="139"/>
    </row>
    <row r="489" spans="1:19" ht="39.9" customHeight="1" x14ac:dyDescent="0.3">
      <c r="H489" s="139"/>
    </row>
    <row r="490" spans="1:19" ht="39.9" customHeight="1" x14ac:dyDescent="0.3">
      <c r="H490" s="139"/>
    </row>
    <row r="491" spans="1:19" ht="39.9" customHeight="1" x14ac:dyDescent="0.3">
      <c r="H491" s="139"/>
    </row>
    <row r="492" spans="1:19" ht="39.9" customHeight="1" x14ac:dyDescent="0.3">
      <c r="H492" s="139"/>
    </row>
    <row r="493" spans="1:19" ht="39.9" customHeight="1" x14ac:dyDescent="0.3">
      <c r="H493" s="139"/>
    </row>
    <row r="494" spans="1:19" ht="39.9" customHeight="1" x14ac:dyDescent="0.3">
      <c r="H494" s="139"/>
    </row>
    <row r="495" spans="1:19" ht="39.9" customHeight="1" x14ac:dyDescent="0.3">
      <c r="H495" s="139"/>
    </row>
    <row r="496" spans="1:19" ht="39.9" customHeight="1" x14ac:dyDescent="0.3">
      <c r="H496" s="139"/>
    </row>
    <row r="497" spans="8:8" ht="39.9" customHeight="1" x14ac:dyDescent="0.3">
      <c r="H497" s="139"/>
    </row>
    <row r="498" spans="8:8" ht="39.9" customHeight="1" x14ac:dyDescent="0.3">
      <c r="H498" s="139"/>
    </row>
    <row r="499" spans="8:8" ht="39.9" customHeight="1" x14ac:dyDescent="0.3">
      <c r="H499" s="139"/>
    </row>
    <row r="500" spans="8:8" ht="39.9" customHeight="1" x14ac:dyDescent="0.3">
      <c r="H500" s="139"/>
    </row>
    <row r="501" spans="8:8" ht="39.9" customHeight="1" x14ac:dyDescent="0.3">
      <c r="H501" s="139"/>
    </row>
    <row r="502" spans="8:8" ht="39.9" customHeight="1" x14ac:dyDescent="0.3">
      <c r="H502" s="139"/>
    </row>
    <row r="503" spans="8:8" ht="39.9" customHeight="1" x14ac:dyDescent="0.3">
      <c r="H503" s="139"/>
    </row>
    <row r="504" spans="8:8" ht="39.9" customHeight="1" x14ac:dyDescent="0.3">
      <c r="H504" s="139"/>
    </row>
    <row r="505" spans="8:8" ht="39.9" customHeight="1" x14ac:dyDescent="0.3">
      <c r="H505" s="139"/>
    </row>
    <row r="506" spans="8:8" ht="39.9" customHeight="1" x14ac:dyDescent="0.3">
      <c r="H506" s="139"/>
    </row>
    <row r="507" spans="8:8" ht="39.9" customHeight="1" x14ac:dyDescent="0.3">
      <c r="H507" s="139"/>
    </row>
    <row r="508" spans="8:8" ht="39.9" customHeight="1" x14ac:dyDescent="0.3">
      <c r="H508" s="139"/>
    </row>
    <row r="509" spans="8:8" ht="39.9" customHeight="1" x14ac:dyDescent="0.3">
      <c r="H509" s="139"/>
    </row>
    <row r="510" spans="8:8" ht="39.9" customHeight="1" x14ac:dyDescent="0.3">
      <c r="H510" s="139"/>
    </row>
    <row r="511" spans="8:8" ht="39.9" customHeight="1" x14ac:dyDescent="0.3">
      <c r="H511" s="139"/>
    </row>
    <row r="512" spans="8:8" ht="39.9" customHeight="1" x14ac:dyDescent="0.3">
      <c r="H512" s="139"/>
    </row>
    <row r="513" spans="8:8" ht="39.9" customHeight="1" x14ac:dyDescent="0.3">
      <c r="H513" s="139"/>
    </row>
    <row r="514" spans="8:8" ht="39.9" customHeight="1" x14ac:dyDescent="0.3">
      <c r="H514" s="139"/>
    </row>
    <row r="515" spans="8:8" ht="39.9" customHeight="1" x14ac:dyDescent="0.3">
      <c r="H515" s="139"/>
    </row>
    <row r="516" spans="8:8" ht="39.9" customHeight="1" x14ac:dyDescent="0.3">
      <c r="H516" s="139"/>
    </row>
    <row r="517" spans="8:8" ht="39.9" customHeight="1" x14ac:dyDescent="0.3">
      <c r="H517" s="139"/>
    </row>
    <row r="518" spans="8:8" ht="39.9" customHeight="1" x14ac:dyDescent="0.3">
      <c r="H518" s="139"/>
    </row>
    <row r="519" spans="8:8" ht="39.9" customHeight="1" x14ac:dyDescent="0.3">
      <c r="H519" s="139"/>
    </row>
    <row r="520" spans="8:8" ht="39.9" customHeight="1" x14ac:dyDescent="0.3">
      <c r="H520" s="139"/>
    </row>
    <row r="521" spans="8:8" ht="39.9" customHeight="1" x14ac:dyDescent="0.3">
      <c r="H521" s="139"/>
    </row>
    <row r="522" spans="8:8" ht="39.9" customHeight="1" x14ac:dyDescent="0.3">
      <c r="H522" s="139"/>
    </row>
    <row r="523" spans="8:8" ht="39.9" customHeight="1" x14ac:dyDescent="0.3">
      <c r="H523" s="139"/>
    </row>
    <row r="524" spans="8:8" ht="39.9" customHeight="1" x14ac:dyDescent="0.3">
      <c r="H524" s="139"/>
    </row>
    <row r="525" spans="8:8" ht="39.9" customHeight="1" x14ac:dyDescent="0.3">
      <c r="H525" s="139"/>
    </row>
    <row r="526" spans="8:8" ht="39.9" customHeight="1" x14ac:dyDescent="0.3">
      <c r="H526" s="139"/>
    </row>
    <row r="527" spans="8:8" ht="39.9" customHeight="1" x14ac:dyDescent="0.3">
      <c r="H527" s="139"/>
    </row>
    <row r="528" spans="8:8" ht="39.9" customHeight="1" x14ac:dyDescent="0.3">
      <c r="H528" s="139"/>
    </row>
    <row r="529" spans="8:8" ht="39.9" customHeight="1" x14ac:dyDescent="0.3">
      <c r="H529" s="139"/>
    </row>
    <row r="530" spans="8:8" ht="39.9" customHeight="1" x14ac:dyDescent="0.3">
      <c r="H530" s="139"/>
    </row>
    <row r="531" spans="8:8" ht="39.9" customHeight="1" x14ac:dyDescent="0.3">
      <c r="H531" s="139"/>
    </row>
    <row r="532" spans="8:8" ht="39.9" customHeight="1" x14ac:dyDescent="0.3">
      <c r="H532" s="139"/>
    </row>
    <row r="533" spans="8:8" ht="39.9" customHeight="1" x14ac:dyDescent="0.3">
      <c r="H533" s="139"/>
    </row>
    <row r="534" spans="8:8" ht="39.9" customHeight="1" x14ac:dyDescent="0.3">
      <c r="H534" s="139"/>
    </row>
    <row r="535" spans="8:8" ht="39.9" customHeight="1" x14ac:dyDescent="0.3">
      <c r="H535" s="139"/>
    </row>
    <row r="536" spans="8:8" ht="39.9" customHeight="1" x14ac:dyDescent="0.3">
      <c r="H536" s="139"/>
    </row>
    <row r="537" spans="8:8" ht="39.9" customHeight="1" x14ac:dyDescent="0.3">
      <c r="H537" s="139"/>
    </row>
    <row r="538" spans="8:8" ht="39.9" customHeight="1" x14ac:dyDescent="0.3">
      <c r="H538" s="139"/>
    </row>
    <row r="539" spans="8:8" ht="39.9" customHeight="1" x14ac:dyDescent="0.3">
      <c r="H539" s="139"/>
    </row>
    <row r="540" spans="8:8" ht="39.9" customHeight="1" x14ac:dyDescent="0.3">
      <c r="H540" s="139"/>
    </row>
    <row r="541" spans="8:8" ht="39.9" customHeight="1" x14ac:dyDescent="0.3">
      <c r="H541" s="139"/>
    </row>
    <row r="542" spans="8:8" ht="39.9" customHeight="1" x14ac:dyDescent="0.3">
      <c r="H542" s="139"/>
    </row>
    <row r="543" spans="8:8" ht="39.9" customHeight="1" x14ac:dyDescent="0.3">
      <c r="H543" s="139"/>
    </row>
    <row r="544" spans="8:8" ht="39.9" customHeight="1" x14ac:dyDescent="0.3">
      <c r="H544" s="139"/>
    </row>
    <row r="545" spans="8:8" ht="39.9" customHeight="1" x14ac:dyDescent="0.3">
      <c r="H545" s="139"/>
    </row>
    <row r="546" spans="8:8" ht="39.9" customHeight="1" x14ac:dyDescent="0.3">
      <c r="H546" s="139"/>
    </row>
    <row r="547" spans="8:8" ht="39.9" customHeight="1" x14ac:dyDescent="0.3">
      <c r="H547" s="139"/>
    </row>
    <row r="548" spans="8:8" ht="39.9" customHeight="1" x14ac:dyDescent="0.3">
      <c r="H548" s="139"/>
    </row>
    <row r="549" spans="8:8" ht="39.9" customHeight="1" x14ac:dyDescent="0.3">
      <c r="H549" s="139"/>
    </row>
    <row r="550" spans="8:8" ht="39.9" customHeight="1" x14ac:dyDescent="0.3">
      <c r="H550" s="139"/>
    </row>
    <row r="551" spans="8:8" ht="39.9" customHeight="1" x14ac:dyDescent="0.3">
      <c r="H551" s="139"/>
    </row>
    <row r="552" spans="8:8" ht="39.9" customHeight="1" x14ac:dyDescent="0.3">
      <c r="H552" s="139"/>
    </row>
    <row r="553" spans="8:8" ht="39.9" customHeight="1" x14ac:dyDescent="0.3">
      <c r="H553" s="139"/>
    </row>
    <row r="554" spans="8:8" ht="39.9" customHeight="1" x14ac:dyDescent="0.3">
      <c r="H554" s="139"/>
    </row>
    <row r="555" spans="8:8" ht="39.9" customHeight="1" x14ac:dyDescent="0.3">
      <c r="H555" s="139"/>
    </row>
    <row r="556" spans="8:8" ht="39.9" customHeight="1" x14ac:dyDescent="0.3">
      <c r="H556" s="139"/>
    </row>
    <row r="557" spans="8:8" ht="39.9" customHeight="1" x14ac:dyDescent="0.3">
      <c r="H557" s="139"/>
    </row>
    <row r="558" spans="8:8" ht="39.9" customHeight="1" x14ac:dyDescent="0.3">
      <c r="H558" s="139"/>
    </row>
    <row r="559" spans="8:8" ht="39.9" customHeight="1" x14ac:dyDescent="0.3">
      <c r="H559" s="139"/>
    </row>
    <row r="560" spans="8:8" ht="39.9" customHeight="1" x14ac:dyDescent="0.3">
      <c r="H560" s="139"/>
    </row>
    <row r="561" spans="8:8" ht="39.9" customHeight="1" x14ac:dyDescent="0.3">
      <c r="H561" s="139"/>
    </row>
    <row r="562" spans="8:8" ht="39.9" customHeight="1" x14ac:dyDescent="0.3">
      <c r="H562" s="139"/>
    </row>
    <row r="563" spans="8:8" ht="39.9" customHeight="1" x14ac:dyDescent="0.3">
      <c r="H563" s="139"/>
    </row>
    <row r="564" spans="8:8" ht="39.9" customHeight="1" x14ac:dyDescent="0.3">
      <c r="H564" s="139"/>
    </row>
    <row r="565" spans="8:8" ht="39.9" customHeight="1" x14ac:dyDescent="0.3">
      <c r="H565" s="139"/>
    </row>
    <row r="566" spans="8:8" ht="39.9" customHeight="1" x14ac:dyDescent="0.3">
      <c r="H566" s="139"/>
    </row>
    <row r="567" spans="8:8" ht="39.9" customHeight="1" x14ac:dyDescent="0.3">
      <c r="H567" s="139"/>
    </row>
    <row r="568" spans="8:8" ht="39.9" customHeight="1" x14ac:dyDescent="0.3">
      <c r="H568" s="139"/>
    </row>
    <row r="569" spans="8:8" ht="39.9" customHeight="1" x14ac:dyDescent="0.3">
      <c r="H569" s="139"/>
    </row>
    <row r="570" spans="8:8" ht="39.9" customHeight="1" x14ac:dyDescent="0.3">
      <c r="H570" s="139"/>
    </row>
    <row r="571" spans="8:8" ht="39.9" customHeight="1" x14ac:dyDescent="0.3">
      <c r="H571" s="139"/>
    </row>
    <row r="572" spans="8:8" ht="39.9" customHeight="1" x14ac:dyDescent="0.3">
      <c r="H572" s="139"/>
    </row>
    <row r="573" spans="8:8" ht="39.9" customHeight="1" x14ac:dyDescent="0.3">
      <c r="H573" s="139"/>
    </row>
    <row r="574" spans="8:8" ht="39.9" customHeight="1" x14ac:dyDescent="0.3">
      <c r="H574" s="139"/>
    </row>
    <row r="575" spans="8:8" ht="39.9" customHeight="1" x14ac:dyDescent="0.3">
      <c r="H575" s="139"/>
    </row>
    <row r="576" spans="8:8" ht="39.9" customHeight="1" x14ac:dyDescent="0.3">
      <c r="H576" s="139"/>
    </row>
    <row r="577" spans="8:8" ht="39.9" customHeight="1" x14ac:dyDescent="0.3">
      <c r="H577" s="139"/>
    </row>
    <row r="578" spans="8:8" ht="39.9" customHeight="1" x14ac:dyDescent="0.3">
      <c r="H578" s="139"/>
    </row>
    <row r="579" spans="8:8" ht="39.9" customHeight="1" x14ac:dyDescent="0.3">
      <c r="H579" s="139"/>
    </row>
    <row r="580" spans="8:8" ht="39.9" customHeight="1" x14ac:dyDescent="0.3">
      <c r="H580" s="139"/>
    </row>
    <row r="581" spans="8:8" ht="39.9" customHeight="1" x14ac:dyDescent="0.3">
      <c r="H581" s="139"/>
    </row>
    <row r="582" spans="8:8" ht="39.9" customHeight="1" x14ac:dyDescent="0.3">
      <c r="H582" s="139"/>
    </row>
    <row r="583" spans="8:8" ht="39.9" customHeight="1" x14ac:dyDescent="0.3">
      <c r="H583" s="139"/>
    </row>
    <row r="584" spans="8:8" ht="39.9" customHeight="1" x14ac:dyDescent="0.3">
      <c r="H584" s="139"/>
    </row>
    <row r="585" spans="8:8" ht="39.9" customHeight="1" x14ac:dyDescent="0.3">
      <c r="H585" s="139"/>
    </row>
    <row r="586" spans="8:8" ht="39.9" customHeight="1" x14ac:dyDescent="0.3">
      <c r="H586" s="139"/>
    </row>
    <row r="587" spans="8:8" ht="39.9" customHeight="1" x14ac:dyDescent="0.3">
      <c r="H587" s="139"/>
    </row>
    <row r="588" spans="8:8" ht="39.9" customHeight="1" x14ac:dyDescent="0.3">
      <c r="H588" s="139"/>
    </row>
    <row r="589" spans="8:8" ht="39.9" customHeight="1" x14ac:dyDescent="0.3">
      <c r="H589" s="139"/>
    </row>
    <row r="590" spans="8:8" ht="39.9" customHeight="1" x14ac:dyDescent="0.3">
      <c r="H590" s="139"/>
    </row>
    <row r="591" spans="8:8" ht="39.9" customHeight="1" x14ac:dyDescent="0.3">
      <c r="H591" s="139"/>
    </row>
    <row r="592" spans="8:8" ht="39.9" customHeight="1" x14ac:dyDescent="0.3">
      <c r="H592" s="139"/>
    </row>
    <row r="593" spans="8:8" ht="39.9" customHeight="1" x14ac:dyDescent="0.3">
      <c r="H593" s="139"/>
    </row>
    <row r="594" spans="8:8" ht="39.9" customHeight="1" x14ac:dyDescent="0.3">
      <c r="H594" s="139"/>
    </row>
    <row r="595" spans="8:8" ht="39.9" customHeight="1" x14ac:dyDescent="0.3">
      <c r="H595" s="139"/>
    </row>
    <row r="596" spans="8:8" ht="39.9" customHeight="1" x14ac:dyDescent="0.3">
      <c r="H596" s="139"/>
    </row>
    <row r="597" spans="8:8" ht="39.9" customHeight="1" x14ac:dyDescent="0.3">
      <c r="H597" s="139"/>
    </row>
    <row r="598" spans="8:8" ht="39.9" customHeight="1" x14ac:dyDescent="0.3">
      <c r="H598" s="139"/>
    </row>
    <row r="599" spans="8:8" ht="39.9" customHeight="1" x14ac:dyDescent="0.3">
      <c r="H599" s="139"/>
    </row>
    <row r="600" spans="8:8" ht="39.9" customHeight="1" x14ac:dyDescent="0.3">
      <c r="H600" s="139"/>
    </row>
    <row r="601" spans="8:8" ht="39.9" customHeight="1" x14ac:dyDescent="0.3">
      <c r="H601" s="139"/>
    </row>
    <row r="602" spans="8:8" ht="39.9" customHeight="1" x14ac:dyDescent="0.3">
      <c r="H602" s="139"/>
    </row>
    <row r="603" spans="8:8" ht="39.9" customHeight="1" x14ac:dyDescent="0.3">
      <c r="H603" s="139"/>
    </row>
    <row r="604" spans="8:8" ht="39.9" customHeight="1" x14ac:dyDescent="0.3">
      <c r="H604" s="139"/>
    </row>
    <row r="605" spans="8:8" ht="39.9" customHeight="1" x14ac:dyDescent="0.3">
      <c r="H605" s="139"/>
    </row>
    <row r="606" spans="8:8" ht="39.9" customHeight="1" x14ac:dyDescent="0.3">
      <c r="H606" s="139"/>
    </row>
  </sheetData>
  <sheetProtection formatCells="0" formatColumns="0" formatRows="0" insertColumns="0" insertRows="0" insertHyperlinks="0" deleteColumns="0" deleteRows="0" sort="0" autoFilter="0" pivotTables="0"/>
  <autoFilter ref="A2:S286"/>
  <mergeCells count="4">
    <mergeCell ref="M1:S1"/>
    <mergeCell ref="H1:I1"/>
    <mergeCell ref="J1:L1"/>
    <mergeCell ref="A1:G1"/>
  </mergeCells>
  <conditionalFormatting sqref="H287:H534">
    <cfRule type="cellIs" dxfId="1526" priority="1421" operator="equal">
      <formula>4</formula>
    </cfRule>
    <cfRule type="cellIs" dxfId="1525" priority="1422" operator="equal">
      <formula>3</formula>
    </cfRule>
    <cfRule type="cellIs" dxfId="1524" priority="1423" operator="equal">
      <formula>2</formula>
    </cfRule>
    <cfRule type="cellIs" dxfId="1523" priority="1424" operator="equal">
      <formula>1</formula>
    </cfRule>
    <cfRule type="cellIs" dxfId="1522" priority="1425" operator="equal">
      <formula>0</formula>
    </cfRule>
  </conditionalFormatting>
  <conditionalFormatting sqref="H286">
    <cfRule type="cellIs" dxfId="1521" priority="1416" operator="equal">
      <formula>4</formula>
    </cfRule>
    <cfRule type="cellIs" dxfId="1520" priority="1417" operator="equal">
      <formula>3</formula>
    </cfRule>
    <cfRule type="cellIs" dxfId="1519" priority="1418" operator="equal">
      <formula>2</formula>
    </cfRule>
    <cfRule type="cellIs" dxfId="1518" priority="1419" operator="equal">
      <formula>1</formula>
    </cfRule>
    <cfRule type="cellIs" dxfId="1517" priority="1420" operator="equal">
      <formula>0</formula>
    </cfRule>
  </conditionalFormatting>
  <conditionalFormatting sqref="H285">
    <cfRule type="cellIs" dxfId="1516" priority="1411" operator="equal">
      <formula>4</formula>
    </cfRule>
    <cfRule type="cellIs" dxfId="1515" priority="1412" operator="equal">
      <formula>3</formula>
    </cfRule>
    <cfRule type="cellIs" dxfId="1514" priority="1413" operator="equal">
      <formula>2</formula>
    </cfRule>
    <cfRule type="cellIs" dxfId="1513" priority="1414" operator="equal">
      <formula>1</formula>
    </cfRule>
    <cfRule type="cellIs" dxfId="1512" priority="1415" operator="equal">
      <formula>0</formula>
    </cfRule>
  </conditionalFormatting>
  <conditionalFormatting sqref="H284">
    <cfRule type="cellIs" dxfId="1511" priority="1406" operator="equal">
      <formula>4</formula>
    </cfRule>
    <cfRule type="cellIs" dxfId="1510" priority="1407" operator="equal">
      <formula>3</formula>
    </cfRule>
    <cfRule type="cellIs" dxfId="1509" priority="1408" operator="equal">
      <formula>2</formula>
    </cfRule>
    <cfRule type="cellIs" dxfId="1508" priority="1409" operator="equal">
      <formula>1</formula>
    </cfRule>
    <cfRule type="cellIs" dxfId="1507" priority="1410" operator="equal">
      <formula>0</formula>
    </cfRule>
  </conditionalFormatting>
  <conditionalFormatting sqref="H283">
    <cfRule type="cellIs" dxfId="1506" priority="1401" operator="equal">
      <formula>4</formula>
    </cfRule>
    <cfRule type="cellIs" dxfId="1505" priority="1402" operator="equal">
      <formula>3</formula>
    </cfRule>
    <cfRule type="cellIs" dxfId="1504" priority="1403" operator="equal">
      <formula>2</formula>
    </cfRule>
    <cfRule type="cellIs" dxfId="1503" priority="1404" operator="equal">
      <formula>1</formula>
    </cfRule>
    <cfRule type="cellIs" dxfId="1502" priority="1405" operator="equal">
      <formula>0</formula>
    </cfRule>
  </conditionalFormatting>
  <conditionalFormatting sqref="H282">
    <cfRule type="cellIs" dxfId="1501" priority="1396" operator="equal">
      <formula>4</formula>
    </cfRule>
    <cfRule type="cellIs" dxfId="1500" priority="1397" operator="equal">
      <formula>3</formula>
    </cfRule>
    <cfRule type="cellIs" dxfId="1499" priority="1398" operator="equal">
      <formula>2</formula>
    </cfRule>
    <cfRule type="cellIs" dxfId="1498" priority="1399" operator="equal">
      <formula>1</formula>
    </cfRule>
    <cfRule type="cellIs" dxfId="1497" priority="1400" operator="equal">
      <formula>0</formula>
    </cfRule>
  </conditionalFormatting>
  <conditionalFormatting sqref="H281">
    <cfRule type="cellIs" dxfId="1496" priority="1391" operator="equal">
      <formula>4</formula>
    </cfRule>
    <cfRule type="cellIs" dxfId="1495" priority="1392" operator="equal">
      <formula>3</formula>
    </cfRule>
    <cfRule type="cellIs" dxfId="1494" priority="1393" operator="equal">
      <formula>2</formula>
    </cfRule>
    <cfRule type="cellIs" dxfId="1493" priority="1394" operator="equal">
      <formula>1</formula>
    </cfRule>
    <cfRule type="cellIs" dxfId="1492" priority="1395" operator="equal">
      <formula>0</formula>
    </cfRule>
  </conditionalFormatting>
  <conditionalFormatting sqref="H280">
    <cfRule type="cellIs" dxfId="1491" priority="1386" operator="equal">
      <formula>4</formula>
    </cfRule>
    <cfRule type="cellIs" dxfId="1490" priority="1387" operator="equal">
      <formula>3</formula>
    </cfRule>
    <cfRule type="cellIs" dxfId="1489" priority="1388" operator="equal">
      <formula>2</formula>
    </cfRule>
    <cfRule type="cellIs" dxfId="1488" priority="1389" operator="equal">
      <formula>1</formula>
    </cfRule>
    <cfRule type="cellIs" dxfId="1487" priority="1390" operator="equal">
      <formula>0</formula>
    </cfRule>
  </conditionalFormatting>
  <conditionalFormatting sqref="H279">
    <cfRule type="cellIs" dxfId="1486" priority="1381" operator="equal">
      <formula>4</formula>
    </cfRule>
    <cfRule type="cellIs" dxfId="1485" priority="1382" operator="equal">
      <formula>3</formula>
    </cfRule>
    <cfRule type="cellIs" dxfId="1484" priority="1383" operator="equal">
      <formula>2</formula>
    </cfRule>
    <cfRule type="cellIs" dxfId="1483" priority="1384" operator="equal">
      <formula>1</formula>
    </cfRule>
    <cfRule type="cellIs" dxfId="1482" priority="1385" operator="equal">
      <formula>0</formula>
    </cfRule>
  </conditionalFormatting>
  <conditionalFormatting sqref="H278">
    <cfRule type="cellIs" dxfId="1481" priority="1376" operator="equal">
      <formula>4</formula>
    </cfRule>
    <cfRule type="cellIs" dxfId="1480" priority="1377" operator="equal">
      <formula>3</formula>
    </cfRule>
    <cfRule type="cellIs" dxfId="1479" priority="1378" operator="equal">
      <formula>2</formula>
    </cfRule>
    <cfRule type="cellIs" dxfId="1478" priority="1379" operator="equal">
      <formula>1</formula>
    </cfRule>
    <cfRule type="cellIs" dxfId="1477" priority="1380" operator="equal">
      <formula>0</formula>
    </cfRule>
  </conditionalFormatting>
  <conditionalFormatting sqref="H277">
    <cfRule type="cellIs" dxfId="1476" priority="1371" operator="equal">
      <formula>4</formula>
    </cfRule>
    <cfRule type="cellIs" dxfId="1475" priority="1372" operator="equal">
      <formula>3</formula>
    </cfRule>
    <cfRule type="cellIs" dxfId="1474" priority="1373" operator="equal">
      <formula>2</formula>
    </cfRule>
    <cfRule type="cellIs" dxfId="1473" priority="1374" operator="equal">
      <formula>1</formula>
    </cfRule>
    <cfRule type="cellIs" dxfId="1472" priority="1375" operator="equal">
      <formula>0</formula>
    </cfRule>
  </conditionalFormatting>
  <conditionalFormatting sqref="H276">
    <cfRule type="cellIs" dxfId="1471" priority="1366" operator="equal">
      <formula>4</formula>
    </cfRule>
    <cfRule type="cellIs" dxfId="1470" priority="1367" operator="equal">
      <formula>3</formula>
    </cfRule>
    <cfRule type="cellIs" dxfId="1469" priority="1368" operator="equal">
      <formula>2</formula>
    </cfRule>
    <cfRule type="cellIs" dxfId="1468" priority="1369" operator="equal">
      <formula>1</formula>
    </cfRule>
    <cfRule type="cellIs" dxfId="1467" priority="1370" operator="equal">
      <formula>0</formula>
    </cfRule>
  </conditionalFormatting>
  <conditionalFormatting sqref="H275">
    <cfRule type="cellIs" dxfId="1466" priority="1361" operator="equal">
      <formula>4</formula>
    </cfRule>
    <cfRule type="cellIs" dxfId="1465" priority="1362" operator="equal">
      <formula>3</formula>
    </cfRule>
    <cfRule type="cellIs" dxfId="1464" priority="1363" operator="equal">
      <formula>2</formula>
    </cfRule>
    <cfRule type="cellIs" dxfId="1463" priority="1364" operator="equal">
      <formula>1</formula>
    </cfRule>
    <cfRule type="cellIs" dxfId="1462" priority="1365" operator="equal">
      <formula>0</formula>
    </cfRule>
  </conditionalFormatting>
  <conditionalFormatting sqref="H274">
    <cfRule type="cellIs" dxfId="1461" priority="1356" operator="equal">
      <formula>4</formula>
    </cfRule>
    <cfRule type="cellIs" dxfId="1460" priority="1357" operator="equal">
      <formula>3</formula>
    </cfRule>
    <cfRule type="cellIs" dxfId="1459" priority="1358" operator="equal">
      <formula>2</formula>
    </cfRule>
    <cfRule type="cellIs" dxfId="1458" priority="1359" operator="equal">
      <formula>1</formula>
    </cfRule>
    <cfRule type="cellIs" dxfId="1457" priority="1360" operator="equal">
      <formula>0</formula>
    </cfRule>
  </conditionalFormatting>
  <conditionalFormatting sqref="H273">
    <cfRule type="cellIs" dxfId="1456" priority="1351" operator="equal">
      <formula>4</formula>
    </cfRule>
    <cfRule type="cellIs" dxfId="1455" priority="1352" operator="equal">
      <formula>3</formula>
    </cfRule>
    <cfRule type="cellIs" dxfId="1454" priority="1353" operator="equal">
      <formula>2</formula>
    </cfRule>
    <cfRule type="cellIs" dxfId="1453" priority="1354" operator="equal">
      <formula>1</formula>
    </cfRule>
    <cfRule type="cellIs" dxfId="1452" priority="1355" operator="equal">
      <formula>0</formula>
    </cfRule>
  </conditionalFormatting>
  <conditionalFormatting sqref="H272">
    <cfRule type="cellIs" dxfId="1451" priority="1346" operator="equal">
      <formula>4</formula>
    </cfRule>
    <cfRule type="cellIs" dxfId="1450" priority="1347" operator="equal">
      <formula>3</formula>
    </cfRule>
    <cfRule type="cellIs" dxfId="1449" priority="1348" operator="equal">
      <formula>2</formula>
    </cfRule>
    <cfRule type="cellIs" dxfId="1448" priority="1349" operator="equal">
      <formula>1</formula>
    </cfRule>
    <cfRule type="cellIs" dxfId="1447" priority="1350" operator="equal">
      <formula>0</formula>
    </cfRule>
  </conditionalFormatting>
  <conditionalFormatting sqref="H271">
    <cfRule type="cellIs" dxfId="1446" priority="1341" operator="equal">
      <formula>4</formula>
    </cfRule>
    <cfRule type="cellIs" dxfId="1445" priority="1342" operator="equal">
      <formula>3</formula>
    </cfRule>
    <cfRule type="cellIs" dxfId="1444" priority="1343" operator="equal">
      <formula>2</formula>
    </cfRule>
    <cfRule type="cellIs" dxfId="1443" priority="1344" operator="equal">
      <formula>1</formula>
    </cfRule>
    <cfRule type="cellIs" dxfId="1442" priority="1345" operator="equal">
      <formula>0</formula>
    </cfRule>
  </conditionalFormatting>
  <conditionalFormatting sqref="H270">
    <cfRule type="cellIs" dxfId="1441" priority="1336" operator="equal">
      <formula>4</formula>
    </cfRule>
    <cfRule type="cellIs" dxfId="1440" priority="1337" operator="equal">
      <formula>3</formula>
    </cfRule>
    <cfRule type="cellIs" dxfId="1439" priority="1338" operator="equal">
      <formula>2</formula>
    </cfRule>
    <cfRule type="cellIs" dxfId="1438" priority="1339" operator="equal">
      <formula>1</formula>
    </cfRule>
    <cfRule type="cellIs" dxfId="1437" priority="1340" operator="equal">
      <formula>0</formula>
    </cfRule>
  </conditionalFormatting>
  <conditionalFormatting sqref="H269">
    <cfRule type="cellIs" dxfId="1436" priority="1331" operator="equal">
      <formula>4</formula>
    </cfRule>
    <cfRule type="cellIs" dxfId="1435" priority="1332" operator="equal">
      <formula>3</formula>
    </cfRule>
    <cfRule type="cellIs" dxfId="1434" priority="1333" operator="equal">
      <formula>2</formula>
    </cfRule>
    <cfRule type="cellIs" dxfId="1433" priority="1334" operator="equal">
      <formula>1</formula>
    </cfRule>
    <cfRule type="cellIs" dxfId="1432" priority="1335" operator="equal">
      <formula>0</formula>
    </cfRule>
  </conditionalFormatting>
  <conditionalFormatting sqref="H268">
    <cfRule type="cellIs" dxfId="1431" priority="1326" operator="equal">
      <formula>4</formula>
    </cfRule>
    <cfRule type="cellIs" dxfId="1430" priority="1327" operator="equal">
      <formula>3</formula>
    </cfRule>
    <cfRule type="cellIs" dxfId="1429" priority="1328" operator="equal">
      <formula>2</formula>
    </cfRule>
    <cfRule type="cellIs" dxfId="1428" priority="1329" operator="equal">
      <formula>1</formula>
    </cfRule>
    <cfRule type="cellIs" dxfId="1427" priority="1330" operator="equal">
      <formula>0</formula>
    </cfRule>
  </conditionalFormatting>
  <conditionalFormatting sqref="H267">
    <cfRule type="cellIs" dxfId="1426" priority="1321" operator="equal">
      <formula>4</formula>
    </cfRule>
    <cfRule type="cellIs" dxfId="1425" priority="1322" operator="equal">
      <formula>3</formula>
    </cfRule>
    <cfRule type="cellIs" dxfId="1424" priority="1323" operator="equal">
      <formula>2</formula>
    </cfRule>
    <cfRule type="cellIs" dxfId="1423" priority="1324" operator="equal">
      <formula>1</formula>
    </cfRule>
    <cfRule type="cellIs" dxfId="1422" priority="1325" operator="equal">
      <formula>0</formula>
    </cfRule>
  </conditionalFormatting>
  <conditionalFormatting sqref="H266">
    <cfRule type="cellIs" dxfId="1421" priority="1316" operator="equal">
      <formula>4</formula>
    </cfRule>
    <cfRule type="cellIs" dxfId="1420" priority="1317" operator="equal">
      <formula>3</formula>
    </cfRule>
    <cfRule type="cellIs" dxfId="1419" priority="1318" operator="equal">
      <formula>2</formula>
    </cfRule>
    <cfRule type="cellIs" dxfId="1418" priority="1319" operator="equal">
      <formula>1</formula>
    </cfRule>
    <cfRule type="cellIs" dxfId="1417" priority="1320" operator="equal">
      <formula>0</formula>
    </cfRule>
  </conditionalFormatting>
  <conditionalFormatting sqref="H265">
    <cfRule type="cellIs" dxfId="1416" priority="1311" operator="equal">
      <formula>4</formula>
    </cfRule>
    <cfRule type="cellIs" dxfId="1415" priority="1312" operator="equal">
      <formula>3</formula>
    </cfRule>
    <cfRule type="cellIs" dxfId="1414" priority="1313" operator="equal">
      <formula>2</formula>
    </cfRule>
    <cfRule type="cellIs" dxfId="1413" priority="1314" operator="equal">
      <formula>1</formula>
    </cfRule>
    <cfRule type="cellIs" dxfId="1412" priority="1315" operator="equal">
      <formula>0</formula>
    </cfRule>
  </conditionalFormatting>
  <conditionalFormatting sqref="H264">
    <cfRule type="cellIs" dxfId="1411" priority="1306" operator="equal">
      <formula>4</formula>
    </cfRule>
    <cfRule type="cellIs" dxfId="1410" priority="1307" operator="equal">
      <formula>3</formula>
    </cfRule>
    <cfRule type="cellIs" dxfId="1409" priority="1308" operator="equal">
      <formula>2</formula>
    </cfRule>
    <cfRule type="cellIs" dxfId="1408" priority="1309" operator="equal">
      <formula>1</formula>
    </cfRule>
    <cfRule type="cellIs" dxfId="1407" priority="1310" operator="equal">
      <formula>0</formula>
    </cfRule>
  </conditionalFormatting>
  <conditionalFormatting sqref="H263">
    <cfRule type="cellIs" dxfId="1406" priority="1301" operator="equal">
      <formula>4</formula>
    </cfRule>
    <cfRule type="cellIs" dxfId="1405" priority="1302" operator="equal">
      <formula>3</formula>
    </cfRule>
    <cfRule type="cellIs" dxfId="1404" priority="1303" operator="equal">
      <formula>2</formula>
    </cfRule>
    <cfRule type="cellIs" dxfId="1403" priority="1304" operator="equal">
      <formula>1</formula>
    </cfRule>
    <cfRule type="cellIs" dxfId="1402" priority="1305" operator="equal">
      <formula>0</formula>
    </cfRule>
  </conditionalFormatting>
  <conditionalFormatting sqref="H262">
    <cfRule type="cellIs" dxfId="1401" priority="1296" operator="equal">
      <formula>4</formula>
    </cfRule>
    <cfRule type="cellIs" dxfId="1400" priority="1297" operator="equal">
      <formula>3</formula>
    </cfRule>
    <cfRule type="cellIs" dxfId="1399" priority="1298" operator="equal">
      <formula>2</formula>
    </cfRule>
    <cfRule type="cellIs" dxfId="1398" priority="1299" operator="equal">
      <formula>1</formula>
    </cfRule>
    <cfRule type="cellIs" dxfId="1397" priority="1300" operator="equal">
      <formula>0</formula>
    </cfRule>
  </conditionalFormatting>
  <conditionalFormatting sqref="H261">
    <cfRule type="cellIs" dxfId="1396" priority="1291" operator="equal">
      <formula>4</formula>
    </cfRule>
    <cfRule type="cellIs" dxfId="1395" priority="1292" operator="equal">
      <formula>3</formula>
    </cfRule>
    <cfRule type="cellIs" dxfId="1394" priority="1293" operator="equal">
      <formula>2</formula>
    </cfRule>
    <cfRule type="cellIs" dxfId="1393" priority="1294" operator="equal">
      <formula>1</formula>
    </cfRule>
    <cfRule type="cellIs" dxfId="1392" priority="1295" operator="equal">
      <formula>0</formula>
    </cfRule>
  </conditionalFormatting>
  <conditionalFormatting sqref="H260">
    <cfRule type="cellIs" dxfId="1391" priority="1286" operator="equal">
      <formula>4</formula>
    </cfRule>
    <cfRule type="cellIs" dxfId="1390" priority="1287" operator="equal">
      <formula>3</formula>
    </cfRule>
    <cfRule type="cellIs" dxfId="1389" priority="1288" operator="equal">
      <formula>2</formula>
    </cfRule>
    <cfRule type="cellIs" dxfId="1388" priority="1289" operator="equal">
      <formula>1</formula>
    </cfRule>
    <cfRule type="cellIs" dxfId="1387" priority="1290" operator="equal">
      <formula>0</formula>
    </cfRule>
  </conditionalFormatting>
  <conditionalFormatting sqref="H259">
    <cfRule type="cellIs" dxfId="1386" priority="1281" operator="equal">
      <formula>4</formula>
    </cfRule>
    <cfRule type="cellIs" dxfId="1385" priority="1282" operator="equal">
      <formula>3</formula>
    </cfRule>
    <cfRule type="cellIs" dxfId="1384" priority="1283" operator="equal">
      <formula>2</formula>
    </cfRule>
    <cfRule type="cellIs" dxfId="1383" priority="1284" operator="equal">
      <formula>1</formula>
    </cfRule>
    <cfRule type="cellIs" dxfId="1382" priority="1285" operator="equal">
      <formula>0</formula>
    </cfRule>
  </conditionalFormatting>
  <conditionalFormatting sqref="H258">
    <cfRule type="cellIs" dxfId="1381" priority="1276" operator="equal">
      <formula>4</formula>
    </cfRule>
    <cfRule type="cellIs" dxfId="1380" priority="1277" operator="equal">
      <formula>3</formula>
    </cfRule>
    <cfRule type="cellIs" dxfId="1379" priority="1278" operator="equal">
      <formula>2</formula>
    </cfRule>
    <cfRule type="cellIs" dxfId="1378" priority="1279" operator="equal">
      <formula>1</formula>
    </cfRule>
    <cfRule type="cellIs" dxfId="1377" priority="1280" operator="equal">
      <formula>0</formula>
    </cfRule>
  </conditionalFormatting>
  <conditionalFormatting sqref="H257">
    <cfRule type="cellIs" dxfId="1376" priority="1271" operator="equal">
      <formula>4</formula>
    </cfRule>
    <cfRule type="cellIs" dxfId="1375" priority="1272" operator="equal">
      <formula>3</formula>
    </cfRule>
    <cfRule type="cellIs" dxfId="1374" priority="1273" operator="equal">
      <formula>2</formula>
    </cfRule>
    <cfRule type="cellIs" dxfId="1373" priority="1274" operator="equal">
      <formula>1</formula>
    </cfRule>
    <cfRule type="cellIs" dxfId="1372" priority="1275" operator="equal">
      <formula>0</formula>
    </cfRule>
  </conditionalFormatting>
  <conditionalFormatting sqref="H256">
    <cfRule type="cellIs" dxfId="1371" priority="1266" operator="equal">
      <formula>4</formula>
    </cfRule>
    <cfRule type="cellIs" dxfId="1370" priority="1267" operator="equal">
      <formula>3</formula>
    </cfRule>
    <cfRule type="cellIs" dxfId="1369" priority="1268" operator="equal">
      <formula>2</formula>
    </cfRule>
    <cfRule type="cellIs" dxfId="1368" priority="1269" operator="equal">
      <formula>1</formula>
    </cfRule>
    <cfRule type="cellIs" dxfId="1367" priority="1270" operator="equal">
      <formula>0</formula>
    </cfRule>
  </conditionalFormatting>
  <conditionalFormatting sqref="H255">
    <cfRule type="cellIs" dxfId="1366" priority="1261" operator="equal">
      <formula>4</formula>
    </cfRule>
    <cfRule type="cellIs" dxfId="1365" priority="1262" operator="equal">
      <formula>3</formula>
    </cfRule>
    <cfRule type="cellIs" dxfId="1364" priority="1263" operator="equal">
      <formula>2</formula>
    </cfRule>
    <cfRule type="cellIs" dxfId="1363" priority="1264" operator="equal">
      <formula>1</formula>
    </cfRule>
    <cfRule type="cellIs" dxfId="1362" priority="1265" operator="equal">
      <formula>0</formula>
    </cfRule>
  </conditionalFormatting>
  <conditionalFormatting sqref="H254">
    <cfRule type="cellIs" dxfId="1361" priority="1256" operator="equal">
      <formula>4</formula>
    </cfRule>
    <cfRule type="cellIs" dxfId="1360" priority="1257" operator="equal">
      <formula>3</formula>
    </cfRule>
    <cfRule type="cellIs" dxfId="1359" priority="1258" operator="equal">
      <formula>2</formula>
    </cfRule>
    <cfRule type="cellIs" dxfId="1358" priority="1259" operator="equal">
      <formula>1</formula>
    </cfRule>
    <cfRule type="cellIs" dxfId="1357" priority="1260" operator="equal">
      <formula>0</formula>
    </cfRule>
  </conditionalFormatting>
  <conditionalFormatting sqref="H253">
    <cfRule type="cellIs" dxfId="1356" priority="1251" operator="equal">
      <formula>4</formula>
    </cfRule>
    <cfRule type="cellIs" dxfId="1355" priority="1252" operator="equal">
      <formula>3</formula>
    </cfRule>
    <cfRule type="cellIs" dxfId="1354" priority="1253" operator="equal">
      <formula>2</formula>
    </cfRule>
    <cfRule type="cellIs" dxfId="1353" priority="1254" operator="equal">
      <formula>1</formula>
    </cfRule>
    <cfRule type="cellIs" dxfId="1352" priority="1255" operator="equal">
      <formula>0</formula>
    </cfRule>
  </conditionalFormatting>
  <conditionalFormatting sqref="H252">
    <cfRule type="cellIs" dxfId="1351" priority="1246" operator="equal">
      <formula>4</formula>
    </cfRule>
    <cfRule type="cellIs" dxfId="1350" priority="1247" operator="equal">
      <formula>3</formula>
    </cfRule>
    <cfRule type="cellIs" dxfId="1349" priority="1248" operator="equal">
      <formula>2</formula>
    </cfRule>
    <cfRule type="cellIs" dxfId="1348" priority="1249" operator="equal">
      <formula>1</formula>
    </cfRule>
    <cfRule type="cellIs" dxfId="1347" priority="1250" operator="equal">
      <formula>0</formula>
    </cfRule>
  </conditionalFormatting>
  <conditionalFormatting sqref="H251">
    <cfRule type="cellIs" dxfId="1346" priority="1241" operator="equal">
      <formula>4</formula>
    </cfRule>
    <cfRule type="cellIs" dxfId="1345" priority="1242" operator="equal">
      <formula>3</formula>
    </cfRule>
    <cfRule type="cellIs" dxfId="1344" priority="1243" operator="equal">
      <formula>2</formula>
    </cfRule>
    <cfRule type="cellIs" dxfId="1343" priority="1244" operator="equal">
      <formula>1</formula>
    </cfRule>
    <cfRule type="cellIs" dxfId="1342" priority="1245" operator="equal">
      <formula>0</formula>
    </cfRule>
  </conditionalFormatting>
  <conditionalFormatting sqref="H250">
    <cfRule type="cellIs" dxfId="1341" priority="1236" operator="equal">
      <formula>4</formula>
    </cfRule>
    <cfRule type="cellIs" dxfId="1340" priority="1237" operator="equal">
      <formula>3</formula>
    </cfRule>
    <cfRule type="cellIs" dxfId="1339" priority="1238" operator="equal">
      <formula>2</formula>
    </cfRule>
    <cfRule type="cellIs" dxfId="1338" priority="1239" operator="equal">
      <formula>1</formula>
    </cfRule>
    <cfRule type="cellIs" dxfId="1337" priority="1240" operator="equal">
      <formula>0</formula>
    </cfRule>
  </conditionalFormatting>
  <conditionalFormatting sqref="H249">
    <cfRule type="cellIs" dxfId="1336" priority="1231" operator="equal">
      <formula>4</formula>
    </cfRule>
    <cfRule type="cellIs" dxfId="1335" priority="1232" operator="equal">
      <formula>3</formula>
    </cfRule>
    <cfRule type="cellIs" dxfId="1334" priority="1233" operator="equal">
      <formula>2</formula>
    </cfRule>
    <cfRule type="cellIs" dxfId="1333" priority="1234" operator="equal">
      <formula>1</formula>
    </cfRule>
    <cfRule type="cellIs" dxfId="1332" priority="1235" operator="equal">
      <formula>0</formula>
    </cfRule>
  </conditionalFormatting>
  <conditionalFormatting sqref="H248">
    <cfRule type="cellIs" dxfId="1331" priority="1226" operator="equal">
      <formula>4</formula>
    </cfRule>
    <cfRule type="cellIs" dxfId="1330" priority="1227" operator="equal">
      <formula>3</formula>
    </cfRule>
    <cfRule type="cellIs" dxfId="1329" priority="1228" operator="equal">
      <formula>2</formula>
    </cfRule>
    <cfRule type="cellIs" dxfId="1328" priority="1229" operator="equal">
      <formula>1</formula>
    </cfRule>
    <cfRule type="cellIs" dxfId="1327" priority="1230" operator="equal">
      <formula>0</formula>
    </cfRule>
  </conditionalFormatting>
  <conditionalFormatting sqref="H247">
    <cfRule type="cellIs" dxfId="1326" priority="1221" operator="equal">
      <formula>4</formula>
    </cfRule>
    <cfRule type="cellIs" dxfId="1325" priority="1222" operator="equal">
      <formula>3</formula>
    </cfRule>
    <cfRule type="cellIs" dxfId="1324" priority="1223" operator="equal">
      <formula>2</formula>
    </cfRule>
    <cfRule type="cellIs" dxfId="1323" priority="1224" operator="equal">
      <formula>1</formula>
    </cfRule>
    <cfRule type="cellIs" dxfId="1322" priority="1225" operator="equal">
      <formula>0</formula>
    </cfRule>
  </conditionalFormatting>
  <conditionalFormatting sqref="H246">
    <cfRule type="cellIs" dxfId="1321" priority="1216" operator="equal">
      <formula>4</formula>
    </cfRule>
    <cfRule type="cellIs" dxfId="1320" priority="1217" operator="equal">
      <formula>3</formula>
    </cfRule>
    <cfRule type="cellIs" dxfId="1319" priority="1218" operator="equal">
      <formula>2</formula>
    </cfRule>
    <cfRule type="cellIs" dxfId="1318" priority="1219" operator="equal">
      <formula>1</formula>
    </cfRule>
    <cfRule type="cellIs" dxfId="1317" priority="1220" operator="equal">
      <formula>0</formula>
    </cfRule>
  </conditionalFormatting>
  <conditionalFormatting sqref="H245">
    <cfRule type="cellIs" dxfId="1316" priority="1211" operator="equal">
      <formula>4</formula>
    </cfRule>
    <cfRule type="cellIs" dxfId="1315" priority="1212" operator="equal">
      <formula>3</formula>
    </cfRule>
    <cfRule type="cellIs" dxfId="1314" priority="1213" operator="equal">
      <formula>2</formula>
    </cfRule>
    <cfRule type="cellIs" dxfId="1313" priority="1214" operator="equal">
      <formula>1</formula>
    </cfRule>
    <cfRule type="cellIs" dxfId="1312" priority="1215" operator="equal">
      <formula>0</formula>
    </cfRule>
  </conditionalFormatting>
  <conditionalFormatting sqref="H244">
    <cfRule type="cellIs" dxfId="1311" priority="1206" operator="equal">
      <formula>4</formula>
    </cfRule>
    <cfRule type="cellIs" dxfId="1310" priority="1207" operator="equal">
      <formula>3</formula>
    </cfRule>
    <cfRule type="cellIs" dxfId="1309" priority="1208" operator="equal">
      <formula>2</formula>
    </cfRule>
    <cfRule type="cellIs" dxfId="1308" priority="1209" operator="equal">
      <formula>1</formula>
    </cfRule>
    <cfRule type="cellIs" dxfId="1307" priority="1210" operator="equal">
      <formula>0</formula>
    </cfRule>
  </conditionalFormatting>
  <conditionalFormatting sqref="H243">
    <cfRule type="cellIs" dxfId="1306" priority="1201" operator="equal">
      <formula>4</formula>
    </cfRule>
    <cfRule type="cellIs" dxfId="1305" priority="1202" operator="equal">
      <formula>3</formula>
    </cfRule>
    <cfRule type="cellIs" dxfId="1304" priority="1203" operator="equal">
      <formula>2</formula>
    </cfRule>
    <cfRule type="cellIs" dxfId="1303" priority="1204" operator="equal">
      <formula>1</formula>
    </cfRule>
    <cfRule type="cellIs" dxfId="1302" priority="1205" operator="equal">
      <formula>0</formula>
    </cfRule>
  </conditionalFormatting>
  <conditionalFormatting sqref="H242">
    <cfRule type="cellIs" dxfId="1301" priority="1196" operator="equal">
      <formula>4</formula>
    </cfRule>
    <cfRule type="cellIs" dxfId="1300" priority="1197" operator="equal">
      <formula>3</formula>
    </cfRule>
    <cfRule type="cellIs" dxfId="1299" priority="1198" operator="equal">
      <formula>2</formula>
    </cfRule>
    <cfRule type="cellIs" dxfId="1298" priority="1199" operator="equal">
      <formula>1</formula>
    </cfRule>
    <cfRule type="cellIs" dxfId="1297" priority="1200" operator="equal">
      <formula>0</formula>
    </cfRule>
  </conditionalFormatting>
  <conditionalFormatting sqref="H241">
    <cfRule type="cellIs" dxfId="1296" priority="1191" operator="equal">
      <formula>4</formula>
    </cfRule>
    <cfRule type="cellIs" dxfId="1295" priority="1192" operator="equal">
      <formula>3</formula>
    </cfRule>
    <cfRule type="cellIs" dxfId="1294" priority="1193" operator="equal">
      <formula>2</formula>
    </cfRule>
    <cfRule type="cellIs" dxfId="1293" priority="1194" operator="equal">
      <formula>1</formula>
    </cfRule>
    <cfRule type="cellIs" dxfId="1292" priority="1195" operator="equal">
      <formula>0</formula>
    </cfRule>
  </conditionalFormatting>
  <conditionalFormatting sqref="H240">
    <cfRule type="cellIs" dxfId="1291" priority="1186" operator="equal">
      <formula>4</formula>
    </cfRule>
    <cfRule type="cellIs" dxfId="1290" priority="1187" operator="equal">
      <formula>3</formula>
    </cfRule>
    <cfRule type="cellIs" dxfId="1289" priority="1188" operator="equal">
      <formula>2</formula>
    </cfRule>
    <cfRule type="cellIs" dxfId="1288" priority="1189" operator="equal">
      <formula>1</formula>
    </cfRule>
    <cfRule type="cellIs" dxfId="1287" priority="1190" operator="equal">
      <formula>0</formula>
    </cfRule>
  </conditionalFormatting>
  <conditionalFormatting sqref="H239">
    <cfRule type="cellIs" dxfId="1286" priority="1181" operator="equal">
      <formula>4</formula>
    </cfRule>
    <cfRule type="cellIs" dxfId="1285" priority="1182" operator="equal">
      <formula>3</formula>
    </cfRule>
    <cfRule type="cellIs" dxfId="1284" priority="1183" operator="equal">
      <formula>2</formula>
    </cfRule>
    <cfRule type="cellIs" dxfId="1283" priority="1184" operator="equal">
      <formula>1</formula>
    </cfRule>
    <cfRule type="cellIs" dxfId="1282" priority="1185" operator="equal">
      <formula>0</formula>
    </cfRule>
  </conditionalFormatting>
  <conditionalFormatting sqref="H238">
    <cfRule type="cellIs" dxfId="1281" priority="1176" operator="equal">
      <formula>4</formula>
    </cfRule>
    <cfRule type="cellIs" dxfId="1280" priority="1177" operator="equal">
      <formula>3</formula>
    </cfRule>
    <cfRule type="cellIs" dxfId="1279" priority="1178" operator="equal">
      <formula>2</formula>
    </cfRule>
    <cfRule type="cellIs" dxfId="1278" priority="1179" operator="equal">
      <formula>1</formula>
    </cfRule>
    <cfRule type="cellIs" dxfId="1277" priority="1180" operator="equal">
      <formula>0</formula>
    </cfRule>
  </conditionalFormatting>
  <conditionalFormatting sqref="H237">
    <cfRule type="cellIs" dxfId="1276" priority="1171" operator="equal">
      <formula>4</formula>
    </cfRule>
    <cfRule type="cellIs" dxfId="1275" priority="1172" operator="equal">
      <formula>3</formula>
    </cfRule>
    <cfRule type="cellIs" dxfId="1274" priority="1173" operator="equal">
      <formula>2</formula>
    </cfRule>
    <cfRule type="cellIs" dxfId="1273" priority="1174" operator="equal">
      <formula>1</formula>
    </cfRule>
    <cfRule type="cellIs" dxfId="1272" priority="1175" operator="equal">
      <formula>0</formula>
    </cfRule>
  </conditionalFormatting>
  <conditionalFormatting sqref="H236">
    <cfRule type="cellIs" dxfId="1271" priority="1166" operator="equal">
      <formula>4</formula>
    </cfRule>
    <cfRule type="cellIs" dxfId="1270" priority="1167" operator="equal">
      <formula>3</formula>
    </cfRule>
    <cfRule type="cellIs" dxfId="1269" priority="1168" operator="equal">
      <formula>2</formula>
    </cfRule>
    <cfRule type="cellIs" dxfId="1268" priority="1169" operator="equal">
      <formula>1</formula>
    </cfRule>
    <cfRule type="cellIs" dxfId="1267" priority="1170" operator="equal">
      <formula>0</formula>
    </cfRule>
  </conditionalFormatting>
  <conditionalFormatting sqref="H235">
    <cfRule type="cellIs" dxfId="1266" priority="1161" operator="equal">
      <formula>4</formula>
    </cfRule>
    <cfRule type="cellIs" dxfId="1265" priority="1162" operator="equal">
      <formula>3</formula>
    </cfRule>
    <cfRule type="cellIs" dxfId="1264" priority="1163" operator="equal">
      <formula>2</formula>
    </cfRule>
    <cfRule type="cellIs" dxfId="1263" priority="1164" operator="equal">
      <formula>1</formula>
    </cfRule>
    <cfRule type="cellIs" dxfId="1262" priority="1165" operator="equal">
      <formula>0</formula>
    </cfRule>
  </conditionalFormatting>
  <conditionalFormatting sqref="H234">
    <cfRule type="cellIs" dxfId="1261" priority="1156" operator="equal">
      <formula>4</formula>
    </cfRule>
    <cfRule type="cellIs" dxfId="1260" priority="1157" operator="equal">
      <formula>3</formula>
    </cfRule>
    <cfRule type="cellIs" dxfId="1259" priority="1158" operator="equal">
      <formula>2</formula>
    </cfRule>
    <cfRule type="cellIs" dxfId="1258" priority="1159" operator="equal">
      <formula>1</formula>
    </cfRule>
    <cfRule type="cellIs" dxfId="1257" priority="1160" operator="equal">
      <formula>0</formula>
    </cfRule>
  </conditionalFormatting>
  <conditionalFormatting sqref="H233">
    <cfRule type="cellIs" dxfId="1256" priority="1151" operator="equal">
      <formula>4</formula>
    </cfRule>
    <cfRule type="cellIs" dxfId="1255" priority="1152" operator="equal">
      <formula>3</formula>
    </cfRule>
    <cfRule type="cellIs" dxfId="1254" priority="1153" operator="equal">
      <formula>2</formula>
    </cfRule>
    <cfRule type="cellIs" dxfId="1253" priority="1154" operator="equal">
      <formula>1</formula>
    </cfRule>
    <cfRule type="cellIs" dxfId="1252" priority="1155" operator="equal">
      <formula>0</formula>
    </cfRule>
  </conditionalFormatting>
  <conditionalFormatting sqref="H232">
    <cfRule type="cellIs" dxfId="1251" priority="1146" operator="equal">
      <formula>4</formula>
    </cfRule>
    <cfRule type="cellIs" dxfId="1250" priority="1147" operator="equal">
      <formula>3</formula>
    </cfRule>
    <cfRule type="cellIs" dxfId="1249" priority="1148" operator="equal">
      <formula>2</formula>
    </cfRule>
    <cfRule type="cellIs" dxfId="1248" priority="1149" operator="equal">
      <formula>1</formula>
    </cfRule>
    <cfRule type="cellIs" dxfId="1247" priority="1150" operator="equal">
      <formula>0</formula>
    </cfRule>
  </conditionalFormatting>
  <conditionalFormatting sqref="H231">
    <cfRule type="cellIs" dxfId="1246" priority="1141" operator="equal">
      <formula>4</formula>
    </cfRule>
    <cfRule type="cellIs" dxfId="1245" priority="1142" operator="equal">
      <formula>3</formula>
    </cfRule>
    <cfRule type="cellIs" dxfId="1244" priority="1143" operator="equal">
      <formula>2</formula>
    </cfRule>
    <cfRule type="cellIs" dxfId="1243" priority="1144" operator="equal">
      <formula>1</formula>
    </cfRule>
    <cfRule type="cellIs" dxfId="1242" priority="1145" operator="equal">
      <formula>0</formula>
    </cfRule>
  </conditionalFormatting>
  <conditionalFormatting sqref="H230">
    <cfRule type="cellIs" dxfId="1241" priority="1136" operator="equal">
      <formula>4</formula>
    </cfRule>
    <cfRule type="cellIs" dxfId="1240" priority="1137" operator="equal">
      <formula>3</formula>
    </cfRule>
    <cfRule type="cellIs" dxfId="1239" priority="1138" operator="equal">
      <formula>2</formula>
    </cfRule>
    <cfRule type="cellIs" dxfId="1238" priority="1139" operator="equal">
      <formula>1</formula>
    </cfRule>
    <cfRule type="cellIs" dxfId="1237" priority="1140" operator="equal">
      <formula>0</formula>
    </cfRule>
  </conditionalFormatting>
  <conditionalFormatting sqref="H229">
    <cfRule type="cellIs" dxfId="1236" priority="1131" operator="equal">
      <formula>4</formula>
    </cfRule>
    <cfRule type="cellIs" dxfId="1235" priority="1132" operator="equal">
      <formula>3</formula>
    </cfRule>
    <cfRule type="cellIs" dxfId="1234" priority="1133" operator="equal">
      <formula>2</formula>
    </cfRule>
    <cfRule type="cellIs" dxfId="1233" priority="1134" operator="equal">
      <formula>1</formula>
    </cfRule>
    <cfRule type="cellIs" dxfId="1232" priority="1135" operator="equal">
      <formula>0</formula>
    </cfRule>
  </conditionalFormatting>
  <conditionalFormatting sqref="H228">
    <cfRule type="cellIs" dxfId="1231" priority="1126" operator="equal">
      <formula>4</formula>
    </cfRule>
    <cfRule type="cellIs" dxfId="1230" priority="1127" operator="equal">
      <formula>3</formula>
    </cfRule>
    <cfRule type="cellIs" dxfId="1229" priority="1128" operator="equal">
      <formula>2</formula>
    </cfRule>
    <cfRule type="cellIs" dxfId="1228" priority="1129" operator="equal">
      <formula>1</formula>
    </cfRule>
    <cfRule type="cellIs" dxfId="1227" priority="1130" operator="equal">
      <formula>0</formula>
    </cfRule>
  </conditionalFormatting>
  <conditionalFormatting sqref="H227">
    <cfRule type="cellIs" dxfId="1226" priority="1121" operator="equal">
      <formula>4</formula>
    </cfRule>
    <cfRule type="cellIs" dxfId="1225" priority="1122" operator="equal">
      <formula>3</formula>
    </cfRule>
    <cfRule type="cellIs" dxfId="1224" priority="1123" operator="equal">
      <formula>2</formula>
    </cfRule>
    <cfRule type="cellIs" dxfId="1223" priority="1124" operator="equal">
      <formula>1</formula>
    </cfRule>
    <cfRule type="cellIs" dxfId="1222" priority="1125" operator="equal">
      <formula>0</formula>
    </cfRule>
  </conditionalFormatting>
  <conditionalFormatting sqref="H226">
    <cfRule type="cellIs" dxfId="1221" priority="1116" operator="equal">
      <formula>4</formula>
    </cfRule>
    <cfRule type="cellIs" dxfId="1220" priority="1117" operator="equal">
      <formula>3</formula>
    </cfRule>
    <cfRule type="cellIs" dxfId="1219" priority="1118" operator="equal">
      <formula>2</formula>
    </cfRule>
    <cfRule type="cellIs" dxfId="1218" priority="1119" operator="equal">
      <formula>1</formula>
    </cfRule>
    <cfRule type="cellIs" dxfId="1217" priority="1120" operator="equal">
      <formula>0</formula>
    </cfRule>
  </conditionalFormatting>
  <conditionalFormatting sqref="H225">
    <cfRule type="cellIs" dxfId="1216" priority="1111" operator="equal">
      <formula>4</formula>
    </cfRule>
    <cfRule type="cellIs" dxfId="1215" priority="1112" operator="equal">
      <formula>3</formula>
    </cfRule>
    <cfRule type="cellIs" dxfId="1214" priority="1113" operator="equal">
      <formula>2</formula>
    </cfRule>
    <cfRule type="cellIs" dxfId="1213" priority="1114" operator="equal">
      <formula>1</formula>
    </cfRule>
    <cfRule type="cellIs" dxfId="1212" priority="1115" operator="equal">
      <formula>0</formula>
    </cfRule>
  </conditionalFormatting>
  <conditionalFormatting sqref="H224">
    <cfRule type="cellIs" dxfId="1211" priority="1106" operator="equal">
      <formula>4</formula>
    </cfRule>
    <cfRule type="cellIs" dxfId="1210" priority="1107" operator="equal">
      <formula>3</formula>
    </cfRule>
    <cfRule type="cellIs" dxfId="1209" priority="1108" operator="equal">
      <formula>2</formula>
    </cfRule>
    <cfRule type="cellIs" dxfId="1208" priority="1109" operator="equal">
      <formula>1</formula>
    </cfRule>
    <cfRule type="cellIs" dxfId="1207" priority="1110" operator="equal">
      <formula>0</formula>
    </cfRule>
  </conditionalFormatting>
  <conditionalFormatting sqref="H223">
    <cfRule type="cellIs" dxfId="1206" priority="1101" operator="equal">
      <formula>4</formula>
    </cfRule>
    <cfRule type="cellIs" dxfId="1205" priority="1102" operator="equal">
      <formula>3</formula>
    </cfRule>
    <cfRule type="cellIs" dxfId="1204" priority="1103" operator="equal">
      <formula>2</formula>
    </cfRule>
    <cfRule type="cellIs" dxfId="1203" priority="1104" operator="equal">
      <formula>1</formula>
    </cfRule>
    <cfRule type="cellIs" dxfId="1202" priority="1105" operator="equal">
      <formula>0</formula>
    </cfRule>
  </conditionalFormatting>
  <conditionalFormatting sqref="H222">
    <cfRule type="cellIs" dxfId="1201" priority="1096" operator="equal">
      <formula>4</formula>
    </cfRule>
    <cfRule type="cellIs" dxfId="1200" priority="1097" operator="equal">
      <formula>3</formula>
    </cfRule>
    <cfRule type="cellIs" dxfId="1199" priority="1098" operator="equal">
      <formula>2</formula>
    </cfRule>
    <cfRule type="cellIs" dxfId="1198" priority="1099" operator="equal">
      <formula>1</formula>
    </cfRule>
    <cfRule type="cellIs" dxfId="1197" priority="1100" operator="equal">
      <formula>0</formula>
    </cfRule>
  </conditionalFormatting>
  <conditionalFormatting sqref="H221">
    <cfRule type="cellIs" dxfId="1196" priority="1091" operator="equal">
      <formula>4</formula>
    </cfRule>
    <cfRule type="cellIs" dxfId="1195" priority="1092" operator="equal">
      <formula>3</formula>
    </cfRule>
    <cfRule type="cellIs" dxfId="1194" priority="1093" operator="equal">
      <formula>2</formula>
    </cfRule>
    <cfRule type="cellIs" dxfId="1193" priority="1094" operator="equal">
      <formula>1</formula>
    </cfRule>
    <cfRule type="cellIs" dxfId="1192" priority="1095" operator="equal">
      <formula>0</formula>
    </cfRule>
  </conditionalFormatting>
  <conditionalFormatting sqref="H220">
    <cfRule type="cellIs" dxfId="1191" priority="1086" operator="equal">
      <formula>4</formula>
    </cfRule>
    <cfRule type="cellIs" dxfId="1190" priority="1087" operator="equal">
      <formula>3</formula>
    </cfRule>
    <cfRule type="cellIs" dxfId="1189" priority="1088" operator="equal">
      <formula>2</formula>
    </cfRule>
    <cfRule type="cellIs" dxfId="1188" priority="1089" operator="equal">
      <formula>1</formula>
    </cfRule>
    <cfRule type="cellIs" dxfId="1187" priority="1090" operator="equal">
      <formula>0</formula>
    </cfRule>
  </conditionalFormatting>
  <conditionalFormatting sqref="H219">
    <cfRule type="cellIs" dxfId="1186" priority="1081" operator="equal">
      <formula>4</formula>
    </cfRule>
    <cfRule type="cellIs" dxfId="1185" priority="1082" operator="equal">
      <formula>3</formula>
    </cfRule>
    <cfRule type="cellIs" dxfId="1184" priority="1083" operator="equal">
      <formula>2</formula>
    </cfRule>
    <cfRule type="cellIs" dxfId="1183" priority="1084" operator="equal">
      <formula>1</formula>
    </cfRule>
    <cfRule type="cellIs" dxfId="1182" priority="1085" operator="equal">
      <formula>0</formula>
    </cfRule>
  </conditionalFormatting>
  <conditionalFormatting sqref="H218">
    <cfRule type="cellIs" dxfId="1181" priority="1076" operator="equal">
      <formula>4</formula>
    </cfRule>
    <cfRule type="cellIs" dxfId="1180" priority="1077" operator="equal">
      <formula>3</formula>
    </cfRule>
    <cfRule type="cellIs" dxfId="1179" priority="1078" operator="equal">
      <formula>2</formula>
    </cfRule>
    <cfRule type="cellIs" dxfId="1178" priority="1079" operator="equal">
      <formula>1</formula>
    </cfRule>
    <cfRule type="cellIs" dxfId="1177" priority="1080" operator="equal">
      <formula>0</formula>
    </cfRule>
  </conditionalFormatting>
  <conditionalFormatting sqref="H217">
    <cfRule type="cellIs" dxfId="1176" priority="1071" operator="equal">
      <formula>4</formula>
    </cfRule>
    <cfRule type="cellIs" dxfId="1175" priority="1072" operator="equal">
      <formula>3</formula>
    </cfRule>
    <cfRule type="cellIs" dxfId="1174" priority="1073" operator="equal">
      <formula>2</formula>
    </cfRule>
    <cfRule type="cellIs" dxfId="1173" priority="1074" operator="equal">
      <formula>1</formula>
    </cfRule>
    <cfRule type="cellIs" dxfId="1172" priority="1075" operator="equal">
      <formula>0</formula>
    </cfRule>
  </conditionalFormatting>
  <conditionalFormatting sqref="H216">
    <cfRule type="cellIs" dxfId="1171" priority="1066" operator="equal">
      <formula>4</formula>
    </cfRule>
    <cfRule type="cellIs" dxfId="1170" priority="1067" operator="equal">
      <formula>3</formula>
    </cfRule>
    <cfRule type="cellIs" dxfId="1169" priority="1068" operator="equal">
      <formula>2</formula>
    </cfRule>
    <cfRule type="cellIs" dxfId="1168" priority="1069" operator="equal">
      <formula>1</formula>
    </cfRule>
    <cfRule type="cellIs" dxfId="1167" priority="1070" operator="equal">
      <formula>0</formula>
    </cfRule>
  </conditionalFormatting>
  <conditionalFormatting sqref="H215">
    <cfRule type="cellIs" dxfId="1166" priority="1061" operator="equal">
      <formula>4</formula>
    </cfRule>
    <cfRule type="cellIs" dxfId="1165" priority="1062" operator="equal">
      <formula>3</formula>
    </cfRule>
    <cfRule type="cellIs" dxfId="1164" priority="1063" operator="equal">
      <formula>2</formula>
    </cfRule>
    <cfRule type="cellIs" dxfId="1163" priority="1064" operator="equal">
      <formula>1</formula>
    </cfRule>
    <cfRule type="cellIs" dxfId="1162" priority="1065" operator="equal">
      <formula>0</formula>
    </cfRule>
  </conditionalFormatting>
  <conditionalFormatting sqref="H214">
    <cfRule type="cellIs" dxfId="1161" priority="1056" operator="equal">
      <formula>4</formula>
    </cfRule>
    <cfRule type="cellIs" dxfId="1160" priority="1057" operator="equal">
      <formula>3</formula>
    </cfRule>
    <cfRule type="cellIs" dxfId="1159" priority="1058" operator="equal">
      <formula>2</formula>
    </cfRule>
    <cfRule type="cellIs" dxfId="1158" priority="1059" operator="equal">
      <formula>1</formula>
    </cfRule>
    <cfRule type="cellIs" dxfId="1157" priority="1060" operator="equal">
      <formula>0</formula>
    </cfRule>
  </conditionalFormatting>
  <conditionalFormatting sqref="H213">
    <cfRule type="cellIs" dxfId="1156" priority="1051" operator="equal">
      <formula>4</formula>
    </cfRule>
    <cfRule type="cellIs" dxfId="1155" priority="1052" operator="equal">
      <formula>3</formula>
    </cfRule>
    <cfRule type="cellIs" dxfId="1154" priority="1053" operator="equal">
      <formula>2</formula>
    </cfRule>
    <cfRule type="cellIs" dxfId="1153" priority="1054" operator="equal">
      <formula>1</formula>
    </cfRule>
    <cfRule type="cellIs" dxfId="1152" priority="1055" operator="equal">
      <formula>0</formula>
    </cfRule>
  </conditionalFormatting>
  <conditionalFormatting sqref="H212">
    <cfRule type="cellIs" dxfId="1151" priority="1046" operator="equal">
      <formula>4</formula>
    </cfRule>
    <cfRule type="cellIs" dxfId="1150" priority="1047" operator="equal">
      <formula>3</formula>
    </cfRule>
    <cfRule type="cellIs" dxfId="1149" priority="1048" operator="equal">
      <formula>2</formula>
    </cfRule>
    <cfRule type="cellIs" dxfId="1148" priority="1049" operator="equal">
      <formula>1</formula>
    </cfRule>
    <cfRule type="cellIs" dxfId="1147" priority="1050" operator="equal">
      <formula>0</formula>
    </cfRule>
  </conditionalFormatting>
  <conditionalFormatting sqref="H211">
    <cfRule type="cellIs" dxfId="1146" priority="1041" operator="equal">
      <formula>4</formula>
    </cfRule>
    <cfRule type="cellIs" dxfId="1145" priority="1042" operator="equal">
      <formula>3</formula>
    </cfRule>
    <cfRule type="cellIs" dxfId="1144" priority="1043" operator="equal">
      <formula>2</formula>
    </cfRule>
    <cfRule type="cellIs" dxfId="1143" priority="1044" operator="equal">
      <formula>1</formula>
    </cfRule>
    <cfRule type="cellIs" dxfId="1142" priority="1045" operator="equal">
      <formula>0</formula>
    </cfRule>
  </conditionalFormatting>
  <conditionalFormatting sqref="H210">
    <cfRule type="cellIs" dxfId="1141" priority="1036" operator="equal">
      <formula>4</formula>
    </cfRule>
    <cfRule type="cellIs" dxfId="1140" priority="1037" operator="equal">
      <formula>3</formula>
    </cfRule>
    <cfRule type="cellIs" dxfId="1139" priority="1038" operator="equal">
      <formula>2</formula>
    </cfRule>
    <cfRule type="cellIs" dxfId="1138" priority="1039" operator="equal">
      <formula>1</formula>
    </cfRule>
    <cfRule type="cellIs" dxfId="1137" priority="1040" operator="equal">
      <formula>0</formula>
    </cfRule>
  </conditionalFormatting>
  <conditionalFormatting sqref="H209">
    <cfRule type="cellIs" dxfId="1136" priority="1031" operator="equal">
      <formula>4</formula>
    </cfRule>
    <cfRule type="cellIs" dxfId="1135" priority="1032" operator="equal">
      <formula>3</formula>
    </cfRule>
    <cfRule type="cellIs" dxfId="1134" priority="1033" operator="equal">
      <formula>2</formula>
    </cfRule>
    <cfRule type="cellIs" dxfId="1133" priority="1034" operator="equal">
      <formula>1</formula>
    </cfRule>
    <cfRule type="cellIs" dxfId="1132" priority="1035" operator="equal">
      <formula>0</formula>
    </cfRule>
  </conditionalFormatting>
  <conditionalFormatting sqref="H208">
    <cfRule type="cellIs" dxfId="1131" priority="1026" operator="equal">
      <formula>4</formula>
    </cfRule>
    <cfRule type="cellIs" dxfId="1130" priority="1027" operator="equal">
      <formula>3</formula>
    </cfRule>
    <cfRule type="cellIs" dxfId="1129" priority="1028" operator="equal">
      <formula>2</formula>
    </cfRule>
    <cfRule type="cellIs" dxfId="1128" priority="1029" operator="equal">
      <formula>1</formula>
    </cfRule>
    <cfRule type="cellIs" dxfId="1127" priority="1030" operator="equal">
      <formula>0</formula>
    </cfRule>
  </conditionalFormatting>
  <conditionalFormatting sqref="H207">
    <cfRule type="cellIs" dxfId="1126" priority="1021" operator="equal">
      <formula>4</formula>
    </cfRule>
    <cfRule type="cellIs" dxfId="1125" priority="1022" operator="equal">
      <formula>3</formula>
    </cfRule>
    <cfRule type="cellIs" dxfId="1124" priority="1023" operator="equal">
      <formula>2</formula>
    </cfRule>
    <cfRule type="cellIs" dxfId="1123" priority="1024" operator="equal">
      <formula>1</formula>
    </cfRule>
    <cfRule type="cellIs" dxfId="1122" priority="1025" operator="equal">
      <formula>0</formula>
    </cfRule>
  </conditionalFormatting>
  <conditionalFormatting sqref="H206">
    <cfRule type="cellIs" dxfId="1121" priority="1016" operator="equal">
      <formula>4</formula>
    </cfRule>
    <cfRule type="cellIs" dxfId="1120" priority="1017" operator="equal">
      <formula>3</formula>
    </cfRule>
    <cfRule type="cellIs" dxfId="1119" priority="1018" operator="equal">
      <formula>2</formula>
    </cfRule>
    <cfRule type="cellIs" dxfId="1118" priority="1019" operator="equal">
      <formula>1</formula>
    </cfRule>
    <cfRule type="cellIs" dxfId="1117" priority="1020" operator="equal">
      <formula>0</formula>
    </cfRule>
  </conditionalFormatting>
  <conditionalFormatting sqref="H205">
    <cfRule type="cellIs" dxfId="1116" priority="1011" operator="equal">
      <formula>4</formula>
    </cfRule>
    <cfRule type="cellIs" dxfId="1115" priority="1012" operator="equal">
      <formula>3</formula>
    </cfRule>
    <cfRule type="cellIs" dxfId="1114" priority="1013" operator="equal">
      <formula>2</formula>
    </cfRule>
    <cfRule type="cellIs" dxfId="1113" priority="1014" operator="equal">
      <formula>1</formula>
    </cfRule>
    <cfRule type="cellIs" dxfId="1112" priority="1015" operator="equal">
      <formula>0</formula>
    </cfRule>
  </conditionalFormatting>
  <conditionalFormatting sqref="H204">
    <cfRule type="cellIs" dxfId="1111" priority="1006" operator="equal">
      <formula>4</formula>
    </cfRule>
    <cfRule type="cellIs" dxfId="1110" priority="1007" operator="equal">
      <formula>3</formula>
    </cfRule>
    <cfRule type="cellIs" dxfId="1109" priority="1008" operator="equal">
      <formula>2</formula>
    </cfRule>
    <cfRule type="cellIs" dxfId="1108" priority="1009" operator="equal">
      <formula>1</formula>
    </cfRule>
    <cfRule type="cellIs" dxfId="1107" priority="1010" operator="equal">
      <formula>0</formula>
    </cfRule>
  </conditionalFormatting>
  <conditionalFormatting sqref="H203">
    <cfRule type="cellIs" dxfId="1106" priority="1001" operator="equal">
      <formula>4</formula>
    </cfRule>
    <cfRule type="cellIs" dxfId="1105" priority="1002" operator="equal">
      <formula>3</formula>
    </cfRule>
    <cfRule type="cellIs" dxfId="1104" priority="1003" operator="equal">
      <formula>2</formula>
    </cfRule>
    <cfRule type="cellIs" dxfId="1103" priority="1004" operator="equal">
      <formula>1</formula>
    </cfRule>
    <cfRule type="cellIs" dxfId="1102" priority="1005" operator="equal">
      <formula>0</formula>
    </cfRule>
  </conditionalFormatting>
  <conditionalFormatting sqref="H202">
    <cfRule type="cellIs" dxfId="1101" priority="996" operator="equal">
      <formula>4</formula>
    </cfRule>
    <cfRule type="cellIs" dxfId="1100" priority="997" operator="equal">
      <formula>3</formula>
    </cfRule>
    <cfRule type="cellIs" dxfId="1099" priority="998" operator="equal">
      <formula>2</formula>
    </cfRule>
    <cfRule type="cellIs" dxfId="1098" priority="999" operator="equal">
      <formula>1</formula>
    </cfRule>
    <cfRule type="cellIs" dxfId="1097" priority="1000" operator="equal">
      <formula>0</formula>
    </cfRule>
  </conditionalFormatting>
  <conditionalFormatting sqref="H201">
    <cfRule type="cellIs" dxfId="1096" priority="991" operator="equal">
      <formula>4</formula>
    </cfRule>
    <cfRule type="cellIs" dxfId="1095" priority="992" operator="equal">
      <formula>3</formula>
    </cfRule>
    <cfRule type="cellIs" dxfId="1094" priority="993" operator="equal">
      <formula>2</formula>
    </cfRule>
    <cfRule type="cellIs" dxfId="1093" priority="994" operator="equal">
      <formula>1</formula>
    </cfRule>
    <cfRule type="cellIs" dxfId="1092" priority="995" operator="equal">
      <formula>0</formula>
    </cfRule>
  </conditionalFormatting>
  <conditionalFormatting sqref="H200">
    <cfRule type="cellIs" dxfId="1091" priority="986" operator="equal">
      <formula>4</formula>
    </cfRule>
    <cfRule type="cellIs" dxfId="1090" priority="987" operator="equal">
      <formula>3</formula>
    </cfRule>
    <cfRule type="cellIs" dxfId="1089" priority="988" operator="equal">
      <formula>2</formula>
    </cfRule>
    <cfRule type="cellIs" dxfId="1088" priority="989" operator="equal">
      <formula>1</formula>
    </cfRule>
    <cfRule type="cellIs" dxfId="1087" priority="990" operator="equal">
      <formula>0</formula>
    </cfRule>
  </conditionalFormatting>
  <conditionalFormatting sqref="H199">
    <cfRule type="cellIs" dxfId="1086" priority="981" operator="equal">
      <formula>4</formula>
    </cfRule>
    <cfRule type="cellIs" dxfId="1085" priority="982" operator="equal">
      <formula>3</formula>
    </cfRule>
    <cfRule type="cellIs" dxfId="1084" priority="983" operator="equal">
      <formula>2</formula>
    </cfRule>
    <cfRule type="cellIs" dxfId="1083" priority="984" operator="equal">
      <formula>1</formula>
    </cfRule>
    <cfRule type="cellIs" dxfId="1082" priority="985" operator="equal">
      <formula>0</formula>
    </cfRule>
  </conditionalFormatting>
  <conditionalFormatting sqref="H198">
    <cfRule type="cellIs" dxfId="1081" priority="976" operator="equal">
      <formula>4</formula>
    </cfRule>
    <cfRule type="cellIs" dxfId="1080" priority="977" operator="equal">
      <formula>3</formula>
    </cfRule>
    <cfRule type="cellIs" dxfId="1079" priority="978" operator="equal">
      <formula>2</formula>
    </cfRule>
    <cfRule type="cellIs" dxfId="1078" priority="979" operator="equal">
      <formula>1</formula>
    </cfRule>
    <cfRule type="cellIs" dxfId="1077" priority="980" operator="equal">
      <formula>0</formula>
    </cfRule>
  </conditionalFormatting>
  <conditionalFormatting sqref="H197">
    <cfRule type="cellIs" dxfId="1076" priority="971" operator="equal">
      <formula>4</formula>
    </cfRule>
    <cfRule type="cellIs" dxfId="1075" priority="972" operator="equal">
      <formula>3</formula>
    </cfRule>
    <cfRule type="cellIs" dxfId="1074" priority="973" operator="equal">
      <formula>2</formula>
    </cfRule>
    <cfRule type="cellIs" dxfId="1073" priority="974" operator="equal">
      <formula>1</formula>
    </cfRule>
    <cfRule type="cellIs" dxfId="1072" priority="975" operator="equal">
      <formula>0</formula>
    </cfRule>
  </conditionalFormatting>
  <conditionalFormatting sqref="H196">
    <cfRule type="cellIs" dxfId="1071" priority="966" operator="equal">
      <formula>4</formula>
    </cfRule>
    <cfRule type="cellIs" dxfId="1070" priority="967" operator="equal">
      <formula>3</formula>
    </cfRule>
    <cfRule type="cellIs" dxfId="1069" priority="968" operator="equal">
      <formula>2</formula>
    </cfRule>
    <cfRule type="cellIs" dxfId="1068" priority="969" operator="equal">
      <formula>1</formula>
    </cfRule>
    <cfRule type="cellIs" dxfId="1067" priority="970" operator="equal">
      <formula>0</formula>
    </cfRule>
  </conditionalFormatting>
  <conditionalFormatting sqref="H195">
    <cfRule type="cellIs" dxfId="1066" priority="961" operator="equal">
      <formula>4</formula>
    </cfRule>
    <cfRule type="cellIs" dxfId="1065" priority="962" operator="equal">
      <formula>3</formula>
    </cfRule>
    <cfRule type="cellIs" dxfId="1064" priority="963" operator="equal">
      <formula>2</formula>
    </cfRule>
    <cfRule type="cellIs" dxfId="1063" priority="964" operator="equal">
      <formula>1</formula>
    </cfRule>
    <cfRule type="cellIs" dxfId="1062" priority="965" operator="equal">
      <formula>0</formula>
    </cfRule>
  </conditionalFormatting>
  <conditionalFormatting sqref="H194">
    <cfRule type="cellIs" dxfId="1061" priority="956" operator="equal">
      <formula>4</formula>
    </cfRule>
    <cfRule type="cellIs" dxfId="1060" priority="957" operator="equal">
      <formula>3</formula>
    </cfRule>
    <cfRule type="cellIs" dxfId="1059" priority="958" operator="equal">
      <formula>2</formula>
    </cfRule>
    <cfRule type="cellIs" dxfId="1058" priority="959" operator="equal">
      <formula>1</formula>
    </cfRule>
    <cfRule type="cellIs" dxfId="1057" priority="960" operator="equal">
      <formula>0</formula>
    </cfRule>
  </conditionalFormatting>
  <conditionalFormatting sqref="H193">
    <cfRule type="cellIs" dxfId="1056" priority="951" operator="equal">
      <formula>4</formula>
    </cfRule>
    <cfRule type="cellIs" dxfId="1055" priority="952" operator="equal">
      <formula>3</formula>
    </cfRule>
    <cfRule type="cellIs" dxfId="1054" priority="953" operator="equal">
      <formula>2</formula>
    </cfRule>
    <cfRule type="cellIs" dxfId="1053" priority="954" operator="equal">
      <formula>1</formula>
    </cfRule>
    <cfRule type="cellIs" dxfId="1052" priority="955" operator="equal">
      <formula>0</formula>
    </cfRule>
  </conditionalFormatting>
  <conditionalFormatting sqref="H192">
    <cfRule type="cellIs" dxfId="1051" priority="946" operator="equal">
      <formula>4</formula>
    </cfRule>
    <cfRule type="cellIs" dxfId="1050" priority="947" operator="equal">
      <formula>3</formula>
    </cfRule>
    <cfRule type="cellIs" dxfId="1049" priority="948" operator="equal">
      <formula>2</formula>
    </cfRule>
    <cfRule type="cellIs" dxfId="1048" priority="949" operator="equal">
      <formula>1</formula>
    </cfRule>
    <cfRule type="cellIs" dxfId="1047" priority="950" operator="equal">
      <formula>0</formula>
    </cfRule>
  </conditionalFormatting>
  <conditionalFormatting sqref="H191">
    <cfRule type="cellIs" dxfId="1046" priority="941" operator="equal">
      <formula>4</formula>
    </cfRule>
    <cfRule type="cellIs" dxfId="1045" priority="942" operator="equal">
      <formula>3</formula>
    </cfRule>
    <cfRule type="cellIs" dxfId="1044" priority="943" operator="equal">
      <formula>2</formula>
    </cfRule>
    <cfRule type="cellIs" dxfId="1043" priority="944" operator="equal">
      <formula>1</formula>
    </cfRule>
    <cfRule type="cellIs" dxfId="1042" priority="945" operator="equal">
      <formula>0</formula>
    </cfRule>
  </conditionalFormatting>
  <conditionalFormatting sqref="H190">
    <cfRule type="cellIs" dxfId="1041" priority="936" operator="equal">
      <formula>4</formula>
    </cfRule>
    <cfRule type="cellIs" dxfId="1040" priority="937" operator="equal">
      <formula>3</formula>
    </cfRule>
    <cfRule type="cellIs" dxfId="1039" priority="938" operator="equal">
      <formula>2</formula>
    </cfRule>
    <cfRule type="cellIs" dxfId="1038" priority="939" operator="equal">
      <formula>1</formula>
    </cfRule>
    <cfRule type="cellIs" dxfId="1037" priority="940" operator="equal">
      <formula>0</formula>
    </cfRule>
  </conditionalFormatting>
  <conditionalFormatting sqref="H189">
    <cfRule type="cellIs" dxfId="1036" priority="931" operator="equal">
      <formula>4</formula>
    </cfRule>
    <cfRule type="cellIs" dxfId="1035" priority="932" operator="equal">
      <formula>3</formula>
    </cfRule>
    <cfRule type="cellIs" dxfId="1034" priority="933" operator="equal">
      <formula>2</formula>
    </cfRule>
    <cfRule type="cellIs" dxfId="1033" priority="934" operator="equal">
      <formula>1</formula>
    </cfRule>
    <cfRule type="cellIs" dxfId="1032" priority="935" operator="equal">
      <formula>0</formula>
    </cfRule>
  </conditionalFormatting>
  <conditionalFormatting sqref="H188">
    <cfRule type="cellIs" dxfId="1031" priority="926" operator="equal">
      <formula>4</formula>
    </cfRule>
    <cfRule type="cellIs" dxfId="1030" priority="927" operator="equal">
      <formula>3</formula>
    </cfRule>
    <cfRule type="cellIs" dxfId="1029" priority="928" operator="equal">
      <formula>2</formula>
    </cfRule>
    <cfRule type="cellIs" dxfId="1028" priority="929" operator="equal">
      <formula>1</formula>
    </cfRule>
    <cfRule type="cellIs" dxfId="1027" priority="930" operator="equal">
      <formula>0</formula>
    </cfRule>
  </conditionalFormatting>
  <conditionalFormatting sqref="H187">
    <cfRule type="cellIs" dxfId="1026" priority="921" operator="equal">
      <formula>4</formula>
    </cfRule>
    <cfRule type="cellIs" dxfId="1025" priority="922" operator="equal">
      <formula>3</formula>
    </cfRule>
    <cfRule type="cellIs" dxfId="1024" priority="923" operator="equal">
      <formula>2</formula>
    </cfRule>
    <cfRule type="cellIs" dxfId="1023" priority="924" operator="equal">
      <formula>1</formula>
    </cfRule>
    <cfRule type="cellIs" dxfId="1022" priority="925" operator="equal">
      <formula>0</formula>
    </cfRule>
  </conditionalFormatting>
  <conditionalFormatting sqref="H186">
    <cfRule type="cellIs" dxfId="1021" priority="916" operator="equal">
      <formula>4</formula>
    </cfRule>
    <cfRule type="cellIs" dxfId="1020" priority="917" operator="equal">
      <formula>3</formula>
    </cfRule>
    <cfRule type="cellIs" dxfId="1019" priority="918" operator="equal">
      <formula>2</formula>
    </cfRule>
    <cfRule type="cellIs" dxfId="1018" priority="919" operator="equal">
      <formula>1</formula>
    </cfRule>
    <cfRule type="cellIs" dxfId="1017" priority="920" operator="equal">
      <formula>0</formula>
    </cfRule>
  </conditionalFormatting>
  <conditionalFormatting sqref="H185">
    <cfRule type="cellIs" dxfId="1016" priority="911" operator="equal">
      <formula>4</formula>
    </cfRule>
    <cfRule type="cellIs" dxfId="1015" priority="912" operator="equal">
      <formula>3</formula>
    </cfRule>
    <cfRule type="cellIs" dxfId="1014" priority="913" operator="equal">
      <formula>2</formula>
    </cfRule>
    <cfRule type="cellIs" dxfId="1013" priority="914" operator="equal">
      <formula>1</formula>
    </cfRule>
    <cfRule type="cellIs" dxfId="1012" priority="915" operator="equal">
      <formula>0</formula>
    </cfRule>
  </conditionalFormatting>
  <conditionalFormatting sqref="H184">
    <cfRule type="cellIs" dxfId="1011" priority="906" operator="equal">
      <formula>4</formula>
    </cfRule>
    <cfRule type="cellIs" dxfId="1010" priority="907" operator="equal">
      <formula>3</formula>
    </cfRule>
    <cfRule type="cellIs" dxfId="1009" priority="908" operator="equal">
      <formula>2</formula>
    </cfRule>
    <cfRule type="cellIs" dxfId="1008" priority="909" operator="equal">
      <formula>1</formula>
    </cfRule>
    <cfRule type="cellIs" dxfId="1007" priority="910" operator="equal">
      <formula>0</formula>
    </cfRule>
  </conditionalFormatting>
  <conditionalFormatting sqref="H183">
    <cfRule type="cellIs" dxfId="1006" priority="901" operator="equal">
      <formula>4</formula>
    </cfRule>
    <cfRule type="cellIs" dxfId="1005" priority="902" operator="equal">
      <formula>3</formula>
    </cfRule>
    <cfRule type="cellIs" dxfId="1004" priority="903" operator="equal">
      <formula>2</formula>
    </cfRule>
    <cfRule type="cellIs" dxfId="1003" priority="904" operator="equal">
      <formula>1</formula>
    </cfRule>
    <cfRule type="cellIs" dxfId="1002" priority="905" operator="equal">
      <formula>0</formula>
    </cfRule>
  </conditionalFormatting>
  <conditionalFormatting sqref="H182">
    <cfRule type="cellIs" dxfId="1001" priority="896" operator="equal">
      <formula>4</formula>
    </cfRule>
    <cfRule type="cellIs" dxfId="1000" priority="897" operator="equal">
      <formula>3</formula>
    </cfRule>
    <cfRule type="cellIs" dxfId="999" priority="898" operator="equal">
      <formula>2</formula>
    </cfRule>
    <cfRule type="cellIs" dxfId="998" priority="899" operator="equal">
      <formula>1</formula>
    </cfRule>
    <cfRule type="cellIs" dxfId="997" priority="900" operator="equal">
      <formula>0</formula>
    </cfRule>
  </conditionalFormatting>
  <conditionalFormatting sqref="H181">
    <cfRule type="cellIs" dxfId="996" priority="891" operator="equal">
      <formula>4</formula>
    </cfRule>
    <cfRule type="cellIs" dxfId="995" priority="892" operator="equal">
      <formula>3</formula>
    </cfRule>
    <cfRule type="cellIs" dxfId="994" priority="893" operator="equal">
      <formula>2</formula>
    </cfRule>
    <cfRule type="cellIs" dxfId="993" priority="894" operator="equal">
      <formula>1</formula>
    </cfRule>
    <cfRule type="cellIs" dxfId="992" priority="895" operator="equal">
      <formula>0</formula>
    </cfRule>
  </conditionalFormatting>
  <conditionalFormatting sqref="H180">
    <cfRule type="cellIs" dxfId="991" priority="886" operator="equal">
      <formula>4</formula>
    </cfRule>
    <cfRule type="cellIs" dxfId="990" priority="887" operator="equal">
      <formula>3</formula>
    </cfRule>
    <cfRule type="cellIs" dxfId="989" priority="888" operator="equal">
      <formula>2</formula>
    </cfRule>
    <cfRule type="cellIs" dxfId="988" priority="889" operator="equal">
      <formula>1</formula>
    </cfRule>
    <cfRule type="cellIs" dxfId="987" priority="890" operator="equal">
      <formula>0</formula>
    </cfRule>
  </conditionalFormatting>
  <conditionalFormatting sqref="H179">
    <cfRule type="cellIs" dxfId="986" priority="881" operator="equal">
      <formula>4</formula>
    </cfRule>
    <cfRule type="cellIs" dxfId="985" priority="882" operator="equal">
      <formula>3</formula>
    </cfRule>
    <cfRule type="cellIs" dxfId="984" priority="883" operator="equal">
      <formula>2</formula>
    </cfRule>
    <cfRule type="cellIs" dxfId="983" priority="884" operator="equal">
      <formula>1</formula>
    </cfRule>
    <cfRule type="cellIs" dxfId="982" priority="885" operator="equal">
      <formula>0</formula>
    </cfRule>
  </conditionalFormatting>
  <conditionalFormatting sqref="H178">
    <cfRule type="cellIs" dxfId="981" priority="876" operator="equal">
      <formula>4</formula>
    </cfRule>
    <cfRule type="cellIs" dxfId="980" priority="877" operator="equal">
      <formula>3</formula>
    </cfRule>
    <cfRule type="cellIs" dxfId="979" priority="878" operator="equal">
      <formula>2</formula>
    </cfRule>
    <cfRule type="cellIs" dxfId="978" priority="879" operator="equal">
      <formula>1</formula>
    </cfRule>
    <cfRule type="cellIs" dxfId="977" priority="880" operator="equal">
      <formula>0</formula>
    </cfRule>
  </conditionalFormatting>
  <conditionalFormatting sqref="H177">
    <cfRule type="cellIs" dxfId="976" priority="871" operator="equal">
      <formula>4</formula>
    </cfRule>
    <cfRule type="cellIs" dxfId="975" priority="872" operator="equal">
      <formula>3</formula>
    </cfRule>
    <cfRule type="cellIs" dxfId="974" priority="873" operator="equal">
      <formula>2</formula>
    </cfRule>
    <cfRule type="cellIs" dxfId="973" priority="874" operator="equal">
      <formula>1</formula>
    </cfRule>
    <cfRule type="cellIs" dxfId="972" priority="875" operator="equal">
      <formula>0</formula>
    </cfRule>
  </conditionalFormatting>
  <conditionalFormatting sqref="H176">
    <cfRule type="cellIs" dxfId="971" priority="866" operator="equal">
      <formula>4</formula>
    </cfRule>
    <cfRule type="cellIs" dxfId="970" priority="867" operator="equal">
      <formula>3</formula>
    </cfRule>
    <cfRule type="cellIs" dxfId="969" priority="868" operator="equal">
      <formula>2</formula>
    </cfRule>
    <cfRule type="cellIs" dxfId="968" priority="869" operator="equal">
      <formula>1</formula>
    </cfRule>
    <cfRule type="cellIs" dxfId="967" priority="870" operator="equal">
      <formula>0</formula>
    </cfRule>
  </conditionalFormatting>
  <conditionalFormatting sqref="H175">
    <cfRule type="cellIs" dxfId="966" priority="861" operator="equal">
      <formula>4</formula>
    </cfRule>
    <cfRule type="cellIs" dxfId="965" priority="862" operator="equal">
      <formula>3</formula>
    </cfRule>
    <cfRule type="cellIs" dxfId="964" priority="863" operator="equal">
      <formula>2</formula>
    </cfRule>
    <cfRule type="cellIs" dxfId="963" priority="864" operator="equal">
      <formula>1</formula>
    </cfRule>
    <cfRule type="cellIs" dxfId="962" priority="865" operator="equal">
      <formula>0</formula>
    </cfRule>
  </conditionalFormatting>
  <conditionalFormatting sqref="H174">
    <cfRule type="cellIs" dxfId="961" priority="856" operator="equal">
      <formula>4</formula>
    </cfRule>
    <cfRule type="cellIs" dxfId="960" priority="857" operator="equal">
      <formula>3</formula>
    </cfRule>
    <cfRule type="cellIs" dxfId="959" priority="858" operator="equal">
      <formula>2</formula>
    </cfRule>
    <cfRule type="cellIs" dxfId="958" priority="859" operator="equal">
      <formula>1</formula>
    </cfRule>
    <cfRule type="cellIs" dxfId="957" priority="860" operator="equal">
      <formula>0</formula>
    </cfRule>
  </conditionalFormatting>
  <conditionalFormatting sqref="H173">
    <cfRule type="cellIs" dxfId="956" priority="851" operator="equal">
      <formula>4</formula>
    </cfRule>
    <cfRule type="cellIs" dxfId="955" priority="852" operator="equal">
      <formula>3</formula>
    </cfRule>
    <cfRule type="cellIs" dxfId="954" priority="853" operator="equal">
      <formula>2</formula>
    </cfRule>
    <cfRule type="cellIs" dxfId="953" priority="854" operator="equal">
      <formula>1</formula>
    </cfRule>
    <cfRule type="cellIs" dxfId="952" priority="855" operator="equal">
      <formula>0</formula>
    </cfRule>
  </conditionalFormatting>
  <conditionalFormatting sqref="H172">
    <cfRule type="cellIs" dxfId="951" priority="846" operator="equal">
      <formula>4</formula>
    </cfRule>
    <cfRule type="cellIs" dxfId="950" priority="847" operator="equal">
      <formula>3</formula>
    </cfRule>
    <cfRule type="cellIs" dxfId="949" priority="848" operator="equal">
      <formula>2</formula>
    </cfRule>
    <cfRule type="cellIs" dxfId="948" priority="849" operator="equal">
      <formula>1</formula>
    </cfRule>
    <cfRule type="cellIs" dxfId="947" priority="850" operator="equal">
      <formula>0</formula>
    </cfRule>
  </conditionalFormatting>
  <conditionalFormatting sqref="H171">
    <cfRule type="cellIs" dxfId="946" priority="841" operator="equal">
      <formula>4</formula>
    </cfRule>
    <cfRule type="cellIs" dxfId="945" priority="842" operator="equal">
      <formula>3</formula>
    </cfRule>
    <cfRule type="cellIs" dxfId="944" priority="843" operator="equal">
      <formula>2</formula>
    </cfRule>
    <cfRule type="cellIs" dxfId="943" priority="844" operator="equal">
      <formula>1</formula>
    </cfRule>
    <cfRule type="cellIs" dxfId="942" priority="845" operator="equal">
      <formula>0</formula>
    </cfRule>
  </conditionalFormatting>
  <conditionalFormatting sqref="H170">
    <cfRule type="cellIs" dxfId="941" priority="836" operator="equal">
      <formula>4</formula>
    </cfRule>
    <cfRule type="cellIs" dxfId="940" priority="837" operator="equal">
      <formula>3</formula>
    </cfRule>
    <cfRule type="cellIs" dxfId="939" priority="838" operator="equal">
      <formula>2</formula>
    </cfRule>
    <cfRule type="cellIs" dxfId="938" priority="839" operator="equal">
      <formula>1</formula>
    </cfRule>
    <cfRule type="cellIs" dxfId="937" priority="840" operator="equal">
      <formula>0</formula>
    </cfRule>
  </conditionalFormatting>
  <conditionalFormatting sqref="H169">
    <cfRule type="cellIs" dxfId="936" priority="831" operator="equal">
      <formula>4</formula>
    </cfRule>
    <cfRule type="cellIs" dxfId="935" priority="832" operator="equal">
      <formula>3</formula>
    </cfRule>
    <cfRule type="cellIs" dxfId="934" priority="833" operator="equal">
      <formula>2</formula>
    </cfRule>
    <cfRule type="cellIs" dxfId="933" priority="834" operator="equal">
      <formula>1</formula>
    </cfRule>
    <cfRule type="cellIs" dxfId="932" priority="835" operator="equal">
      <formula>0</formula>
    </cfRule>
  </conditionalFormatting>
  <conditionalFormatting sqref="H168">
    <cfRule type="cellIs" dxfId="931" priority="826" operator="equal">
      <formula>4</formula>
    </cfRule>
    <cfRule type="cellIs" dxfId="930" priority="827" operator="equal">
      <formula>3</formula>
    </cfRule>
    <cfRule type="cellIs" dxfId="929" priority="828" operator="equal">
      <formula>2</formula>
    </cfRule>
    <cfRule type="cellIs" dxfId="928" priority="829" operator="equal">
      <formula>1</formula>
    </cfRule>
    <cfRule type="cellIs" dxfId="927" priority="830" operator="equal">
      <formula>0</formula>
    </cfRule>
  </conditionalFormatting>
  <conditionalFormatting sqref="H167">
    <cfRule type="cellIs" dxfId="926" priority="821" operator="equal">
      <formula>4</formula>
    </cfRule>
    <cfRule type="cellIs" dxfId="925" priority="822" operator="equal">
      <formula>3</formula>
    </cfRule>
    <cfRule type="cellIs" dxfId="924" priority="823" operator="equal">
      <formula>2</formula>
    </cfRule>
    <cfRule type="cellIs" dxfId="923" priority="824" operator="equal">
      <formula>1</formula>
    </cfRule>
    <cfRule type="cellIs" dxfId="922" priority="825" operator="equal">
      <formula>0</formula>
    </cfRule>
  </conditionalFormatting>
  <conditionalFormatting sqref="H166">
    <cfRule type="cellIs" dxfId="921" priority="816" operator="equal">
      <formula>4</formula>
    </cfRule>
    <cfRule type="cellIs" dxfId="920" priority="817" operator="equal">
      <formula>3</formula>
    </cfRule>
    <cfRule type="cellIs" dxfId="919" priority="818" operator="equal">
      <formula>2</formula>
    </cfRule>
    <cfRule type="cellIs" dxfId="918" priority="819" operator="equal">
      <formula>1</formula>
    </cfRule>
    <cfRule type="cellIs" dxfId="917" priority="820" operator="equal">
      <formula>0</formula>
    </cfRule>
  </conditionalFormatting>
  <conditionalFormatting sqref="H165">
    <cfRule type="cellIs" dxfId="916" priority="811" operator="equal">
      <formula>4</formula>
    </cfRule>
    <cfRule type="cellIs" dxfId="915" priority="812" operator="equal">
      <formula>3</formula>
    </cfRule>
    <cfRule type="cellIs" dxfId="914" priority="813" operator="equal">
      <formula>2</formula>
    </cfRule>
    <cfRule type="cellIs" dxfId="913" priority="814" operator="equal">
      <formula>1</formula>
    </cfRule>
    <cfRule type="cellIs" dxfId="912" priority="815" operator="equal">
      <formula>0</formula>
    </cfRule>
  </conditionalFormatting>
  <conditionalFormatting sqref="H164">
    <cfRule type="cellIs" dxfId="911" priority="806" operator="equal">
      <formula>4</formula>
    </cfRule>
    <cfRule type="cellIs" dxfId="910" priority="807" operator="equal">
      <formula>3</formula>
    </cfRule>
    <cfRule type="cellIs" dxfId="909" priority="808" operator="equal">
      <formula>2</formula>
    </cfRule>
    <cfRule type="cellIs" dxfId="908" priority="809" operator="equal">
      <formula>1</formula>
    </cfRule>
    <cfRule type="cellIs" dxfId="907" priority="810" operator="equal">
      <formula>0</formula>
    </cfRule>
  </conditionalFormatting>
  <conditionalFormatting sqref="H163">
    <cfRule type="cellIs" dxfId="906" priority="801" operator="equal">
      <formula>4</formula>
    </cfRule>
    <cfRule type="cellIs" dxfId="905" priority="802" operator="equal">
      <formula>3</formula>
    </cfRule>
    <cfRule type="cellIs" dxfId="904" priority="803" operator="equal">
      <formula>2</formula>
    </cfRule>
    <cfRule type="cellIs" dxfId="903" priority="804" operator="equal">
      <formula>1</formula>
    </cfRule>
    <cfRule type="cellIs" dxfId="902" priority="805" operator="equal">
      <formula>0</formula>
    </cfRule>
  </conditionalFormatting>
  <conditionalFormatting sqref="H162">
    <cfRule type="cellIs" dxfId="901" priority="796" operator="equal">
      <formula>4</formula>
    </cfRule>
    <cfRule type="cellIs" dxfId="900" priority="797" operator="equal">
      <formula>3</formula>
    </cfRule>
    <cfRule type="cellIs" dxfId="899" priority="798" operator="equal">
      <formula>2</formula>
    </cfRule>
    <cfRule type="cellIs" dxfId="898" priority="799" operator="equal">
      <formula>1</formula>
    </cfRule>
    <cfRule type="cellIs" dxfId="897" priority="800" operator="equal">
      <formula>0</formula>
    </cfRule>
  </conditionalFormatting>
  <conditionalFormatting sqref="H161">
    <cfRule type="cellIs" dxfId="896" priority="791" operator="equal">
      <formula>4</formula>
    </cfRule>
    <cfRule type="cellIs" dxfId="895" priority="792" operator="equal">
      <formula>3</formula>
    </cfRule>
    <cfRule type="cellIs" dxfId="894" priority="793" operator="equal">
      <formula>2</formula>
    </cfRule>
    <cfRule type="cellIs" dxfId="893" priority="794" operator="equal">
      <formula>1</formula>
    </cfRule>
    <cfRule type="cellIs" dxfId="892" priority="795" operator="equal">
      <formula>0</formula>
    </cfRule>
  </conditionalFormatting>
  <conditionalFormatting sqref="H160">
    <cfRule type="cellIs" dxfId="891" priority="786" operator="equal">
      <formula>4</formula>
    </cfRule>
    <cfRule type="cellIs" dxfId="890" priority="787" operator="equal">
      <formula>3</formula>
    </cfRule>
    <cfRule type="cellIs" dxfId="889" priority="788" operator="equal">
      <formula>2</formula>
    </cfRule>
    <cfRule type="cellIs" dxfId="888" priority="789" operator="equal">
      <formula>1</formula>
    </cfRule>
    <cfRule type="cellIs" dxfId="887" priority="790" operator="equal">
      <formula>0</formula>
    </cfRule>
  </conditionalFormatting>
  <conditionalFormatting sqref="H159">
    <cfRule type="cellIs" dxfId="886" priority="781" operator="equal">
      <formula>4</formula>
    </cfRule>
    <cfRule type="cellIs" dxfId="885" priority="782" operator="equal">
      <formula>3</formula>
    </cfRule>
    <cfRule type="cellIs" dxfId="884" priority="783" operator="equal">
      <formula>2</formula>
    </cfRule>
    <cfRule type="cellIs" dxfId="883" priority="784" operator="equal">
      <formula>1</formula>
    </cfRule>
    <cfRule type="cellIs" dxfId="882" priority="785" operator="equal">
      <formula>0</formula>
    </cfRule>
  </conditionalFormatting>
  <conditionalFormatting sqref="H158">
    <cfRule type="cellIs" dxfId="881" priority="776" operator="equal">
      <formula>4</formula>
    </cfRule>
    <cfRule type="cellIs" dxfId="880" priority="777" operator="equal">
      <formula>3</formula>
    </cfRule>
    <cfRule type="cellIs" dxfId="879" priority="778" operator="equal">
      <formula>2</formula>
    </cfRule>
    <cfRule type="cellIs" dxfId="878" priority="779" operator="equal">
      <formula>1</formula>
    </cfRule>
    <cfRule type="cellIs" dxfId="877" priority="780" operator="equal">
      <formula>0</formula>
    </cfRule>
  </conditionalFormatting>
  <conditionalFormatting sqref="H157">
    <cfRule type="cellIs" dxfId="876" priority="771" operator="equal">
      <formula>4</formula>
    </cfRule>
    <cfRule type="cellIs" dxfId="875" priority="772" operator="equal">
      <formula>3</formula>
    </cfRule>
    <cfRule type="cellIs" dxfId="874" priority="773" operator="equal">
      <formula>2</formula>
    </cfRule>
    <cfRule type="cellIs" dxfId="873" priority="774" operator="equal">
      <formula>1</formula>
    </cfRule>
    <cfRule type="cellIs" dxfId="872" priority="775" operator="equal">
      <formula>0</formula>
    </cfRule>
  </conditionalFormatting>
  <conditionalFormatting sqref="H156">
    <cfRule type="cellIs" dxfId="871" priority="766" operator="equal">
      <formula>4</formula>
    </cfRule>
    <cfRule type="cellIs" dxfId="870" priority="767" operator="equal">
      <formula>3</formula>
    </cfRule>
    <cfRule type="cellIs" dxfId="869" priority="768" operator="equal">
      <formula>2</formula>
    </cfRule>
    <cfRule type="cellIs" dxfId="868" priority="769" operator="equal">
      <formula>1</formula>
    </cfRule>
    <cfRule type="cellIs" dxfId="867" priority="770" operator="equal">
      <formula>0</formula>
    </cfRule>
  </conditionalFormatting>
  <conditionalFormatting sqref="H155">
    <cfRule type="cellIs" dxfId="866" priority="761" operator="equal">
      <formula>4</formula>
    </cfRule>
    <cfRule type="cellIs" dxfId="865" priority="762" operator="equal">
      <formula>3</formula>
    </cfRule>
    <cfRule type="cellIs" dxfId="864" priority="763" operator="equal">
      <formula>2</formula>
    </cfRule>
    <cfRule type="cellIs" dxfId="863" priority="764" operator="equal">
      <formula>1</formula>
    </cfRule>
    <cfRule type="cellIs" dxfId="862" priority="765" operator="equal">
      <formula>0</formula>
    </cfRule>
  </conditionalFormatting>
  <conditionalFormatting sqref="H154">
    <cfRule type="cellIs" dxfId="861" priority="756" operator="equal">
      <formula>4</formula>
    </cfRule>
    <cfRule type="cellIs" dxfId="860" priority="757" operator="equal">
      <formula>3</formula>
    </cfRule>
    <cfRule type="cellIs" dxfId="859" priority="758" operator="equal">
      <formula>2</formula>
    </cfRule>
    <cfRule type="cellIs" dxfId="858" priority="759" operator="equal">
      <formula>1</formula>
    </cfRule>
    <cfRule type="cellIs" dxfId="857" priority="760" operator="equal">
      <formula>0</formula>
    </cfRule>
  </conditionalFormatting>
  <conditionalFormatting sqref="H153">
    <cfRule type="cellIs" dxfId="856" priority="751" operator="equal">
      <formula>4</formula>
    </cfRule>
    <cfRule type="cellIs" dxfId="855" priority="752" operator="equal">
      <formula>3</formula>
    </cfRule>
    <cfRule type="cellIs" dxfId="854" priority="753" operator="equal">
      <formula>2</formula>
    </cfRule>
    <cfRule type="cellIs" dxfId="853" priority="754" operator="equal">
      <formula>1</formula>
    </cfRule>
    <cfRule type="cellIs" dxfId="852" priority="755" operator="equal">
      <formula>0</formula>
    </cfRule>
  </conditionalFormatting>
  <conditionalFormatting sqref="H152">
    <cfRule type="cellIs" dxfId="851" priority="746" operator="equal">
      <formula>4</formula>
    </cfRule>
    <cfRule type="cellIs" dxfId="850" priority="747" operator="equal">
      <formula>3</formula>
    </cfRule>
    <cfRule type="cellIs" dxfId="849" priority="748" operator="equal">
      <formula>2</formula>
    </cfRule>
    <cfRule type="cellIs" dxfId="848" priority="749" operator="equal">
      <formula>1</formula>
    </cfRule>
    <cfRule type="cellIs" dxfId="847" priority="750" operator="equal">
      <formula>0</formula>
    </cfRule>
  </conditionalFormatting>
  <conditionalFormatting sqref="H151">
    <cfRule type="cellIs" dxfId="846" priority="741" operator="equal">
      <formula>4</formula>
    </cfRule>
    <cfRule type="cellIs" dxfId="845" priority="742" operator="equal">
      <formula>3</formula>
    </cfRule>
    <cfRule type="cellIs" dxfId="844" priority="743" operator="equal">
      <formula>2</formula>
    </cfRule>
    <cfRule type="cellIs" dxfId="843" priority="744" operator="equal">
      <formula>1</formula>
    </cfRule>
    <cfRule type="cellIs" dxfId="842" priority="745" operator="equal">
      <formula>0</formula>
    </cfRule>
  </conditionalFormatting>
  <conditionalFormatting sqref="H150">
    <cfRule type="cellIs" dxfId="841" priority="736" operator="equal">
      <formula>4</formula>
    </cfRule>
    <cfRule type="cellIs" dxfId="840" priority="737" operator="equal">
      <formula>3</formula>
    </cfRule>
    <cfRule type="cellIs" dxfId="839" priority="738" operator="equal">
      <formula>2</formula>
    </cfRule>
    <cfRule type="cellIs" dxfId="838" priority="739" operator="equal">
      <formula>1</formula>
    </cfRule>
    <cfRule type="cellIs" dxfId="837" priority="740" operator="equal">
      <formula>0</formula>
    </cfRule>
  </conditionalFormatting>
  <conditionalFormatting sqref="H149">
    <cfRule type="cellIs" dxfId="836" priority="731" operator="equal">
      <formula>4</formula>
    </cfRule>
    <cfRule type="cellIs" dxfId="835" priority="732" operator="equal">
      <formula>3</formula>
    </cfRule>
    <cfRule type="cellIs" dxfId="834" priority="733" operator="equal">
      <formula>2</formula>
    </cfRule>
    <cfRule type="cellIs" dxfId="833" priority="734" operator="equal">
      <formula>1</formula>
    </cfRule>
    <cfRule type="cellIs" dxfId="832" priority="735" operator="equal">
      <formula>0</formula>
    </cfRule>
  </conditionalFormatting>
  <conditionalFormatting sqref="H148">
    <cfRule type="cellIs" dxfId="831" priority="726" operator="equal">
      <formula>4</formula>
    </cfRule>
    <cfRule type="cellIs" dxfId="830" priority="727" operator="equal">
      <formula>3</formula>
    </cfRule>
    <cfRule type="cellIs" dxfId="829" priority="728" operator="equal">
      <formula>2</formula>
    </cfRule>
    <cfRule type="cellIs" dxfId="828" priority="729" operator="equal">
      <formula>1</formula>
    </cfRule>
    <cfRule type="cellIs" dxfId="827" priority="730" operator="equal">
      <formula>0</formula>
    </cfRule>
  </conditionalFormatting>
  <conditionalFormatting sqref="H147">
    <cfRule type="cellIs" dxfId="826" priority="721" operator="equal">
      <formula>4</formula>
    </cfRule>
    <cfRule type="cellIs" dxfId="825" priority="722" operator="equal">
      <formula>3</formula>
    </cfRule>
    <cfRule type="cellIs" dxfId="824" priority="723" operator="equal">
      <formula>2</formula>
    </cfRule>
    <cfRule type="cellIs" dxfId="823" priority="724" operator="equal">
      <formula>1</formula>
    </cfRule>
    <cfRule type="cellIs" dxfId="822" priority="725" operator="equal">
      <formula>0</formula>
    </cfRule>
  </conditionalFormatting>
  <conditionalFormatting sqref="H146">
    <cfRule type="cellIs" dxfId="821" priority="716" operator="equal">
      <formula>4</formula>
    </cfRule>
    <cfRule type="cellIs" dxfId="820" priority="717" operator="equal">
      <formula>3</formula>
    </cfRule>
    <cfRule type="cellIs" dxfId="819" priority="718" operator="equal">
      <formula>2</formula>
    </cfRule>
    <cfRule type="cellIs" dxfId="818" priority="719" operator="equal">
      <formula>1</formula>
    </cfRule>
    <cfRule type="cellIs" dxfId="817" priority="720" operator="equal">
      <formula>0</formula>
    </cfRule>
  </conditionalFormatting>
  <conditionalFormatting sqref="H145">
    <cfRule type="cellIs" dxfId="816" priority="711" operator="equal">
      <formula>4</formula>
    </cfRule>
    <cfRule type="cellIs" dxfId="815" priority="712" operator="equal">
      <formula>3</formula>
    </cfRule>
    <cfRule type="cellIs" dxfId="814" priority="713" operator="equal">
      <formula>2</formula>
    </cfRule>
    <cfRule type="cellIs" dxfId="813" priority="714" operator="equal">
      <formula>1</formula>
    </cfRule>
    <cfRule type="cellIs" dxfId="812" priority="715" operator="equal">
      <formula>0</formula>
    </cfRule>
  </conditionalFormatting>
  <conditionalFormatting sqref="H144">
    <cfRule type="cellIs" dxfId="811" priority="706" operator="equal">
      <formula>4</formula>
    </cfRule>
    <cfRule type="cellIs" dxfId="810" priority="707" operator="equal">
      <formula>3</formula>
    </cfRule>
    <cfRule type="cellIs" dxfId="809" priority="708" operator="equal">
      <formula>2</formula>
    </cfRule>
    <cfRule type="cellIs" dxfId="808" priority="709" operator="equal">
      <formula>1</formula>
    </cfRule>
    <cfRule type="cellIs" dxfId="807" priority="710" operator="equal">
      <formula>0</formula>
    </cfRule>
  </conditionalFormatting>
  <conditionalFormatting sqref="H143">
    <cfRule type="cellIs" dxfId="806" priority="701" operator="equal">
      <formula>4</formula>
    </cfRule>
    <cfRule type="cellIs" dxfId="805" priority="702" operator="equal">
      <formula>3</formula>
    </cfRule>
    <cfRule type="cellIs" dxfId="804" priority="703" operator="equal">
      <formula>2</formula>
    </cfRule>
    <cfRule type="cellIs" dxfId="803" priority="704" operator="equal">
      <formula>1</formula>
    </cfRule>
    <cfRule type="cellIs" dxfId="802" priority="705" operator="equal">
      <formula>0</formula>
    </cfRule>
  </conditionalFormatting>
  <conditionalFormatting sqref="H142">
    <cfRule type="cellIs" dxfId="801" priority="696" operator="equal">
      <formula>4</formula>
    </cfRule>
    <cfRule type="cellIs" dxfId="800" priority="697" operator="equal">
      <formula>3</formula>
    </cfRule>
    <cfRule type="cellIs" dxfId="799" priority="698" operator="equal">
      <formula>2</formula>
    </cfRule>
    <cfRule type="cellIs" dxfId="798" priority="699" operator="equal">
      <formula>1</formula>
    </cfRule>
    <cfRule type="cellIs" dxfId="797" priority="700" operator="equal">
      <formula>0</formula>
    </cfRule>
  </conditionalFormatting>
  <conditionalFormatting sqref="H141">
    <cfRule type="cellIs" dxfId="796" priority="691" operator="equal">
      <formula>4</formula>
    </cfRule>
    <cfRule type="cellIs" dxfId="795" priority="692" operator="equal">
      <formula>3</formula>
    </cfRule>
    <cfRule type="cellIs" dxfId="794" priority="693" operator="equal">
      <formula>2</formula>
    </cfRule>
    <cfRule type="cellIs" dxfId="793" priority="694" operator="equal">
      <formula>1</formula>
    </cfRule>
    <cfRule type="cellIs" dxfId="792" priority="695" operator="equal">
      <formula>0</formula>
    </cfRule>
  </conditionalFormatting>
  <conditionalFormatting sqref="H140">
    <cfRule type="cellIs" dxfId="791" priority="686" operator="equal">
      <formula>4</formula>
    </cfRule>
    <cfRule type="cellIs" dxfId="790" priority="687" operator="equal">
      <formula>3</formula>
    </cfRule>
    <cfRule type="cellIs" dxfId="789" priority="688" operator="equal">
      <formula>2</formula>
    </cfRule>
    <cfRule type="cellIs" dxfId="788" priority="689" operator="equal">
      <formula>1</formula>
    </cfRule>
    <cfRule type="cellIs" dxfId="787" priority="690" operator="equal">
      <formula>0</formula>
    </cfRule>
  </conditionalFormatting>
  <conditionalFormatting sqref="H139">
    <cfRule type="cellIs" dxfId="786" priority="681" operator="equal">
      <formula>4</formula>
    </cfRule>
    <cfRule type="cellIs" dxfId="785" priority="682" operator="equal">
      <formula>3</formula>
    </cfRule>
    <cfRule type="cellIs" dxfId="784" priority="683" operator="equal">
      <formula>2</formula>
    </cfRule>
    <cfRule type="cellIs" dxfId="783" priority="684" operator="equal">
      <formula>1</formula>
    </cfRule>
    <cfRule type="cellIs" dxfId="782" priority="685" operator="equal">
      <formula>0</formula>
    </cfRule>
  </conditionalFormatting>
  <conditionalFormatting sqref="H138">
    <cfRule type="cellIs" dxfId="781" priority="676" operator="equal">
      <formula>4</formula>
    </cfRule>
    <cfRule type="cellIs" dxfId="780" priority="677" operator="equal">
      <formula>3</formula>
    </cfRule>
    <cfRule type="cellIs" dxfId="779" priority="678" operator="equal">
      <formula>2</formula>
    </cfRule>
    <cfRule type="cellIs" dxfId="778" priority="679" operator="equal">
      <formula>1</formula>
    </cfRule>
    <cfRule type="cellIs" dxfId="777" priority="680" operator="equal">
      <formula>0</formula>
    </cfRule>
  </conditionalFormatting>
  <conditionalFormatting sqref="H137">
    <cfRule type="cellIs" dxfId="776" priority="671" operator="equal">
      <formula>4</formula>
    </cfRule>
    <cfRule type="cellIs" dxfId="775" priority="672" operator="equal">
      <formula>3</formula>
    </cfRule>
    <cfRule type="cellIs" dxfId="774" priority="673" operator="equal">
      <formula>2</formula>
    </cfRule>
    <cfRule type="cellIs" dxfId="773" priority="674" operator="equal">
      <formula>1</formula>
    </cfRule>
    <cfRule type="cellIs" dxfId="772" priority="675" operator="equal">
      <formula>0</formula>
    </cfRule>
  </conditionalFormatting>
  <conditionalFormatting sqref="H136">
    <cfRule type="cellIs" dxfId="771" priority="666" operator="equal">
      <formula>4</formula>
    </cfRule>
    <cfRule type="cellIs" dxfId="770" priority="667" operator="equal">
      <formula>3</formula>
    </cfRule>
    <cfRule type="cellIs" dxfId="769" priority="668" operator="equal">
      <formula>2</formula>
    </cfRule>
    <cfRule type="cellIs" dxfId="768" priority="669" operator="equal">
      <formula>1</formula>
    </cfRule>
    <cfRule type="cellIs" dxfId="767" priority="670" operator="equal">
      <formula>0</formula>
    </cfRule>
  </conditionalFormatting>
  <conditionalFormatting sqref="H135">
    <cfRule type="cellIs" dxfId="766" priority="661" operator="equal">
      <formula>4</formula>
    </cfRule>
    <cfRule type="cellIs" dxfId="765" priority="662" operator="equal">
      <formula>3</formula>
    </cfRule>
    <cfRule type="cellIs" dxfId="764" priority="663" operator="equal">
      <formula>2</formula>
    </cfRule>
    <cfRule type="cellIs" dxfId="763" priority="664" operator="equal">
      <formula>1</formula>
    </cfRule>
    <cfRule type="cellIs" dxfId="762" priority="665" operator="equal">
      <formula>0</formula>
    </cfRule>
  </conditionalFormatting>
  <conditionalFormatting sqref="H134">
    <cfRule type="cellIs" dxfId="761" priority="656" operator="equal">
      <formula>4</formula>
    </cfRule>
    <cfRule type="cellIs" dxfId="760" priority="657" operator="equal">
      <formula>3</formula>
    </cfRule>
    <cfRule type="cellIs" dxfId="759" priority="658" operator="equal">
      <formula>2</formula>
    </cfRule>
    <cfRule type="cellIs" dxfId="758" priority="659" operator="equal">
      <formula>1</formula>
    </cfRule>
    <cfRule type="cellIs" dxfId="757" priority="660" operator="equal">
      <formula>0</formula>
    </cfRule>
  </conditionalFormatting>
  <conditionalFormatting sqref="H133">
    <cfRule type="cellIs" dxfId="756" priority="651" operator="equal">
      <formula>4</formula>
    </cfRule>
    <cfRule type="cellIs" dxfId="755" priority="652" operator="equal">
      <formula>3</formula>
    </cfRule>
    <cfRule type="cellIs" dxfId="754" priority="653" operator="equal">
      <formula>2</formula>
    </cfRule>
    <cfRule type="cellIs" dxfId="753" priority="654" operator="equal">
      <formula>1</formula>
    </cfRule>
    <cfRule type="cellIs" dxfId="752" priority="655" operator="equal">
      <formula>0</formula>
    </cfRule>
  </conditionalFormatting>
  <conditionalFormatting sqref="H132">
    <cfRule type="cellIs" dxfId="751" priority="646" operator="equal">
      <formula>4</formula>
    </cfRule>
    <cfRule type="cellIs" dxfId="750" priority="647" operator="equal">
      <formula>3</formula>
    </cfRule>
    <cfRule type="cellIs" dxfId="749" priority="648" operator="equal">
      <formula>2</formula>
    </cfRule>
    <cfRule type="cellIs" dxfId="748" priority="649" operator="equal">
      <formula>1</formula>
    </cfRule>
    <cfRule type="cellIs" dxfId="747" priority="650" operator="equal">
      <formula>0</formula>
    </cfRule>
  </conditionalFormatting>
  <conditionalFormatting sqref="H131">
    <cfRule type="cellIs" dxfId="746" priority="641" operator="equal">
      <formula>4</formula>
    </cfRule>
    <cfRule type="cellIs" dxfId="745" priority="642" operator="equal">
      <formula>3</formula>
    </cfRule>
    <cfRule type="cellIs" dxfId="744" priority="643" operator="equal">
      <formula>2</formula>
    </cfRule>
    <cfRule type="cellIs" dxfId="743" priority="644" operator="equal">
      <formula>1</formula>
    </cfRule>
    <cfRule type="cellIs" dxfId="742" priority="645" operator="equal">
      <formula>0</formula>
    </cfRule>
  </conditionalFormatting>
  <conditionalFormatting sqref="H130">
    <cfRule type="cellIs" dxfId="741" priority="636" operator="equal">
      <formula>4</formula>
    </cfRule>
    <cfRule type="cellIs" dxfId="740" priority="637" operator="equal">
      <formula>3</formula>
    </cfRule>
    <cfRule type="cellIs" dxfId="739" priority="638" operator="equal">
      <formula>2</formula>
    </cfRule>
    <cfRule type="cellIs" dxfId="738" priority="639" operator="equal">
      <formula>1</formula>
    </cfRule>
    <cfRule type="cellIs" dxfId="737" priority="640" operator="equal">
      <formula>0</formula>
    </cfRule>
  </conditionalFormatting>
  <conditionalFormatting sqref="H129">
    <cfRule type="cellIs" dxfId="736" priority="631" operator="equal">
      <formula>4</formula>
    </cfRule>
    <cfRule type="cellIs" dxfId="735" priority="632" operator="equal">
      <formula>3</formula>
    </cfRule>
    <cfRule type="cellIs" dxfId="734" priority="633" operator="equal">
      <formula>2</formula>
    </cfRule>
    <cfRule type="cellIs" dxfId="733" priority="634" operator="equal">
      <formula>1</formula>
    </cfRule>
    <cfRule type="cellIs" dxfId="732" priority="635" operator="equal">
      <formula>0</formula>
    </cfRule>
  </conditionalFormatting>
  <conditionalFormatting sqref="H128">
    <cfRule type="cellIs" dxfId="731" priority="626" operator="equal">
      <formula>4</formula>
    </cfRule>
    <cfRule type="cellIs" dxfId="730" priority="627" operator="equal">
      <formula>3</formula>
    </cfRule>
    <cfRule type="cellIs" dxfId="729" priority="628" operator="equal">
      <formula>2</formula>
    </cfRule>
    <cfRule type="cellIs" dxfId="728" priority="629" operator="equal">
      <formula>1</formula>
    </cfRule>
    <cfRule type="cellIs" dxfId="727" priority="630" operator="equal">
      <formula>0</formula>
    </cfRule>
  </conditionalFormatting>
  <conditionalFormatting sqref="H127">
    <cfRule type="cellIs" dxfId="726" priority="621" operator="equal">
      <formula>4</formula>
    </cfRule>
    <cfRule type="cellIs" dxfId="725" priority="622" operator="equal">
      <formula>3</formula>
    </cfRule>
    <cfRule type="cellIs" dxfId="724" priority="623" operator="equal">
      <formula>2</formula>
    </cfRule>
    <cfRule type="cellIs" dxfId="723" priority="624" operator="equal">
      <formula>1</formula>
    </cfRule>
    <cfRule type="cellIs" dxfId="722" priority="625" operator="equal">
      <formula>0</formula>
    </cfRule>
  </conditionalFormatting>
  <conditionalFormatting sqref="H126">
    <cfRule type="cellIs" dxfId="721" priority="616" operator="equal">
      <formula>4</formula>
    </cfRule>
    <cfRule type="cellIs" dxfId="720" priority="617" operator="equal">
      <formula>3</formula>
    </cfRule>
    <cfRule type="cellIs" dxfId="719" priority="618" operator="equal">
      <formula>2</formula>
    </cfRule>
    <cfRule type="cellIs" dxfId="718" priority="619" operator="equal">
      <formula>1</formula>
    </cfRule>
    <cfRule type="cellIs" dxfId="717" priority="620" operator="equal">
      <formula>0</formula>
    </cfRule>
  </conditionalFormatting>
  <conditionalFormatting sqref="H125">
    <cfRule type="cellIs" dxfId="716" priority="611" operator="equal">
      <formula>4</formula>
    </cfRule>
    <cfRule type="cellIs" dxfId="715" priority="612" operator="equal">
      <formula>3</formula>
    </cfRule>
    <cfRule type="cellIs" dxfId="714" priority="613" operator="equal">
      <formula>2</formula>
    </cfRule>
    <cfRule type="cellIs" dxfId="713" priority="614" operator="equal">
      <formula>1</formula>
    </cfRule>
    <cfRule type="cellIs" dxfId="712" priority="615" operator="equal">
      <formula>0</formula>
    </cfRule>
  </conditionalFormatting>
  <conditionalFormatting sqref="H124">
    <cfRule type="cellIs" dxfId="711" priority="606" operator="equal">
      <formula>4</formula>
    </cfRule>
    <cfRule type="cellIs" dxfId="710" priority="607" operator="equal">
      <formula>3</formula>
    </cfRule>
    <cfRule type="cellIs" dxfId="709" priority="608" operator="equal">
      <formula>2</formula>
    </cfRule>
    <cfRule type="cellIs" dxfId="708" priority="609" operator="equal">
      <formula>1</formula>
    </cfRule>
    <cfRule type="cellIs" dxfId="707" priority="610" operator="equal">
      <formula>0</formula>
    </cfRule>
  </conditionalFormatting>
  <conditionalFormatting sqref="H123">
    <cfRule type="cellIs" dxfId="706" priority="601" operator="equal">
      <formula>4</formula>
    </cfRule>
    <cfRule type="cellIs" dxfId="705" priority="602" operator="equal">
      <formula>3</formula>
    </cfRule>
    <cfRule type="cellIs" dxfId="704" priority="603" operator="equal">
      <formula>2</formula>
    </cfRule>
    <cfRule type="cellIs" dxfId="703" priority="604" operator="equal">
      <formula>1</formula>
    </cfRule>
    <cfRule type="cellIs" dxfId="702" priority="605" operator="equal">
      <formula>0</formula>
    </cfRule>
  </conditionalFormatting>
  <conditionalFormatting sqref="H122">
    <cfRule type="cellIs" dxfId="701" priority="596" operator="equal">
      <formula>4</formula>
    </cfRule>
    <cfRule type="cellIs" dxfId="700" priority="597" operator="equal">
      <formula>3</formula>
    </cfRule>
    <cfRule type="cellIs" dxfId="699" priority="598" operator="equal">
      <formula>2</formula>
    </cfRule>
    <cfRule type="cellIs" dxfId="698" priority="599" operator="equal">
      <formula>1</formula>
    </cfRule>
    <cfRule type="cellIs" dxfId="697" priority="600" operator="equal">
      <formula>0</formula>
    </cfRule>
  </conditionalFormatting>
  <conditionalFormatting sqref="H121">
    <cfRule type="cellIs" dxfId="696" priority="591" operator="equal">
      <formula>4</formula>
    </cfRule>
    <cfRule type="cellIs" dxfId="695" priority="592" operator="equal">
      <formula>3</formula>
    </cfRule>
    <cfRule type="cellIs" dxfId="694" priority="593" operator="equal">
      <formula>2</formula>
    </cfRule>
    <cfRule type="cellIs" dxfId="693" priority="594" operator="equal">
      <formula>1</formula>
    </cfRule>
    <cfRule type="cellIs" dxfId="692" priority="595" operator="equal">
      <formula>0</formula>
    </cfRule>
  </conditionalFormatting>
  <conditionalFormatting sqref="H120">
    <cfRule type="cellIs" dxfId="691" priority="586" operator="equal">
      <formula>4</formula>
    </cfRule>
    <cfRule type="cellIs" dxfId="690" priority="587" operator="equal">
      <formula>3</formula>
    </cfRule>
    <cfRule type="cellIs" dxfId="689" priority="588" operator="equal">
      <formula>2</formula>
    </cfRule>
    <cfRule type="cellIs" dxfId="688" priority="589" operator="equal">
      <formula>1</formula>
    </cfRule>
    <cfRule type="cellIs" dxfId="687" priority="590" operator="equal">
      <formula>0</formula>
    </cfRule>
  </conditionalFormatting>
  <conditionalFormatting sqref="H119">
    <cfRule type="cellIs" dxfId="686" priority="581" operator="equal">
      <formula>4</formula>
    </cfRule>
    <cfRule type="cellIs" dxfId="685" priority="582" operator="equal">
      <formula>3</formula>
    </cfRule>
    <cfRule type="cellIs" dxfId="684" priority="583" operator="equal">
      <formula>2</formula>
    </cfRule>
    <cfRule type="cellIs" dxfId="683" priority="584" operator="equal">
      <formula>1</formula>
    </cfRule>
    <cfRule type="cellIs" dxfId="682" priority="585" operator="equal">
      <formula>0</formula>
    </cfRule>
  </conditionalFormatting>
  <conditionalFormatting sqref="H118">
    <cfRule type="cellIs" dxfId="681" priority="576" operator="equal">
      <formula>4</formula>
    </cfRule>
    <cfRule type="cellIs" dxfId="680" priority="577" operator="equal">
      <formula>3</formula>
    </cfRule>
    <cfRule type="cellIs" dxfId="679" priority="578" operator="equal">
      <formula>2</formula>
    </cfRule>
    <cfRule type="cellIs" dxfId="678" priority="579" operator="equal">
      <formula>1</formula>
    </cfRule>
    <cfRule type="cellIs" dxfId="677" priority="580" operator="equal">
      <formula>0</formula>
    </cfRule>
  </conditionalFormatting>
  <conditionalFormatting sqref="H117">
    <cfRule type="cellIs" dxfId="676" priority="571" operator="equal">
      <formula>4</formula>
    </cfRule>
    <cfRule type="cellIs" dxfId="675" priority="572" operator="equal">
      <formula>3</formula>
    </cfRule>
    <cfRule type="cellIs" dxfId="674" priority="573" operator="equal">
      <formula>2</formula>
    </cfRule>
    <cfRule type="cellIs" dxfId="673" priority="574" operator="equal">
      <formula>1</formula>
    </cfRule>
    <cfRule type="cellIs" dxfId="672" priority="575" operator="equal">
      <formula>0</formula>
    </cfRule>
  </conditionalFormatting>
  <conditionalFormatting sqref="H116">
    <cfRule type="cellIs" dxfId="671" priority="566" operator="equal">
      <formula>4</formula>
    </cfRule>
    <cfRule type="cellIs" dxfId="670" priority="567" operator="equal">
      <formula>3</formula>
    </cfRule>
    <cfRule type="cellIs" dxfId="669" priority="568" operator="equal">
      <formula>2</formula>
    </cfRule>
    <cfRule type="cellIs" dxfId="668" priority="569" operator="equal">
      <formula>1</formula>
    </cfRule>
    <cfRule type="cellIs" dxfId="667" priority="570" operator="equal">
      <formula>0</formula>
    </cfRule>
  </conditionalFormatting>
  <conditionalFormatting sqref="H115">
    <cfRule type="cellIs" dxfId="666" priority="561" operator="equal">
      <formula>4</formula>
    </cfRule>
    <cfRule type="cellIs" dxfId="665" priority="562" operator="equal">
      <formula>3</formula>
    </cfRule>
    <cfRule type="cellIs" dxfId="664" priority="563" operator="equal">
      <formula>2</formula>
    </cfRule>
    <cfRule type="cellIs" dxfId="663" priority="564" operator="equal">
      <formula>1</formula>
    </cfRule>
    <cfRule type="cellIs" dxfId="662" priority="565" operator="equal">
      <formula>0</formula>
    </cfRule>
  </conditionalFormatting>
  <conditionalFormatting sqref="H114">
    <cfRule type="cellIs" dxfId="661" priority="556" operator="equal">
      <formula>4</formula>
    </cfRule>
    <cfRule type="cellIs" dxfId="660" priority="557" operator="equal">
      <formula>3</formula>
    </cfRule>
    <cfRule type="cellIs" dxfId="659" priority="558" operator="equal">
      <formula>2</formula>
    </cfRule>
    <cfRule type="cellIs" dxfId="658" priority="559" operator="equal">
      <formula>1</formula>
    </cfRule>
    <cfRule type="cellIs" dxfId="657" priority="560" operator="equal">
      <formula>0</formula>
    </cfRule>
  </conditionalFormatting>
  <conditionalFormatting sqref="H113">
    <cfRule type="cellIs" dxfId="656" priority="551" operator="equal">
      <formula>4</formula>
    </cfRule>
    <cfRule type="cellIs" dxfId="655" priority="552" operator="equal">
      <formula>3</formula>
    </cfRule>
    <cfRule type="cellIs" dxfId="654" priority="553" operator="equal">
      <formula>2</formula>
    </cfRule>
    <cfRule type="cellIs" dxfId="653" priority="554" operator="equal">
      <formula>1</formula>
    </cfRule>
    <cfRule type="cellIs" dxfId="652" priority="555" operator="equal">
      <formula>0</formula>
    </cfRule>
  </conditionalFormatting>
  <conditionalFormatting sqref="H112">
    <cfRule type="cellIs" dxfId="651" priority="546" operator="equal">
      <formula>4</formula>
    </cfRule>
    <cfRule type="cellIs" dxfId="650" priority="547" operator="equal">
      <formula>3</formula>
    </cfRule>
    <cfRule type="cellIs" dxfId="649" priority="548" operator="equal">
      <formula>2</formula>
    </cfRule>
    <cfRule type="cellIs" dxfId="648" priority="549" operator="equal">
      <formula>1</formula>
    </cfRule>
    <cfRule type="cellIs" dxfId="647" priority="550" operator="equal">
      <formula>0</formula>
    </cfRule>
  </conditionalFormatting>
  <conditionalFormatting sqref="H111">
    <cfRule type="cellIs" dxfId="646" priority="541" operator="equal">
      <formula>4</formula>
    </cfRule>
    <cfRule type="cellIs" dxfId="645" priority="542" operator="equal">
      <formula>3</formula>
    </cfRule>
    <cfRule type="cellIs" dxfId="644" priority="543" operator="equal">
      <formula>2</formula>
    </cfRule>
    <cfRule type="cellIs" dxfId="643" priority="544" operator="equal">
      <formula>1</formula>
    </cfRule>
    <cfRule type="cellIs" dxfId="642" priority="545" operator="equal">
      <formula>0</formula>
    </cfRule>
  </conditionalFormatting>
  <conditionalFormatting sqref="H110">
    <cfRule type="cellIs" dxfId="641" priority="536" operator="equal">
      <formula>4</formula>
    </cfRule>
    <cfRule type="cellIs" dxfId="640" priority="537" operator="equal">
      <formula>3</formula>
    </cfRule>
    <cfRule type="cellIs" dxfId="639" priority="538" operator="equal">
      <formula>2</formula>
    </cfRule>
    <cfRule type="cellIs" dxfId="638" priority="539" operator="equal">
      <formula>1</formula>
    </cfRule>
    <cfRule type="cellIs" dxfId="637" priority="540" operator="equal">
      <formula>0</formula>
    </cfRule>
  </conditionalFormatting>
  <conditionalFormatting sqref="H109">
    <cfRule type="cellIs" dxfId="636" priority="531" operator="equal">
      <formula>4</formula>
    </cfRule>
    <cfRule type="cellIs" dxfId="635" priority="532" operator="equal">
      <formula>3</formula>
    </cfRule>
    <cfRule type="cellIs" dxfId="634" priority="533" operator="equal">
      <formula>2</formula>
    </cfRule>
    <cfRule type="cellIs" dxfId="633" priority="534" operator="equal">
      <formula>1</formula>
    </cfRule>
    <cfRule type="cellIs" dxfId="632" priority="535" operator="equal">
      <formula>0</formula>
    </cfRule>
  </conditionalFormatting>
  <conditionalFormatting sqref="H108">
    <cfRule type="cellIs" dxfId="631" priority="526" operator="equal">
      <formula>4</formula>
    </cfRule>
    <cfRule type="cellIs" dxfId="630" priority="527" operator="equal">
      <formula>3</formula>
    </cfRule>
    <cfRule type="cellIs" dxfId="629" priority="528" operator="equal">
      <formula>2</formula>
    </cfRule>
    <cfRule type="cellIs" dxfId="628" priority="529" operator="equal">
      <formula>1</formula>
    </cfRule>
    <cfRule type="cellIs" dxfId="627" priority="530" operator="equal">
      <formula>0</formula>
    </cfRule>
  </conditionalFormatting>
  <conditionalFormatting sqref="H107">
    <cfRule type="cellIs" dxfId="626" priority="521" operator="equal">
      <formula>4</formula>
    </cfRule>
    <cfRule type="cellIs" dxfId="625" priority="522" operator="equal">
      <formula>3</formula>
    </cfRule>
    <cfRule type="cellIs" dxfId="624" priority="523" operator="equal">
      <formula>2</formula>
    </cfRule>
    <cfRule type="cellIs" dxfId="623" priority="524" operator="equal">
      <formula>1</formula>
    </cfRule>
    <cfRule type="cellIs" dxfId="622" priority="525" operator="equal">
      <formula>0</formula>
    </cfRule>
  </conditionalFormatting>
  <conditionalFormatting sqref="H106">
    <cfRule type="cellIs" dxfId="621" priority="516" operator="equal">
      <formula>4</formula>
    </cfRule>
    <cfRule type="cellIs" dxfId="620" priority="517" operator="equal">
      <formula>3</formula>
    </cfRule>
    <cfRule type="cellIs" dxfId="619" priority="518" operator="equal">
      <formula>2</formula>
    </cfRule>
    <cfRule type="cellIs" dxfId="618" priority="519" operator="equal">
      <formula>1</formula>
    </cfRule>
    <cfRule type="cellIs" dxfId="617" priority="520" operator="equal">
      <formula>0</formula>
    </cfRule>
  </conditionalFormatting>
  <conditionalFormatting sqref="H105">
    <cfRule type="cellIs" dxfId="616" priority="511" operator="equal">
      <formula>4</formula>
    </cfRule>
    <cfRule type="cellIs" dxfId="615" priority="512" operator="equal">
      <formula>3</formula>
    </cfRule>
    <cfRule type="cellIs" dxfId="614" priority="513" operator="equal">
      <formula>2</formula>
    </cfRule>
    <cfRule type="cellIs" dxfId="613" priority="514" operator="equal">
      <formula>1</formula>
    </cfRule>
    <cfRule type="cellIs" dxfId="612" priority="515" operator="equal">
      <formula>0</formula>
    </cfRule>
  </conditionalFormatting>
  <conditionalFormatting sqref="H104">
    <cfRule type="cellIs" dxfId="611" priority="506" operator="equal">
      <formula>4</formula>
    </cfRule>
    <cfRule type="cellIs" dxfId="610" priority="507" operator="equal">
      <formula>3</formula>
    </cfRule>
    <cfRule type="cellIs" dxfId="609" priority="508" operator="equal">
      <formula>2</formula>
    </cfRule>
    <cfRule type="cellIs" dxfId="608" priority="509" operator="equal">
      <formula>1</formula>
    </cfRule>
    <cfRule type="cellIs" dxfId="607" priority="510" operator="equal">
      <formula>0</formula>
    </cfRule>
  </conditionalFormatting>
  <conditionalFormatting sqref="H103">
    <cfRule type="cellIs" dxfId="606" priority="501" operator="equal">
      <formula>4</formula>
    </cfRule>
    <cfRule type="cellIs" dxfId="605" priority="502" operator="equal">
      <formula>3</formula>
    </cfRule>
    <cfRule type="cellIs" dxfId="604" priority="503" operator="equal">
      <formula>2</formula>
    </cfRule>
    <cfRule type="cellIs" dxfId="603" priority="504" operator="equal">
      <formula>1</formula>
    </cfRule>
    <cfRule type="cellIs" dxfId="602" priority="505" operator="equal">
      <formula>0</formula>
    </cfRule>
  </conditionalFormatting>
  <conditionalFormatting sqref="H102">
    <cfRule type="cellIs" dxfId="601" priority="496" operator="equal">
      <formula>4</formula>
    </cfRule>
    <cfRule type="cellIs" dxfId="600" priority="497" operator="equal">
      <formula>3</formula>
    </cfRule>
    <cfRule type="cellIs" dxfId="599" priority="498" operator="equal">
      <formula>2</formula>
    </cfRule>
    <cfRule type="cellIs" dxfId="598" priority="499" operator="equal">
      <formula>1</formula>
    </cfRule>
    <cfRule type="cellIs" dxfId="597" priority="500" operator="equal">
      <formula>0</formula>
    </cfRule>
  </conditionalFormatting>
  <conditionalFormatting sqref="H101">
    <cfRule type="cellIs" dxfId="596" priority="491" operator="equal">
      <formula>4</formula>
    </cfRule>
    <cfRule type="cellIs" dxfId="595" priority="492" operator="equal">
      <formula>3</formula>
    </cfRule>
    <cfRule type="cellIs" dxfId="594" priority="493" operator="equal">
      <formula>2</formula>
    </cfRule>
    <cfRule type="cellIs" dxfId="593" priority="494" operator="equal">
      <formula>1</formula>
    </cfRule>
    <cfRule type="cellIs" dxfId="592" priority="495" operator="equal">
      <formula>0</formula>
    </cfRule>
  </conditionalFormatting>
  <conditionalFormatting sqref="H100">
    <cfRule type="cellIs" dxfId="591" priority="486" operator="equal">
      <formula>4</formula>
    </cfRule>
    <cfRule type="cellIs" dxfId="590" priority="487" operator="equal">
      <formula>3</formula>
    </cfRule>
    <cfRule type="cellIs" dxfId="589" priority="488" operator="equal">
      <formula>2</formula>
    </cfRule>
    <cfRule type="cellIs" dxfId="588" priority="489" operator="equal">
      <formula>1</formula>
    </cfRule>
    <cfRule type="cellIs" dxfId="587" priority="490" operator="equal">
      <formula>0</formula>
    </cfRule>
  </conditionalFormatting>
  <conditionalFormatting sqref="H99">
    <cfRule type="cellIs" dxfId="586" priority="481" operator="equal">
      <formula>4</formula>
    </cfRule>
    <cfRule type="cellIs" dxfId="585" priority="482" operator="equal">
      <formula>3</formula>
    </cfRule>
    <cfRule type="cellIs" dxfId="584" priority="483" operator="equal">
      <formula>2</formula>
    </cfRule>
    <cfRule type="cellIs" dxfId="583" priority="484" operator="equal">
      <formula>1</formula>
    </cfRule>
    <cfRule type="cellIs" dxfId="582" priority="485" operator="equal">
      <formula>0</formula>
    </cfRule>
  </conditionalFormatting>
  <conditionalFormatting sqref="H98">
    <cfRule type="cellIs" dxfId="581" priority="476" operator="equal">
      <formula>4</formula>
    </cfRule>
    <cfRule type="cellIs" dxfId="580" priority="477" operator="equal">
      <formula>3</formula>
    </cfRule>
    <cfRule type="cellIs" dxfId="579" priority="478" operator="equal">
      <formula>2</formula>
    </cfRule>
    <cfRule type="cellIs" dxfId="578" priority="479" operator="equal">
      <formula>1</formula>
    </cfRule>
    <cfRule type="cellIs" dxfId="577" priority="480" operator="equal">
      <formula>0</formula>
    </cfRule>
  </conditionalFormatting>
  <conditionalFormatting sqref="H97">
    <cfRule type="cellIs" dxfId="576" priority="471" operator="equal">
      <formula>4</formula>
    </cfRule>
    <cfRule type="cellIs" dxfId="575" priority="472" operator="equal">
      <formula>3</formula>
    </cfRule>
    <cfRule type="cellIs" dxfId="574" priority="473" operator="equal">
      <formula>2</formula>
    </cfRule>
    <cfRule type="cellIs" dxfId="573" priority="474" operator="equal">
      <formula>1</formula>
    </cfRule>
    <cfRule type="cellIs" dxfId="572" priority="475" operator="equal">
      <formula>0</formula>
    </cfRule>
  </conditionalFormatting>
  <conditionalFormatting sqref="H96">
    <cfRule type="cellIs" dxfId="571" priority="466" operator="equal">
      <formula>4</formula>
    </cfRule>
    <cfRule type="cellIs" dxfId="570" priority="467" operator="equal">
      <formula>3</formula>
    </cfRule>
    <cfRule type="cellIs" dxfId="569" priority="468" operator="equal">
      <formula>2</formula>
    </cfRule>
    <cfRule type="cellIs" dxfId="568" priority="469" operator="equal">
      <formula>1</formula>
    </cfRule>
    <cfRule type="cellIs" dxfId="567" priority="470" operator="equal">
      <formula>0</formula>
    </cfRule>
  </conditionalFormatting>
  <conditionalFormatting sqref="H95">
    <cfRule type="cellIs" dxfId="566" priority="461" operator="equal">
      <formula>4</formula>
    </cfRule>
    <cfRule type="cellIs" dxfId="565" priority="462" operator="equal">
      <formula>3</formula>
    </cfRule>
    <cfRule type="cellIs" dxfId="564" priority="463" operator="equal">
      <formula>2</formula>
    </cfRule>
    <cfRule type="cellIs" dxfId="563" priority="464" operator="equal">
      <formula>1</formula>
    </cfRule>
    <cfRule type="cellIs" dxfId="562" priority="465" operator="equal">
      <formula>0</formula>
    </cfRule>
  </conditionalFormatting>
  <conditionalFormatting sqref="H94">
    <cfRule type="cellIs" dxfId="561" priority="456" operator="equal">
      <formula>4</formula>
    </cfRule>
    <cfRule type="cellIs" dxfId="560" priority="457" operator="equal">
      <formula>3</formula>
    </cfRule>
    <cfRule type="cellIs" dxfId="559" priority="458" operator="equal">
      <formula>2</formula>
    </cfRule>
    <cfRule type="cellIs" dxfId="558" priority="459" operator="equal">
      <formula>1</formula>
    </cfRule>
    <cfRule type="cellIs" dxfId="557" priority="460" operator="equal">
      <formula>0</formula>
    </cfRule>
  </conditionalFormatting>
  <conditionalFormatting sqref="H93">
    <cfRule type="cellIs" dxfId="556" priority="451" operator="equal">
      <formula>4</formula>
    </cfRule>
    <cfRule type="cellIs" dxfId="555" priority="452" operator="equal">
      <formula>3</formula>
    </cfRule>
    <cfRule type="cellIs" dxfId="554" priority="453" operator="equal">
      <formula>2</formula>
    </cfRule>
    <cfRule type="cellIs" dxfId="553" priority="454" operator="equal">
      <formula>1</formula>
    </cfRule>
    <cfRule type="cellIs" dxfId="552" priority="455" operator="equal">
      <formula>0</formula>
    </cfRule>
  </conditionalFormatting>
  <conditionalFormatting sqref="H92">
    <cfRule type="cellIs" dxfId="551" priority="446" operator="equal">
      <formula>4</formula>
    </cfRule>
    <cfRule type="cellIs" dxfId="550" priority="447" operator="equal">
      <formula>3</formula>
    </cfRule>
    <cfRule type="cellIs" dxfId="549" priority="448" operator="equal">
      <formula>2</formula>
    </cfRule>
    <cfRule type="cellIs" dxfId="548" priority="449" operator="equal">
      <formula>1</formula>
    </cfRule>
    <cfRule type="cellIs" dxfId="547" priority="450" operator="equal">
      <formula>0</formula>
    </cfRule>
  </conditionalFormatting>
  <conditionalFormatting sqref="H91">
    <cfRule type="cellIs" dxfId="546" priority="441" operator="equal">
      <formula>4</formula>
    </cfRule>
    <cfRule type="cellIs" dxfId="545" priority="442" operator="equal">
      <formula>3</formula>
    </cfRule>
    <cfRule type="cellIs" dxfId="544" priority="443" operator="equal">
      <formula>2</formula>
    </cfRule>
    <cfRule type="cellIs" dxfId="543" priority="444" operator="equal">
      <formula>1</formula>
    </cfRule>
    <cfRule type="cellIs" dxfId="542" priority="445" operator="equal">
      <formula>0</formula>
    </cfRule>
  </conditionalFormatting>
  <conditionalFormatting sqref="H90">
    <cfRule type="cellIs" dxfId="541" priority="436" operator="equal">
      <formula>4</formula>
    </cfRule>
    <cfRule type="cellIs" dxfId="540" priority="437" operator="equal">
      <formula>3</formula>
    </cfRule>
    <cfRule type="cellIs" dxfId="539" priority="438" operator="equal">
      <formula>2</formula>
    </cfRule>
    <cfRule type="cellIs" dxfId="538" priority="439" operator="equal">
      <formula>1</formula>
    </cfRule>
    <cfRule type="cellIs" dxfId="537" priority="440" operator="equal">
      <formula>0</formula>
    </cfRule>
  </conditionalFormatting>
  <conditionalFormatting sqref="H89">
    <cfRule type="cellIs" dxfId="536" priority="431" operator="equal">
      <formula>4</formula>
    </cfRule>
    <cfRule type="cellIs" dxfId="535" priority="432" operator="equal">
      <formula>3</formula>
    </cfRule>
    <cfRule type="cellIs" dxfId="534" priority="433" operator="equal">
      <formula>2</formula>
    </cfRule>
    <cfRule type="cellIs" dxfId="533" priority="434" operator="equal">
      <formula>1</formula>
    </cfRule>
    <cfRule type="cellIs" dxfId="532" priority="435" operator="equal">
      <formula>0</formula>
    </cfRule>
  </conditionalFormatting>
  <conditionalFormatting sqref="H88">
    <cfRule type="cellIs" dxfId="531" priority="426" operator="equal">
      <formula>4</formula>
    </cfRule>
    <cfRule type="cellIs" dxfId="530" priority="427" operator="equal">
      <formula>3</formula>
    </cfRule>
    <cfRule type="cellIs" dxfId="529" priority="428" operator="equal">
      <formula>2</formula>
    </cfRule>
    <cfRule type="cellIs" dxfId="528" priority="429" operator="equal">
      <formula>1</formula>
    </cfRule>
    <cfRule type="cellIs" dxfId="527" priority="430" operator="equal">
      <formula>0</formula>
    </cfRule>
  </conditionalFormatting>
  <conditionalFormatting sqref="H87">
    <cfRule type="cellIs" dxfId="526" priority="421" operator="equal">
      <formula>4</formula>
    </cfRule>
    <cfRule type="cellIs" dxfId="525" priority="422" operator="equal">
      <formula>3</formula>
    </cfRule>
    <cfRule type="cellIs" dxfId="524" priority="423" operator="equal">
      <formula>2</formula>
    </cfRule>
    <cfRule type="cellIs" dxfId="523" priority="424" operator="equal">
      <formula>1</formula>
    </cfRule>
    <cfRule type="cellIs" dxfId="522" priority="425" operator="equal">
      <formula>0</formula>
    </cfRule>
  </conditionalFormatting>
  <conditionalFormatting sqref="H86">
    <cfRule type="cellIs" dxfId="521" priority="416" operator="equal">
      <formula>4</formula>
    </cfRule>
    <cfRule type="cellIs" dxfId="520" priority="417" operator="equal">
      <formula>3</formula>
    </cfRule>
    <cfRule type="cellIs" dxfId="519" priority="418" operator="equal">
      <formula>2</formula>
    </cfRule>
    <cfRule type="cellIs" dxfId="518" priority="419" operator="equal">
      <formula>1</formula>
    </cfRule>
    <cfRule type="cellIs" dxfId="517" priority="420" operator="equal">
      <formula>0</formula>
    </cfRule>
  </conditionalFormatting>
  <conditionalFormatting sqref="H85">
    <cfRule type="cellIs" dxfId="516" priority="411" operator="equal">
      <formula>4</formula>
    </cfRule>
    <cfRule type="cellIs" dxfId="515" priority="412" operator="equal">
      <formula>3</formula>
    </cfRule>
    <cfRule type="cellIs" dxfId="514" priority="413" operator="equal">
      <formula>2</formula>
    </cfRule>
    <cfRule type="cellIs" dxfId="513" priority="414" operator="equal">
      <formula>1</formula>
    </cfRule>
    <cfRule type="cellIs" dxfId="512" priority="415" operator="equal">
      <formula>0</formula>
    </cfRule>
  </conditionalFormatting>
  <conditionalFormatting sqref="H84">
    <cfRule type="cellIs" dxfId="511" priority="406" operator="equal">
      <formula>4</formula>
    </cfRule>
    <cfRule type="cellIs" dxfId="510" priority="407" operator="equal">
      <formula>3</formula>
    </cfRule>
    <cfRule type="cellIs" dxfId="509" priority="408" operator="equal">
      <formula>2</formula>
    </cfRule>
    <cfRule type="cellIs" dxfId="508" priority="409" operator="equal">
      <formula>1</formula>
    </cfRule>
    <cfRule type="cellIs" dxfId="507" priority="410" operator="equal">
      <formula>0</formula>
    </cfRule>
  </conditionalFormatting>
  <conditionalFormatting sqref="H83">
    <cfRule type="cellIs" dxfId="506" priority="401" operator="equal">
      <formula>4</formula>
    </cfRule>
    <cfRule type="cellIs" dxfId="505" priority="402" operator="equal">
      <formula>3</formula>
    </cfRule>
    <cfRule type="cellIs" dxfId="504" priority="403" operator="equal">
      <formula>2</formula>
    </cfRule>
    <cfRule type="cellIs" dxfId="503" priority="404" operator="equal">
      <formula>1</formula>
    </cfRule>
    <cfRule type="cellIs" dxfId="502" priority="405" operator="equal">
      <formula>0</formula>
    </cfRule>
  </conditionalFormatting>
  <conditionalFormatting sqref="H82">
    <cfRule type="cellIs" dxfId="501" priority="396" operator="equal">
      <formula>4</formula>
    </cfRule>
    <cfRule type="cellIs" dxfId="500" priority="397" operator="equal">
      <formula>3</formula>
    </cfRule>
    <cfRule type="cellIs" dxfId="499" priority="398" operator="equal">
      <formula>2</formula>
    </cfRule>
    <cfRule type="cellIs" dxfId="498" priority="399" operator="equal">
      <formula>1</formula>
    </cfRule>
    <cfRule type="cellIs" dxfId="497" priority="400" operator="equal">
      <formula>0</formula>
    </cfRule>
  </conditionalFormatting>
  <conditionalFormatting sqref="H81">
    <cfRule type="cellIs" dxfId="496" priority="391" operator="equal">
      <formula>4</formula>
    </cfRule>
    <cfRule type="cellIs" dxfId="495" priority="392" operator="equal">
      <formula>3</formula>
    </cfRule>
    <cfRule type="cellIs" dxfId="494" priority="393" operator="equal">
      <formula>2</formula>
    </cfRule>
    <cfRule type="cellIs" dxfId="493" priority="394" operator="equal">
      <formula>1</formula>
    </cfRule>
    <cfRule type="cellIs" dxfId="492" priority="395" operator="equal">
      <formula>0</formula>
    </cfRule>
  </conditionalFormatting>
  <conditionalFormatting sqref="H80">
    <cfRule type="cellIs" dxfId="491" priority="386" operator="equal">
      <formula>4</formula>
    </cfRule>
    <cfRule type="cellIs" dxfId="490" priority="387" operator="equal">
      <formula>3</formula>
    </cfRule>
    <cfRule type="cellIs" dxfId="489" priority="388" operator="equal">
      <formula>2</formula>
    </cfRule>
    <cfRule type="cellIs" dxfId="488" priority="389" operator="equal">
      <formula>1</formula>
    </cfRule>
    <cfRule type="cellIs" dxfId="487" priority="390" operator="equal">
      <formula>0</formula>
    </cfRule>
  </conditionalFormatting>
  <conditionalFormatting sqref="H79">
    <cfRule type="cellIs" dxfId="486" priority="381" operator="equal">
      <formula>4</formula>
    </cfRule>
    <cfRule type="cellIs" dxfId="485" priority="382" operator="equal">
      <formula>3</formula>
    </cfRule>
    <cfRule type="cellIs" dxfId="484" priority="383" operator="equal">
      <formula>2</formula>
    </cfRule>
    <cfRule type="cellIs" dxfId="483" priority="384" operator="equal">
      <formula>1</formula>
    </cfRule>
    <cfRule type="cellIs" dxfId="482" priority="385" operator="equal">
      <formula>0</formula>
    </cfRule>
  </conditionalFormatting>
  <conditionalFormatting sqref="H78">
    <cfRule type="cellIs" dxfId="481" priority="376" operator="equal">
      <formula>4</formula>
    </cfRule>
    <cfRule type="cellIs" dxfId="480" priority="377" operator="equal">
      <formula>3</formula>
    </cfRule>
    <cfRule type="cellIs" dxfId="479" priority="378" operator="equal">
      <formula>2</formula>
    </cfRule>
    <cfRule type="cellIs" dxfId="478" priority="379" operator="equal">
      <formula>1</formula>
    </cfRule>
    <cfRule type="cellIs" dxfId="477" priority="380" operator="equal">
      <formula>0</formula>
    </cfRule>
  </conditionalFormatting>
  <conditionalFormatting sqref="H77">
    <cfRule type="cellIs" dxfId="476" priority="371" operator="equal">
      <formula>4</formula>
    </cfRule>
    <cfRule type="cellIs" dxfId="475" priority="372" operator="equal">
      <formula>3</formula>
    </cfRule>
    <cfRule type="cellIs" dxfId="474" priority="373" operator="equal">
      <formula>2</formula>
    </cfRule>
    <cfRule type="cellIs" dxfId="473" priority="374" operator="equal">
      <formula>1</formula>
    </cfRule>
    <cfRule type="cellIs" dxfId="472" priority="375" operator="equal">
      <formula>0</formula>
    </cfRule>
  </conditionalFormatting>
  <conditionalFormatting sqref="H76">
    <cfRule type="cellIs" dxfId="471" priority="366" operator="equal">
      <formula>4</formula>
    </cfRule>
    <cfRule type="cellIs" dxfId="470" priority="367" operator="equal">
      <formula>3</formula>
    </cfRule>
    <cfRule type="cellIs" dxfId="469" priority="368" operator="equal">
      <formula>2</formula>
    </cfRule>
    <cfRule type="cellIs" dxfId="468" priority="369" operator="equal">
      <formula>1</formula>
    </cfRule>
    <cfRule type="cellIs" dxfId="467" priority="370" operator="equal">
      <formula>0</formula>
    </cfRule>
  </conditionalFormatting>
  <conditionalFormatting sqref="H75">
    <cfRule type="cellIs" dxfId="466" priority="361" operator="equal">
      <formula>4</formula>
    </cfRule>
    <cfRule type="cellIs" dxfId="465" priority="362" operator="equal">
      <formula>3</formula>
    </cfRule>
    <cfRule type="cellIs" dxfId="464" priority="363" operator="equal">
      <formula>2</formula>
    </cfRule>
    <cfRule type="cellIs" dxfId="463" priority="364" operator="equal">
      <formula>1</formula>
    </cfRule>
    <cfRule type="cellIs" dxfId="462" priority="365" operator="equal">
      <formula>0</formula>
    </cfRule>
  </conditionalFormatting>
  <conditionalFormatting sqref="H74">
    <cfRule type="cellIs" dxfId="461" priority="356" operator="equal">
      <formula>4</formula>
    </cfRule>
    <cfRule type="cellIs" dxfId="460" priority="357" operator="equal">
      <formula>3</formula>
    </cfRule>
    <cfRule type="cellIs" dxfId="459" priority="358" operator="equal">
      <formula>2</formula>
    </cfRule>
    <cfRule type="cellIs" dxfId="458" priority="359" operator="equal">
      <formula>1</formula>
    </cfRule>
    <cfRule type="cellIs" dxfId="457" priority="360" operator="equal">
      <formula>0</formula>
    </cfRule>
  </conditionalFormatting>
  <conditionalFormatting sqref="H73">
    <cfRule type="cellIs" dxfId="456" priority="351" operator="equal">
      <formula>4</formula>
    </cfRule>
    <cfRule type="cellIs" dxfId="455" priority="352" operator="equal">
      <formula>3</formula>
    </cfRule>
    <cfRule type="cellIs" dxfId="454" priority="353" operator="equal">
      <formula>2</formula>
    </cfRule>
    <cfRule type="cellIs" dxfId="453" priority="354" operator="equal">
      <formula>1</formula>
    </cfRule>
    <cfRule type="cellIs" dxfId="452" priority="355" operator="equal">
      <formula>0</formula>
    </cfRule>
  </conditionalFormatting>
  <conditionalFormatting sqref="H72">
    <cfRule type="cellIs" dxfId="451" priority="346" operator="equal">
      <formula>4</formula>
    </cfRule>
    <cfRule type="cellIs" dxfId="450" priority="347" operator="equal">
      <formula>3</formula>
    </cfRule>
    <cfRule type="cellIs" dxfId="449" priority="348" operator="equal">
      <formula>2</formula>
    </cfRule>
    <cfRule type="cellIs" dxfId="448" priority="349" operator="equal">
      <formula>1</formula>
    </cfRule>
    <cfRule type="cellIs" dxfId="447" priority="350" operator="equal">
      <formula>0</formula>
    </cfRule>
  </conditionalFormatting>
  <conditionalFormatting sqref="H71">
    <cfRule type="cellIs" dxfId="446" priority="341" operator="equal">
      <formula>4</formula>
    </cfRule>
    <cfRule type="cellIs" dxfId="445" priority="342" operator="equal">
      <formula>3</formula>
    </cfRule>
    <cfRule type="cellIs" dxfId="444" priority="343" operator="equal">
      <formula>2</formula>
    </cfRule>
    <cfRule type="cellIs" dxfId="443" priority="344" operator="equal">
      <formula>1</formula>
    </cfRule>
    <cfRule type="cellIs" dxfId="442" priority="345" operator="equal">
      <formula>0</formula>
    </cfRule>
  </conditionalFormatting>
  <conditionalFormatting sqref="H70">
    <cfRule type="cellIs" dxfId="441" priority="336" operator="equal">
      <formula>4</formula>
    </cfRule>
    <cfRule type="cellIs" dxfId="440" priority="337" operator="equal">
      <formula>3</formula>
    </cfRule>
    <cfRule type="cellIs" dxfId="439" priority="338" operator="equal">
      <formula>2</formula>
    </cfRule>
    <cfRule type="cellIs" dxfId="438" priority="339" operator="equal">
      <formula>1</formula>
    </cfRule>
    <cfRule type="cellIs" dxfId="437" priority="340" operator="equal">
      <formula>0</formula>
    </cfRule>
  </conditionalFormatting>
  <conditionalFormatting sqref="H69">
    <cfRule type="cellIs" dxfId="436" priority="331" operator="equal">
      <formula>4</formula>
    </cfRule>
    <cfRule type="cellIs" dxfId="435" priority="332" operator="equal">
      <formula>3</formula>
    </cfRule>
    <cfRule type="cellIs" dxfId="434" priority="333" operator="equal">
      <formula>2</formula>
    </cfRule>
    <cfRule type="cellIs" dxfId="433" priority="334" operator="equal">
      <formula>1</formula>
    </cfRule>
    <cfRule type="cellIs" dxfId="432" priority="335" operator="equal">
      <formula>0</formula>
    </cfRule>
  </conditionalFormatting>
  <conditionalFormatting sqref="H68">
    <cfRule type="cellIs" dxfId="431" priority="326" operator="equal">
      <formula>4</formula>
    </cfRule>
    <cfRule type="cellIs" dxfId="430" priority="327" operator="equal">
      <formula>3</formula>
    </cfRule>
    <cfRule type="cellIs" dxfId="429" priority="328" operator="equal">
      <formula>2</formula>
    </cfRule>
    <cfRule type="cellIs" dxfId="428" priority="329" operator="equal">
      <formula>1</formula>
    </cfRule>
    <cfRule type="cellIs" dxfId="427" priority="330" operator="equal">
      <formula>0</formula>
    </cfRule>
  </conditionalFormatting>
  <conditionalFormatting sqref="H67">
    <cfRule type="cellIs" dxfId="426" priority="321" operator="equal">
      <formula>4</formula>
    </cfRule>
    <cfRule type="cellIs" dxfId="425" priority="322" operator="equal">
      <formula>3</formula>
    </cfRule>
    <cfRule type="cellIs" dxfId="424" priority="323" operator="equal">
      <formula>2</formula>
    </cfRule>
    <cfRule type="cellIs" dxfId="423" priority="324" operator="equal">
      <formula>1</formula>
    </cfRule>
    <cfRule type="cellIs" dxfId="422" priority="325" operator="equal">
      <formula>0</formula>
    </cfRule>
  </conditionalFormatting>
  <conditionalFormatting sqref="H66">
    <cfRule type="cellIs" dxfId="421" priority="316" operator="equal">
      <formula>4</formula>
    </cfRule>
    <cfRule type="cellIs" dxfId="420" priority="317" operator="equal">
      <formula>3</formula>
    </cfRule>
    <cfRule type="cellIs" dxfId="419" priority="318" operator="equal">
      <formula>2</formula>
    </cfRule>
    <cfRule type="cellIs" dxfId="418" priority="319" operator="equal">
      <formula>1</formula>
    </cfRule>
    <cfRule type="cellIs" dxfId="417" priority="320" operator="equal">
      <formula>0</formula>
    </cfRule>
  </conditionalFormatting>
  <conditionalFormatting sqref="H65">
    <cfRule type="cellIs" dxfId="416" priority="311" operator="equal">
      <formula>4</formula>
    </cfRule>
    <cfRule type="cellIs" dxfId="415" priority="312" operator="equal">
      <formula>3</formula>
    </cfRule>
    <cfRule type="cellIs" dxfId="414" priority="313" operator="equal">
      <formula>2</formula>
    </cfRule>
    <cfRule type="cellIs" dxfId="413" priority="314" operator="equal">
      <formula>1</formula>
    </cfRule>
    <cfRule type="cellIs" dxfId="412" priority="315" operator="equal">
      <formula>0</formula>
    </cfRule>
  </conditionalFormatting>
  <conditionalFormatting sqref="H64">
    <cfRule type="cellIs" dxfId="411" priority="306" operator="equal">
      <formula>4</formula>
    </cfRule>
    <cfRule type="cellIs" dxfId="410" priority="307" operator="equal">
      <formula>3</formula>
    </cfRule>
    <cfRule type="cellIs" dxfId="409" priority="308" operator="equal">
      <formula>2</formula>
    </cfRule>
    <cfRule type="cellIs" dxfId="408" priority="309" operator="equal">
      <formula>1</formula>
    </cfRule>
    <cfRule type="cellIs" dxfId="407" priority="310" operator="equal">
      <formula>0</formula>
    </cfRule>
  </conditionalFormatting>
  <conditionalFormatting sqref="H63">
    <cfRule type="cellIs" dxfId="406" priority="301" operator="equal">
      <formula>4</formula>
    </cfRule>
    <cfRule type="cellIs" dxfId="405" priority="302" operator="equal">
      <formula>3</formula>
    </cfRule>
    <cfRule type="cellIs" dxfId="404" priority="303" operator="equal">
      <formula>2</formula>
    </cfRule>
    <cfRule type="cellIs" dxfId="403" priority="304" operator="equal">
      <formula>1</formula>
    </cfRule>
    <cfRule type="cellIs" dxfId="402" priority="305" operator="equal">
      <formula>0</formula>
    </cfRule>
  </conditionalFormatting>
  <conditionalFormatting sqref="H62">
    <cfRule type="cellIs" dxfId="401" priority="296" operator="equal">
      <formula>4</formula>
    </cfRule>
    <cfRule type="cellIs" dxfId="400" priority="297" operator="equal">
      <formula>3</formula>
    </cfRule>
    <cfRule type="cellIs" dxfId="399" priority="298" operator="equal">
      <formula>2</formula>
    </cfRule>
    <cfRule type="cellIs" dxfId="398" priority="299" operator="equal">
      <formula>1</formula>
    </cfRule>
    <cfRule type="cellIs" dxfId="397" priority="300" operator="equal">
      <formula>0</formula>
    </cfRule>
  </conditionalFormatting>
  <conditionalFormatting sqref="H61">
    <cfRule type="cellIs" dxfId="396" priority="291" operator="equal">
      <formula>4</formula>
    </cfRule>
    <cfRule type="cellIs" dxfId="395" priority="292" operator="equal">
      <formula>3</formula>
    </cfRule>
    <cfRule type="cellIs" dxfId="394" priority="293" operator="equal">
      <formula>2</formula>
    </cfRule>
    <cfRule type="cellIs" dxfId="393" priority="294" operator="equal">
      <formula>1</formula>
    </cfRule>
    <cfRule type="cellIs" dxfId="392" priority="295" operator="equal">
      <formula>0</formula>
    </cfRule>
  </conditionalFormatting>
  <conditionalFormatting sqref="H60">
    <cfRule type="cellIs" dxfId="391" priority="286" operator="equal">
      <formula>4</formula>
    </cfRule>
    <cfRule type="cellIs" dxfId="390" priority="287" operator="equal">
      <formula>3</formula>
    </cfRule>
    <cfRule type="cellIs" dxfId="389" priority="288" operator="equal">
      <formula>2</formula>
    </cfRule>
    <cfRule type="cellIs" dxfId="388" priority="289" operator="equal">
      <formula>1</formula>
    </cfRule>
    <cfRule type="cellIs" dxfId="387" priority="290" operator="equal">
      <formula>0</formula>
    </cfRule>
  </conditionalFormatting>
  <conditionalFormatting sqref="H59">
    <cfRule type="cellIs" dxfId="386" priority="281" operator="equal">
      <formula>4</formula>
    </cfRule>
    <cfRule type="cellIs" dxfId="385" priority="282" operator="equal">
      <formula>3</formula>
    </cfRule>
    <cfRule type="cellIs" dxfId="384" priority="283" operator="equal">
      <formula>2</formula>
    </cfRule>
    <cfRule type="cellIs" dxfId="383" priority="284" operator="equal">
      <formula>1</formula>
    </cfRule>
    <cfRule type="cellIs" dxfId="382" priority="285" operator="equal">
      <formula>0</formula>
    </cfRule>
  </conditionalFormatting>
  <conditionalFormatting sqref="H58">
    <cfRule type="cellIs" dxfId="381" priority="276" operator="equal">
      <formula>4</formula>
    </cfRule>
    <cfRule type="cellIs" dxfId="380" priority="277" operator="equal">
      <formula>3</formula>
    </cfRule>
    <cfRule type="cellIs" dxfId="379" priority="278" operator="equal">
      <formula>2</formula>
    </cfRule>
    <cfRule type="cellIs" dxfId="378" priority="279" operator="equal">
      <formula>1</formula>
    </cfRule>
    <cfRule type="cellIs" dxfId="377" priority="280" operator="equal">
      <formula>0</formula>
    </cfRule>
  </conditionalFormatting>
  <conditionalFormatting sqref="H57">
    <cfRule type="cellIs" dxfId="376" priority="271" operator="equal">
      <formula>4</formula>
    </cfRule>
    <cfRule type="cellIs" dxfId="375" priority="272" operator="equal">
      <formula>3</formula>
    </cfRule>
    <cfRule type="cellIs" dxfId="374" priority="273" operator="equal">
      <formula>2</formula>
    </cfRule>
    <cfRule type="cellIs" dxfId="373" priority="274" operator="equal">
      <formula>1</formula>
    </cfRule>
    <cfRule type="cellIs" dxfId="372" priority="275" operator="equal">
      <formula>0</formula>
    </cfRule>
  </conditionalFormatting>
  <conditionalFormatting sqref="H56">
    <cfRule type="cellIs" dxfId="371" priority="266" operator="equal">
      <formula>4</formula>
    </cfRule>
    <cfRule type="cellIs" dxfId="370" priority="267" operator="equal">
      <formula>3</formula>
    </cfRule>
    <cfRule type="cellIs" dxfId="369" priority="268" operator="equal">
      <formula>2</formula>
    </cfRule>
    <cfRule type="cellIs" dxfId="368" priority="269" operator="equal">
      <formula>1</formula>
    </cfRule>
    <cfRule type="cellIs" dxfId="367" priority="270" operator="equal">
      <formula>0</formula>
    </cfRule>
  </conditionalFormatting>
  <conditionalFormatting sqref="H55">
    <cfRule type="cellIs" dxfId="366" priority="261" operator="equal">
      <formula>4</formula>
    </cfRule>
    <cfRule type="cellIs" dxfId="365" priority="262" operator="equal">
      <formula>3</formula>
    </cfRule>
    <cfRule type="cellIs" dxfId="364" priority="263" operator="equal">
      <formula>2</formula>
    </cfRule>
    <cfRule type="cellIs" dxfId="363" priority="264" operator="equal">
      <formula>1</formula>
    </cfRule>
    <cfRule type="cellIs" dxfId="362" priority="265" operator="equal">
      <formula>0</formula>
    </cfRule>
  </conditionalFormatting>
  <conditionalFormatting sqref="H54">
    <cfRule type="cellIs" dxfId="361" priority="256" operator="equal">
      <formula>4</formula>
    </cfRule>
    <cfRule type="cellIs" dxfId="360" priority="257" operator="equal">
      <formula>3</formula>
    </cfRule>
    <cfRule type="cellIs" dxfId="359" priority="258" operator="equal">
      <formula>2</formula>
    </cfRule>
    <cfRule type="cellIs" dxfId="358" priority="259" operator="equal">
      <formula>1</formula>
    </cfRule>
    <cfRule type="cellIs" dxfId="357" priority="260" operator="equal">
      <formula>0</formula>
    </cfRule>
  </conditionalFormatting>
  <conditionalFormatting sqref="H53">
    <cfRule type="cellIs" dxfId="356" priority="251" operator="equal">
      <formula>4</formula>
    </cfRule>
    <cfRule type="cellIs" dxfId="355" priority="252" operator="equal">
      <formula>3</formula>
    </cfRule>
    <cfRule type="cellIs" dxfId="354" priority="253" operator="equal">
      <formula>2</formula>
    </cfRule>
    <cfRule type="cellIs" dxfId="353" priority="254" operator="equal">
      <formula>1</formula>
    </cfRule>
    <cfRule type="cellIs" dxfId="352" priority="255" operator="equal">
      <formula>0</formula>
    </cfRule>
  </conditionalFormatting>
  <conditionalFormatting sqref="H52">
    <cfRule type="cellIs" dxfId="351" priority="246" operator="equal">
      <formula>4</formula>
    </cfRule>
    <cfRule type="cellIs" dxfId="350" priority="247" operator="equal">
      <formula>3</formula>
    </cfRule>
    <cfRule type="cellIs" dxfId="349" priority="248" operator="equal">
      <formula>2</formula>
    </cfRule>
    <cfRule type="cellIs" dxfId="348" priority="249" operator="equal">
      <formula>1</formula>
    </cfRule>
    <cfRule type="cellIs" dxfId="347" priority="250" operator="equal">
      <formula>0</formula>
    </cfRule>
  </conditionalFormatting>
  <conditionalFormatting sqref="H51">
    <cfRule type="cellIs" dxfId="346" priority="241" operator="equal">
      <formula>4</formula>
    </cfRule>
    <cfRule type="cellIs" dxfId="345" priority="242" operator="equal">
      <formula>3</formula>
    </cfRule>
    <cfRule type="cellIs" dxfId="344" priority="243" operator="equal">
      <formula>2</formula>
    </cfRule>
    <cfRule type="cellIs" dxfId="343" priority="244" operator="equal">
      <formula>1</formula>
    </cfRule>
    <cfRule type="cellIs" dxfId="342" priority="245" operator="equal">
      <formula>0</formula>
    </cfRule>
  </conditionalFormatting>
  <conditionalFormatting sqref="H50">
    <cfRule type="cellIs" dxfId="341" priority="236" operator="equal">
      <formula>4</formula>
    </cfRule>
    <cfRule type="cellIs" dxfId="340" priority="237" operator="equal">
      <formula>3</formula>
    </cfRule>
    <cfRule type="cellIs" dxfId="339" priority="238" operator="equal">
      <formula>2</formula>
    </cfRule>
    <cfRule type="cellIs" dxfId="338" priority="239" operator="equal">
      <formula>1</formula>
    </cfRule>
    <cfRule type="cellIs" dxfId="337" priority="240" operator="equal">
      <formula>0</formula>
    </cfRule>
  </conditionalFormatting>
  <conditionalFormatting sqref="H49">
    <cfRule type="cellIs" dxfId="336" priority="231" operator="equal">
      <formula>4</formula>
    </cfRule>
    <cfRule type="cellIs" dxfId="335" priority="232" operator="equal">
      <formula>3</formula>
    </cfRule>
    <cfRule type="cellIs" dxfId="334" priority="233" operator="equal">
      <formula>2</formula>
    </cfRule>
    <cfRule type="cellIs" dxfId="333" priority="234" operator="equal">
      <formula>1</formula>
    </cfRule>
    <cfRule type="cellIs" dxfId="332" priority="235" operator="equal">
      <formula>0</formula>
    </cfRule>
  </conditionalFormatting>
  <conditionalFormatting sqref="H48">
    <cfRule type="cellIs" dxfId="331" priority="226" operator="equal">
      <formula>4</formula>
    </cfRule>
    <cfRule type="cellIs" dxfId="330" priority="227" operator="equal">
      <formula>3</formula>
    </cfRule>
    <cfRule type="cellIs" dxfId="329" priority="228" operator="equal">
      <formula>2</formula>
    </cfRule>
    <cfRule type="cellIs" dxfId="328" priority="229" operator="equal">
      <formula>1</formula>
    </cfRule>
    <cfRule type="cellIs" dxfId="327" priority="230" operator="equal">
      <formula>0</formula>
    </cfRule>
  </conditionalFormatting>
  <conditionalFormatting sqref="H47">
    <cfRule type="cellIs" dxfId="326" priority="221" operator="equal">
      <formula>4</formula>
    </cfRule>
    <cfRule type="cellIs" dxfId="325" priority="222" operator="equal">
      <formula>3</formula>
    </cfRule>
    <cfRule type="cellIs" dxfId="324" priority="223" operator="equal">
      <formula>2</formula>
    </cfRule>
    <cfRule type="cellIs" dxfId="323" priority="224" operator="equal">
      <formula>1</formula>
    </cfRule>
    <cfRule type="cellIs" dxfId="322" priority="225" operator="equal">
      <formula>0</formula>
    </cfRule>
  </conditionalFormatting>
  <conditionalFormatting sqref="H46">
    <cfRule type="cellIs" dxfId="321" priority="216" operator="equal">
      <formula>4</formula>
    </cfRule>
    <cfRule type="cellIs" dxfId="320" priority="217" operator="equal">
      <formula>3</formula>
    </cfRule>
    <cfRule type="cellIs" dxfId="319" priority="218" operator="equal">
      <formula>2</formula>
    </cfRule>
    <cfRule type="cellIs" dxfId="318" priority="219" operator="equal">
      <formula>1</formula>
    </cfRule>
    <cfRule type="cellIs" dxfId="317" priority="220" operator="equal">
      <formula>0</formula>
    </cfRule>
  </conditionalFormatting>
  <conditionalFormatting sqref="H45">
    <cfRule type="cellIs" dxfId="316" priority="211" operator="equal">
      <formula>4</formula>
    </cfRule>
    <cfRule type="cellIs" dxfId="315" priority="212" operator="equal">
      <formula>3</formula>
    </cfRule>
    <cfRule type="cellIs" dxfId="314" priority="213" operator="equal">
      <formula>2</formula>
    </cfRule>
    <cfRule type="cellIs" dxfId="313" priority="214" operator="equal">
      <formula>1</formula>
    </cfRule>
    <cfRule type="cellIs" dxfId="312" priority="215" operator="equal">
      <formula>0</formula>
    </cfRule>
  </conditionalFormatting>
  <conditionalFormatting sqref="H44">
    <cfRule type="cellIs" dxfId="311" priority="206" operator="equal">
      <formula>4</formula>
    </cfRule>
    <cfRule type="cellIs" dxfId="310" priority="207" operator="equal">
      <formula>3</formula>
    </cfRule>
    <cfRule type="cellIs" dxfId="309" priority="208" operator="equal">
      <formula>2</formula>
    </cfRule>
    <cfRule type="cellIs" dxfId="308" priority="209" operator="equal">
      <formula>1</formula>
    </cfRule>
    <cfRule type="cellIs" dxfId="307" priority="210" operator="equal">
      <formula>0</formula>
    </cfRule>
  </conditionalFormatting>
  <conditionalFormatting sqref="H43">
    <cfRule type="cellIs" dxfId="306" priority="201" operator="equal">
      <formula>4</formula>
    </cfRule>
    <cfRule type="cellIs" dxfId="305" priority="202" operator="equal">
      <formula>3</formula>
    </cfRule>
    <cfRule type="cellIs" dxfId="304" priority="203" operator="equal">
      <formula>2</formula>
    </cfRule>
    <cfRule type="cellIs" dxfId="303" priority="204" operator="equal">
      <formula>1</formula>
    </cfRule>
    <cfRule type="cellIs" dxfId="302" priority="205" operator="equal">
      <formula>0</formula>
    </cfRule>
  </conditionalFormatting>
  <conditionalFormatting sqref="H42">
    <cfRule type="cellIs" dxfId="301" priority="196" operator="equal">
      <formula>4</formula>
    </cfRule>
    <cfRule type="cellIs" dxfId="300" priority="197" operator="equal">
      <formula>3</formula>
    </cfRule>
    <cfRule type="cellIs" dxfId="299" priority="198" operator="equal">
      <formula>2</formula>
    </cfRule>
    <cfRule type="cellIs" dxfId="298" priority="199" operator="equal">
      <formula>1</formula>
    </cfRule>
    <cfRule type="cellIs" dxfId="297" priority="200" operator="equal">
      <formula>0</formula>
    </cfRule>
  </conditionalFormatting>
  <conditionalFormatting sqref="H41">
    <cfRule type="cellIs" dxfId="296" priority="191" operator="equal">
      <formula>4</formula>
    </cfRule>
    <cfRule type="cellIs" dxfId="295" priority="192" operator="equal">
      <formula>3</formula>
    </cfRule>
    <cfRule type="cellIs" dxfId="294" priority="193" operator="equal">
      <formula>2</formula>
    </cfRule>
    <cfRule type="cellIs" dxfId="293" priority="194" operator="equal">
      <formula>1</formula>
    </cfRule>
    <cfRule type="cellIs" dxfId="292" priority="195" operator="equal">
      <formula>0</formula>
    </cfRule>
  </conditionalFormatting>
  <conditionalFormatting sqref="H40">
    <cfRule type="cellIs" dxfId="291" priority="186" operator="equal">
      <formula>4</formula>
    </cfRule>
    <cfRule type="cellIs" dxfId="290" priority="187" operator="equal">
      <formula>3</formula>
    </cfRule>
    <cfRule type="cellIs" dxfId="289" priority="188" operator="equal">
      <formula>2</formula>
    </cfRule>
    <cfRule type="cellIs" dxfId="288" priority="189" operator="equal">
      <formula>1</formula>
    </cfRule>
    <cfRule type="cellIs" dxfId="287" priority="190" operator="equal">
      <formula>0</formula>
    </cfRule>
  </conditionalFormatting>
  <conditionalFormatting sqref="H39">
    <cfRule type="cellIs" dxfId="286" priority="181" operator="equal">
      <formula>4</formula>
    </cfRule>
    <cfRule type="cellIs" dxfId="285" priority="182" operator="equal">
      <formula>3</formula>
    </cfRule>
    <cfRule type="cellIs" dxfId="284" priority="183" operator="equal">
      <formula>2</formula>
    </cfRule>
    <cfRule type="cellIs" dxfId="283" priority="184" operator="equal">
      <formula>1</formula>
    </cfRule>
    <cfRule type="cellIs" dxfId="282" priority="185" operator="equal">
      <formula>0</formula>
    </cfRule>
  </conditionalFormatting>
  <conditionalFormatting sqref="H38">
    <cfRule type="cellIs" dxfId="281" priority="176" operator="equal">
      <formula>4</formula>
    </cfRule>
    <cfRule type="cellIs" dxfId="280" priority="177" operator="equal">
      <formula>3</formula>
    </cfRule>
    <cfRule type="cellIs" dxfId="279" priority="178" operator="equal">
      <formula>2</formula>
    </cfRule>
    <cfRule type="cellIs" dxfId="278" priority="179" operator="equal">
      <formula>1</formula>
    </cfRule>
    <cfRule type="cellIs" dxfId="277" priority="180" operator="equal">
      <formula>0</formula>
    </cfRule>
  </conditionalFormatting>
  <conditionalFormatting sqref="H37">
    <cfRule type="cellIs" dxfId="276" priority="171" operator="equal">
      <formula>4</formula>
    </cfRule>
    <cfRule type="cellIs" dxfId="275" priority="172" operator="equal">
      <formula>3</formula>
    </cfRule>
    <cfRule type="cellIs" dxfId="274" priority="173" operator="equal">
      <formula>2</formula>
    </cfRule>
    <cfRule type="cellIs" dxfId="273" priority="174" operator="equal">
      <formula>1</formula>
    </cfRule>
    <cfRule type="cellIs" dxfId="272" priority="175" operator="equal">
      <formula>0</formula>
    </cfRule>
  </conditionalFormatting>
  <conditionalFormatting sqref="H36">
    <cfRule type="cellIs" dxfId="271" priority="166" operator="equal">
      <formula>4</formula>
    </cfRule>
    <cfRule type="cellIs" dxfId="270" priority="167" operator="equal">
      <formula>3</formula>
    </cfRule>
    <cfRule type="cellIs" dxfId="269" priority="168" operator="equal">
      <formula>2</formula>
    </cfRule>
    <cfRule type="cellIs" dxfId="268" priority="169" operator="equal">
      <formula>1</formula>
    </cfRule>
    <cfRule type="cellIs" dxfId="267" priority="170" operator="equal">
      <formula>0</formula>
    </cfRule>
  </conditionalFormatting>
  <conditionalFormatting sqref="H35">
    <cfRule type="cellIs" dxfId="266" priority="161" operator="equal">
      <formula>4</formula>
    </cfRule>
    <cfRule type="cellIs" dxfId="265" priority="162" operator="equal">
      <formula>3</formula>
    </cfRule>
    <cfRule type="cellIs" dxfId="264" priority="163" operator="equal">
      <formula>2</formula>
    </cfRule>
    <cfRule type="cellIs" dxfId="263" priority="164" operator="equal">
      <formula>1</formula>
    </cfRule>
    <cfRule type="cellIs" dxfId="262" priority="165" operator="equal">
      <formula>0</formula>
    </cfRule>
  </conditionalFormatting>
  <conditionalFormatting sqref="H34">
    <cfRule type="cellIs" dxfId="261" priority="156" operator="equal">
      <formula>4</formula>
    </cfRule>
    <cfRule type="cellIs" dxfId="260" priority="157" operator="equal">
      <formula>3</formula>
    </cfRule>
    <cfRule type="cellIs" dxfId="259" priority="158" operator="equal">
      <formula>2</formula>
    </cfRule>
    <cfRule type="cellIs" dxfId="258" priority="159" operator="equal">
      <formula>1</formula>
    </cfRule>
    <cfRule type="cellIs" dxfId="257" priority="160" operator="equal">
      <formula>0</formula>
    </cfRule>
  </conditionalFormatting>
  <conditionalFormatting sqref="H33">
    <cfRule type="cellIs" dxfId="256" priority="151" operator="equal">
      <formula>4</formula>
    </cfRule>
    <cfRule type="cellIs" dxfId="255" priority="152" operator="equal">
      <formula>3</formula>
    </cfRule>
    <cfRule type="cellIs" dxfId="254" priority="153" operator="equal">
      <formula>2</formula>
    </cfRule>
    <cfRule type="cellIs" dxfId="253" priority="154" operator="equal">
      <formula>1</formula>
    </cfRule>
    <cfRule type="cellIs" dxfId="252" priority="155" operator="equal">
      <formula>0</formula>
    </cfRule>
  </conditionalFormatting>
  <conditionalFormatting sqref="H32">
    <cfRule type="cellIs" dxfId="251" priority="146" operator="equal">
      <formula>4</formula>
    </cfRule>
    <cfRule type="cellIs" dxfId="250" priority="147" operator="equal">
      <formula>3</formula>
    </cfRule>
    <cfRule type="cellIs" dxfId="249" priority="148" operator="equal">
      <formula>2</formula>
    </cfRule>
    <cfRule type="cellIs" dxfId="248" priority="149" operator="equal">
      <formula>1</formula>
    </cfRule>
    <cfRule type="cellIs" dxfId="247" priority="150" operator="equal">
      <formula>0</formula>
    </cfRule>
  </conditionalFormatting>
  <conditionalFormatting sqref="H31">
    <cfRule type="cellIs" dxfId="246" priority="141" operator="equal">
      <formula>4</formula>
    </cfRule>
    <cfRule type="cellIs" dxfId="245" priority="142" operator="equal">
      <formula>3</formula>
    </cfRule>
    <cfRule type="cellIs" dxfId="244" priority="143" operator="equal">
      <formula>2</formula>
    </cfRule>
    <cfRule type="cellIs" dxfId="243" priority="144" operator="equal">
      <formula>1</formula>
    </cfRule>
    <cfRule type="cellIs" dxfId="242" priority="145" operator="equal">
      <formula>0</formula>
    </cfRule>
  </conditionalFormatting>
  <conditionalFormatting sqref="H30">
    <cfRule type="cellIs" dxfId="241" priority="136" operator="equal">
      <formula>4</formula>
    </cfRule>
    <cfRule type="cellIs" dxfId="240" priority="137" operator="equal">
      <formula>3</formula>
    </cfRule>
    <cfRule type="cellIs" dxfId="239" priority="138" operator="equal">
      <formula>2</formula>
    </cfRule>
    <cfRule type="cellIs" dxfId="238" priority="139" operator="equal">
      <formula>1</formula>
    </cfRule>
    <cfRule type="cellIs" dxfId="237" priority="140" operator="equal">
      <formula>0</formula>
    </cfRule>
  </conditionalFormatting>
  <conditionalFormatting sqref="H29">
    <cfRule type="cellIs" dxfId="236" priority="131" operator="equal">
      <formula>4</formula>
    </cfRule>
    <cfRule type="cellIs" dxfId="235" priority="132" operator="equal">
      <formula>3</formula>
    </cfRule>
    <cfRule type="cellIs" dxfId="234" priority="133" operator="equal">
      <formula>2</formula>
    </cfRule>
    <cfRule type="cellIs" dxfId="233" priority="134" operator="equal">
      <formula>1</formula>
    </cfRule>
    <cfRule type="cellIs" dxfId="232" priority="135" operator="equal">
      <formula>0</formula>
    </cfRule>
  </conditionalFormatting>
  <conditionalFormatting sqref="H28">
    <cfRule type="cellIs" dxfId="231" priority="126" operator="equal">
      <formula>4</formula>
    </cfRule>
    <cfRule type="cellIs" dxfId="230" priority="127" operator="equal">
      <formula>3</formula>
    </cfRule>
    <cfRule type="cellIs" dxfId="229" priority="128" operator="equal">
      <formula>2</formula>
    </cfRule>
    <cfRule type="cellIs" dxfId="228" priority="129" operator="equal">
      <formula>1</formula>
    </cfRule>
    <cfRule type="cellIs" dxfId="227" priority="130" operator="equal">
      <formula>0</formula>
    </cfRule>
  </conditionalFormatting>
  <conditionalFormatting sqref="H27">
    <cfRule type="cellIs" dxfId="226" priority="121" operator="equal">
      <formula>4</formula>
    </cfRule>
    <cfRule type="cellIs" dxfId="225" priority="122" operator="equal">
      <formula>3</formula>
    </cfRule>
    <cfRule type="cellIs" dxfId="224" priority="123" operator="equal">
      <formula>2</formula>
    </cfRule>
    <cfRule type="cellIs" dxfId="223" priority="124" operator="equal">
      <formula>1</formula>
    </cfRule>
    <cfRule type="cellIs" dxfId="222" priority="125" operator="equal">
      <formula>0</formula>
    </cfRule>
  </conditionalFormatting>
  <conditionalFormatting sqref="H26">
    <cfRule type="cellIs" dxfId="221" priority="116" operator="equal">
      <formula>4</formula>
    </cfRule>
    <cfRule type="cellIs" dxfId="220" priority="117" operator="equal">
      <formula>3</formula>
    </cfRule>
    <cfRule type="cellIs" dxfId="219" priority="118" operator="equal">
      <formula>2</formula>
    </cfRule>
    <cfRule type="cellIs" dxfId="218" priority="119" operator="equal">
      <formula>1</formula>
    </cfRule>
    <cfRule type="cellIs" dxfId="217" priority="120" operator="equal">
      <formula>0</formula>
    </cfRule>
  </conditionalFormatting>
  <conditionalFormatting sqref="H25">
    <cfRule type="cellIs" dxfId="216" priority="111" operator="equal">
      <formula>4</formula>
    </cfRule>
    <cfRule type="cellIs" dxfId="215" priority="112" operator="equal">
      <formula>3</formula>
    </cfRule>
    <cfRule type="cellIs" dxfId="214" priority="113" operator="equal">
      <formula>2</formula>
    </cfRule>
    <cfRule type="cellIs" dxfId="213" priority="114" operator="equal">
      <formula>1</formula>
    </cfRule>
    <cfRule type="cellIs" dxfId="212" priority="115" operator="equal">
      <formula>0</formula>
    </cfRule>
  </conditionalFormatting>
  <conditionalFormatting sqref="H24">
    <cfRule type="cellIs" dxfId="211" priority="106" operator="equal">
      <formula>4</formula>
    </cfRule>
    <cfRule type="cellIs" dxfId="210" priority="107" operator="equal">
      <formula>3</formula>
    </cfRule>
    <cfRule type="cellIs" dxfId="209" priority="108" operator="equal">
      <formula>2</formula>
    </cfRule>
    <cfRule type="cellIs" dxfId="208" priority="109" operator="equal">
      <formula>1</formula>
    </cfRule>
    <cfRule type="cellIs" dxfId="207" priority="110" operator="equal">
      <formula>0</formula>
    </cfRule>
  </conditionalFormatting>
  <conditionalFormatting sqref="H23">
    <cfRule type="cellIs" dxfId="206" priority="101" operator="equal">
      <formula>4</formula>
    </cfRule>
    <cfRule type="cellIs" dxfId="205" priority="102" operator="equal">
      <formula>3</formula>
    </cfRule>
    <cfRule type="cellIs" dxfId="204" priority="103" operator="equal">
      <formula>2</formula>
    </cfRule>
    <cfRule type="cellIs" dxfId="203" priority="104" operator="equal">
      <formula>1</formula>
    </cfRule>
    <cfRule type="cellIs" dxfId="202" priority="105" operator="equal">
      <formula>0</formula>
    </cfRule>
  </conditionalFormatting>
  <conditionalFormatting sqref="H22">
    <cfRule type="cellIs" dxfId="201" priority="96" operator="equal">
      <formula>4</formula>
    </cfRule>
    <cfRule type="cellIs" dxfId="200" priority="97" operator="equal">
      <formula>3</formula>
    </cfRule>
    <cfRule type="cellIs" dxfId="199" priority="98" operator="equal">
      <formula>2</formula>
    </cfRule>
    <cfRule type="cellIs" dxfId="198" priority="99" operator="equal">
      <formula>1</formula>
    </cfRule>
    <cfRule type="cellIs" dxfId="197" priority="100" operator="equal">
      <formula>0</formula>
    </cfRule>
  </conditionalFormatting>
  <conditionalFormatting sqref="H21">
    <cfRule type="cellIs" dxfId="196" priority="91" operator="equal">
      <formula>4</formula>
    </cfRule>
    <cfRule type="cellIs" dxfId="195" priority="92" operator="equal">
      <formula>3</formula>
    </cfRule>
    <cfRule type="cellIs" dxfId="194" priority="93" operator="equal">
      <formula>2</formula>
    </cfRule>
    <cfRule type="cellIs" dxfId="193" priority="94" operator="equal">
      <formula>1</formula>
    </cfRule>
    <cfRule type="cellIs" dxfId="192" priority="95" operator="equal">
      <formula>0</formula>
    </cfRule>
  </conditionalFormatting>
  <conditionalFormatting sqref="H20">
    <cfRule type="cellIs" dxfId="191" priority="86" operator="equal">
      <formula>4</formula>
    </cfRule>
    <cfRule type="cellIs" dxfId="190" priority="87" operator="equal">
      <formula>3</formula>
    </cfRule>
    <cfRule type="cellIs" dxfId="189" priority="88" operator="equal">
      <formula>2</formula>
    </cfRule>
    <cfRule type="cellIs" dxfId="188" priority="89" operator="equal">
      <formula>1</formula>
    </cfRule>
    <cfRule type="cellIs" dxfId="187" priority="90" operator="equal">
      <formula>0</formula>
    </cfRule>
  </conditionalFormatting>
  <conditionalFormatting sqref="H19">
    <cfRule type="cellIs" dxfId="186" priority="81" operator="equal">
      <formula>4</formula>
    </cfRule>
    <cfRule type="cellIs" dxfId="185" priority="82" operator="equal">
      <formula>3</formula>
    </cfRule>
    <cfRule type="cellIs" dxfId="184" priority="83" operator="equal">
      <formula>2</formula>
    </cfRule>
    <cfRule type="cellIs" dxfId="183" priority="84" operator="equal">
      <formula>1</formula>
    </cfRule>
    <cfRule type="cellIs" dxfId="182" priority="85" operator="equal">
      <formula>0</formula>
    </cfRule>
  </conditionalFormatting>
  <conditionalFormatting sqref="H18">
    <cfRule type="cellIs" dxfId="181" priority="76" operator="equal">
      <formula>4</formula>
    </cfRule>
    <cfRule type="cellIs" dxfId="180" priority="77" operator="equal">
      <formula>3</formula>
    </cfRule>
    <cfRule type="cellIs" dxfId="179" priority="78" operator="equal">
      <formula>2</formula>
    </cfRule>
    <cfRule type="cellIs" dxfId="178" priority="79" operator="equal">
      <formula>1</formula>
    </cfRule>
    <cfRule type="cellIs" dxfId="177" priority="80" operator="equal">
      <formula>0</formula>
    </cfRule>
  </conditionalFormatting>
  <conditionalFormatting sqref="H17">
    <cfRule type="cellIs" dxfId="176" priority="71" operator="equal">
      <formula>4</formula>
    </cfRule>
    <cfRule type="cellIs" dxfId="175" priority="72" operator="equal">
      <formula>3</formula>
    </cfRule>
    <cfRule type="cellIs" dxfId="174" priority="73" operator="equal">
      <formula>2</formula>
    </cfRule>
    <cfRule type="cellIs" dxfId="173" priority="74" operator="equal">
      <formula>1</formula>
    </cfRule>
    <cfRule type="cellIs" dxfId="172" priority="75" operator="equal">
      <formula>0</formula>
    </cfRule>
  </conditionalFormatting>
  <conditionalFormatting sqref="H16">
    <cfRule type="cellIs" dxfId="171" priority="66" operator="equal">
      <formula>4</formula>
    </cfRule>
    <cfRule type="cellIs" dxfId="170" priority="67" operator="equal">
      <formula>3</formula>
    </cfRule>
    <cfRule type="cellIs" dxfId="169" priority="68" operator="equal">
      <formula>2</formula>
    </cfRule>
    <cfRule type="cellIs" dxfId="168" priority="69" operator="equal">
      <formula>1</formula>
    </cfRule>
    <cfRule type="cellIs" dxfId="167" priority="70" operator="equal">
      <formula>0</formula>
    </cfRule>
  </conditionalFormatting>
  <conditionalFormatting sqref="H15">
    <cfRule type="cellIs" dxfId="166" priority="61" operator="equal">
      <formula>4</formula>
    </cfRule>
    <cfRule type="cellIs" dxfId="165" priority="62" operator="equal">
      <formula>3</formula>
    </cfRule>
    <cfRule type="cellIs" dxfId="164" priority="63" operator="equal">
      <formula>2</formula>
    </cfRule>
    <cfRule type="cellIs" dxfId="163" priority="64" operator="equal">
      <formula>1</formula>
    </cfRule>
    <cfRule type="cellIs" dxfId="162" priority="65" operator="equal">
      <formula>0</formula>
    </cfRule>
  </conditionalFormatting>
  <conditionalFormatting sqref="H14">
    <cfRule type="cellIs" dxfId="161" priority="56" operator="equal">
      <formula>4</formula>
    </cfRule>
    <cfRule type="cellIs" dxfId="160" priority="57" operator="equal">
      <formula>3</formula>
    </cfRule>
    <cfRule type="cellIs" dxfId="159" priority="58" operator="equal">
      <formula>2</formula>
    </cfRule>
    <cfRule type="cellIs" dxfId="158" priority="59" operator="equal">
      <formula>1</formula>
    </cfRule>
    <cfRule type="cellIs" dxfId="157" priority="60" operator="equal">
      <formula>0</formula>
    </cfRule>
  </conditionalFormatting>
  <conditionalFormatting sqref="H13">
    <cfRule type="cellIs" dxfId="156" priority="51" operator="equal">
      <formula>4</formula>
    </cfRule>
    <cfRule type="cellIs" dxfId="155" priority="52" operator="equal">
      <formula>3</formula>
    </cfRule>
    <cfRule type="cellIs" dxfId="154" priority="53" operator="equal">
      <formula>2</formula>
    </cfRule>
    <cfRule type="cellIs" dxfId="153" priority="54" operator="equal">
      <formula>1</formula>
    </cfRule>
    <cfRule type="cellIs" dxfId="152" priority="55" operator="equal">
      <formula>0</formula>
    </cfRule>
  </conditionalFormatting>
  <conditionalFormatting sqref="H12">
    <cfRule type="cellIs" dxfId="151" priority="46" operator="equal">
      <formula>4</formula>
    </cfRule>
    <cfRule type="cellIs" dxfId="150" priority="47" operator="equal">
      <formula>3</formula>
    </cfRule>
    <cfRule type="cellIs" dxfId="149" priority="48" operator="equal">
      <formula>2</formula>
    </cfRule>
    <cfRule type="cellIs" dxfId="148" priority="49" operator="equal">
      <formula>1</formula>
    </cfRule>
    <cfRule type="cellIs" dxfId="147" priority="50" operator="equal">
      <formula>0</formula>
    </cfRule>
  </conditionalFormatting>
  <conditionalFormatting sqref="H11">
    <cfRule type="cellIs" dxfId="146" priority="41" operator="equal">
      <formula>4</formula>
    </cfRule>
    <cfRule type="cellIs" dxfId="145" priority="42" operator="equal">
      <formula>3</formula>
    </cfRule>
    <cfRule type="cellIs" dxfId="144" priority="43" operator="equal">
      <formula>2</formula>
    </cfRule>
    <cfRule type="cellIs" dxfId="143" priority="44" operator="equal">
      <formula>1</formula>
    </cfRule>
    <cfRule type="cellIs" dxfId="142" priority="45" operator="equal">
      <formula>0</formula>
    </cfRule>
  </conditionalFormatting>
  <conditionalFormatting sqref="H10">
    <cfRule type="cellIs" dxfId="141" priority="36" operator="equal">
      <formula>4</formula>
    </cfRule>
    <cfRule type="cellIs" dxfId="140" priority="37" operator="equal">
      <formula>3</formula>
    </cfRule>
    <cfRule type="cellIs" dxfId="139" priority="38" operator="equal">
      <formula>2</formula>
    </cfRule>
    <cfRule type="cellIs" dxfId="138" priority="39" operator="equal">
      <formula>1</formula>
    </cfRule>
    <cfRule type="cellIs" dxfId="137" priority="40" operator="equal">
      <formula>0</formula>
    </cfRule>
  </conditionalFormatting>
  <conditionalFormatting sqref="H9">
    <cfRule type="cellIs" dxfId="136" priority="31" operator="equal">
      <formula>4</formula>
    </cfRule>
    <cfRule type="cellIs" dxfId="135" priority="32" operator="equal">
      <formula>3</formula>
    </cfRule>
    <cfRule type="cellIs" dxfId="134" priority="33" operator="equal">
      <formula>2</formula>
    </cfRule>
    <cfRule type="cellIs" dxfId="133" priority="34" operator="equal">
      <formula>1</formula>
    </cfRule>
    <cfRule type="cellIs" dxfId="132" priority="35" operator="equal">
      <formula>0</formula>
    </cfRule>
  </conditionalFormatting>
  <conditionalFormatting sqref="H8">
    <cfRule type="cellIs" dxfId="131" priority="26" operator="equal">
      <formula>4</formula>
    </cfRule>
    <cfRule type="cellIs" dxfId="130" priority="27" operator="equal">
      <formula>3</formula>
    </cfRule>
    <cfRule type="cellIs" dxfId="129" priority="28" operator="equal">
      <formula>2</formula>
    </cfRule>
    <cfRule type="cellIs" dxfId="128" priority="29" operator="equal">
      <formula>1</formula>
    </cfRule>
    <cfRule type="cellIs" dxfId="127" priority="30" operator="equal">
      <formula>0</formula>
    </cfRule>
  </conditionalFormatting>
  <conditionalFormatting sqref="H7">
    <cfRule type="cellIs" dxfId="126" priority="21" operator="equal">
      <formula>4</formula>
    </cfRule>
    <cfRule type="cellIs" dxfId="125" priority="22" operator="equal">
      <formula>3</formula>
    </cfRule>
    <cfRule type="cellIs" dxfId="124" priority="23" operator="equal">
      <formula>2</formula>
    </cfRule>
    <cfRule type="cellIs" dxfId="123" priority="24" operator="equal">
      <formula>1</formula>
    </cfRule>
    <cfRule type="cellIs" dxfId="122" priority="25" operator="equal">
      <formula>0</formula>
    </cfRule>
  </conditionalFormatting>
  <conditionalFormatting sqref="H6">
    <cfRule type="cellIs" dxfId="121" priority="16" operator="equal">
      <formula>4</formula>
    </cfRule>
    <cfRule type="cellIs" dxfId="120" priority="17" operator="equal">
      <formula>3</formula>
    </cfRule>
    <cfRule type="cellIs" dxfId="119" priority="18" operator="equal">
      <formula>2</formula>
    </cfRule>
    <cfRule type="cellIs" dxfId="118" priority="19" operator="equal">
      <formula>1</formula>
    </cfRule>
    <cfRule type="cellIs" dxfId="117" priority="20" operator="equal">
      <formula>0</formula>
    </cfRule>
  </conditionalFormatting>
  <conditionalFormatting sqref="H5">
    <cfRule type="cellIs" dxfId="116" priority="11" operator="equal">
      <formula>4</formula>
    </cfRule>
    <cfRule type="cellIs" dxfId="115" priority="12" operator="equal">
      <formula>3</formula>
    </cfRule>
    <cfRule type="cellIs" dxfId="114" priority="13" operator="equal">
      <formula>2</formula>
    </cfRule>
    <cfRule type="cellIs" dxfId="113" priority="14" operator="equal">
      <formula>1</formula>
    </cfRule>
    <cfRule type="cellIs" dxfId="112" priority="15" operator="equal">
      <formula>0</formula>
    </cfRule>
  </conditionalFormatting>
  <conditionalFormatting sqref="H4">
    <cfRule type="cellIs" dxfId="111" priority="6" operator="equal">
      <formula>4</formula>
    </cfRule>
    <cfRule type="cellIs" dxfId="110" priority="7" operator="equal">
      <formula>3</formula>
    </cfRule>
    <cfRule type="cellIs" dxfId="109" priority="8" operator="equal">
      <formula>2</formula>
    </cfRule>
    <cfRule type="cellIs" dxfId="108" priority="9" operator="equal">
      <formula>1</formula>
    </cfRule>
    <cfRule type="cellIs" dxfId="107" priority="10" operator="equal">
      <formula>0</formula>
    </cfRule>
  </conditionalFormatting>
  <conditionalFormatting sqref="H3">
    <cfRule type="cellIs" dxfId="106" priority="1" operator="equal">
      <formula>4</formula>
    </cfRule>
    <cfRule type="cellIs" dxfId="105" priority="2" operator="equal">
      <formula>3</formula>
    </cfRule>
    <cfRule type="cellIs" dxfId="104" priority="3" operator="equal">
      <formula>2</formula>
    </cfRule>
    <cfRule type="cellIs" dxfId="103" priority="4" operator="equal">
      <formula>1</formula>
    </cfRule>
    <cfRule type="cellIs" dxfId="102" priority="5" operator="equal">
      <formula>0</formula>
    </cfRule>
  </conditionalFormatting>
  <dataValidations count="3">
    <dataValidation type="list" allowBlank="1" showInputMessage="1" showErrorMessage="1" sqref="M485:M1048576">
      <formula1>"P1,P2,P3,P4,P5"</formula1>
    </dataValidation>
    <dataValidation type="list" allowBlank="1" showInputMessage="1" showErrorMessage="1" sqref="M2">
      <formula1>Priority</formula1>
    </dataValidation>
    <dataValidation allowBlank="1" showInputMessage="1" showErrorMessage="1" sqref="K201:K484 L201:L484 N201:S484 M201:M484 A201:J484 A3:S200"/>
  </dataValidations>
  <pageMargins left="0.25" right="0.25" top="0.75" bottom="0.75" header="0.3" footer="0.3"/>
  <pageSetup paperSize="8" scale="25" fitToHeight="0" orientation="portrait" r:id="rId1"/>
  <headerFooter>
    <oddHeader>&amp;L&amp;F&amp;C&amp;24&amp;KFF0000RESTRICTED</oddHeader>
    <oddFooter>&amp;C&amp;G</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G200"/>
  <sheetViews>
    <sheetView workbookViewId="0">
      <selection activeCell="A7" sqref="A7:XFD7"/>
    </sheetView>
  </sheetViews>
  <sheetFormatPr baseColWidth="10" defaultColWidth="9.109375" defaultRowHeight="14.4" x14ac:dyDescent="0.3"/>
  <cols>
    <col min="1" max="1" width="6.5546875" style="84" customWidth="1"/>
    <col min="2" max="2" width="23" style="84" customWidth="1"/>
    <col min="3" max="3" width="17.109375" style="84" customWidth="1"/>
    <col min="4" max="4" width="7.6640625" style="84" customWidth="1"/>
    <col min="5" max="5" width="65.6640625" style="84" customWidth="1"/>
    <col min="6" max="6" width="17.44140625" style="84" customWidth="1"/>
    <col min="7" max="7" width="33.44140625" style="84" customWidth="1"/>
    <col min="8" max="16384" width="9.109375" style="84"/>
  </cols>
  <sheetData>
    <row r="1" spans="1:7" ht="15" customHeight="1" x14ac:dyDescent="0.3">
      <c r="A1" s="659" t="str">
        <f>IF(Asset_Identity!F3="Français",Trad!E216,Trad!F216)</f>
        <v>Réponses</v>
      </c>
      <c r="B1" s="659"/>
      <c r="C1" s="659"/>
      <c r="D1" s="659"/>
      <c r="E1" s="659"/>
      <c r="F1" s="659"/>
      <c r="G1" s="659"/>
    </row>
    <row r="2" spans="1:7" x14ac:dyDescent="0.3">
      <c r="A2" s="176" t="s">
        <v>465</v>
      </c>
      <c r="B2" s="176" t="str">
        <f>IF(Asset_Identity!F3="Français",Trad!E221,Trad!F221)</f>
        <v>Attribut</v>
      </c>
      <c r="C2" s="176" t="str">
        <f>IF(Asset_Identity!F3="Français",Trad!E222,Trad!F222)</f>
        <v>Besoin</v>
      </c>
      <c r="D2" s="176" t="str">
        <f>IF(Asset_Identity!F3="Français",Trad!E223,Trad!F223)</f>
        <v>Réf</v>
      </c>
      <c r="E2" s="176" t="str">
        <f>IF(Asset_Identity!F3="Français",Trad!E224,Trad!F224)</f>
        <v>Mesure</v>
      </c>
      <c r="F2" s="176" t="str">
        <f>IF(Asset_Identity!F3="Français",Trad!E225,Trad!F225)</f>
        <v>Couverture</v>
      </c>
      <c r="G2" s="176" t="str">
        <f>IF(Asset_Identity!F3="Français",Trad!E237,Trad!F237)</f>
        <v>Commentaires</v>
      </c>
    </row>
    <row r="3" spans="1:7" x14ac:dyDescent="0.3">
      <c r="A3" s="425"/>
      <c r="B3" s="425"/>
      <c r="C3" s="425"/>
      <c r="D3" s="425"/>
      <c r="E3" s="426"/>
      <c r="F3" s="425"/>
      <c r="G3" s="425"/>
    </row>
    <row r="4" spans="1:7" ht="15" customHeight="1" x14ac:dyDescent="0.3">
      <c r="A4" s="72"/>
      <c r="B4" s="72"/>
      <c r="C4" s="72"/>
      <c r="D4" s="72"/>
      <c r="E4" s="425" t="str">
        <f>IF(Asset_Identity!F3="Français",Trad!E199,Trad!F199)</f>
        <v>Niveau de risque résiduel</v>
      </c>
      <c r="F4" s="72"/>
      <c r="G4" s="72"/>
    </row>
    <row r="5" spans="1:7" ht="50.1" customHeight="1" x14ac:dyDescent="0.3">
      <c r="A5" s="72"/>
      <c r="B5" s="72"/>
      <c r="C5" s="72"/>
      <c r="D5" s="72"/>
      <c r="E5" s="425"/>
      <c r="F5" s="72"/>
      <c r="G5" s="72"/>
    </row>
    <row r="6" spans="1:7" ht="15" customHeight="1" x14ac:dyDescent="0.3">
      <c r="A6" s="72"/>
      <c r="B6" s="72"/>
      <c r="C6" s="72"/>
      <c r="D6" s="72"/>
      <c r="E6" s="425" t="str">
        <f>IF(Asset_Identity!F3="Français",Trad!E200,Trad!F200)</f>
        <v>Evènements redoutés</v>
      </c>
      <c r="F6" s="72"/>
      <c r="G6" s="72"/>
    </row>
    <row r="7" spans="1:7" ht="69.900000000000006" customHeight="1" x14ac:dyDescent="0.3">
      <c r="A7" s="72"/>
      <c r="B7" s="72"/>
      <c r="C7" s="72"/>
      <c r="D7" s="72"/>
      <c r="E7" s="425"/>
      <c r="F7" s="72"/>
      <c r="G7" s="72"/>
    </row>
    <row r="8" spans="1:7" ht="15" customHeight="1" x14ac:dyDescent="0.3">
      <c r="A8" s="72"/>
      <c r="B8" s="72"/>
      <c r="C8" s="72"/>
      <c r="D8" s="72"/>
      <c r="E8" s="72"/>
      <c r="F8" s="72"/>
      <c r="G8" s="72"/>
    </row>
    <row r="9" spans="1:7" ht="15" customHeight="1" x14ac:dyDescent="0.3">
      <c r="A9" s="72"/>
      <c r="B9" s="72"/>
      <c r="C9" s="72"/>
      <c r="D9" s="72"/>
      <c r="E9" s="72"/>
      <c r="F9" s="72"/>
      <c r="G9" s="72"/>
    </row>
    <row r="10" spans="1:7" ht="15" customHeight="1" x14ac:dyDescent="0.3">
      <c r="A10" s="72"/>
      <c r="B10" s="72"/>
      <c r="C10" s="72"/>
      <c r="D10" s="72"/>
      <c r="E10" s="72"/>
      <c r="F10" s="72"/>
      <c r="G10" s="72"/>
    </row>
    <row r="11" spans="1:7" ht="15" customHeight="1" x14ac:dyDescent="0.3">
      <c r="A11" s="72"/>
      <c r="B11" s="72"/>
      <c r="C11" s="72"/>
      <c r="D11" s="72"/>
      <c r="E11" s="72"/>
      <c r="F11" s="72"/>
      <c r="G11" s="72"/>
    </row>
    <row r="12" spans="1:7" ht="15" customHeight="1" x14ac:dyDescent="0.3">
      <c r="A12" s="72"/>
      <c r="B12" s="72"/>
      <c r="C12" s="72"/>
      <c r="D12" s="72"/>
      <c r="E12" s="72"/>
      <c r="F12" s="72"/>
      <c r="G12" s="72"/>
    </row>
    <row r="13" spans="1:7" ht="15" customHeight="1" x14ac:dyDescent="0.3">
      <c r="A13" s="72"/>
      <c r="B13" s="72"/>
      <c r="C13" s="72"/>
      <c r="D13" s="72"/>
      <c r="E13" s="72"/>
      <c r="F13" s="72"/>
      <c r="G13" s="72"/>
    </row>
    <row r="14" spans="1:7" ht="15" customHeight="1" x14ac:dyDescent="0.3">
      <c r="A14" s="72"/>
      <c r="B14" s="72"/>
      <c r="C14" s="72"/>
      <c r="D14" s="72"/>
      <c r="E14" s="72"/>
      <c r="F14" s="72"/>
      <c r="G14" s="72"/>
    </row>
    <row r="15" spans="1:7" ht="15" customHeight="1" x14ac:dyDescent="0.3">
      <c r="A15" s="72"/>
      <c r="B15" s="72"/>
      <c r="C15" s="72"/>
      <c r="D15" s="72"/>
      <c r="E15" s="72"/>
      <c r="F15" s="72"/>
      <c r="G15" s="72"/>
    </row>
    <row r="16" spans="1:7" ht="15" customHeight="1" x14ac:dyDescent="0.3">
      <c r="A16" s="72"/>
      <c r="B16" s="72"/>
      <c r="C16" s="72"/>
      <c r="D16" s="72"/>
      <c r="E16" s="72"/>
      <c r="F16" s="72"/>
      <c r="G16" s="72"/>
    </row>
    <row r="17" spans="1:7" ht="15" customHeight="1" x14ac:dyDescent="0.3">
      <c r="A17" s="72"/>
      <c r="B17" s="72"/>
      <c r="C17" s="72"/>
      <c r="D17" s="72"/>
      <c r="E17" s="72"/>
      <c r="F17" s="72"/>
      <c r="G17" s="72"/>
    </row>
    <row r="18" spans="1:7" ht="15" customHeight="1" x14ac:dyDescent="0.3">
      <c r="A18" s="72"/>
      <c r="B18" s="72"/>
      <c r="C18" s="72"/>
      <c r="D18" s="72"/>
      <c r="E18" s="72"/>
      <c r="F18" s="72"/>
      <c r="G18" s="72"/>
    </row>
    <row r="19" spans="1:7" ht="15" customHeight="1" x14ac:dyDescent="0.3">
      <c r="A19" s="72"/>
      <c r="B19" s="72"/>
      <c r="C19" s="72"/>
      <c r="D19" s="72"/>
      <c r="E19" s="72"/>
      <c r="F19" s="72"/>
      <c r="G19" s="72"/>
    </row>
    <row r="20" spans="1:7" ht="15" customHeight="1" x14ac:dyDescent="0.3">
      <c r="A20" s="72"/>
      <c r="B20" s="72"/>
      <c r="C20" s="72"/>
      <c r="D20" s="72"/>
      <c r="E20" s="72"/>
      <c r="F20" s="72"/>
      <c r="G20" s="72"/>
    </row>
    <row r="21" spans="1:7" ht="15" customHeight="1" x14ac:dyDescent="0.3">
      <c r="A21" s="72"/>
      <c r="B21" s="72"/>
      <c r="C21" s="72"/>
      <c r="D21" s="72"/>
      <c r="E21" s="72"/>
      <c r="F21" s="72"/>
      <c r="G21" s="72"/>
    </row>
    <row r="22" spans="1:7" ht="15" customHeight="1" x14ac:dyDescent="0.3">
      <c r="A22" s="72"/>
      <c r="B22" s="72"/>
      <c r="C22" s="72"/>
      <c r="D22" s="72"/>
      <c r="E22" s="72"/>
      <c r="F22" s="72"/>
      <c r="G22" s="72"/>
    </row>
    <row r="23" spans="1:7" ht="15" customHeight="1" x14ac:dyDescent="0.3">
      <c r="A23" s="72"/>
      <c r="B23" s="72"/>
      <c r="C23" s="72"/>
      <c r="D23" s="72"/>
      <c r="E23" s="72"/>
      <c r="F23" s="72"/>
      <c r="G23" s="72"/>
    </row>
    <row r="24" spans="1:7" ht="15" customHeight="1" x14ac:dyDescent="0.3">
      <c r="A24" s="72"/>
      <c r="B24" s="72"/>
      <c r="C24" s="72"/>
      <c r="D24" s="72"/>
      <c r="E24" s="72"/>
      <c r="F24" s="72"/>
      <c r="G24" s="72"/>
    </row>
    <row r="25" spans="1:7" ht="15" customHeight="1" x14ac:dyDescent="0.3">
      <c r="A25" s="72"/>
      <c r="B25" s="72"/>
      <c r="C25" s="72"/>
      <c r="D25" s="72"/>
      <c r="E25" s="72"/>
      <c r="F25" s="72"/>
      <c r="G25" s="72"/>
    </row>
    <row r="26" spans="1:7" ht="15" customHeight="1" x14ac:dyDescent="0.3">
      <c r="A26" s="72"/>
      <c r="B26" s="72"/>
      <c r="C26" s="72"/>
      <c r="D26" s="72"/>
      <c r="E26" s="72"/>
      <c r="F26" s="72"/>
      <c r="G26" s="72"/>
    </row>
    <row r="27" spans="1:7" ht="15" customHeight="1" x14ac:dyDescent="0.3">
      <c r="A27" s="72"/>
      <c r="B27" s="72"/>
      <c r="C27" s="72"/>
      <c r="D27" s="72"/>
      <c r="E27" s="72"/>
      <c r="F27" s="72"/>
      <c r="G27" s="72"/>
    </row>
    <row r="28" spans="1:7" ht="15" customHeight="1" x14ac:dyDescent="0.3">
      <c r="A28" s="72"/>
      <c r="B28" s="72"/>
      <c r="C28" s="72"/>
      <c r="D28" s="72"/>
      <c r="E28" s="72"/>
      <c r="F28" s="72"/>
      <c r="G28" s="72"/>
    </row>
    <row r="29" spans="1:7" ht="15" customHeight="1" x14ac:dyDescent="0.3">
      <c r="A29" s="72"/>
      <c r="B29" s="72"/>
      <c r="C29" s="72"/>
      <c r="D29" s="72"/>
      <c r="E29" s="72"/>
      <c r="F29" s="72"/>
      <c r="G29" s="72"/>
    </row>
    <row r="30" spans="1:7" ht="15" customHeight="1" x14ac:dyDescent="0.3">
      <c r="A30" s="72"/>
      <c r="B30" s="72"/>
      <c r="C30" s="72"/>
      <c r="D30" s="72"/>
      <c r="E30" s="72"/>
      <c r="F30" s="72"/>
      <c r="G30" s="72"/>
    </row>
    <row r="31" spans="1:7" ht="15" customHeight="1" x14ac:dyDescent="0.3">
      <c r="A31" s="72"/>
      <c r="B31" s="72"/>
      <c r="C31" s="72"/>
      <c r="D31" s="72"/>
      <c r="E31" s="72"/>
      <c r="F31" s="72"/>
      <c r="G31" s="72"/>
    </row>
    <row r="32" spans="1:7" ht="15" customHeight="1" x14ac:dyDescent="0.3">
      <c r="A32" s="72"/>
      <c r="B32" s="72"/>
      <c r="C32" s="72"/>
      <c r="D32" s="72"/>
      <c r="E32" s="72"/>
      <c r="F32" s="72"/>
      <c r="G32" s="72"/>
    </row>
    <row r="33" spans="1:7" ht="15" customHeight="1" x14ac:dyDescent="0.3">
      <c r="A33" s="72"/>
      <c r="B33" s="72"/>
      <c r="C33" s="72"/>
      <c r="D33" s="72"/>
      <c r="E33" s="72"/>
      <c r="F33" s="72"/>
      <c r="G33" s="72"/>
    </row>
    <row r="34" spans="1:7" ht="15" customHeight="1" x14ac:dyDescent="0.3">
      <c r="A34" s="72"/>
      <c r="B34" s="72"/>
      <c r="C34" s="72"/>
      <c r="D34" s="72"/>
      <c r="E34" s="72"/>
      <c r="F34" s="72"/>
      <c r="G34" s="72"/>
    </row>
    <row r="35" spans="1:7" ht="15" customHeight="1" x14ac:dyDescent="0.3">
      <c r="A35" s="72"/>
      <c r="B35" s="72"/>
      <c r="C35" s="72"/>
      <c r="D35" s="72"/>
      <c r="E35" s="72"/>
      <c r="F35" s="72"/>
      <c r="G35" s="72"/>
    </row>
    <row r="36" spans="1:7" ht="15" customHeight="1" x14ac:dyDescent="0.3">
      <c r="A36" s="72"/>
      <c r="B36" s="72"/>
      <c r="C36" s="72"/>
      <c r="D36" s="72"/>
      <c r="E36" s="72"/>
      <c r="F36" s="72"/>
      <c r="G36" s="72"/>
    </row>
    <row r="37" spans="1:7" ht="15" customHeight="1" x14ac:dyDescent="0.3">
      <c r="A37" s="72"/>
      <c r="B37" s="72"/>
      <c r="C37" s="72"/>
      <c r="D37" s="72"/>
      <c r="E37" s="72"/>
      <c r="F37" s="72"/>
      <c r="G37" s="72"/>
    </row>
    <row r="38" spans="1:7" ht="15" customHeight="1" x14ac:dyDescent="0.3">
      <c r="A38" s="72"/>
      <c r="B38" s="72"/>
      <c r="C38" s="72"/>
      <c r="D38" s="72"/>
      <c r="E38" s="72"/>
      <c r="F38" s="72"/>
      <c r="G38" s="72"/>
    </row>
    <row r="39" spans="1:7" ht="15" customHeight="1" x14ac:dyDescent="0.3">
      <c r="A39" s="72"/>
      <c r="B39" s="72"/>
      <c r="C39" s="72"/>
      <c r="D39" s="72"/>
      <c r="E39" s="72"/>
      <c r="F39" s="72"/>
      <c r="G39" s="72"/>
    </row>
    <row r="40" spans="1:7" ht="15" customHeight="1" x14ac:dyDescent="0.3">
      <c r="A40" s="72"/>
      <c r="B40" s="72"/>
      <c r="C40" s="72"/>
      <c r="D40" s="72"/>
      <c r="E40" s="72"/>
      <c r="F40" s="72"/>
      <c r="G40" s="72"/>
    </row>
    <row r="41" spans="1:7" ht="15" customHeight="1" x14ac:dyDescent="0.3">
      <c r="A41" s="72"/>
      <c r="B41" s="72"/>
      <c r="C41" s="72"/>
      <c r="D41" s="72"/>
      <c r="E41" s="72"/>
      <c r="F41" s="72"/>
      <c r="G41" s="72"/>
    </row>
    <row r="42" spans="1:7" ht="15" customHeight="1" x14ac:dyDescent="0.3">
      <c r="A42" s="72"/>
      <c r="B42" s="72"/>
      <c r="C42" s="72"/>
      <c r="D42" s="72"/>
      <c r="E42" s="72"/>
      <c r="F42" s="72"/>
      <c r="G42" s="72"/>
    </row>
    <row r="43" spans="1:7" ht="15" customHeight="1" x14ac:dyDescent="0.3">
      <c r="A43" s="72"/>
      <c r="B43" s="72"/>
      <c r="C43" s="72"/>
      <c r="D43" s="72"/>
      <c r="E43" s="72"/>
      <c r="F43" s="72"/>
      <c r="G43" s="72"/>
    </row>
    <row r="44" spans="1:7" ht="15" customHeight="1" x14ac:dyDescent="0.3">
      <c r="A44" s="72"/>
      <c r="B44" s="72"/>
      <c r="C44" s="72"/>
      <c r="D44" s="72"/>
      <c r="E44" s="72"/>
      <c r="F44" s="72"/>
      <c r="G44" s="72"/>
    </row>
    <row r="45" spans="1:7" ht="15" customHeight="1" x14ac:dyDescent="0.3">
      <c r="A45" s="72"/>
      <c r="B45" s="72"/>
      <c r="C45" s="72"/>
      <c r="D45" s="72"/>
      <c r="E45" s="72"/>
      <c r="F45" s="72"/>
      <c r="G45" s="72"/>
    </row>
    <row r="46" spans="1:7" ht="15" customHeight="1" x14ac:dyDescent="0.3">
      <c r="A46" s="72"/>
      <c r="B46" s="72"/>
      <c r="C46" s="72"/>
      <c r="D46" s="72"/>
      <c r="E46" s="72"/>
      <c r="F46" s="72"/>
      <c r="G46" s="72"/>
    </row>
    <row r="47" spans="1:7" ht="15" customHeight="1" x14ac:dyDescent="0.3">
      <c r="A47" s="3"/>
      <c r="B47" s="3"/>
      <c r="C47" s="3"/>
      <c r="D47" s="3"/>
      <c r="E47" s="3"/>
      <c r="F47" s="3"/>
      <c r="G47" s="3"/>
    </row>
    <row r="48" spans="1:7" ht="15" customHeight="1" x14ac:dyDescent="0.3">
      <c r="A48" s="3"/>
      <c r="B48" s="3"/>
      <c r="C48" s="3"/>
      <c r="D48" s="3"/>
      <c r="E48" s="3"/>
      <c r="F48" s="3"/>
      <c r="G48" s="3"/>
    </row>
    <row r="49" spans="1:7" ht="15" customHeight="1" x14ac:dyDescent="0.3">
      <c r="A49" s="3"/>
      <c r="B49" s="3"/>
      <c r="C49" s="3"/>
      <c r="D49" s="3"/>
      <c r="E49" s="3"/>
      <c r="F49" s="3"/>
      <c r="G49" s="3"/>
    </row>
    <row r="50" spans="1:7" ht="15" customHeight="1" x14ac:dyDescent="0.3">
      <c r="A50" s="3"/>
      <c r="B50" s="3"/>
      <c r="C50" s="3"/>
      <c r="D50" s="3"/>
      <c r="E50" s="3"/>
      <c r="F50" s="3"/>
      <c r="G50" s="3"/>
    </row>
    <row r="51" spans="1:7" ht="15" customHeight="1" x14ac:dyDescent="0.3">
      <c r="A51" s="3"/>
      <c r="B51" s="3"/>
      <c r="C51" s="3"/>
      <c r="D51" s="3"/>
      <c r="E51" s="3"/>
      <c r="F51" s="3"/>
      <c r="G51" s="3"/>
    </row>
    <row r="52" spans="1:7" ht="15" customHeight="1" x14ac:dyDescent="0.3">
      <c r="A52" s="3"/>
      <c r="B52" s="3"/>
      <c r="C52" s="3"/>
      <c r="D52" s="3"/>
      <c r="E52" s="3"/>
      <c r="F52" s="3"/>
      <c r="G52" s="3"/>
    </row>
    <row r="53" spans="1:7" ht="15" customHeight="1" x14ac:dyDescent="0.3">
      <c r="A53" s="3"/>
      <c r="B53" s="3"/>
      <c r="C53" s="3"/>
      <c r="D53" s="3"/>
      <c r="E53" s="3"/>
      <c r="F53" s="3"/>
      <c r="G53" s="3"/>
    </row>
    <row r="54" spans="1:7" ht="15" customHeight="1" x14ac:dyDescent="0.3">
      <c r="A54" s="3"/>
      <c r="B54" s="3"/>
      <c r="C54" s="3"/>
      <c r="D54" s="3"/>
      <c r="E54" s="3"/>
      <c r="F54" s="3"/>
      <c r="G54" s="3"/>
    </row>
    <row r="55" spans="1:7" ht="15" customHeight="1" x14ac:dyDescent="0.3">
      <c r="A55" s="3"/>
      <c r="B55" s="3"/>
      <c r="C55" s="3"/>
      <c r="D55" s="3"/>
      <c r="E55" s="3"/>
      <c r="F55" s="3"/>
      <c r="G55" s="3"/>
    </row>
    <row r="56" spans="1:7" ht="15" customHeight="1" x14ac:dyDescent="0.3">
      <c r="A56" s="3"/>
      <c r="B56" s="3"/>
      <c r="C56" s="3"/>
      <c r="D56" s="3"/>
      <c r="E56" s="3"/>
      <c r="F56" s="3"/>
      <c r="G56" s="3"/>
    </row>
    <row r="57" spans="1:7" ht="15" customHeight="1" x14ac:dyDescent="0.3">
      <c r="A57" s="3"/>
      <c r="B57" s="3"/>
      <c r="C57" s="3"/>
      <c r="D57" s="3"/>
      <c r="E57" s="3"/>
      <c r="F57" s="3"/>
      <c r="G57" s="3"/>
    </row>
    <row r="58" spans="1:7" ht="15" customHeight="1" x14ac:dyDescent="0.3">
      <c r="A58" s="3"/>
      <c r="B58" s="3"/>
      <c r="C58" s="3"/>
      <c r="D58" s="3"/>
      <c r="E58" s="3"/>
      <c r="F58" s="3"/>
      <c r="G58" s="3"/>
    </row>
    <row r="59" spans="1:7" ht="15" customHeight="1" x14ac:dyDescent="0.3">
      <c r="A59" s="3"/>
      <c r="B59" s="3"/>
      <c r="C59" s="3"/>
      <c r="D59" s="3"/>
      <c r="E59" s="3"/>
      <c r="F59" s="3"/>
      <c r="G59" s="3"/>
    </row>
    <row r="60" spans="1:7" ht="15" customHeight="1" x14ac:dyDescent="0.3">
      <c r="A60" s="3"/>
      <c r="B60" s="3"/>
      <c r="C60" s="3"/>
      <c r="D60" s="3"/>
      <c r="E60" s="3"/>
      <c r="F60" s="3"/>
      <c r="G60" s="3"/>
    </row>
    <row r="61" spans="1:7" ht="15" customHeight="1" x14ac:dyDescent="0.3">
      <c r="A61" s="3"/>
      <c r="B61" s="3"/>
      <c r="C61" s="3"/>
      <c r="D61" s="3"/>
      <c r="E61" s="3"/>
      <c r="F61" s="3"/>
      <c r="G61" s="3"/>
    </row>
    <row r="62" spans="1:7" ht="15" customHeight="1" x14ac:dyDescent="0.3">
      <c r="A62" s="3"/>
      <c r="B62" s="3"/>
      <c r="C62" s="3"/>
      <c r="D62" s="3"/>
      <c r="E62" s="3"/>
      <c r="F62" s="3"/>
      <c r="G62" s="3"/>
    </row>
    <row r="63" spans="1:7" ht="15" customHeight="1" x14ac:dyDescent="0.3">
      <c r="A63" s="3"/>
      <c r="B63" s="3"/>
      <c r="C63" s="3"/>
      <c r="D63" s="3"/>
      <c r="E63" s="3"/>
      <c r="F63" s="3"/>
      <c r="G63" s="3"/>
    </row>
    <row r="64" spans="1:7" ht="15" customHeight="1" x14ac:dyDescent="0.3">
      <c r="A64" s="3"/>
      <c r="B64" s="3"/>
      <c r="C64" s="3"/>
      <c r="D64" s="3"/>
      <c r="E64" s="3"/>
      <c r="F64" s="3"/>
      <c r="G64" s="3"/>
    </row>
    <row r="65" spans="1:7" ht="15" customHeight="1" x14ac:dyDescent="0.3">
      <c r="A65" s="3"/>
      <c r="B65" s="3"/>
      <c r="C65" s="3"/>
      <c r="D65" s="3"/>
      <c r="E65" s="3"/>
      <c r="F65" s="3"/>
      <c r="G65" s="3"/>
    </row>
    <row r="66" spans="1:7" ht="15" customHeight="1" x14ac:dyDescent="0.3">
      <c r="A66" s="3"/>
      <c r="B66" s="3"/>
      <c r="C66" s="3"/>
      <c r="D66" s="3"/>
      <c r="E66" s="3"/>
      <c r="F66" s="3"/>
      <c r="G66" s="3"/>
    </row>
    <row r="67" spans="1:7" ht="15" customHeight="1" x14ac:dyDescent="0.3">
      <c r="A67" s="3"/>
      <c r="B67" s="3"/>
      <c r="C67" s="3"/>
      <c r="D67" s="3"/>
      <c r="E67" s="3"/>
      <c r="F67" s="3"/>
      <c r="G67" s="3"/>
    </row>
    <row r="68" spans="1:7" ht="15" customHeight="1" x14ac:dyDescent="0.3">
      <c r="A68" s="3"/>
      <c r="B68" s="3"/>
      <c r="C68" s="3"/>
      <c r="D68" s="3"/>
      <c r="E68" s="3"/>
      <c r="F68" s="3"/>
      <c r="G68" s="3"/>
    </row>
    <row r="69" spans="1:7" ht="15" customHeight="1" x14ac:dyDescent="0.3">
      <c r="A69" s="3"/>
      <c r="B69" s="3"/>
      <c r="C69" s="3"/>
      <c r="D69" s="3"/>
      <c r="E69" s="3"/>
      <c r="F69" s="3"/>
      <c r="G69" s="3"/>
    </row>
    <row r="70" spans="1:7" ht="15" customHeight="1" x14ac:dyDescent="0.3">
      <c r="A70" s="3"/>
      <c r="B70" s="3"/>
      <c r="C70" s="3"/>
      <c r="D70" s="3"/>
      <c r="E70" s="3"/>
      <c r="F70" s="3"/>
      <c r="G70" s="3"/>
    </row>
    <row r="71" spans="1:7" ht="15" customHeight="1" x14ac:dyDescent="0.3">
      <c r="A71" s="3"/>
      <c r="B71" s="3"/>
      <c r="C71" s="3"/>
      <c r="D71" s="3"/>
      <c r="E71" s="3"/>
      <c r="F71" s="3"/>
      <c r="G71" s="3"/>
    </row>
    <row r="72" spans="1:7" ht="15" customHeight="1" x14ac:dyDescent="0.3">
      <c r="A72" s="3"/>
      <c r="B72" s="3"/>
      <c r="C72" s="3"/>
      <c r="D72" s="3"/>
      <c r="E72" s="3"/>
      <c r="F72" s="3"/>
      <c r="G72" s="3"/>
    </row>
    <row r="73" spans="1:7" ht="15" customHeight="1" x14ac:dyDescent="0.3">
      <c r="A73" s="3"/>
      <c r="B73" s="3"/>
      <c r="C73" s="3"/>
      <c r="D73" s="3"/>
      <c r="E73" s="3"/>
      <c r="F73" s="3"/>
      <c r="G73" s="3"/>
    </row>
    <row r="74" spans="1:7" ht="15" customHeight="1" x14ac:dyDescent="0.3">
      <c r="A74" s="3"/>
      <c r="B74" s="3"/>
      <c r="C74" s="3"/>
      <c r="D74" s="3"/>
      <c r="E74" s="3"/>
      <c r="F74" s="3"/>
      <c r="G74" s="3"/>
    </row>
    <row r="75" spans="1:7" ht="15" customHeight="1" x14ac:dyDescent="0.3">
      <c r="A75" s="3"/>
      <c r="B75" s="3"/>
      <c r="C75" s="3"/>
      <c r="D75" s="3"/>
      <c r="E75" s="3"/>
      <c r="F75" s="3"/>
      <c r="G75" s="3"/>
    </row>
    <row r="76" spans="1:7" ht="15" customHeight="1" x14ac:dyDescent="0.3">
      <c r="A76" s="3"/>
      <c r="B76" s="3"/>
      <c r="C76" s="3"/>
      <c r="D76" s="3"/>
      <c r="E76" s="3"/>
      <c r="F76" s="3"/>
      <c r="G76" s="3"/>
    </row>
    <row r="77" spans="1:7" ht="15" customHeight="1" x14ac:dyDescent="0.3">
      <c r="A77" s="3"/>
      <c r="B77" s="3"/>
      <c r="C77" s="3"/>
      <c r="D77" s="3"/>
      <c r="E77" s="3"/>
      <c r="F77" s="3"/>
      <c r="G77" s="3"/>
    </row>
    <row r="78" spans="1:7" ht="15" customHeight="1" x14ac:dyDescent="0.3">
      <c r="A78" s="3"/>
      <c r="B78" s="3"/>
      <c r="C78" s="3"/>
      <c r="D78" s="3"/>
      <c r="E78" s="3"/>
      <c r="F78" s="3"/>
      <c r="G78" s="3"/>
    </row>
    <row r="79" spans="1:7" ht="15" customHeight="1" x14ac:dyDescent="0.3">
      <c r="A79" s="3"/>
      <c r="B79" s="3"/>
      <c r="C79" s="3"/>
      <c r="D79" s="3"/>
      <c r="E79" s="3"/>
      <c r="F79" s="3"/>
      <c r="G79" s="3"/>
    </row>
    <row r="80" spans="1:7" ht="15" customHeight="1" x14ac:dyDescent="0.3">
      <c r="A80" s="3"/>
      <c r="B80" s="3"/>
      <c r="C80" s="3"/>
      <c r="D80" s="3"/>
      <c r="E80" s="3"/>
      <c r="F80" s="3"/>
      <c r="G80" s="3"/>
    </row>
    <row r="81" spans="1:7" ht="15" customHeight="1" x14ac:dyDescent="0.3">
      <c r="A81" s="3"/>
      <c r="B81" s="3"/>
      <c r="C81" s="3"/>
      <c r="D81" s="3"/>
      <c r="E81" s="3"/>
      <c r="F81" s="3"/>
      <c r="G81" s="3"/>
    </row>
    <row r="82" spans="1:7" ht="15" customHeight="1" x14ac:dyDescent="0.3">
      <c r="A82" s="3"/>
      <c r="B82" s="3"/>
      <c r="C82" s="3"/>
      <c r="D82" s="3"/>
      <c r="E82" s="3"/>
      <c r="F82" s="3"/>
      <c r="G82" s="3"/>
    </row>
    <row r="83" spans="1:7" ht="15" customHeight="1" x14ac:dyDescent="0.3">
      <c r="A83" s="3"/>
      <c r="B83" s="3"/>
      <c r="C83" s="3"/>
      <c r="D83" s="3"/>
      <c r="E83" s="3"/>
      <c r="F83" s="3"/>
      <c r="G83" s="3"/>
    </row>
    <row r="84" spans="1:7" ht="15" customHeight="1" x14ac:dyDescent="0.3">
      <c r="A84" s="3"/>
      <c r="B84" s="3"/>
      <c r="C84" s="3"/>
      <c r="D84" s="3"/>
      <c r="E84" s="3"/>
      <c r="F84" s="3"/>
      <c r="G84" s="3"/>
    </row>
    <row r="85" spans="1:7" ht="15" customHeight="1" x14ac:dyDescent="0.3">
      <c r="A85" s="3"/>
      <c r="B85" s="3"/>
      <c r="C85" s="3"/>
      <c r="D85" s="3"/>
      <c r="E85" s="3"/>
      <c r="F85" s="3"/>
      <c r="G85" s="3"/>
    </row>
    <row r="86" spans="1:7" ht="15" customHeight="1" x14ac:dyDescent="0.3">
      <c r="A86" s="3"/>
      <c r="B86" s="3"/>
      <c r="C86" s="3"/>
      <c r="D86" s="3"/>
      <c r="E86" s="3"/>
      <c r="F86" s="3"/>
      <c r="G86" s="3"/>
    </row>
    <row r="87" spans="1:7" ht="15" customHeight="1" x14ac:dyDescent="0.3">
      <c r="A87" s="3"/>
      <c r="B87" s="3"/>
      <c r="C87" s="3"/>
      <c r="D87" s="3"/>
      <c r="E87" s="3"/>
      <c r="F87" s="3"/>
      <c r="G87" s="3"/>
    </row>
    <row r="88" spans="1:7" ht="15" customHeight="1" x14ac:dyDescent="0.3">
      <c r="A88" s="3"/>
      <c r="B88" s="3"/>
      <c r="C88" s="3"/>
      <c r="D88" s="3"/>
      <c r="E88" s="3"/>
      <c r="F88" s="3"/>
      <c r="G88" s="3"/>
    </row>
    <row r="89" spans="1:7" ht="15" customHeight="1" x14ac:dyDescent="0.3">
      <c r="A89" s="3"/>
      <c r="B89" s="3"/>
      <c r="C89" s="3"/>
      <c r="D89" s="3"/>
      <c r="E89" s="3"/>
      <c r="F89" s="3"/>
      <c r="G89" s="3"/>
    </row>
    <row r="90" spans="1:7" ht="15" customHeight="1" x14ac:dyDescent="0.3">
      <c r="A90" s="3"/>
      <c r="B90" s="3"/>
      <c r="C90" s="3"/>
      <c r="D90" s="3"/>
      <c r="E90" s="3"/>
      <c r="F90" s="3"/>
      <c r="G90" s="3"/>
    </row>
    <row r="91" spans="1:7" ht="15" customHeight="1" x14ac:dyDescent="0.3">
      <c r="A91" s="3"/>
      <c r="B91" s="3"/>
      <c r="C91" s="3"/>
      <c r="D91" s="3"/>
      <c r="E91" s="3"/>
      <c r="F91" s="3"/>
      <c r="G91" s="3"/>
    </row>
    <row r="92" spans="1:7" ht="15" customHeight="1" x14ac:dyDescent="0.3">
      <c r="A92" s="3"/>
      <c r="B92" s="3"/>
      <c r="C92" s="3"/>
      <c r="D92" s="3"/>
      <c r="E92" s="3"/>
      <c r="F92" s="3"/>
      <c r="G92" s="3"/>
    </row>
    <row r="93" spans="1:7" ht="15" customHeight="1" x14ac:dyDescent="0.3">
      <c r="A93" s="3"/>
      <c r="B93" s="3"/>
      <c r="C93" s="3"/>
      <c r="D93" s="3"/>
      <c r="E93" s="3"/>
      <c r="F93" s="3"/>
      <c r="G93" s="3"/>
    </row>
    <row r="94" spans="1:7" ht="15" customHeight="1" x14ac:dyDescent="0.3">
      <c r="A94" s="3"/>
      <c r="B94" s="3"/>
      <c r="C94" s="3"/>
      <c r="D94" s="3"/>
      <c r="E94" s="3"/>
      <c r="F94" s="3"/>
      <c r="G94" s="3"/>
    </row>
    <row r="95" spans="1:7" ht="15" customHeight="1" x14ac:dyDescent="0.3">
      <c r="A95" s="3"/>
      <c r="B95" s="3"/>
      <c r="C95" s="3"/>
      <c r="D95" s="3"/>
      <c r="E95" s="3"/>
      <c r="F95" s="3"/>
      <c r="G95" s="3"/>
    </row>
    <row r="96" spans="1:7" ht="15" customHeight="1" x14ac:dyDescent="0.3">
      <c r="A96" s="3"/>
      <c r="B96" s="3"/>
      <c r="C96" s="3"/>
      <c r="D96" s="3"/>
      <c r="E96" s="3"/>
      <c r="F96" s="3"/>
      <c r="G96" s="3"/>
    </row>
    <row r="97" spans="1:7" ht="15" customHeight="1" x14ac:dyDescent="0.3">
      <c r="A97" s="3"/>
      <c r="B97" s="3"/>
      <c r="C97" s="3"/>
      <c r="D97" s="3"/>
      <c r="E97" s="3"/>
      <c r="F97" s="3"/>
      <c r="G97" s="3"/>
    </row>
    <row r="98" spans="1:7" ht="15" customHeight="1" x14ac:dyDescent="0.3">
      <c r="A98" s="3"/>
      <c r="B98" s="3"/>
      <c r="C98" s="3"/>
      <c r="D98" s="3"/>
      <c r="E98" s="3"/>
      <c r="F98" s="3"/>
      <c r="G98" s="3"/>
    </row>
    <row r="99" spans="1:7" ht="15" customHeight="1" x14ac:dyDescent="0.3">
      <c r="A99" s="3"/>
      <c r="B99" s="3"/>
      <c r="C99" s="3"/>
      <c r="D99" s="3"/>
      <c r="E99" s="3"/>
      <c r="F99" s="3"/>
      <c r="G99" s="3"/>
    </row>
    <row r="100" spans="1:7" ht="15" customHeight="1" x14ac:dyDescent="0.3">
      <c r="A100" s="3"/>
      <c r="B100" s="3"/>
      <c r="C100" s="3"/>
      <c r="D100" s="3"/>
      <c r="E100" s="3"/>
      <c r="F100" s="3"/>
      <c r="G100" s="3"/>
    </row>
    <row r="101" spans="1:7" ht="15" customHeight="1" x14ac:dyDescent="0.3">
      <c r="A101" s="3"/>
      <c r="B101" s="3"/>
      <c r="C101" s="3"/>
      <c r="D101" s="3"/>
      <c r="E101" s="3"/>
      <c r="F101" s="3"/>
      <c r="G101" s="3"/>
    </row>
    <row r="102" spans="1:7" ht="15" customHeight="1" x14ac:dyDescent="0.3">
      <c r="A102" s="3"/>
      <c r="B102" s="3"/>
      <c r="C102" s="3"/>
      <c r="D102" s="3"/>
      <c r="E102" s="3"/>
      <c r="F102" s="3"/>
      <c r="G102" s="3"/>
    </row>
    <row r="103" spans="1:7" ht="15" customHeight="1" x14ac:dyDescent="0.3">
      <c r="A103" s="3"/>
      <c r="B103" s="3"/>
      <c r="C103" s="3"/>
      <c r="D103" s="3"/>
      <c r="E103" s="3"/>
      <c r="F103" s="3"/>
      <c r="G103" s="3"/>
    </row>
    <row r="104" spans="1:7" ht="15" customHeight="1" x14ac:dyDescent="0.3">
      <c r="A104" s="3"/>
      <c r="B104" s="3"/>
      <c r="C104" s="3"/>
      <c r="D104" s="3"/>
      <c r="E104" s="3"/>
      <c r="F104" s="3"/>
      <c r="G104" s="3"/>
    </row>
    <row r="105" spans="1:7" ht="15" customHeight="1" x14ac:dyDescent="0.3">
      <c r="A105" s="3"/>
      <c r="B105" s="3"/>
      <c r="C105" s="3"/>
      <c r="D105" s="3"/>
      <c r="E105" s="3"/>
      <c r="F105" s="3"/>
      <c r="G105" s="3"/>
    </row>
    <row r="106" spans="1:7" ht="15" customHeight="1" x14ac:dyDescent="0.3">
      <c r="A106" s="3"/>
      <c r="B106" s="3"/>
      <c r="C106" s="3"/>
      <c r="D106" s="3"/>
      <c r="E106" s="3"/>
      <c r="F106" s="3"/>
      <c r="G106" s="3"/>
    </row>
    <row r="107" spans="1:7" ht="15" customHeight="1" x14ac:dyDescent="0.3">
      <c r="A107" s="3"/>
      <c r="B107" s="3"/>
      <c r="C107" s="3"/>
      <c r="D107" s="3"/>
      <c r="E107" s="3"/>
      <c r="F107" s="3"/>
      <c r="G107" s="3"/>
    </row>
    <row r="108" spans="1:7" ht="15" customHeight="1" x14ac:dyDescent="0.3">
      <c r="A108" s="3"/>
      <c r="B108" s="3"/>
      <c r="C108" s="3"/>
      <c r="D108" s="3"/>
      <c r="E108" s="3"/>
      <c r="F108" s="3"/>
      <c r="G108" s="3"/>
    </row>
    <row r="109" spans="1:7" ht="15" customHeight="1" x14ac:dyDescent="0.3">
      <c r="A109" s="3"/>
      <c r="B109" s="3"/>
      <c r="C109" s="3"/>
      <c r="D109" s="3"/>
      <c r="E109" s="3"/>
      <c r="F109" s="3"/>
      <c r="G109" s="3"/>
    </row>
    <row r="110" spans="1:7" ht="15" customHeight="1" x14ac:dyDescent="0.3">
      <c r="A110" s="3"/>
      <c r="B110" s="3"/>
      <c r="C110" s="3"/>
      <c r="D110" s="3"/>
      <c r="E110" s="3"/>
      <c r="F110" s="3"/>
      <c r="G110" s="3"/>
    </row>
    <row r="111" spans="1:7" ht="15" customHeight="1" x14ac:dyDescent="0.3">
      <c r="A111" s="3"/>
      <c r="B111" s="3"/>
      <c r="C111" s="3"/>
      <c r="D111" s="3"/>
      <c r="E111" s="3"/>
      <c r="F111" s="3"/>
      <c r="G111" s="3"/>
    </row>
    <row r="112" spans="1:7" ht="15" customHeight="1" x14ac:dyDescent="0.3">
      <c r="A112" s="3"/>
      <c r="B112" s="3"/>
      <c r="C112" s="3"/>
      <c r="D112" s="3"/>
      <c r="E112" s="3"/>
      <c r="F112" s="3"/>
      <c r="G112" s="3"/>
    </row>
    <row r="113" spans="1:7" ht="15" customHeight="1" x14ac:dyDescent="0.3">
      <c r="A113" s="3"/>
      <c r="B113" s="3"/>
      <c r="C113" s="3"/>
      <c r="D113" s="3"/>
      <c r="E113" s="3"/>
      <c r="F113" s="3"/>
      <c r="G113" s="3"/>
    </row>
    <row r="114" spans="1:7" ht="15" customHeight="1" x14ac:dyDescent="0.3">
      <c r="A114" s="3"/>
      <c r="B114" s="3"/>
      <c r="C114" s="3"/>
      <c r="D114" s="3"/>
      <c r="E114" s="3"/>
      <c r="F114" s="3"/>
      <c r="G114" s="3"/>
    </row>
    <row r="115" spans="1:7" ht="15" customHeight="1" x14ac:dyDescent="0.3">
      <c r="A115" s="3"/>
      <c r="B115" s="3"/>
      <c r="C115" s="3"/>
      <c r="D115" s="3"/>
      <c r="E115" s="3"/>
      <c r="F115" s="3"/>
      <c r="G115" s="3"/>
    </row>
    <row r="116" spans="1:7" ht="15" customHeight="1" x14ac:dyDescent="0.3">
      <c r="A116" s="3"/>
      <c r="B116" s="3"/>
      <c r="C116" s="3"/>
      <c r="D116" s="3"/>
      <c r="E116" s="3"/>
      <c r="F116" s="3"/>
      <c r="G116" s="3"/>
    </row>
    <row r="117" spans="1:7" ht="15" customHeight="1" x14ac:dyDescent="0.3">
      <c r="A117" s="3"/>
      <c r="B117" s="3"/>
      <c r="C117" s="3"/>
      <c r="D117" s="3"/>
      <c r="E117" s="3"/>
      <c r="F117" s="3"/>
      <c r="G117" s="3"/>
    </row>
    <row r="118" spans="1:7" ht="15" customHeight="1" x14ac:dyDescent="0.3">
      <c r="A118" s="3"/>
      <c r="B118" s="3"/>
      <c r="C118" s="3"/>
      <c r="D118" s="3"/>
      <c r="E118" s="3"/>
      <c r="F118" s="3"/>
      <c r="G118" s="3"/>
    </row>
    <row r="119" spans="1:7" ht="15" customHeight="1" x14ac:dyDescent="0.3">
      <c r="A119" s="3"/>
      <c r="B119" s="3"/>
      <c r="C119" s="3"/>
      <c r="D119" s="3"/>
      <c r="E119" s="3"/>
      <c r="F119" s="3"/>
      <c r="G119" s="3"/>
    </row>
    <row r="120" spans="1:7" ht="15" customHeight="1" x14ac:dyDescent="0.3">
      <c r="A120" s="3"/>
      <c r="B120" s="3"/>
      <c r="C120" s="3"/>
      <c r="D120" s="3"/>
      <c r="E120" s="3"/>
      <c r="F120" s="3"/>
      <c r="G120" s="3"/>
    </row>
    <row r="121" spans="1:7" ht="15" customHeight="1" x14ac:dyDescent="0.3">
      <c r="A121" s="3"/>
      <c r="B121" s="3"/>
      <c r="C121" s="3"/>
      <c r="D121" s="3"/>
      <c r="E121" s="3"/>
      <c r="F121" s="3"/>
      <c r="G121" s="3"/>
    </row>
    <row r="122" spans="1:7" ht="15" customHeight="1" x14ac:dyDescent="0.3">
      <c r="A122" s="3"/>
      <c r="B122" s="3"/>
      <c r="C122" s="3"/>
      <c r="D122" s="3"/>
      <c r="E122" s="3"/>
      <c r="F122" s="3"/>
      <c r="G122" s="3"/>
    </row>
    <row r="123" spans="1:7" ht="15" customHeight="1" x14ac:dyDescent="0.3">
      <c r="A123" s="3"/>
      <c r="B123" s="3"/>
      <c r="C123" s="3"/>
      <c r="D123" s="3"/>
      <c r="E123" s="3"/>
      <c r="F123" s="3"/>
      <c r="G123" s="3"/>
    </row>
    <row r="124" spans="1:7" ht="15" customHeight="1" x14ac:dyDescent="0.3">
      <c r="A124" s="3"/>
      <c r="B124" s="3"/>
      <c r="C124" s="3"/>
      <c r="D124" s="3"/>
      <c r="E124" s="3"/>
      <c r="F124" s="3"/>
      <c r="G124" s="3"/>
    </row>
    <row r="125" spans="1:7" ht="15" customHeight="1" x14ac:dyDescent="0.3">
      <c r="A125" s="3"/>
      <c r="B125" s="3"/>
      <c r="C125" s="3"/>
      <c r="D125" s="3"/>
      <c r="E125" s="3"/>
      <c r="F125" s="3"/>
      <c r="G125" s="3"/>
    </row>
    <row r="126" spans="1:7" ht="15" customHeight="1" x14ac:dyDescent="0.3">
      <c r="A126" s="3"/>
      <c r="B126" s="3"/>
      <c r="C126" s="3"/>
      <c r="D126" s="3"/>
      <c r="E126" s="3"/>
      <c r="F126" s="3"/>
      <c r="G126" s="3"/>
    </row>
    <row r="127" spans="1:7" ht="15" customHeight="1" x14ac:dyDescent="0.3">
      <c r="A127" s="3"/>
      <c r="B127" s="3"/>
      <c r="C127" s="3"/>
      <c r="D127" s="3"/>
      <c r="E127" s="3"/>
      <c r="F127" s="3"/>
      <c r="G127" s="3"/>
    </row>
    <row r="128" spans="1:7" ht="15" customHeight="1" x14ac:dyDescent="0.3">
      <c r="A128" s="3"/>
      <c r="B128" s="3"/>
      <c r="C128" s="3"/>
      <c r="D128" s="3"/>
      <c r="E128" s="3"/>
      <c r="F128" s="3"/>
      <c r="G128" s="3"/>
    </row>
    <row r="129" spans="1:7" ht="15" customHeight="1" x14ac:dyDescent="0.3">
      <c r="A129" s="3"/>
      <c r="B129" s="3"/>
      <c r="C129" s="3"/>
      <c r="D129" s="3"/>
      <c r="E129" s="3"/>
      <c r="F129" s="3"/>
      <c r="G129" s="3"/>
    </row>
    <row r="130" spans="1:7" ht="15" customHeight="1" x14ac:dyDescent="0.3">
      <c r="A130" s="3"/>
      <c r="B130" s="3"/>
      <c r="C130" s="3"/>
      <c r="D130" s="3"/>
      <c r="E130" s="3"/>
      <c r="F130" s="3"/>
      <c r="G130" s="3"/>
    </row>
    <row r="131" spans="1:7" ht="15" customHeight="1" x14ac:dyDescent="0.3">
      <c r="A131" s="3"/>
      <c r="B131" s="3"/>
      <c r="C131" s="3"/>
      <c r="D131" s="3"/>
      <c r="E131" s="3"/>
      <c r="F131" s="3"/>
      <c r="G131" s="3"/>
    </row>
    <row r="132" spans="1:7" ht="15" customHeight="1" x14ac:dyDescent="0.3">
      <c r="A132" s="3"/>
      <c r="B132" s="3"/>
      <c r="C132" s="3"/>
      <c r="D132" s="3"/>
      <c r="E132" s="3"/>
      <c r="F132" s="3"/>
      <c r="G132" s="3"/>
    </row>
    <row r="133" spans="1:7" ht="15" customHeight="1" x14ac:dyDescent="0.3">
      <c r="A133" s="3"/>
      <c r="B133" s="3"/>
      <c r="C133" s="3"/>
      <c r="D133" s="3"/>
      <c r="E133" s="3"/>
      <c r="F133" s="3"/>
      <c r="G133" s="3"/>
    </row>
    <row r="134" spans="1:7" ht="15" customHeight="1" x14ac:dyDescent="0.3">
      <c r="A134" s="3"/>
      <c r="B134" s="3"/>
      <c r="C134" s="3"/>
      <c r="D134" s="3"/>
      <c r="E134" s="3"/>
      <c r="F134" s="3"/>
      <c r="G134" s="3"/>
    </row>
    <row r="135" spans="1:7" ht="15" customHeight="1" x14ac:dyDescent="0.3">
      <c r="A135" s="3"/>
      <c r="B135" s="3"/>
      <c r="C135" s="3"/>
      <c r="D135" s="3"/>
      <c r="E135" s="3"/>
      <c r="F135" s="3"/>
      <c r="G135" s="3"/>
    </row>
    <row r="136" spans="1:7" ht="15" customHeight="1" x14ac:dyDescent="0.3">
      <c r="A136" s="3"/>
      <c r="B136" s="3"/>
      <c r="C136" s="3"/>
      <c r="D136" s="3"/>
      <c r="E136" s="3"/>
      <c r="F136" s="3"/>
      <c r="G136" s="3"/>
    </row>
    <row r="137" spans="1:7" ht="15" customHeight="1" x14ac:dyDescent="0.3">
      <c r="A137" s="3"/>
      <c r="B137" s="3"/>
      <c r="C137" s="3"/>
      <c r="D137" s="3"/>
      <c r="E137" s="3"/>
      <c r="F137" s="3"/>
      <c r="G137" s="3"/>
    </row>
    <row r="138" spans="1:7" ht="15" customHeight="1" x14ac:dyDescent="0.3">
      <c r="A138" s="3"/>
      <c r="B138" s="3"/>
      <c r="C138" s="3"/>
      <c r="D138" s="3"/>
      <c r="E138" s="3"/>
      <c r="F138" s="3"/>
      <c r="G138" s="3"/>
    </row>
    <row r="139" spans="1:7" ht="15" customHeight="1" x14ac:dyDescent="0.3">
      <c r="A139" s="3"/>
      <c r="B139" s="3"/>
      <c r="C139" s="3"/>
      <c r="D139" s="3"/>
      <c r="E139" s="3"/>
      <c r="F139" s="3"/>
      <c r="G139" s="3"/>
    </row>
    <row r="140" spans="1:7" ht="15" customHeight="1" x14ac:dyDescent="0.3">
      <c r="A140" s="3"/>
      <c r="B140" s="3"/>
      <c r="C140" s="3"/>
      <c r="D140" s="3"/>
      <c r="E140" s="3"/>
      <c r="F140" s="3"/>
      <c r="G140" s="3"/>
    </row>
    <row r="141" spans="1:7" ht="15" customHeight="1" x14ac:dyDescent="0.3">
      <c r="A141" s="3"/>
      <c r="B141" s="3"/>
      <c r="C141" s="3"/>
      <c r="D141" s="3"/>
      <c r="E141" s="3"/>
      <c r="F141" s="3"/>
      <c r="G141" s="3"/>
    </row>
    <row r="142" spans="1:7" ht="15" customHeight="1" x14ac:dyDescent="0.3">
      <c r="A142" s="3"/>
      <c r="B142" s="3"/>
      <c r="C142" s="3"/>
      <c r="D142" s="3"/>
      <c r="E142" s="3"/>
      <c r="F142" s="3"/>
      <c r="G142" s="3"/>
    </row>
    <row r="143" spans="1:7" ht="15" customHeight="1" x14ac:dyDescent="0.3">
      <c r="A143" s="3"/>
      <c r="B143" s="3"/>
      <c r="C143" s="3"/>
      <c r="D143" s="3"/>
      <c r="E143" s="3"/>
      <c r="F143" s="3"/>
      <c r="G143" s="3"/>
    </row>
    <row r="144" spans="1:7" ht="15" customHeight="1" x14ac:dyDescent="0.3">
      <c r="A144" s="3"/>
      <c r="B144" s="3"/>
      <c r="C144" s="3"/>
      <c r="D144" s="3"/>
      <c r="E144" s="3"/>
      <c r="F144" s="3"/>
      <c r="G144" s="3"/>
    </row>
    <row r="145" spans="1:7" ht="15" customHeight="1" x14ac:dyDescent="0.3">
      <c r="A145" s="3"/>
      <c r="B145" s="3"/>
      <c r="C145" s="3"/>
      <c r="D145" s="3"/>
      <c r="E145" s="3"/>
      <c r="F145" s="3"/>
      <c r="G145" s="3"/>
    </row>
    <row r="146" spans="1:7" ht="15" customHeight="1" x14ac:dyDescent="0.3">
      <c r="A146" s="3"/>
      <c r="B146" s="3"/>
      <c r="C146" s="3"/>
      <c r="D146" s="3"/>
      <c r="E146" s="3"/>
      <c r="F146" s="3"/>
      <c r="G146" s="3"/>
    </row>
    <row r="147" spans="1:7" ht="15" customHeight="1" x14ac:dyDescent="0.3">
      <c r="A147" s="3"/>
      <c r="B147" s="3"/>
      <c r="C147" s="3"/>
      <c r="D147" s="3"/>
      <c r="E147" s="3"/>
      <c r="F147" s="3"/>
      <c r="G147" s="3"/>
    </row>
    <row r="148" spans="1:7" ht="15" customHeight="1" x14ac:dyDescent="0.3">
      <c r="A148" s="3"/>
      <c r="B148" s="3"/>
      <c r="C148" s="3"/>
      <c r="D148" s="3"/>
      <c r="E148" s="3"/>
      <c r="F148" s="3"/>
      <c r="G148" s="3"/>
    </row>
    <row r="149" spans="1:7" ht="15" customHeight="1" x14ac:dyDescent="0.3">
      <c r="A149" s="3"/>
      <c r="B149" s="3"/>
      <c r="C149" s="3"/>
      <c r="D149" s="3"/>
      <c r="E149" s="3"/>
      <c r="F149" s="3"/>
      <c r="G149" s="3"/>
    </row>
    <row r="150" spans="1:7" ht="15" customHeight="1" x14ac:dyDescent="0.3">
      <c r="A150" s="3"/>
      <c r="B150" s="3"/>
      <c r="C150" s="3"/>
      <c r="D150" s="3"/>
      <c r="E150" s="3"/>
      <c r="F150" s="3"/>
      <c r="G150" s="3"/>
    </row>
    <row r="151" spans="1:7" ht="15" customHeight="1" x14ac:dyDescent="0.3">
      <c r="A151" s="3"/>
      <c r="B151" s="3"/>
      <c r="C151" s="3"/>
      <c r="D151" s="3"/>
      <c r="E151" s="3"/>
      <c r="F151" s="3"/>
      <c r="G151" s="3"/>
    </row>
    <row r="152" spans="1:7" ht="15" customHeight="1" x14ac:dyDescent="0.3">
      <c r="A152" s="3"/>
      <c r="B152" s="3"/>
      <c r="C152" s="3"/>
      <c r="D152" s="3"/>
      <c r="E152" s="3"/>
      <c r="F152" s="3"/>
      <c r="G152" s="3"/>
    </row>
    <row r="153" spans="1:7" ht="15" customHeight="1" x14ac:dyDescent="0.3">
      <c r="A153" s="3"/>
      <c r="B153" s="3"/>
      <c r="C153" s="3"/>
      <c r="D153" s="3"/>
      <c r="E153" s="3"/>
      <c r="F153" s="3"/>
      <c r="G153" s="3"/>
    </row>
    <row r="154" spans="1:7" ht="15" customHeight="1" x14ac:dyDescent="0.3">
      <c r="A154" s="3"/>
      <c r="B154" s="3"/>
      <c r="C154" s="3"/>
      <c r="D154" s="3"/>
      <c r="E154" s="3"/>
      <c r="F154" s="3"/>
      <c r="G154" s="3"/>
    </row>
    <row r="155" spans="1:7" ht="15" customHeight="1" x14ac:dyDescent="0.3">
      <c r="A155" s="3"/>
      <c r="B155" s="3"/>
      <c r="C155" s="3"/>
      <c r="D155" s="3"/>
      <c r="E155" s="3"/>
      <c r="F155" s="3"/>
      <c r="G155" s="3"/>
    </row>
    <row r="156" spans="1:7" ht="15" customHeight="1" x14ac:dyDescent="0.3">
      <c r="A156" s="3"/>
      <c r="B156" s="3"/>
      <c r="C156" s="3"/>
      <c r="D156" s="3"/>
      <c r="E156" s="3"/>
      <c r="F156" s="3"/>
      <c r="G156" s="3"/>
    </row>
    <row r="157" spans="1:7" ht="15" customHeight="1" x14ac:dyDescent="0.3">
      <c r="A157" s="3"/>
      <c r="B157" s="3"/>
      <c r="C157" s="3"/>
      <c r="D157" s="3"/>
      <c r="E157" s="3"/>
      <c r="F157" s="3"/>
      <c r="G157" s="3"/>
    </row>
    <row r="158" spans="1:7" ht="15" customHeight="1" x14ac:dyDescent="0.3">
      <c r="A158" s="3"/>
      <c r="B158" s="3"/>
      <c r="C158" s="3"/>
      <c r="D158" s="3"/>
      <c r="E158" s="3"/>
      <c r="F158" s="3"/>
      <c r="G158" s="3"/>
    </row>
    <row r="159" spans="1:7" ht="15" customHeight="1" x14ac:dyDescent="0.3">
      <c r="A159" s="3"/>
      <c r="B159" s="3"/>
      <c r="C159" s="3"/>
      <c r="D159" s="3"/>
      <c r="E159" s="3"/>
      <c r="F159" s="3"/>
      <c r="G159" s="3"/>
    </row>
    <row r="160" spans="1:7" ht="15" customHeight="1" x14ac:dyDescent="0.3">
      <c r="A160" s="3"/>
      <c r="B160" s="3"/>
      <c r="C160" s="3"/>
      <c r="D160" s="3"/>
      <c r="E160" s="3"/>
      <c r="F160" s="3"/>
      <c r="G160" s="3"/>
    </row>
    <row r="161" spans="1:7" ht="15" customHeight="1" x14ac:dyDescent="0.3">
      <c r="A161" s="3"/>
      <c r="B161" s="3"/>
      <c r="C161" s="3"/>
      <c r="D161" s="3"/>
      <c r="E161" s="3"/>
      <c r="F161" s="3"/>
      <c r="G161" s="3"/>
    </row>
    <row r="162" spans="1:7" ht="15" customHeight="1" x14ac:dyDescent="0.3">
      <c r="A162" s="3"/>
      <c r="B162" s="3"/>
      <c r="C162" s="3"/>
      <c r="D162" s="3"/>
      <c r="E162" s="3"/>
      <c r="F162" s="3"/>
      <c r="G162" s="3"/>
    </row>
    <row r="163" spans="1:7" ht="15" customHeight="1" x14ac:dyDescent="0.3">
      <c r="A163" s="3"/>
      <c r="B163" s="3"/>
      <c r="C163" s="3"/>
      <c r="D163" s="3"/>
      <c r="E163" s="3"/>
      <c r="F163" s="3"/>
      <c r="G163" s="3"/>
    </row>
    <row r="164" spans="1:7" ht="15" customHeight="1" x14ac:dyDescent="0.3">
      <c r="A164" s="3"/>
      <c r="B164" s="3"/>
      <c r="C164" s="3"/>
      <c r="D164" s="3"/>
      <c r="E164" s="3"/>
      <c r="F164" s="3"/>
      <c r="G164" s="3"/>
    </row>
    <row r="165" spans="1:7" ht="15" customHeight="1" x14ac:dyDescent="0.3">
      <c r="A165" s="3"/>
      <c r="B165" s="3"/>
      <c r="C165" s="3"/>
      <c r="D165" s="3"/>
      <c r="E165" s="3"/>
      <c r="F165" s="3"/>
      <c r="G165" s="3"/>
    </row>
    <row r="166" spans="1:7" ht="15" customHeight="1" x14ac:dyDescent="0.3">
      <c r="A166" s="3"/>
      <c r="B166" s="3"/>
      <c r="C166" s="3"/>
      <c r="D166" s="3"/>
      <c r="E166" s="3"/>
      <c r="F166" s="3"/>
      <c r="G166" s="3"/>
    </row>
    <row r="167" spans="1:7" ht="15" customHeight="1" x14ac:dyDescent="0.3">
      <c r="A167" s="3"/>
      <c r="B167" s="3"/>
      <c r="C167" s="3"/>
      <c r="D167" s="3"/>
      <c r="E167" s="3"/>
      <c r="F167" s="3"/>
      <c r="G167" s="3"/>
    </row>
    <row r="168" spans="1:7" ht="15" customHeight="1" x14ac:dyDescent="0.3">
      <c r="A168" s="3"/>
      <c r="B168" s="3"/>
      <c r="C168" s="3"/>
      <c r="D168" s="3"/>
      <c r="E168" s="3"/>
      <c r="F168" s="3"/>
      <c r="G168" s="3"/>
    </row>
    <row r="169" spans="1:7" ht="15" customHeight="1" x14ac:dyDescent="0.3">
      <c r="A169" s="3"/>
      <c r="B169" s="3"/>
      <c r="C169" s="3"/>
      <c r="D169" s="3"/>
      <c r="E169" s="3"/>
      <c r="F169" s="3"/>
      <c r="G169" s="3"/>
    </row>
    <row r="170" spans="1:7" ht="15" customHeight="1" x14ac:dyDescent="0.3">
      <c r="A170" s="3"/>
      <c r="B170" s="3"/>
      <c r="C170" s="3"/>
      <c r="D170" s="3"/>
      <c r="E170" s="3"/>
      <c r="F170" s="3"/>
      <c r="G170" s="3"/>
    </row>
    <row r="171" spans="1:7" ht="15" customHeight="1" x14ac:dyDescent="0.3">
      <c r="A171" s="3"/>
      <c r="B171" s="3"/>
      <c r="C171" s="3"/>
      <c r="D171" s="3"/>
      <c r="E171" s="3"/>
      <c r="F171" s="3"/>
      <c r="G171" s="3"/>
    </row>
    <row r="172" spans="1:7" ht="15" customHeight="1" x14ac:dyDescent="0.3">
      <c r="A172" s="3"/>
      <c r="B172" s="3"/>
      <c r="C172" s="3"/>
      <c r="D172" s="3"/>
      <c r="E172" s="3"/>
      <c r="F172" s="3"/>
      <c r="G172" s="3"/>
    </row>
    <row r="173" spans="1:7" ht="15" customHeight="1" x14ac:dyDescent="0.3">
      <c r="A173" s="3"/>
      <c r="B173" s="3"/>
      <c r="C173" s="3"/>
      <c r="D173" s="3"/>
      <c r="E173" s="3"/>
      <c r="F173" s="3"/>
      <c r="G173" s="3"/>
    </row>
    <row r="174" spans="1:7" ht="15" customHeight="1" x14ac:dyDescent="0.3">
      <c r="A174" s="3"/>
      <c r="B174" s="3"/>
      <c r="C174" s="3"/>
      <c r="D174" s="3"/>
      <c r="E174" s="3"/>
      <c r="F174" s="3"/>
      <c r="G174" s="3"/>
    </row>
    <row r="175" spans="1:7" ht="15" customHeight="1" x14ac:dyDescent="0.3">
      <c r="A175" s="3"/>
      <c r="B175" s="3"/>
      <c r="C175" s="3"/>
      <c r="D175" s="3"/>
      <c r="E175" s="3"/>
      <c r="F175" s="3"/>
      <c r="G175" s="3"/>
    </row>
    <row r="176" spans="1:7" ht="15" customHeight="1" x14ac:dyDescent="0.3">
      <c r="A176" s="3"/>
      <c r="B176" s="3"/>
      <c r="C176" s="3"/>
      <c r="D176" s="3"/>
      <c r="E176" s="3"/>
      <c r="F176" s="3"/>
      <c r="G176" s="3"/>
    </row>
    <row r="177" spans="1:7" ht="15" customHeight="1" x14ac:dyDescent="0.3">
      <c r="A177" s="3"/>
      <c r="B177" s="3"/>
      <c r="C177" s="3"/>
      <c r="D177" s="3"/>
      <c r="E177" s="3"/>
      <c r="F177" s="3"/>
      <c r="G177" s="3"/>
    </row>
    <row r="178" spans="1:7" ht="15" customHeight="1" x14ac:dyDescent="0.3">
      <c r="A178" s="3"/>
      <c r="B178" s="3"/>
      <c r="C178" s="3"/>
      <c r="D178" s="3"/>
      <c r="E178" s="3"/>
      <c r="F178" s="3"/>
      <c r="G178" s="3"/>
    </row>
    <row r="179" spans="1:7" ht="15" customHeight="1" x14ac:dyDescent="0.3">
      <c r="A179" s="3"/>
      <c r="B179" s="3"/>
      <c r="C179" s="3"/>
      <c r="D179" s="3"/>
      <c r="E179" s="3"/>
      <c r="F179" s="3"/>
      <c r="G179" s="3"/>
    </row>
    <row r="180" spans="1:7" ht="15" customHeight="1" x14ac:dyDescent="0.3">
      <c r="A180" s="3"/>
      <c r="B180" s="3"/>
      <c r="C180" s="3"/>
      <c r="D180" s="3"/>
      <c r="E180" s="3"/>
      <c r="F180" s="3"/>
      <c r="G180" s="3"/>
    </row>
    <row r="181" spans="1:7" ht="15" customHeight="1" x14ac:dyDescent="0.3">
      <c r="A181" s="3"/>
      <c r="B181" s="3"/>
      <c r="C181" s="3"/>
      <c r="D181" s="3"/>
      <c r="E181" s="3"/>
      <c r="F181" s="3"/>
      <c r="G181" s="3"/>
    </row>
    <row r="182" spans="1:7" ht="15" customHeight="1" x14ac:dyDescent="0.3">
      <c r="A182" s="3"/>
      <c r="B182" s="3"/>
      <c r="C182" s="3"/>
      <c r="D182" s="3"/>
      <c r="E182" s="3"/>
      <c r="F182" s="3"/>
      <c r="G182" s="3"/>
    </row>
    <row r="183" spans="1:7" ht="15" customHeight="1" x14ac:dyDescent="0.3">
      <c r="A183" s="3"/>
      <c r="B183" s="3"/>
      <c r="C183" s="3"/>
      <c r="D183" s="3"/>
      <c r="E183" s="3"/>
      <c r="F183" s="3"/>
      <c r="G183" s="3"/>
    </row>
    <row r="184" spans="1:7" ht="15" customHeight="1" x14ac:dyDescent="0.3">
      <c r="A184" s="3"/>
      <c r="B184" s="3"/>
      <c r="C184" s="3"/>
      <c r="D184" s="3"/>
      <c r="E184" s="3"/>
      <c r="F184" s="3"/>
      <c r="G184" s="3"/>
    </row>
    <row r="185" spans="1:7" ht="15" customHeight="1" x14ac:dyDescent="0.3">
      <c r="A185" s="3"/>
      <c r="B185" s="3"/>
      <c r="C185" s="3"/>
      <c r="D185" s="3"/>
      <c r="E185" s="3"/>
      <c r="F185" s="3"/>
      <c r="G185" s="3"/>
    </row>
    <row r="186" spans="1:7" ht="15" customHeight="1" x14ac:dyDescent="0.3">
      <c r="A186" s="3"/>
      <c r="B186" s="3"/>
      <c r="C186" s="3"/>
      <c r="D186" s="3"/>
      <c r="E186" s="3"/>
      <c r="F186" s="3"/>
      <c r="G186" s="3"/>
    </row>
    <row r="187" spans="1:7" ht="15" customHeight="1" x14ac:dyDescent="0.3">
      <c r="A187" s="3"/>
      <c r="B187" s="3"/>
      <c r="C187" s="3"/>
      <c r="D187" s="3"/>
      <c r="E187" s="3"/>
      <c r="F187" s="3"/>
      <c r="G187" s="3"/>
    </row>
    <row r="188" spans="1:7" ht="15" customHeight="1" x14ac:dyDescent="0.3">
      <c r="A188" s="3"/>
      <c r="B188" s="3"/>
      <c r="C188" s="3"/>
      <c r="D188" s="3"/>
      <c r="E188" s="3"/>
      <c r="F188" s="3"/>
      <c r="G188" s="3"/>
    </row>
    <row r="189" spans="1:7" ht="15" customHeight="1" x14ac:dyDescent="0.3">
      <c r="A189" s="3"/>
      <c r="B189" s="3"/>
      <c r="C189" s="3"/>
      <c r="D189" s="3"/>
      <c r="E189" s="3"/>
      <c r="F189" s="3"/>
      <c r="G189" s="3"/>
    </row>
    <row r="190" spans="1:7" ht="15" customHeight="1" x14ac:dyDescent="0.3">
      <c r="A190" s="3"/>
      <c r="B190" s="3"/>
      <c r="C190" s="3"/>
      <c r="D190" s="3"/>
      <c r="E190" s="3"/>
      <c r="F190" s="3"/>
      <c r="G190" s="3"/>
    </row>
    <row r="191" spans="1:7" ht="15" customHeight="1" x14ac:dyDescent="0.3">
      <c r="A191" s="3"/>
      <c r="B191" s="3"/>
      <c r="C191" s="3"/>
      <c r="D191" s="3"/>
      <c r="E191" s="3"/>
      <c r="F191" s="3"/>
      <c r="G191" s="3"/>
    </row>
    <row r="192" spans="1:7" ht="15" customHeight="1" x14ac:dyDescent="0.3">
      <c r="A192" s="3"/>
      <c r="B192" s="3"/>
      <c r="C192" s="3"/>
      <c r="D192" s="3"/>
      <c r="E192" s="3"/>
      <c r="F192" s="3"/>
      <c r="G192" s="3"/>
    </row>
    <row r="193" spans="1:7" ht="15" customHeight="1" x14ac:dyDescent="0.3">
      <c r="A193" s="3"/>
      <c r="B193" s="3"/>
      <c r="C193" s="3"/>
      <c r="D193" s="3"/>
      <c r="E193" s="3"/>
      <c r="F193" s="3"/>
      <c r="G193" s="3"/>
    </row>
    <row r="194" spans="1:7" ht="15" customHeight="1" x14ac:dyDescent="0.3">
      <c r="A194" s="3"/>
      <c r="B194" s="3"/>
      <c r="C194" s="3"/>
      <c r="D194" s="3"/>
      <c r="E194" s="3"/>
      <c r="F194" s="3"/>
      <c r="G194" s="3"/>
    </row>
    <row r="195" spans="1:7" ht="15" customHeight="1" x14ac:dyDescent="0.3">
      <c r="A195" s="3"/>
      <c r="B195" s="3"/>
      <c r="C195" s="3"/>
      <c r="D195" s="3"/>
      <c r="E195" s="3"/>
      <c r="F195" s="3"/>
      <c r="G195" s="3"/>
    </row>
    <row r="196" spans="1:7" ht="15" customHeight="1" x14ac:dyDescent="0.3">
      <c r="A196" s="3"/>
      <c r="B196" s="3"/>
      <c r="C196" s="3"/>
      <c r="D196" s="3"/>
      <c r="E196" s="3"/>
      <c r="F196" s="3"/>
      <c r="G196" s="3"/>
    </row>
    <row r="197" spans="1:7" ht="15" customHeight="1" x14ac:dyDescent="0.3">
      <c r="A197" s="3"/>
      <c r="B197" s="3"/>
      <c r="C197" s="3"/>
      <c r="D197" s="3"/>
      <c r="E197" s="3"/>
      <c r="F197" s="3"/>
      <c r="G197" s="3"/>
    </row>
    <row r="198" spans="1:7" ht="15" customHeight="1" x14ac:dyDescent="0.3">
      <c r="A198" s="3"/>
      <c r="B198" s="3"/>
      <c r="C198" s="3"/>
      <c r="D198" s="3"/>
      <c r="E198" s="3"/>
      <c r="F198" s="3"/>
      <c r="G198" s="3"/>
    </row>
    <row r="199" spans="1:7" ht="15" customHeight="1" x14ac:dyDescent="0.3">
      <c r="A199" s="3"/>
      <c r="B199" s="3"/>
      <c r="C199" s="3"/>
      <c r="D199" s="3"/>
      <c r="E199" s="3"/>
      <c r="F199" s="3"/>
      <c r="G199" s="3"/>
    </row>
    <row r="200" spans="1:7" ht="15" customHeight="1" x14ac:dyDescent="0.3">
      <c r="A200" s="3"/>
      <c r="B200" s="3"/>
      <c r="C200" s="3"/>
      <c r="D200" s="3"/>
      <c r="E200" s="3"/>
      <c r="F200" s="3"/>
      <c r="G200" s="3"/>
    </row>
  </sheetData>
  <sheetProtection formatCells="0" formatColumns="0" formatRows="0" insertColumns="0" insertRows="0" insertHyperlinks="0" deleteColumns="0" deleteRows="0" sort="0" autoFilter="0" pivotTables="0"/>
  <protectedRanges>
    <protectedRange sqref="F3:G100" name="UAT"/>
  </protectedRanges>
  <mergeCells count="1">
    <mergeCell ref="A1:G1"/>
  </mergeCells>
  <dataValidations count="12">
    <dataValidation type="list" allowBlank="1" showInputMessage="1" showErrorMessage="1" sqref="F17:F46 F5 F4 F3">
      <formula1>UAT_measure_cover</formula1>
    </dataValidation>
    <dataValidation type="list" allowBlank="1" showInputMessage="1" showErrorMessage="1" sqref="F6">
      <formula1>UAT_measure_cover</formula1>
    </dataValidation>
    <dataValidation type="list" allowBlank="1" showInputMessage="1" showErrorMessage="1" sqref="F7">
      <formula1>UAT_measure_cover</formula1>
    </dataValidation>
    <dataValidation type="list" allowBlank="1" showInputMessage="1" showErrorMessage="1" sqref="F8">
      <formula1>UAT_measure_cover</formula1>
    </dataValidation>
    <dataValidation type="list" allowBlank="1" showInputMessage="1" showErrorMessage="1" sqref="F9">
      <formula1>UAT_measure_cover</formula1>
    </dataValidation>
    <dataValidation type="list" allowBlank="1" showInputMessage="1" showErrorMessage="1" sqref="F10">
      <formula1>UAT_measure_cover</formula1>
    </dataValidation>
    <dataValidation type="list" allowBlank="1" showInputMessage="1" showErrorMessage="1" sqref="F11">
      <formula1>UAT_measure_cover</formula1>
    </dataValidation>
    <dataValidation type="list" allowBlank="1" showInputMessage="1" showErrorMessage="1" sqref="F12">
      <formula1>UAT_measure_cover</formula1>
    </dataValidation>
    <dataValidation type="list" allowBlank="1" showInputMessage="1" showErrorMessage="1" sqref="F13">
      <formula1>UAT_measure_cover</formula1>
    </dataValidation>
    <dataValidation type="list" allowBlank="1" showInputMessage="1" showErrorMessage="1" sqref="F14">
      <formula1>UAT_measure_cover</formula1>
    </dataValidation>
    <dataValidation type="list" allowBlank="1" showInputMessage="1" showErrorMessage="1" sqref="F15">
      <formula1>UAT_measure_cover</formula1>
    </dataValidation>
    <dataValidation type="list" allowBlank="1" showInputMessage="1" showErrorMessage="1" sqref="F16">
      <formula1>UAT_measure_cover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3"/>
  </sheetPr>
  <dimension ref="A1:I440"/>
  <sheetViews>
    <sheetView topLeftCell="A4" workbookViewId="0">
      <selection activeCell="H22" sqref="H22"/>
    </sheetView>
  </sheetViews>
  <sheetFormatPr baseColWidth="10" defaultColWidth="19" defaultRowHeight="14.4" x14ac:dyDescent="0.3"/>
  <cols>
    <col min="1" max="1" width="2.88671875" style="238" customWidth="1"/>
    <col min="2" max="2" width="15.6640625" customWidth="1"/>
    <col min="3" max="3" width="30" customWidth="1"/>
    <col min="5" max="5" width="6.5546875" bestFit="1" customWidth="1"/>
    <col min="6" max="8" width="9.44140625" bestFit="1" customWidth="1"/>
    <col min="9" max="9" width="6.5546875" bestFit="1" customWidth="1"/>
  </cols>
  <sheetData>
    <row r="1" spans="1:9" ht="29.4" thickBot="1" x14ac:dyDescent="0.35">
      <c r="B1" s="640" t="s">
        <v>1765</v>
      </c>
      <c r="C1" s="641"/>
      <c r="D1" s="641"/>
      <c r="E1" s="641"/>
      <c r="F1" s="641"/>
      <c r="G1" s="641"/>
      <c r="H1" s="641"/>
      <c r="I1" s="642"/>
    </row>
    <row r="2" spans="1:9" ht="63" x14ac:dyDescent="0.3">
      <c r="B2" s="166" t="s">
        <v>913</v>
      </c>
      <c r="C2" s="166" t="s">
        <v>912</v>
      </c>
      <c r="D2" s="214" t="s">
        <v>919</v>
      </c>
      <c r="E2" s="167" t="s">
        <v>477</v>
      </c>
      <c r="F2" s="167" t="s">
        <v>478</v>
      </c>
      <c r="G2" s="167" t="s">
        <v>479</v>
      </c>
      <c r="H2" s="167" t="s">
        <v>480</v>
      </c>
      <c r="I2" s="167" t="s">
        <v>476</v>
      </c>
    </row>
    <row r="3" spans="1:9" ht="43.2" x14ac:dyDescent="0.3">
      <c r="B3" s="68" t="s">
        <v>1887</v>
      </c>
      <c r="C3" s="212" t="s">
        <v>1960</v>
      </c>
      <c r="D3" s="212">
        <f>IFERROR(SUMPRODUCT((ASIF_param!$A$7:$A$300=C3)*(ASIF_param!$C$7:$C$300=B3)*(ASIF_param!$I$7:$I$300))/COUNTIFS(ASIF_param!$C$7:$C$300,B3,ASIF_param!$A$7:$A$300,C3),4)</f>
        <v>4</v>
      </c>
      <c r="E3" s="213">
        <f>COUNTIFS(ASIF_param!$C$7:$C$300,B3,ASIF_param!$A$7:$A$300,C3)</f>
        <v>0</v>
      </c>
      <c r="F3" s="211">
        <f>SUMPRODUCT((ASIF_param!$C$7:$C$300=B3)*(ASIF_param!$A$7:$A$300=C3)*(ASIF_param!$D$7:$D$300=1))</f>
        <v>0</v>
      </c>
      <c r="G3" s="211">
        <f>SUMPRODUCT((ASIF_param!$C$7:$C$300=B3)*(ASIF_param!$A$7:$A$300=C3)*(ASIF_param!$D$7:$D$300=3))</f>
        <v>0</v>
      </c>
      <c r="H3" s="211">
        <f>SUMPRODUCT((ASIF_param!$C$7:$C$300=B3)*(ASIF_param!$A$7:$A$300=C3)*(ASIF_param!$D$7:$D$300=6))</f>
        <v>0</v>
      </c>
      <c r="I3" s="211">
        <f>SUMPRODUCT((ASIF_param!$C$7:$C$300=B3)*(ASIF_param!$A$7:$A$300=C3)*(ASIF_param!$D$7:$D$300=4))</f>
        <v>0</v>
      </c>
    </row>
    <row r="4" spans="1:9" ht="28.8" x14ac:dyDescent="0.3">
      <c r="B4" s="68" t="s">
        <v>1887</v>
      </c>
      <c r="C4" s="212" t="s">
        <v>1881</v>
      </c>
      <c r="D4" s="212">
        <f>IFERROR(SUMPRODUCT((ASIF_param!$A$7:$A$300=C4)*(ASIF_param!$C$7:$C$300=B4)*(ASIF_param!$I$7:$I$300))/COUNTIFS(ASIF_param!$C$7:$C$300,B4,ASIF_param!$A$7:$A$300,C4),4)</f>
        <v>4</v>
      </c>
      <c r="E4" s="213">
        <f>COUNTIFS(ASIF_param!$C$7:$C$300,B4,ASIF_param!$A$7:$A$300,C4)</f>
        <v>0</v>
      </c>
      <c r="F4" s="226">
        <f>SUMPRODUCT((ASIF_param!$C$7:$C$300=B4)*(ASIF_param!$A$7:$A$300=C4)*(ASIF_param!$D$7:$D$300=1))</f>
        <v>0</v>
      </c>
      <c r="G4" s="226">
        <f>SUMPRODUCT((ASIF_param!$C$7:$C$300=B4)*(ASIF_param!$A$7:$A$300=C4)*(ASIF_param!$D$7:$D$300=3))</f>
        <v>0</v>
      </c>
      <c r="H4" s="226">
        <f>SUMPRODUCT((ASIF_param!$C$7:$C$300=B4)*(ASIF_param!$A$7:$A$300=C4)*(ASIF_param!$D$7:$D$300=6))</f>
        <v>0</v>
      </c>
      <c r="I4" s="226">
        <f>SUMPRODUCT((ASIF_param!$C$7:$C$300=B4)*(ASIF_param!$A$7:$A$300=C4)*(ASIF_param!$D$7:$D$300=4))</f>
        <v>0</v>
      </c>
    </row>
    <row r="5" spans="1:9" ht="43.2" x14ac:dyDescent="0.3">
      <c r="B5" s="68" t="s">
        <v>1887</v>
      </c>
      <c r="C5" s="212" t="s">
        <v>1859</v>
      </c>
      <c r="D5" s="212">
        <f>IFERROR(SUMPRODUCT((ASIF_param!$A$7:$A$300=C5)*(ASIF_param!$C$7:$C$300=B5)*(ASIF_param!$I$7:$I$300))/COUNTIFS(ASIF_param!$C$7:$C$300,B5,ASIF_param!$A$7:$A$300,C5),4)</f>
        <v>4</v>
      </c>
      <c r="E5" s="213">
        <f>COUNTIFS(ASIF_param!$C$7:$C$300,B5,ASIF_param!$A$7:$A$300,C5)</f>
        <v>0</v>
      </c>
      <c r="F5" s="226">
        <f>SUMPRODUCT((ASIF_param!$C$7:$C$300=B5)*(ASIF_param!$A$7:$A$300=C5)*(ASIF_param!$D$7:$D$300=1))</f>
        <v>0</v>
      </c>
      <c r="G5" s="226">
        <f>SUMPRODUCT((ASIF_param!$C$7:$C$300=B5)*(ASIF_param!$A$7:$A$300=C5)*(ASIF_param!$D$7:$D$300=3))</f>
        <v>0</v>
      </c>
      <c r="H5" s="226">
        <f>SUMPRODUCT((ASIF_param!$C$7:$C$300=B5)*(ASIF_param!$A$7:$A$300=C5)*(ASIF_param!$D$7:$D$300=6))</f>
        <v>0</v>
      </c>
      <c r="I5" s="226">
        <f>SUMPRODUCT((ASIF_param!$C$7:$C$300=B5)*(ASIF_param!$A$7:$A$300=C5)*(ASIF_param!$D$7:$D$300=4))</f>
        <v>0</v>
      </c>
    </row>
    <row r="6" spans="1:9" ht="28.8" x14ac:dyDescent="0.3">
      <c r="B6" s="68" t="s">
        <v>1887</v>
      </c>
      <c r="C6" s="212" t="s">
        <v>1875</v>
      </c>
      <c r="D6" s="212">
        <f>IFERROR(SUMPRODUCT((ASIF_param!$A$7:$A$300=C6)*(ASIF_param!$C$7:$C$300=B6)*(ASIF_param!$I$7:$I$300))/COUNTIFS(ASIF_param!$C$7:$C$300,B6,ASIF_param!$A$7:$A$300,C6),4)</f>
        <v>4</v>
      </c>
      <c r="E6" s="213">
        <f>COUNTIFS(ASIF_param!$C$7:$C$300,B6,ASIF_param!$A$7:$A$300,C6)</f>
        <v>0</v>
      </c>
      <c r="F6" s="226">
        <f>SUMPRODUCT((ASIF_param!$C$7:$C$300=B6)*(ASIF_param!$A$7:$A$300=C6)*(ASIF_param!$D$7:$D$300=1))</f>
        <v>0</v>
      </c>
      <c r="G6" s="226">
        <f>SUMPRODUCT((ASIF_param!$C$7:$C$300=B6)*(ASIF_param!$A$7:$A$300=C6)*(ASIF_param!$D$7:$D$300=3))</f>
        <v>0</v>
      </c>
      <c r="H6" s="226">
        <f>SUMPRODUCT((ASIF_param!$C$7:$C$300=B6)*(ASIF_param!$A$7:$A$300=C6)*(ASIF_param!$D$7:$D$300=6))</f>
        <v>0</v>
      </c>
      <c r="I6" s="226">
        <f>SUMPRODUCT((ASIF_param!$C$7:$C$300=B6)*(ASIF_param!$A$7:$A$300=C6)*(ASIF_param!$D$7:$D$300=4))</f>
        <v>0</v>
      </c>
    </row>
    <row r="7" spans="1:9" ht="28.8" x14ac:dyDescent="0.3">
      <c r="B7" s="68" t="s">
        <v>1887</v>
      </c>
      <c r="C7" s="212" t="s">
        <v>1871</v>
      </c>
      <c r="D7" s="212">
        <f>IFERROR(SUMPRODUCT((ASIF_param!$A$7:$A$300=C7)*(ASIF_param!$C$7:$C$300=B7)*(ASIF_param!$I$7:$I$300))/COUNTIFS(ASIF_param!$C$7:$C$300,B7,ASIF_param!$A$7:$A$300,C7),4)</f>
        <v>4</v>
      </c>
      <c r="E7" s="213">
        <f>COUNTIFS(ASIF_param!$C$7:$C$300,B7,ASIF_param!$A$7:$A$300,C7)</f>
        <v>0</v>
      </c>
      <c r="F7" s="226">
        <f>SUMPRODUCT((ASIF_param!$C$7:$C$300=B7)*(ASIF_param!$A$7:$A$300=C7)*(ASIF_param!$D$7:$D$300=1))</f>
        <v>0</v>
      </c>
      <c r="G7" s="226">
        <f>SUMPRODUCT((ASIF_param!$C$7:$C$300=B7)*(ASIF_param!$A$7:$A$300=C7)*(ASIF_param!$D$7:$D$300=3))</f>
        <v>0</v>
      </c>
      <c r="H7" s="226">
        <f>SUMPRODUCT((ASIF_param!$C$7:$C$300=B7)*(ASIF_param!$A$7:$A$300=C7)*(ASIF_param!$D$7:$D$300=6))</f>
        <v>0</v>
      </c>
      <c r="I7" s="226">
        <f>SUMPRODUCT((ASIF_param!$C$7:$C$300=B7)*(ASIF_param!$A$7:$A$300=C7)*(ASIF_param!$D$7:$D$300=4))</f>
        <v>0</v>
      </c>
    </row>
    <row r="8" spans="1:9" ht="28.8" x14ac:dyDescent="0.3">
      <c r="B8" s="68" t="s">
        <v>1887</v>
      </c>
      <c r="C8" s="212" t="s">
        <v>1867</v>
      </c>
      <c r="D8" s="212">
        <f>IFERROR(SUMPRODUCT((ASIF_param!$A$7:$A$300=C8)*(ASIF_param!$C$7:$C$300=B8)*(ASIF_param!$I$7:$I$300))/COUNTIFS(ASIF_param!$C$7:$C$300,B8,ASIF_param!$A$7:$A$300,C8),4)</f>
        <v>4</v>
      </c>
      <c r="E8" s="213">
        <f>COUNTIFS(ASIF_param!$C$7:$C$300,B8,ASIF_param!$A$7:$A$300,C8)</f>
        <v>0</v>
      </c>
      <c r="F8" s="226">
        <f>SUMPRODUCT((ASIF_param!$C$7:$C$300=B8)*(ASIF_param!$A$7:$A$300=C8)*(ASIF_param!$D$7:$D$300=1))</f>
        <v>0</v>
      </c>
      <c r="G8" s="226">
        <f>SUMPRODUCT((ASIF_param!$C$7:$C$300=B8)*(ASIF_param!$A$7:$A$300=C8)*(ASIF_param!$D$7:$D$300=3))</f>
        <v>0</v>
      </c>
      <c r="H8" s="226">
        <f>SUMPRODUCT((ASIF_param!$C$7:$C$300=B8)*(ASIF_param!$A$7:$A$300=C8)*(ASIF_param!$D$7:$D$300=6))</f>
        <v>0</v>
      </c>
      <c r="I8" s="226">
        <f>SUMPRODUCT((ASIF_param!$C$7:$C$300=B8)*(ASIF_param!$A$7:$A$300=C8)*(ASIF_param!$D$7:$D$300=4))</f>
        <v>0</v>
      </c>
    </row>
    <row r="9" spans="1:9" ht="28.8" x14ac:dyDescent="0.3">
      <c r="B9" s="68" t="s">
        <v>1887</v>
      </c>
      <c r="C9" s="212" t="s">
        <v>1883</v>
      </c>
      <c r="D9" s="212">
        <f>IFERROR(SUMPRODUCT((ASIF_param!$A$7:$A$300=C9)*(ASIF_param!$C$7:$C$300=B9)*(ASIF_param!$I$7:$I$300))/COUNTIFS(ASIF_param!$C$7:$C$300,B9,ASIF_param!$A$7:$A$300,C9),4)</f>
        <v>4</v>
      </c>
      <c r="E9" s="213">
        <f>COUNTIFS(ASIF_param!$C$7:$C$300,B9,ASIF_param!$A$7:$A$300,C9)</f>
        <v>0</v>
      </c>
      <c r="F9" s="226">
        <f>SUMPRODUCT((ASIF_param!$C$7:$C$300=B9)*(ASIF_param!$A$7:$A$300=C9)*(ASIF_param!$D$7:$D$300=1))</f>
        <v>0</v>
      </c>
      <c r="G9" s="226">
        <f>SUMPRODUCT((ASIF_param!$C$7:$C$300=B9)*(ASIF_param!$A$7:$A$300=C9)*(ASIF_param!$D$7:$D$300=3))</f>
        <v>0</v>
      </c>
      <c r="H9" s="226">
        <f>SUMPRODUCT((ASIF_param!$C$7:$C$300=B9)*(ASIF_param!$A$7:$A$300=C9)*(ASIF_param!$D$7:$D$300=6))</f>
        <v>0</v>
      </c>
      <c r="I9" s="226">
        <f>SUMPRODUCT((ASIF_param!$C$7:$C$300=B9)*(ASIF_param!$A$7:$A$300=C9)*(ASIF_param!$D$7:$D$300=4))</f>
        <v>0</v>
      </c>
    </row>
    <row r="10" spans="1:9" ht="28.8" x14ac:dyDescent="0.3">
      <c r="B10" s="68" t="s">
        <v>1887</v>
      </c>
      <c r="C10" s="212" t="s">
        <v>2021</v>
      </c>
      <c r="D10" s="212">
        <f>IFERROR(SUMPRODUCT((ASIF_param!$A$7:$A$300=C10)*(ASIF_param!$C$7:$C$300=B10)*(ASIF_param!$I$7:$I$300))/COUNTIFS(ASIF_param!$C$7:$C$300,B10,ASIF_param!$A$7:$A$300,C10),4)</f>
        <v>4</v>
      </c>
      <c r="E10" s="213">
        <f>COUNTIFS(ASIF_param!$C$7:$C$300,B10,ASIF_param!$A$7:$A$300,C10)</f>
        <v>0</v>
      </c>
      <c r="F10" s="234">
        <f>SUMPRODUCT((ASIF_param!$C$7:$C$300=B10)*(ASIF_param!$A$7:$A$300=C10)*(ASIF_param!$D$7:$D$300=1))</f>
        <v>0</v>
      </c>
      <c r="G10" s="234">
        <f>SUMPRODUCT((ASIF_param!$C$7:$C$300=B10)*(ASIF_param!$A$7:$A$300=C10)*(ASIF_param!$D$7:$D$300=3))</f>
        <v>0</v>
      </c>
      <c r="H10" s="234">
        <f>SUMPRODUCT((ASIF_param!$C$7:$C$300=B10)*(ASIF_param!$A$7:$A$300=C10)*(ASIF_param!$D$7:$D$300=6))</f>
        <v>0</v>
      </c>
      <c r="I10" s="234">
        <f>SUMPRODUCT((ASIF_param!$C$7:$C$300=B10)*(ASIF_param!$A$7:$A$300=C10)*(ASIF_param!$D$7:$D$300=4))</f>
        <v>0</v>
      </c>
    </row>
    <row r="11" spans="1:9" ht="28.8" x14ac:dyDescent="0.3">
      <c r="B11" s="68" t="s">
        <v>1887</v>
      </c>
      <c r="C11" s="212" t="s">
        <v>2015</v>
      </c>
      <c r="D11" s="212">
        <f>IFERROR(SUMPRODUCT((ASIF_param!$A$7:$A$300=C11)*(ASIF_param!$C$7:$C$300=B11)*(ASIF_param!$I$7:$I$300))/COUNTIFS(ASIF_param!$C$7:$C$300,B11,ASIF_param!$A$7:$A$300,C11),4)</f>
        <v>4</v>
      </c>
      <c r="E11" s="213">
        <f>COUNTIFS(ASIF_param!$C$7:$C$300,B11,ASIF_param!$A$7:$A$300,C11)</f>
        <v>0</v>
      </c>
      <c r="F11" s="234">
        <f>SUMPRODUCT((ASIF_param!$C$7:$C$300=B11)*(ASIF_param!$A$7:$A$300=C11)*(ASIF_param!$D$7:$D$300=1))</f>
        <v>0</v>
      </c>
      <c r="G11" s="234">
        <f>SUMPRODUCT((ASIF_param!$C$7:$C$300=B11)*(ASIF_param!$A$7:$A$300=C11)*(ASIF_param!$D$7:$D$300=3))</f>
        <v>0</v>
      </c>
      <c r="H11" s="234">
        <f>SUMPRODUCT((ASIF_param!$C$7:$C$300=B11)*(ASIF_param!$A$7:$A$300=C11)*(ASIF_param!$D$7:$D$300=6))</f>
        <v>0</v>
      </c>
      <c r="I11" s="234">
        <f>SUMPRODUCT((ASIF_param!$C$7:$C$300=B11)*(ASIF_param!$A$7:$A$300=C11)*(ASIF_param!$D$7:$D$300=4))</f>
        <v>0</v>
      </c>
    </row>
    <row r="12" spans="1:9" ht="28.8" x14ac:dyDescent="0.3">
      <c r="B12" s="68" t="s">
        <v>1887</v>
      </c>
      <c r="C12" s="212" t="s">
        <v>1892</v>
      </c>
      <c r="D12" s="212">
        <f>IFERROR(SUMPRODUCT((ASIF_param!$A$7:$A$300=C12)*(ASIF_param!$C$7:$C$300=B12)*(ASIF_param!$I$7:$I$300))/COUNTIFS(ASIF_param!$C$7:$C$300,B12,ASIF_param!$A$7:$A$300,C12),4)</f>
        <v>4</v>
      </c>
      <c r="E12" s="213">
        <f>COUNTIFS(ASIF_param!$C$7:$C$300,B12,ASIF_param!$A$7:$A$300,C12)</f>
        <v>0</v>
      </c>
      <c r="F12" s="235">
        <f>SUMPRODUCT((ASIF_param!$C$7:$C$300=B12)*(ASIF_param!$A$7:$A$300=C12)*(ASIF_param!$D$7:$D$300=1))</f>
        <v>0</v>
      </c>
      <c r="G12" s="235">
        <f>SUMPRODUCT((ASIF_param!$C$7:$C$300=B12)*(ASIF_param!$A$7:$A$300=C12)*(ASIF_param!$D$7:$D$300=3))</f>
        <v>0</v>
      </c>
      <c r="H12" s="235">
        <f>SUMPRODUCT((ASIF_param!$C$7:$C$300=B12)*(ASIF_param!$A$7:$A$300=C12)*(ASIF_param!$D$7:$D$300=6))</f>
        <v>0</v>
      </c>
      <c r="I12" s="235">
        <f>SUMPRODUCT((ASIF_param!$C$7:$C$300=B12)*(ASIF_param!$A$7:$A$300=C12)*(ASIF_param!$D$7:$D$300=4))</f>
        <v>0</v>
      </c>
    </row>
    <row r="13" spans="1:9" ht="28.8" x14ac:dyDescent="0.3">
      <c r="B13" s="68" t="s">
        <v>1887</v>
      </c>
      <c r="C13" s="212" t="s">
        <v>1916</v>
      </c>
      <c r="D13" s="212">
        <f>IFERROR(SUMPRODUCT((ASIF_param!$A$7:$A$300=C13)*(ASIF_param!$C$7:$C$300=B13)*(ASIF_param!$I$7:$I$300))/COUNTIFS(ASIF_param!$C$7:$C$300,B13,ASIF_param!$A$7:$A$300,C13),4)</f>
        <v>4</v>
      </c>
      <c r="E13" s="213">
        <f>COUNTIFS(ASIF_param!$C$7:$C$300,B13,ASIF_param!$A$7:$A$300,C13)</f>
        <v>0</v>
      </c>
      <c r="F13" s="235">
        <f>SUMPRODUCT((ASIF_param!$C$7:$C$300=B13)*(ASIF_param!$A$7:$A$300=C13)*(ASIF_param!$D$7:$D$300=1))</f>
        <v>0</v>
      </c>
      <c r="G13" s="235">
        <f>SUMPRODUCT((ASIF_param!$C$7:$C$300=B13)*(ASIF_param!$A$7:$A$300=C13)*(ASIF_param!$D$7:$D$300=3))</f>
        <v>0</v>
      </c>
      <c r="H13" s="235">
        <f>SUMPRODUCT((ASIF_param!$C$7:$C$300=B13)*(ASIF_param!$A$7:$A$300=C13)*(ASIF_param!$D$7:$D$300=6))</f>
        <v>0</v>
      </c>
      <c r="I13" s="235">
        <f>SUMPRODUCT((ASIF_param!$C$7:$C$300=B13)*(ASIF_param!$A$7:$A$300=C13)*(ASIF_param!$D$7:$D$300=4))</f>
        <v>0</v>
      </c>
    </row>
    <row r="14" spans="1:9" ht="28.8" x14ac:dyDescent="0.3">
      <c r="B14" s="68" t="s">
        <v>1887</v>
      </c>
      <c r="C14" s="212" t="s">
        <v>1888</v>
      </c>
      <c r="D14" s="212">
        <f>IFERROR(SUMPRODUCT((ASIF_param!$A$7:$A$300=C14)*(ASIF_param!$C$7:$C$300=B14)*(ASIF_param!$I$7:$I$300))/COUNTIFS(ASIF_param!$C$7:$C$300,B14,ASIF_param!$A$7:$A$300,C14),4)</f>
        <v>4</v>
      </c>
      <c r="E14" s="213">
        <f>COUNTIFS(ASIF_param!$C$7:$C$300,B14,ASIF_param!$A$7:$A$300,C14)</f>
        <v>0</v>
      </c>
      <c r="F14" s="235">
        <f>SUMPRODUCT((ASIF_param!$C$7:$C$300=B14)*(ASIF_param!$A$7:$A$300=C14)*(ASIF_param!$D$7:$D$300=1))</f>
        <v>0</v>
      </c>
      <c r="G14" s="235">
        <f>SUMPRODUCT((ASIF_param!$C$7:$C$300=B14)*(ASIF_param!$A$7:$A$300=C14)*(ASIF_param!$D$7:$D$300=3))</f>
        <v>0</v>
      </c>
      <c r="H14" s="235">
        <f>SUMPRODUCT((ASIF_param!$C$7:$C$300=B14)*(ASIF_param!$A$7:$A$300=C14)*(ASIF_param!$D$7:$D$300=6))</f>
        <v>0</v>
      </c>
      <c r="I14" s="235">
        <f>SUMPRODUCT((ASIF_param!$C$7:$C$300=B14)*(ASIF_param!$A$7:$A$300=C14)*(ASIF_param!$D$7:$D$300=4))</f>
        <v>0</v>
      </c>
    </row>
    <row r="15" spans="1:9" x14ac:dyDescent="0.3">
      <c r="A15" s="237"/>
      <c r="D15" s="212">
        <f>MAX(D3:D14)</f>
        <v>4</v>
      </c>
      <c r="E15" s="236">
        <f>SUM(E3:E14)</f>
        <v>0</v>
      </c>
      <c r="F15" s="236">
        <f t="shared" ref="F15:I15" si="0">SUM(F3:F14)</f>
        <v>0</v>
      </c>
      <c r="G15" s="236">
        <f t="shared" si="0"/>
        <v>0</v>
      </c>
      <c r="H15" s="236">
        <f t="shared" si="0"/>
        <v>0</v>
      </c>
      <c r="I15" s="236">
        <f t="shared" si="0"/>
        <v>0</v>
      </c>
    </row>
    <row r="16" spans="1:9" x14ac:dyDescent="0.3">
      <c r="A16" s="237"/>
    </row>
    <row r="17" spans="1:4" x14ac:dyDescent="0.3">
      <c r="A17" s="237"/>
      <c r="D17" s="93" t="str">
        <f>IF(D15=1,"Compliant",IF(D15 &gt; 1,IF(D15&lt;2,"Mostly Compliant",IF(D15&lt;3,"Somewhat Compliant","Not Compliant"))))</f>
        <v>Not Compliant</v>
      </c>
    </row>
    <row r="18" spans="1:4" x14ac:dyDescent="0.3">
      <c r="A18" s="237"/>
    </row>
    <row r="19" spans="1:4" x14ac:dyDescent="0.3">
      <c r="A19" s="237"/>
    </row>
    <row r="20" spans="1:4" x14ac:dyDescent="0.3">
      <c r="A20" s="237"/>
    </row>
    <row r="21" spans="1:4" x14ac:dyDescent="0.3">
      <c r="A21" s="237"/>
    </row>
    <row r="22" spans="1:4" x14ac:dyDescent="0.3">
      <c r="A22" s="237"/>
    </row>
    <row r="23" spans="1:4" x14ac:dyDescent="0.3">
      <c r="A23" s="237"/>
    </row>
    <row r="24" spans="1:4" x14ac:dyDescent="0.3">
      <c r="A24" s="237"/>
    </row>
    <row r="25" spans="1:4" x14ac:dyDescent="0.3">
      <c r="A25" s="237"/>
    </row>
    <row r="26" spans="1:4" x14ac:dyDescent="0.3">
      <c r="A26" s="237"/>
    </row>
    <row r="27" spans="1:4" x14ac:dyDescent="0.3">
      <c r="A27" s="237"/>
    </row>
    <row r="28" spans="1:4" x14ac:dyDescent="0.3">
      <c r="A28" s="237"/>
    </row>
    <row r="29" spans="1:4" x14ac:dyDescent="0.3">
      <c r="A29" s="237"/>
    </row>
    <row r="30" spans="1:4" x14ac:dyDescent="0.3">
      <c r="A30" s="237"/>
    </row>
    <row r="31" spans="1:4" x14ac:dyDescent="0.3">
      <c r="A31" s="237"/>
    </row>
    <row r="32" spans="1:4" x14ac:dyDescent="0.3">
      <c r="A32" s="237"/>
    </row>
    <row r="33" spans="1:1" x14ac:dyDescent="0.3">
      <c r="A33" s="237"/>
    </row>
    <row r="34" spans="1:1" x14ac:dyDescent="0.3">
      <c r="A34" s="237"/>
    </row>
    <row r="35" spans="1:1" x14ac:dyDescent="0.3">
      <c r="A35" s="237"/>
    </row>
    <row r="36" spans="1:1" x14ac:dyDescent="0.3">
      <c r="A36" s="237"/>
    </row>
    <row r="37" spans="1:1" x14ac:dyDescent="0.3">
      <c r="A37" s="237"/>
    </row>
    <row r="38" spans="1:1" x14ac:dyDescent="0.3">
      <c r="A38" s="237"/>
    </row>
    <row r="39" spans="1:1" x14ac:dyDescent="0.3">
      <c r="A39" s="237"/>
    </row>
    <row r="40" spans="1:1" x14ac:dyDescent="0.3">
      <c r="A40" s="237"/>
    </row>
    <row r="41" spans="1:1" x14ac:dyDescent="0.3">
      <c r="A41" s="237"/>
    </row>
    <row r="42" spans="1:1" x14ac:dyDescent="0.3">
      <c r="A42" s="237"/>
    </row>
    <row r="43" spans="1:1" x14ac:dyDescent="0.3">
      <c r="A43" s="237"/>
    </row>
    <row r="44" spans="1:1" x14ac:dyDescent="0.3">
      <c r="A44" s="237"/>
    </row>
    <row r="45" spans="1:1" x14ac:dyDescent="0.3">
      <c r="A45" s="237"/>
    </row>
    <row r="46" spans="1:1" x14ac:dyDescent="0.3">
      <c r="A46" s="237"/>
    </row>
    <row r="47" spans="1:1" x14ac:dyDescent="0.3">
      <c r="A47" s="237"/>
    </row>
    <row r="48" spans="1:1" x14ac:dyDescent="0.3">
      <c r="A48" s="237"/>
    </row>
    <row r="49" spans="1:1" x14ac:dyDescent="0.3">
      <c r="A49" s="237"/>
    </row>
    <row r="50" spans="1:1" x14ac:dyDescent="0.3">
      <c r="A50" s="237"/>
    </row>
    <row r="51" spans="1:1" x14ac:dyDescent="0.3">
      <c r="A51" s="237"/>
    </row>
    <row r="52" spans="1:1" x14ac:dyDescent="0.3">
      <c r="A52" s="237"/>
    </row>
    <row r="53" spans="1:1" x14ac:dyDescent="0.3">
      <c r="A53" s="237"/>
    </row>
    <row r="54" spans="1:1" x14ac:dyDescent="0.3">
      <c r="A54" s="237"/>
    </row>
    <row r="55" spans="1:1" x14ac:dyDescent="0.3">
      <c r="A55" s="237"/>
    </row>
    <row r="56" spans="1:1" x14ac:dyDescent="0.3">
      <c r="A56" s="237"/>
    </row>
    <row r="57" spans="1:1" x14ac:dyDescent="0.3">
      <c r="A57" s="237"/>
    </row>
    <row r="58" spans="1:1" x14ac:dyDescent="0.3">
      <c r="A58" s="237"/>
    </row>
    <row r="59" spans="1:1" x14ac:dyDescent="0.3">
      <c r="A59" s="237"/>
    </row>
    <row r="60" spans="1:1" x14ac:dyDescent="0.3">
      <c r="A60" s="237"/>
    </row>
    <row r="61" spans="1:1" x14ac:dyDescent="0.3">
      <c r="A61" s="237"/>
    </row>
    <row r="62" spans="1:1" x14ac:dyDescent="0.3">
      <c r="A62" s="237"/>
    </row>
    <row r="63" spans="1:1" x14ac:dyDescent="0.3">
      <c r="A63" s="237"/>
    </row>
    <row r="64" spans="1:1" x14ac:dyDescent="0.3">
      <c r="A64" s="237"/>
    </row>
    <row r="65" spans="1:1" x14ac:dyDescent="0.3">
      <c r="A65" s="237"/>
    </row>
    <row r="66" spans="1:1" x14ac:dyDescent="0.3">
      <c r="A66" s="237"/>
    </row>
    <row r="67" spans="1:1" x14ac:dyDescent="0.3">
      <c r="A67" s="237"/>
    </row>
    <row r="68" spans="1:1" x14ac:dyDescent="0.3">
      <c r="A68" s="237"/>
    </row>
    <row r="69" spans="1:1" x14ac:dyDescent="0.3">
      <c r="A69" s="237"/>
    </row>
    <row r="70" spans="1:1" x14ac:dyDescent="0.3">
      <c r="A70" s="237"/>
    </row>
    <row r="71" spans="1:1" x14ac:dyDescent="0.3">
      <c r="A71" s="237"/>
    </row>
    <row r="72" spans="1:1" x14ac:dyDescent="0.3">
      <c r="A72" s="237"/>
    </row>
    <row r="73" spans="1:1" x14ac:dyDescent="0.3">
      <c r="A73" s="237"/>
    </row>
    <row r="74" spans="1:1" x14ac:dyDescent="0.3">
      <c r="A74" s="237"/>
    </row>
    <row r="75" spans="1:1" x14ac:dyDescent="0.3">
      <c r="A75" s="237"/>
    </row>
    <row r="76" spans="1:1" x14ac:dyDescent="0.3">
      <c r="A76" s="237"/>
    </row>
    <row r="77" spans="1:1" x14ac:dyDescent="0.3">
      <c r="A77" s="237"/>
    </row>
    <row r="78" spans="1:1" x14ac:dyDescent="0.3">
      <c r="A78" s="237"/>
    </row>
    <row r="79" spans="1:1" x14ac:dyDescent="0.3">
      <c r="A79" s="237"/>
    </row>
    <row r="80" spans="1:1" x14ac:dyDescent="0.3">
      <c r="A80" s="237"/>
    </row>
    <row r="81" spans="1:1" x14ac:dyDescent="0.3">
      <c r="A81" s="237"/>
    </row>
    <row r="82" spans="1:1" x14ac:dyDescent="0.3">
      <c r="A82" s="237"/>
    </row>
    <row r="83" spans="1:1" x14ac:dyDescent="0.3">
      <c r="A83" s="237"/>
    </row>
    <row r="84" spans="1:1" x14ac:dyDescent="0.3">
      <c r="A84" s="237"/>
    </row>
    <row r="85" spans="1:1" x14ac:dyDescent="0.3">
      <c r="A85" s="237"/>
    </row>
    <row r="86" spans="1:1" x14ac:dyDescent="0.3">
      <c r="A86" s="237"/>
    </row>
    <row r="87" spans="1:1" x14ac:dyDescent="0.3">
      <c r="A87" s="237"/>
    </row>
    <row r="88" spans="1:1" x14ac:dyDescent="0.3">
      <c r="A88" s="237"/>
    </row>
    <row r="89" spans="1:1" x14ac:dyDescent="0.3">
      <c r="A89" s="237"/>
    </row>
    <row r="90" spans="1:1" x14ac:dyDescent="0.3">
      <c r="A90" s="237"/>
    </row>
    <row r="91" spans="1:1" x14ac:dyDescent="0.3">
      <c r="A91" s="237"/>
    </row>
    <row r="92" spans="1:1" x14ac:dyDescent="0.3">
      <c r="A92" s="237"/>
    </row>
    <row r="93" spans="1:1" x14ac:dyDescent="0.3">
      <c r="A93" s="237"/>
    </row>
    <row r="94" spans="1:1" x14ac:dyDescent="0.3">
      <c r="A94" s="237"/>
    </row>
    <row r="95" spans="1:1" x14ac:dyDescent="0.3">
      <c r="A95" s="237"/>
    </row>
    <row r="96" spans="1:1" x14ac:dyDescent="0.3">
      <c r="A96" s="237"/>
    </row>
    <row r="97" spans="1:1" x14ac:dyDescent="0.3">
      <c r="A97" s="237"/>
    </row>
    <row r="98" spans="1:1" x14ac:dyDescent="0.3">
      <c r="A98" s="237"/>
    </row>
    <row r="99" spans="1:1" x14ac:dyDescent="0.3">
      <c r="A99" s="237"/>
    </row>
    <row r="100" spans="1:1" x14ac:dyDescent="0.3">
      <c r="A100" s="237"/>
    </row>
    <row r="101" spans="1:1" x14ac:dyDescent="0.3">
      <c r="A101" s="237"/>
    </row>
    <row r="102" spans="1:1" x14ac:dyDescent="0.3">
      <c r="A102" s="237"/>
    </row>
    <row r="103" spans="1:1" x14ac:dyDescent="0.3">
      <c r="A103" s="237"/>
    </row>
    <row r="104" spans="1:1" x14ac:dyDescent="0.3">
      <c r="A104" s="237"/>
    </row>
    <row r="105" spans="1:1" x14ac:dyDescent="0.3">
      <c r="A105" s="237"/>
    </row>
    <row r="106" spans="1:1" x14ac:dyDescent="0.3">
      <c r="A106" s="237"/>
    </row>
    <row r="107" spans="1:1" x14ac:dyDescent="0.3">
      <c r="A107" s="237"/>
    </row>
    <row r="108" spans="1:1" x14ac:dyDescent="0.3">
      <c r="A108" s="237"/>
    </row>
    <row r="109" spans="1:1" x14ac:dyDescent="0.3">
      <c r="A109" s="237"/>
    </row>
    <row r="110" spans="1:1" x14ac:dyDescent="0.3">
      <c r="A110" s="237"/>
    </row>
    <row r="111" spans="1:1" x14ac:dyDescent="0.3">
      <c r="A111" s="237"/>
    </row>
    <row r="112" spans="1:1" x14ac:dyDescent="0.3">
      <c r="A112" s="237"/>
    </row>
    <row r="113" spans="1:1" x14ac:dyDescent="0.3">
      <c r="A113" s="237"/>
    </row>
    <row r="114" spans="1:1" x14ac:dyDescent="0.3">
      <c r="A114" s="237"/>
    </row>
    <row r="115" spans="1:1" x14ac:dyDescent="0.3">
      <c r="A115" s="237"/>
    </row>
    <row r="116" spans="1:1" x14ac:dyDescent="0.3">
      <c r="A116" s="237"/>
    </row>
    <row r="117" spans="1:1" x14ac:dyDescent="0.3">
      <c r="A117" s="237"/>
    </row>
    <row r="118" spans="1:1" x14ac:dyDescent="0.3">
      <c r="A118" s="237"/>
    </row>
    <row r="119" spans="1:1" x14ac:dyDescent="0.3">
      <c r="A119" s="237"/>
    </row>
    <row r="120" spans="1:1" x14ac:dyDescent="0.3">
      <c r="A120" s="237"/>
    </row>
    <row r="121" spans="1:1" x14ac:dyDescent="0.3">
      <c r="A121" s="237"/>
    </row>
    <row r="122" spans="1:1" x14ac:dyDescent="0.3">
      <c r="A122" s="237"/>
    </row>
    <row r="123" spans="1:1" x14ac:dyDescent="0.3">
      <c r="A123" s="237"/>
    </row>
    <row r="124" spans="1:1" x14ac:dyDescent="0.3">
      <c r="A124" s="237"/>
    </row>
    <row r="125" spans="1:1" x14ac:dyDescent="0.3">
      <c r="A125" s="237"/>
    </row>
    <row r="126" spans="1:1" x14ac:dyDescent="0.3">
      <c r="A126" s="237"/>
    </row>
    <row r="127" spans="1:1" x14ac:dyDescent="0.3">
      <c r="A127" s="237"/>
    </row>
    <row r="128" spans="1:1" x14ac:dyDescent="0.3">
      <c r="A128" s="237"/>
    </row>
    <row r="129" spans="1:1" x14ac:dyDescent="0.3">
      <c r="A129" s="237"/>
    </row>
    <row r="130" spans="1:1" x14ac:dyDescent="0.3">
      <c r="A130" s="237"/>
    </row>
    <row r="131" spans="1:1" x14ac:dyDescent="0.3">
      <c r="A131" s="237"/>
    </row>
    <row r="132" spans="1:1" x14ac:dyDescent="0.3">
      <c r="A132" s="237"/>
    </row>
    <row r="133" spans="1:1" x14ac:dyDescent="0.3">
      <c r="A133" s="237"/>
    </row>
    <row r="134" spans="1:1" x14ac:dyDescent="0.3">
      <c r="A134" s="237"/>
    </row>
    <row r="135" spans="1:1" x14ac:dyDescent="0.3">
      <c r="A135" s="237"/>
    </row>
    <row r="136" spans="1:1" x14ac:dyDescent="0.3">
      <c r="A136" s="237"/>
    </row>
    <row r="137" spans="1:1" x14ac:dyDescent="0.3">
      <c r="A137" s="237"/>
    </row>
    <row r="138" spans="1:1" x14ac:dyDescent="0.3">
      <c r="A138" s="237"/>
    </row>
    <row r="139" spans="1:1" x14ac:dyDescent="0.3">
      <c r="A139" s="237"/>
    </row>
    <row r="140" spans="1:1" x14ac:dyDescent="0.3">
      <c r="A140" s="237"/>
    </row>
    <row r="141" spans="1:1" x14ac:dyDescent="0.3">
      <c r="A141" s="237"/>
    </row>
    <row r="142" spans="1:1" x14ac:dyDescent="0.3">
      <c r="A142" s="237"/>
    </row>
    <row r="143" spans="1:1" x14ac:dyDescent="0.3">
      <c r="A143" s="237"/>
    </row>
    <row r="144" spans="1:1" x14ac:dyDescent="0.3">
      <c r="A144" s="237"/>
    </row>
    <row r="145" spans="1:1" x14ac:dyDescent="0.3">
      <c r="A145" s="237"/>
    </row>
    <row r="146" spans="1:1" x14ac:dyDescent="0.3">
      <c r="A146" s="237"/>
    </row>
    <row r="147" spans="1:1" x14ac:dyDescent="0.3">
      <c r="A147" s="237"/>
    </row>
    <row r="148" spans="1:1" x14ac:dyDescent="0.3">
      <c r="A148" s="237"/>
    </row>
    <row r="149" spans="1:1" x14ac:dyDescent="0.3">
      <c r="A149" s="237"/>
    </row>
    <row r="150" spans="1:1" x14ac:dyDescent="0.3">
      <c r="A150" s="237"/>
    </row>
    <row r="151" spans="1:1" x14ac:dyDescent="0.3">
      <c r="A151" s="237"/>
    </row>
    <row r="152" spans="1:1" x14ac:dyDescent="0.3">
      <c r="A152" s="237"/>
    </row>
    <row r="153" spans="1:1" x14ac:dyDescent="0.3">
      <c r="A153" s="237"/>
    </row>
    <row r="154" spans="1:1" x14ac:dyDescent="0.3">
      <c r="A154" s="237"/>
    </row>
    <row r="155" spans="1:1" x14ac:dyDescent="0.3">
      <c r="A155" s="237"/>
    </row>
    <row r="156" spans="1:1" x14ac:dyDescent="0.3">
      <c r="A156" s="237"/>
    </row>
    <row r="157" spans="1:1" x14ac:dyDescent="0.3">
      <c r="A157" s="237"/>
    </row>
    <row r="158" spans="1:1" x14ac:dyDescent="0.3">
      <c r="A158" s="237"/>
    </row>
    <row r="159" spans="1:1" x14ac:dyDescent="0.3">
      <c r="A159" s="237"/>
    </row>
    <row r="160" spans="1:1" x14ac:dyDescent="0.3">
      <c r="A160" s="237"/>
    </row>
    <row r="161" spans="1:1" x14ac:dyDescent="0.3">
      <c r="A161" s="237"/>
    </row>
    <row r="162" spans="1:1" x14ac:dyDescent="0.3">
      <c r="A162" s="237"/>
    </row>
    <row r="163" spans="1:1" x14ac:dyDescent="0.3">
      <c r="A163" s="237"/>
    </row>
    <row r="164" spans="1:1" x14ac:dyDescent="0.3">
      <c r="A164" s="237"/>
    </row>
    <row r="165" spans="1:1" x14ac:dyDescent="0.3">
      <c r="A165" s="237"/>
    </row>
    <row r="166" spans="1:1" x14ac:dyDescent="0.3">
      <c r="A166" s="237"/>
    </row>
    <row r="167" spans="1:1" x14ac:dyDescent="0.3">
      <c r="A167" s="237"/>
    </row>
    <row r="168" spans="1:1" x14ac:dyDescent="0.3">
      <c r="A168" s="237"/>
    </row>
    <row r="169" spans="1:1" x14ac:dyDescent="0.3">
      <c r="A169" s="237"/>
    </row>
    <row r="170" spans="1:1" x14ac:dyDescent="0.3">
      <c r="A170" s="237"/>
    </row>
    <row r="171" spans="1:1" x14ac:dyDescent="0.3">
      <c r="A171" s="237"/>
    </row>
    <row r="172" spans="1:1" x14ac:dyDescent="0.3">
      <c r="A172" s="237"/>
    </row>
    <row r="173" spans="1:1" x14ac:dyDescent="0.3">
      <c r="A173" s="237"/>
    </row>
    <row r="174" spans="1:1" x14ac:dyDescent="0.3">
      <c r="A174" s="237"/>
    </row>
    <row r="175" spans="1:1" x14ac:dyDescent="0.3">
      <c r="A175" s="237"/>
    </row>
    <row r="176" spans="1:1" x14ac:dyDescent="0.3">
      <c r="A176" s="237"/>
    </row>
    <row r="177" spans="1:1" x14ac:dyDescent="0.3">
      <c r="A177" s="237"/>
    </row>
    <row r="178" spans="1:1" x14ac:dyDescent="0.3">
      <c r="A178" s="237"/>
    </row>
    <row r="179" spans="1:1" x14ac:dyDescent="0.3">
      <c r="A179" s="237"/>
    </row>
    <row r="180" spans="1:1" x14ac:dyDescent="0.3">
      <c r="A180" s="237"/>
    </row>
    <row r="181" spans="1:1" x14ac:dyDescent="0.3">
      <c r="A181" s="237"/>
    </row>
    <row r="182" spans="1:1" x14ac:dyDescent="0.3">
      <c r="A182" s="237"/>
    </row>
    <row r="183" spans="1:1" x14ac:dyDescent="0.3">
      <c r="A183" s="237"/>
    </row>
    <row r="184" spans="1:1" x14ac:dyDescent="0.3">
      <c r="A184" s="237"/>
    </row>
    <row r="185" spans="1:1" x14ac:dyDescent="0.3">
      <c r="A185" s="237"/>
    </row>
    <row r="186" spans="1:1" x14ac:dyDescent="0.3">
      <c r="A186" s="237"/>
    </row>
    <row r="187" spans="1:1" x14ac:dyDescent="0.3">
      <c r="A187" s="237"/>
    </row>
    <row r="188" spans="1:1" x14ac:dyDescent="0.3">
      <c r="A188" s="237"/>
    </row>
    <row r="189" spans="1:1" x14ac:dyDescent="0.3">
      <c r="A189" s="237"/>
    </row>
    <row r="190" spans="1:1" x14ac:dyDescent="0.3">
      <c r="A190" s="237"/>
    </row>
    <row r="191" spans="1:1" x14ac:dyDescent="0.3">
      <c r="A191" s="237"/>
    </row>
    <row r="192" spans="1:1" x14ac:dyDescent="0.3">
      <c r="A192" s="237"/>
    </row>
    <row r="193" spans="1:1" x14ac:dyDescent="0.3">
      <c r="A193" s="237"/>
    </row>
    <row r="194" spans="1:1" x14ac:dyDescent="0.3">
      <c r="A194" s="237"/>
    </row>
    <row r="195" spans="1:1" x14ac:dyDescent="0.3">
      <c r="A195" s="237"/>
    </row>
    <row r="196" spans="1:1" x14ac:dyDescent="0.3">
      <c r="A196" s="237"/>
    </row>
    <row r="197" spans="1:1" x14ac:dyDescent="0.3">
      <c r="A197" s="237"/>
    </row>
    <row r="198" spans="1:1" x14ac:dyDescent="0.3">
      <c r="A198" s="237"/>
    </row>
    <row r="199" spans="1:1" x14ac:dyDescent="0.3">
      <c r="A199" s="237"/>
    </row>
    <row r="200" spans="1:1" x14ac:dyDescent="0.3">
      <c r="A200" s="237"/>
    </row>
    <row r="201" spans="1:1" x14ac:dyDescent="0.3">
      <c r="A201" s="237"/>
    </row>
    <row r="202" spans="1:1" x14ac:dyDescent="0.3">
      <c r="A202" s="237"/>
    </row>
    <row r="203" spans="1:1" x14ac:dyDescent="0.3">
      <c r="A203" s="237"/>
    </row>
    <row r="204" spans="1:1" x14ac:dyDescent="0.3">
      <c r="A204" s="237"/>
    </row>
    <row r="205" spans="1:1" x14ac:dyDescent="0.3">
      <c r="A205" s="237"/>
    </row>
    <row r="206" spans="1:1" x14ac:dyDescent="0.3">
      <c r="A206" s="237"/>
    </row>
    <row r="207" spans="1:1" x14ac:dyDescent="0.3">
      <c r="A207" s="237"/>
    </row>
    <row r="208" spans="1:1" x14ac:dyDescent="0.3">
      <c r="A208" s="237"/>
    </row>
    <row r="209" spans="1:1" x14ac:dyDescent="0.3">
      <c r="A209" s="237"/>
    </row>
    <row r="210" spans="1:1" x14ac:dyDescent="0.3">
      <c r="A210" s="237"/>
    </row>
    <row r="211" spans="1:1" x14ac:dyDescent="0.3">
      <c r="A211" s="237"/>
    </row>
    <row r="212" spans="1:1" x14ac:dyDescent="0.3">
      <c r="A212" s="237"/>
    </row>
    <row r="213" spans="1:1" x14ac:dyDescent="0.3">
      <c r="A213" s="237"/>
    </row>
    <row r="214" spans="1:1" x14ac:dyDescent="0.3">
      <c r="A214" s="237"/>
    </row>
    <row r="215" spans="1:1" x14ac:dyDescent="0.3">
      <c r="A215" s="237"/>
    </row>
    <row r="216" spans="1:1" x14ac:dyDescent="0.3">
      <c r="A216" s="237"/>
    </row>
    <row r="217" spans="1:1" x14ac:dyDescent="0.3">
      <c r="A217" s="237"/>
    </row>
    <row r="218" spans="1:1" x14ac:dyDescent="0.3">
      <c r="A218" s="237"/>
    </row>
    <row r="219" spans="1:1" x14ac:dyDescent="0.3">
      <c r="A219" s="237"/>
    </row>
    <row r="220" spans="1:1" x14ac:dyDescent="0.3">
      <c r="A220" s="237"/>
    </row>
    <row r="221" spans="1:1" x14ac:dyDescent="0.3">
      <c r="A221" s="237"/>
    </row>
    <row r="222" spans="1:1" x14ac:dyDescent="0.3">
      <c r="A222" s="237"/>
    </row>
    <row r="223" spans="1:1" x14ac:dyDescent="0.3">
      <c r="A223" s="237"/>
    </row>
    <row r="224" spans="1:1" x14ac:dyDescent="0.3">
      <c r="A224" s="237"/>
    </row>
    <row r="225" spans="1:1" x14ac:dyDescent="0.3">
      <c r="A225" s="237"/>
    </row>
    <row r="226" spans="1:1" x14ac:dyDescent="0.3">
      <c r="A226" s="237"/>
    </row>
    <row r="227" spans="1:1" x14ac:dyDescent="0.3">
      <c r="A227" s="237"/>
    </row>
    <row r="228" spans="1:1" x14ac:dyDescent="0.3">
      <c r="A228" s="237"/>
    </row>
    <row r="229" spans="1:1" x14ac:dyDescent="0.3">
      <c r="A229" s="237"/>
    </row>
    <row r="230" spans="1:1" x14ac:dyDescent="0.3">
      <c r="A230" s="237"/>
    </row>
    <row r="231" spans="1:1" x14ac:dyDescent="0.3">
      <c r="A231" s="237"/>
    </row>
    <row r="232" spans="1:1" x14ac:dyDescent="0.3">
      <c r="A232" s="237"/>
    </row>
    <row r="233" spans="1:1" x14ac:dyDescent="0.3">
      <c r="A233" s="237"/>
    </row>
    <row r="234" spans="1:1" x14ac:dyDescent="0.3">
      <c r="A234" s="237"/>
    </row>
    <row r="235" spans="1:1" x14ac:dyDescent="0.3">
      <c r="A235" s="237"/>
    </row>
    <row r="236" spans="1:1" x14ac:dyDescent="0.3">
      <c r="A236" s="237"/>
    </row>
    <row r="237" spans="1:1" x14ac:dyDescent="0.3">
      <c r="A237" s="237"/>
    </row>
    <row r="238" spans="1:1" x14ac:dyDescent="0.3">
      <c r="A238" s="237"/>
    </row>
    <row r="239" spans="1:1" x14ac:dyDescent="0.3">
      <c r="A239" s="237"/>
    </row>
    <row r="240" spans="1:1" x14ac:dyDescent="0.3">
      <c r="A240" s="237"/>
    </row>
    <row r="241" spans="1:1" x14ac:dyDescent="0.3">
      <c r="A241" s="237"/>
    </row>
    <row r="242" spans="1:1" x14ac:dyDescent="0.3">
      <c r="A242" s="237"/>
    </row>
    <row r="243" spans="1:1" x14ac:dyDescent="0.3">
      <c r="A243" s="237"/>
    </row>
    <row r="244" spans="1:1" x14ac:dyDescent="0.3">
      <c r="A244" s="237"/>
    </row>
    <row r="245" spans="1:1" x14ac:dyDescent="0.3">
      <c r="A245" s="237"/>
    </row>
    <row r="246" spans="1:1" x14ac:dyDescent="0.3">
      <c r="A246" s="237"/>
    </row>
    <row r="247" spans="1:1" x14ac:dyDescent="0.3">
      <c r="A247" s="237"/>
    </row>
    <row r="248" spans="1:1" x14ac:dyDescent="0.3">
      <c r="A248" s="237"/>
    </row>
    <row r="249" spans="1:1" x14ac:dyDescent="0.3">
      <c r="A249" s="237"/>
    </row>
    <row r="250" spans="1:1" x14ac:dyDescent="0.3">
      <c r="A250" s="237"/>
    </row>
    <row r="251" spans="1:1" x14ac:dyDescent="0.3">
      <c r="A251" s="237"/>
    </row>
    <row r="252" spans="1:1" x14ac:dyDescent="0.3">
      <c r="A252" s="237"/>
    </row>
    <row r="253" spans="1:1" x14ac:dyDescent="0.3">
      <c r="A253" s="237"/>
    </row>
    <row r="254" spans="1:1" x14ac:dyDescent="0.3">
      <c r="A254" s="237"/>
    </row>
    <row r="255" spans="1:1" x14ac:dyDescent="0.3">
      <c r="A255" s="237"/>
    </row>
    <row r="256" spans="1:1" x14ac:dyDescent="0.3">
      <c r="A256" s="237"/>
    </row>
    <row r="257" spans="1:1" x14ac:dyDescent="0.3">
      <c r="A257" s="237"/>
    </row>
    <row r="258" spans="1:1" x14ac:dyDescent="0.3">
      <c r="A258" s="237"/>
    </row>
    <row r="259" spans="1:1" x14ac:dyDescent="0.3">
      <c r="A259" s="237"/>
    </row>
    <row r="260" spans="1:1" x14ac:dyDescent="0.3">
      <c r="A260" s="237"/>
    </row>
    <row r="261" spans="1:1" x14ac:dyDescent="0.3">
      <c r="A261" s="237"/>
    </row>
    <row r="262" spans="1:1" x14ac:dyDescent="0.3">
      <c r="A262" s="237"/>
    </row>
    <row r="263" spans="1:1" x14ac:dyDescent="0.3">
      <c r="A263" s="237"/>
    </row>
    <row r="264" spans="1:1" x14ac:dyDescent="0.3">
      <c r="A264" s="237"/>
    </row>
    <row r="265" spans="1:1" x14ac:dyDescent="0.3">
      <c r="A265" s="237"/>
    </row>
    <row r="266" spans="1:1" x14ac:dyDescent="0.3">
      <c r="A266" s="237"/>
    </row>
    <row r="267" spans="1:1" x14ac:dyDescent="0.3">
      <c r="A267" s="237"/>
    </row>
    <row r="268" spans="1:1" x14ac:dyDescent="0.3">
      <c r="A268" s="237"/>
    </row>
    <row r="269" spans="1:1" x14ac:dyDescent="0.3">
      <c r="A269" s="237"/>
    </row>
    <row r="270" spans="1:1" x14ac:dyDescent="0.3">
      <c r="A270" s="237"/>
    </row>
    <row r="271" spans="1:1" x14ac:dyDescent="0.3">
      <c r="A271" s="237"/>
    </row>
    <row r="272" spans="1:1" x14ac:dyDescent="0.3">
      <c r="A272" s="237"/>
    </row>
    <row r="273" spans="1:1" x14ac:dyDescent="0.3">
      <c r="A273" s="237"/>
    </row>
    <row r="274" spans="1:1" x14ac:dyDescent="0.3">
      <c r="A274" s="237"/>
    </row>
    <row r="275" spans="1:1" x14ac:dyDescent="0.3">
      <c r="A275" s="237"/>
    </row>
    <row r="276" spans="1:1" x14ac:dyDescent="0.3">
      <c r="A276" s="237"/>
    </row>
    <row r="277" spans="1:1" x14ac:dyDescent="0.3">
      <c r="A277" s="237"/>
    </row>
    <row r="278" spans="1:1" x14ac:dyDescent="0.3">
      <c r="A278" s="237"/>
    </row>
    <row r="279" spans="1:1" x14ac:dyDescent="0.3">
      <c r="A279" s="237"/>
    </row>
    <row r="280" spans="1:1" x14ac:dyDescent="0.3">
      <c r="A280" s="237"/>
    </row>
    <row r="281" spans="1:1" x14ac:dyDescent="0.3">
      <c r="A281" s="237"/>
    </row>
    <row r="282" spans="1:1" x14ac:dyDescent="0.3">
      <c r="A282" s="237"/>
    </row>
    <row r="283" spans="1:1" x14ac:dyDescent="0.3">
      <c r="A283" s="237"/>
    </row>
    <row r="284" spans="1:1" x14ac:dyDescent="0.3">
      <c r="A284" s="237"/>
    </row>
    <row r="285" spans="1:1" x14ac:dyDescent="0.3">
      <c r="A285" s="237"/>
    </row>
    <row r="286" spans="1:1" x14ac:dyDescent="0.3">
      <c r="A286" s="237"/>
    </row>
    <row r="287" spans="1:1" x14ac:dyDescent="0.3">
      <c r="A287" s="237"/>
    </row>
    <row r="288" spans="1:1" x14ac:dyDescent="0.3">
      <c r="A288" s="237"/>
    </row>
    <row r="289" spans="1:1" x14ac:dyDescent="0.3">
      <c r="A289" s="237"/>
    </row>
    <row r="290" spans="1:1" x14ac:dyDescent="0.3">
      <c r="A290" s="237"/>
    </row>
    <row r="291" spans="1:1" x14ac:dyDescent="0.3">
      <c r="A291" s="237"/>
    </row>
    <row r="292" spans="1:1" x14ac:dyDescent="0.3">
      <c r="A292" s="237"/>
    </row>
    <row r="293" spans="1:1" x14ac:dyDescent="0.3">
      <c r="A293" s="237"/>
    </row>
    <row r="294" spans="1:1" x14ac:dyDescent="0.3">
      <c r="A294" s="237"/>
    </row>
    <row r="295" spans="1:1" x14ac:dyDescent="0.3">
      <c r="A295" s="237"/>
    </row>
    <row r="296" spans="1:1" x14ac:dyDescent="0.3">
      <c r="A296" s="237"/>
    </row>
    <row r="297" spans="1:1" x14ac:dyDescent="0.3">
      <c r="A297" s="237"/>
    </row>
    <row r="298" spans="1:1" x14ac:dyDescent="0.3">
      <c r="A298" s="237"/>
    </row>
    <row r="299" spans="1:1" x14ac:dyDescent="0.3">
      <c r="A299" s="237"/>
    </row>
    <row r="300" spans="1:1" x14ac:dyDescent="0.3">
      <c r="A300" s="237"/>
    </row>
    <row r="301" spans="1:1" x14ac:dyDescent="0.3">
      <c r="A301" s="237"/>
    </row>
    <row r="302" spans="1:1" x14ac:dyDescent="0.3">
      <c r="A302" s="237"/>
    </row>
    <row r="303" spans="1:1" x14ac:dyDescent="0.3">
      <c r="A303" s="237"/>
    </row>
    <row r="304" spans="1:1" x14ac:dyDescent="0.3">
      <c r="A304" s="237"/>
    </row>
    <row r="305" spans="1:1" x14ac:dyDescent="0.3">
      <c r="A305" s="237"/>
    </row>
    <row r="306" spans="1:1" x14ac:dyDescent="0.3">
      <c r="A306" s="237"/>
    </row>
    <row r="307" spans="1:1" x14ac:dyDescent="0.3">
      <c r="A307" s="237"/>
    </row>
    <row r="308" spans="1:1" x14ac:dyDescent="0.3">
      <c r="A308" s="237"/>
    </row>
    <row r="309" spans="1:1" x14ac:dyDescent="0.3">
      <c r="A309" s="237"/>
    </row>
    <row r="310" spans="1:1" x14ac:dyDescent="0.3">
      <c r="A310" s="237"/>
    </row>
    <row r="311" spans="1:1" x14ac:dyDescent="0.3">
      <c r="A311" s="237"/>
    </row>
    <row r="312" spans="1:1" x14ac:dyDescent="0.3">
      <c r="A312" s="237"/>
    </row>
    <row r="313" spans="1:1" x14ac:dyDescent="0.3">
      <c r="A313" s="237"/>
    </row>
    <row r="314" spans="1:1" x14ac:dyDescent="0.3">
      <c r="A314" s="237"/>
    </row>
    <row r="315" spans="1:1" x14ac:dyDescent="0.3">
      <c r="A315" s="237"/>
    </row>
    <row r="316" spans="1:1" x14ac:dyDescent="0.3">
      <c r="A316" s="237"/>
    </row>
    <row r="317" spans="1:1" x14ac:dyDescent="0.3">
      <c r="A317" s="237"/>
    </row>
    <row r="318" spans="1:1" x14ac:dyDescent="0.3">
      <c r="A318" s="237"/>
    </row>
    <row r="319" spans="1:1" x14ac:dyDescent="0.3">
      <c r="A319" s="237"/>
    </row>
    <row r="320" spans="1:1" x14ac:dyDescent="0.3">
      <c r="A320" s="237"/>
    </row>
    <row r="321" spans="1:1" x14ac:dyDescent="0.3">
      <c r="A321" s="237"/>
    </row>
    <row r="322" spans="1:1" x14ac:dyDescent="0.3">
      <c r="A322" s="237"/>
    </row>
    <row r="323" spans="1:1" x14ac:dyDescent="0.3">
      <c r="A323" s="237"/>
    </row>
    <row r="324" spans="1:1" x14ac:dyDescent="0.3">
      <c r="A324" s="237"/>
    </row>
    <row r="325" spans="1:1" x14ac:dyDescent="0.3">
      <c r="A325" s="237"/>
    </row>
    <row r="326" spans="1:1" x14ac:dyDescent="0.3">
      <c r="A326" s="237"/>
    </row>
    <row r="327" spans="1:1" x14ac:dyDescent="0.3">
      <c r="A327" s="237"/>
    </row>
    <row r="328" spans="1:1" x14ac:dyDescent="0.3">
      <c r="A328" s="237"/>
    </row>
    <row r="329" spans="1:1" x14ac:dyDescent="0.3">
      <c r="A329" s="237"/>
    </row>
    <row r="330" spans="1:1" x14ac:dyDescent="0.3">
      <c r="A330" s="237"/>
    </row>
    <row r="331" spans="1:1" x14ac:dyDescent="0.3">
      <c r="A331" s="237"/>
    </row>
    <row r="332" spans="1:1" x14ac:dyDescent="0.3">
      <c r="A332" s="237"/>
    </row>
    <row r="333" spans="1:1" x14ac:dyDescent="0.3">
      <c r="A333" s="237"/>
    </row>
    <row r="334" spans="1:1" x14ac:dyDescent="0.3">
      <c r="A334" s="237"/>
    </row>
    <row r="335" spans="1:1" x14ac:dyDescent="0.3">
      <c r="A335" s="237"/>
    </row>
    <row r="336" spans="1:1" x14ac:dyDescent="0.3">
      <c r="A336" s="237"/>
    </row>
    <row r="337" spans="1:1" x14ac:dyDescent="0.3">
      <c r="A337" s="237"/>
    </row>
    <row r="338" spans="1:1" x14ac:dyDescent="0.3">
      <c r="A338" s="237"/>
    </row>
    <row r="339" spans="1:1" x14ac:dyDescent="0.3">
      <c r="A339" s="237"/>
    </row>
    <row r="340" spans="1:1" x14ac:dyDescent="0.3">
      <c r="A340" s="237"/>
    </row>
    <row r="341" spans="1:1" x14ac:dyDescent="0.3">
      <c r="A341" s="237"/>
    </row>
    <row r="342" spans="1:1" x14ac:dyDescent="0.3">
      <c r="A342" s="237"/>
    </row>
    <row r="343" spans="1:1" x14ac:dyDescent="0.3">
      <c r="A343" s="237"/>
    </row>
    <row r="344" spans="1:1" x14ac:dyDescent="0.3">
      <c r="A344" s="237"/>
    </row>
    <row r="345" spans="1:1" x14ac:dyDescent="0.3">
      <c r="A345" s="237"/>
    </row>
    <row r="346" spans="1:1" x14ac:dyDescent="0.3">
      <c r="A346" s="237"/>
    </row>
    <row r="347" spans="1:1" x14ac:dyDescent="0.3">
      <c r="A347" s="237"/>
    </row>
    <row r="348" spans="1:1" x14ac:dyDescent="0.3">
      <c r="A348" s="237"/>
    </row>
    <row r="349" spans="1:1" x14ac:dyDescent="0.3">
      <c r="A349" s="237"/>
    </row>
    <row r="350" spans="1:1" x14ac:dyDescent="0.3">
      <c r="A350" s="237"/>
    </row>
    <row r="351" spans="1:1" x14ac:dyDescent="0.3">
      <c r="A351" s="237"/>
    </row>
    <row r="352" spans="1:1" x14ac:dyDescent="0.3">
      <c r="A352" s="237"/>
    </row>
    <row r="353" spans="1:1" x14ac:dyDescent="0.3">
      <c r="A353" s="237"/>
    </row>
    <row r="354" spans="1:1" x14ac:dyDescent="0.3">
      <c r="A354" s="237"/>
    </row>
    <row r="355" spans="1:1" x14ac:dyDescent="0.3">
      <c r="A355" s="237"/>
    </row>
    <row r="356" spans="1:1" x14ac:dyDescent="0.3">
      <c r="A356" s="237"/>
    </row>
    <row r="357" spans="1:1" x14ac:dyDescent="0.3">
      <c r="A357" s="237"/>
    </row>
    <row r="358" spans="1:1" x14ac:dyDescent="0.3">
      <c r="A358" s="237"/>
    </row>
    <row r="359" spans="1:1" x14ac:dyDescent="0.3">
      <c r="A359" s="237"/>
    </row>
    <row r="360" spans="1:1" x14ac:dyDescent="0.3">
      <c r="A360" s="237"/>
    </row>
    <row r="361" spans="1:1" x14ac:dyDescent="0.3">
      <c r="A361" s="237"/>
    </row>
    <row r="362" spans="1:1" x14ac:dyDescent="0.3">
      <c r="A362" s="237"/>
    </row>
    <row r="363" spans="1:1" x14ac:dyDescent="0.3">
      <c r="A363" s="237"/>
    </row>
    <row r="364" spans="1:1" x14ac:dyDescent="0.3">
      <c r="A364" s="237"/>
    </row>
    <row r="365" spans="1:1" x14ac:dyDescent="0.3">
      <c r="A365" s="237"/>
    </row>
    <row r="366" spans="1:1" x14ac:dyDescent="0.3">
      <c r="A366" s="237"/>
    </row>
    <row r="367" spans="1:1" x14ac:dyDescent="0.3">
      <c r="A367" s="237"/>
    </row>
    <row r="368" spans="1:1" x14ac:dyDescent="0.3">
      <c r="A368" s="237"/>
    </row>
    <row r="369" spans="1:1" x14ac:dyDescent="0.3">
      <c r="A369" s="237"/>
    </row>
    <row r="370" spans="1:1" x14ac:dyDescent="0.3">
      <c r="A370" s="237"/>
    </row>
    <row r="371" spans="1:1" x14ac:dyDescent="0.3">
      <c r="A371" s="237"/>
    </row>
    <row r="372" spans="1:1" x14ac:dyDescent="0.3">
      <c r="A372" s="237"/>
    </row>
    <row r="373" spans="1:1" x14ac:dyDescent="0.3">
      <c r="A373" s="237"/>
    </row>
    <row r="374" spans="1:1" x14ac:dyDescent="0.3">
      <c r="A374" s="237"/>
    </row>
    <row r="375" spans="1:1" x14ac:dyDescent="0.3">
      <c r="A375" s="237"/>
    </row>
    <row r="376" spans="1:1" x14ac:dyDescent="0.3">
      <c r="A376" s="237"/>
    </row>
    <row r="377" spans="1:1" x14ac:dyDescent="0.3">
      <c r="A377" s="237"/>
    </row>
    <row r="378" spans="1:1" x14ac:dyDescent="0.3">
      <c r="A378" s="237"/>
    </row>
    <row r="379" spans="1:1" x14ac:dyDescent="0.3">
      <c r="A379" s="237"/>
    </row>
    <row r="380" spans="1:1" x14ac:dyDescent="0.3">
      <c r="A380" s="237"/>
    </row>
    <row r="381" spans="1:1" x14ac:dyDescent="0.3">
      <c r="A381" s="237"/>
    </row>
    <row r="382" spans="1:1" x14ac:dyDescent="0.3">
      <c r="A382" s="237"/>
    </row>
    <row r="383" spans="1:1" x14ac:dyDescent="0.3">
      <c r="A383" s="237"/>
    </row>
    <row r="384" spans="1:1" x14ac:dyDescent="0.3">
      <c r="A384" s="237"/>
    </row>
    <row r="385" spans="1:1" x14ac:dyDescent="0.3">
      <c r="A385" s="237"/>
    </row>
    <row r="386" spans="1:1" x14ac:dyDescent="0.3">
      <c r="A386" s="237"/>
    </row>
    <row r="387" spans="1:1" x14ac:dyDescent="0.3">
      <c r="A387" s="237"/>
    </row>
    <row r="388" spans="1:1" x14ac:dyDescent="0.3">
      <c r="A388" s="237"/>
    </row>
    <row r="389" spans="1:1" x14ac:dyDescent="0.3">
      <c r="A389" s="237"/>
    </row>
    <row r="390" spans="1:1" x14ac:dyDescent="0.3">
      <c r="A390" s="237"/>
    </row>
    <row r="391" spans="1:1" x14ac:dyDescent="0.3">
      <c r="A391" s="237"/>
    </row>
    <row r="392" spans="1:1" x14ac:dyDescent="0.3">
      <c r="A392" s="237"/>
    </row>
    <row r="393" spans="1:1" x14ac:dyDescent="0.3">
      <c r="A393" s="237"/>
    </row>
    <row r="394" spans="1:1" x14ac:dyDescent="0.3">
      <c r="A394" s="237"/>
    </row>
    <row r="395" spans="1:1" x14ac:dyDescent="0.3">
      <c r="A395" s="237"/>
    </row>
    <row r="396" spans="1:1" x14ac:dyDescent="0.3">
      <c r="A396" s="237"/>
    </row>
    <row r="397" spans="1:1" x14ac:dyDescent="0.3">
      <c r="A397" s="237"/>
    </row>
    <row r="398" spans="1:1" x14ac:dyDescent="0.3">
      <c r="A398" s="237"/>
    </row>
    <row r="399" spans="1:1" x14ac:dyDescent="0.3">
      <c r="A399" s="237"/>
    </row>
    <row r="400" spans="1:1" x14ac:dyDescent="0.3">
      <c r="A400" s="237"/>
    </row>
    <row r="401" spans="1:1" x14ac:dyDescent="0.3">
      <c r="A401" s="237"/>
    </row>
    <row r="402" spans="1:1" x14ac:dyDescent="0.3">
      <c r="A402" s="237"/>
    </row>
    <row r="403" spans="1:1" x14ac:dyDescent="0.3">
      <c r="A403" s="237"/>
    </row>
    <row r="404" spans="1:1" x14ac:dyDescent="0.3">
      <c r="A404" s="237"/>
    </row>
    <row r="405" spans="1:1" x14ac:dyDescent="0.3">
      <c r="A405" s="237"/>
    </row>
    <row r="406" spans="1:1" x14ac:dyDescent="0.3">
      <c r="A406" s="237"/>
    </row>
    <row r="407" spans="1:1" x14ac:dyDescent="0.3">
      <c r="A407" s="237"/>
    </row>
    <row r="408" spans="1:1" x14ac:dyDescent="0.3">
      <c r="A408" s="237"/>
    </row>
    <row r="409" spans="1:1" x14ac:dyDescent="0.3">
      <c r="A409" s="237"/>
    </row>
    <row r="410" spans="1:1" x14ac:dyDescent="0.3">
      <c r="A410" s="237"/>
    </row>
    <row r="411" spans="1:1" x14ac:dyDescent="0.3">
      <c r="A411" s="237"/>
    </row>
    <row r="412" spans="1:1" x14ac:dyDescent="0.3">
      <c r="A412" s="237"/>
    </row>
    <row r="413" spans="1:1" x14ac:dyDescent="0.3">
      <c r="A413" s="237"/>
    </row>
    <row r="414" spans="1:1" x14ac:dyDescent="0.3">
      <c r="A414" s="237"/>
    </row>
    <row r="415" spans="1:1" x14ac:dyDescent="0.3">
      <c r="A415" s="237"/>
    </row>
    <row r="416" spans="1:1" x14ac:dyDescent="0.3">
      <c r="A416" s="237"/>
    </row>
    <row r="417" spans="1:1" x14ac:dyDescent="0.3">
      <c r="A417" s="237"/>
    </row>
    <row r="418" spans="1:1" x14ac:dyDescent="0.3">
      <c r="A418" s="237"/>
    </row>
    <row r="419" spans="1:1" x14ac:dyDescent="0.3">
      <c r="A419" s="237"/>
    </row>
    <row r="420" spans="1:1" x14ac:dyDescent="0.3">
      <c r="A420" s="237"/>
    </row>
    <row r="421" spans="1:1" x14ac:dyDescent="0.3">
      <c r="A421" s="237"/>
    </row>
    <row r="422" spans="1:1" x14ac:dyDescent="0.3">
      <c r="A422" s="237"/>
    </row>
    <row r="423" spans="1:1" x14ac:dyDescent="0.3">
      <c r="A423" s="237"/>
    </row>
    <row r="424" spans="1:1" x14ac:dyDescent="0.3">
      <c r="A424" s="237"/>
    </row>
    <row r="425" spans="1:1" x14ac:dyDescent="0.3">
      <c r="A425" s="237"/>
    </row>
    <row r="426" spans="1:1" x14ac:dyDescent="0.3">
      <c r="A426" s="237"/>
    </row>
    <row r="427" spans="1:1" x14ac:dyDescent="0.3">
      <c r="A427" s="237"/>
    </row>
    <row r="428" spans="1:1" x14ac:dyDescent="0.3">
      <c r="A428" s="237"/>
    </row>
    <row r="429" spans="1:1" x14ac:dyDescent="0.3">
      <c r="A429" s="237"/>
    </row>
    <row r="430" spans="1:1" x14ac:dyDescent="0.3">
      <c r="A430" s="237"/>
    </row>
    <row r="431" spans="1:1" x14ac:dyDescent="0.3">
      <c r="A431" s="237"/>
    </row>
    <row r="432" spans="1:1" x14ac:dyDescent="0.3">
      <c r="A432" s="237"/>
    </row>
    <row r="433" spans="1:1" x14ac:dyDescent="0.3">
      <c r="A433" s="237"/>
    </row>
    <row r="434" spans="1:1" x14ac:dyDescent="0.3">
      <c r="A434" s="237"/>
    </row>
    <row r="435" spans="1:1" x14ac:dyDescent="0.3">
      <c r="A435" s="237"/>
    </row>
    <row r="436" spans="1:1" x14ac:dyDescent="0.3">
      <c r="A436" s="237"/>
    </row>
    <row r="437" spans="1:1" x14ac:dyDescent="0.3">
      <c r="A437" s="237"/>
    </row>
    <row r="438" spans="1:1" x14ac:dyDescent="0.3">
      <c r="A438" s="237"/>
    </row>
    <row r="439" spans="1:1" x14ac:dyDescent="0.3">
      <c r="A439" s="237"/>
    </row>
    <row r="440" spans="1:1" x14ac:dyDescent="0.3">
      <c r="A440" s="237"/>
    </row>
  </sheetData>
  <mergeCells count="1">
    <mergeCell ref="B1:I1"/>
  </mergeCells>
  <conditionalFormatting sqref="D17">
    <cfRule type="cellIs" dxfId="101" priority="33" operator="equal">
      <formula>"Compliant"</formula>
    </cfRule>
    <cfRule type="cellIs" dxfId="100" priority="34" operator="equal">
      <formula>"Mostly Compliant"</formula>
    </cfRule>
    <cfRule type="cellIs" dxfId="99" priority="35" operator="equal">
      <formula>"Somewhat Compliant"</formula>
    </cfRule>
    <cfRule type="cellIs" dxfId="98" priority="36" operator="equal">
      <formula>"Not Compliant"</formula>
    </cfRule>
  </conditionalFormatting>
  <conditionalFormatting sqref="C3:D3 C4:C8 D4:D14">
    <cfRule type="cellIs" dxfId="97" priority="53" operator="equal">
      <formula>1</formula>
    </cfRule>
    <cfRule type="cellIs" dxfId="96" priority="54" operator="between">
      <formula>1.01</formula>
      <formula>1.99</formula>
    </cfRule>
    <cfRule type="cellIs" dxfId="95" priority="55" operator="between">
      <formula>2</formula>
      <formula>2.99</formula>
    </cfRule>
    <cfRule type="cellIs" dxfId="94" priority="56" operator="between">
      <formula>3</formula>
      <formula>4</formula>
    </cfRule>
  </conditionalFormatting>
  <conditionalFormatting sqref="C9">
    <cfRule type="cellIs" dxfId="93" priority="29" operator="equal">
      <formula>1</formula>
    </cfRule>
    <cfRule type="cellIs" dxfId="92" priority="30" operator="between">
      <formula>1.01</formula>
      <formula>1.99</formula>
    </cfRule>
    <cfRule type="cellIs" dxfId="91" priority="31" operator="between">
      <formula>2</formula>
      <formula>2.99</formula>
    </cfRule>
    <cfRule type="cellIs" dxfId="90" priority="32" operator="between">
      <formula>3</formula>
      <formula>4</formula>
    </cfRule>
  </conditionalFormatting>
  <conditionalFormatting sqref="C11:C14">
    <cfRule type="cellIs" dxfId="89" priority="5" operator="equal">
      <formula>1</formula>
    </cfRule>
    <cfRule type="cellIs" dxfId="88" priority="6" operator="between">
      <formula>1.01</formula>
      <formula>1.99</formula>
    </cfRule>
    <cfRule type="cellIs" dxfId="87" priority="7" operator="between">
      <formula>2</formula>
      <formula>2.99</formula>
    </cfRule>
    <cfRule type="cellIs" dxfId="86" priority="8" operator="between">
      <formula>3</formula>
      <formula>4</formula>
    </cfRule>
  </conditionalFormatting>
  <conditionalFormatting sqref="C10">
    <cfRule type="cellIs" dxfId="85" priority="13" operator="equal">
      <formula>1</formula>
    </cfRule>
    <cfRule type="cellIs" dxfId="84" priority="14" operator="between">
      <formula>1.01</formula>
      <formula>1.99</formula>
    </cfRule>
    <cfRule type="cellIs" dxfId="83" priority="15" operator="between">
      <formula>2</formula>
      <formula>2.99</formula>
    </cfRule>
    <cfRule type="cellIs" dxfId="82" priority="16" operator="between">
      <formula>3</formula>
      <formula>4</formula>
    </cfRule>
  </conditionalFormatting>
  <conditionalFormatting sqref="D15">
    <cfRule type="cellIs" dxfId="81" priority="1" operator="equal">
      <formula>1</formula>
    </cfRule>
    <cfRule type="cellIs" dxfId="80" priority="2" operator="between">
      <formula>1.01</formula>
      <formula>1.99</formula>
    </cfRule>
    <cfRule type="cellIs" dxfId="79" priority="3" operator="between">
      <formula>2</formula>
      <formula>2.99</formula>
    </cfRule>
    <cfRule type="cellIs" dxfId="78" priority="4" operator="between">
      <formula>3</formula>
      <formula>4</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9"/>
    <pageSetUpPr fitToPage="1"/>
  </sheetPr>
  <dimension ref="A1:BH306"/>
  <sheetViews>
    <sheetView showGridLines="0" zoomScaleNormal="100" workbookViewId="0">
      <selection activeCell="A306" sqref="A306"/>
    </sheetView>
  </sheetViews>
  <sheetFormatPr baseColWidth="10" defaultColWidth="11.44140625" defaultRowHeight="14.4" x14ac:dyDescent="0.3"/>
  <cols>
    <col min="1" max="1" width="12.6640625" bestFit="1" customWidth="1"/>
    <col min="2" max="2" width="32.44140625" style="4" customWidth="1"/>
    <col min="3" max="3" width="28.5546875" style="4" bestFit="1" customWidth="1"/>
    <col min="4" max="4" width="41.6640625" style="4" customWidth="1"/>
    <col min="5" max="5" width="46.5546875" style="4" customWidth="1"/>
    <col min="6" max="6" width="96.5546875" style="4" customWidth="1"/>
    <col min="7" max="8" width="120.109375" style="97" bestFit="1" customWidth="1"/>
    <col min="9" max="9" width="16.44140625" customWidth="1"/>
    <col min="10" max="10" width="20.33203125" customWidth="1"/>
    <col min="11" max="11" width="22.109375" customWidth="1"/>
    <col min="12" max="12" width="16.6640625" customWidth="1"/>
    <col min="13" max="13" width="15.6640625" customWidth="1"/>
    <col min="14" max="14" width="18.88671875" customWidth="1"/>
    <col min="15" max="15" width="16.88671875" customWidth="1"/>
    <col min="16" max="16" width="21.6640625" customWidth="1"/>
    <col min="17" max="17" width="13.5546875" customWidth="1"/>
    <col min="18" max="18" width="19.33203125" customWidth="1"/>
    <col min="19" max="19" width="16.6640625" customWidth="1"/>
    <col min="20" max="21" width="17.6640625" customWidth="1"/>
    <col min="22" max="22" width="20.5546875" customWidth="1"/>
    <col min="23" max="23" width="19.6640625" customWidth="1"/>
    <col min="24" max="24" width="21.5546875" customWidth="1"/>
    <col min="25" max="25" width="13.5546875" customWidth="1"/>
    <col min="26" max="26" width="19.33203125" customWidth="1"/>
    <col min="27" max="27" width="16.6640625" customWidth="1"/>
    <col min="28" max="28" width="17.6640625" customWidth="1"/>
    <col min="29" max="32" width="47.44140625" customWidth="1"/>
    <col min="33" max="33" width="52.88671875" customWidth="1"/>
    <col min="34" max="34" width="73.88671875" customWidth="1"/>
    <col min="35" max="35" width="78.5546875" customWidth="1"/>
    <col min="36" max="37" width="31.5546875" customWidth="1"/>
    <col min="38" max="38" width="35" customWidth="1"/>
    <col min="39" max="39" width="37.109375" customWidth="1"/>
    <col min="40" max="40" width="33.5546875" customWidth="1"/>
    <col min="41" max="41" width="28.33203125" customWidth="1"/>
    <col min="42" max="42" width="50.33203125" customWidth="1"/>
    <col min="43" max="43" width="49.6640625" customWidth="1"/>
    <col min="44" max="44" width="44.33203125" customWidth="1"/>
    <col min="45" max="45" width="42.88671875" customWidth="1"/>
    <col min="46" max="46" width="47.88671875" customWidth="1"/>
    <col min="47" max="47" width="75.6640625" customWidth="1"/>
    <col min="48" max="48" width="60.5546875" customWidth="1"/>
    <col min="49" max="49" width="47.109375" customWidth="1"/>
    <col min="50" max="51" width="88.109375" customWidth="1"/>
    <col min="52" max="56" width="43.44140625" customWidth="1"/>
    <col min="57" max="58" width="30.6640625" customWidth="1"/>
    <col min="59" max="59" width="22.88671875" bestFit="1" customWidth="1"/>
  </cols>
  <sheetData>
    <row r="1" spans="1:60" s="87" customFormat="1" ht="18" x14ac:dyDescent="0.3">
      <c r="A1" s="39" t="s">
        <v>322</v>
      </c>
      <c r="B1" s="39" t="s">
        <v>322</v>
      </c>
      <c r="C1" s="40" t="s">
        <v>322</v>
      </c>
      <c r="D1" s="39" t="s">
        <v>322</v>
      </c>
      <c r="E1" s="39" t="s">
        <v>322</v>
      </c>
      <c r="F1" s="39" t="s">
        <v>322</v>
      </c>
      <c r="G1" s="39" t="s">
        <v>322</v>
      </c>
      <c r="H1" s="39" t="s">
        <v>322</v>
      </c>
      <c r="I1" s="39" t="s">
        <v>648</v>
      </c>
      <c r="J1" s="39" t="s">
        <v>648</v>
      </c>
      <c r="K1" s="39" t="s">
        <v>648</v>
      </c>
      <c r="L1" s="39" t="s">
        <v>648</v>
      </c>
      <c r="M1" s="39" t="s">
        <v>648</v>
      </c>
      <c r="N1" s="39" t="s">
        <v>648</v>
      </c>
      <c r="O1" s="39" t="s">
        <v>648</v>
      </c>
      <c r="P1" s="39" t="s">
        <v>648</v>
      </c>
      <c r="Q1" s="39" t="s">
        <v>648</v>
      </c>
      <c r="R1" s="39" t="s">
        <v>648</v>
      </c>
      <c r="S1" s="39" t="s">
        <v>648</v>
      </c>
      <c r="T1" s="39" t="s">
        <v>648</v>
      </c>
      <c r="U1" s="39" t="s">
        <v>648</v>
      </c>
      <c r="V1" s="39" t="s">
        <v>648</v>
      </c>
      <c r="W1" s="39" t="s">
        <v>648</v>
      </c>
      <c r="X1" s="39" t="s">
        <v>648</v>
      </c>
      <c r="Y1" s="39" t="s">
        <v>648</v>
      </c>
      <c r="Z1" s="39" t="s">
        <v>648</v>
      </c>
      <c r="AA1" s="39" t="s">
        <v>648</v>
      </c>
      <c r="AB1" s="39" t="s">
        <v>648</v>
      </c>
      <c r="AC1" s="98" t="s">
        <v>649</v>
      </c>
      <c r="AD1" s="98" t="s">
        <v>649</v>
      </c>
      <c r="AE1" s="98" t="s">
        <v>649</v>
      </c>
      <c r="AF1" s="98" t="s">
        <v>649</v>
      </c>
      <c r="AG1" s="98" t="s">
        <v>649</v>
      </c>
      <c r="AH1" s="98" t="s">
        <v>649</v>
      </c>
      <c r="AI1" s="98" t="s">
        <v>649</v>
      </c>
      <c r="AJ1" s="98" t="s">
        <v>649</v>
      </c>
      <c r="AK1" s="98" t="s">
        <v>649</v>
      </c>
      <c r="AL1" s="98" t="s">
        <v>649</v>
      </c>
      <c r="AM1" s="98" t="s">
        <v>649</v>
      </c>
      <c r="AN1" s="98" t="s">
        <v>649</v>
      </c>
      <c r="AO1" s="98" t="s">
        <v>649</v>
      </c>
      <c r="AP1" s="98" t="s">
        <v>649</v>
      </c>
      <c r="AQ1" s="98" t="s">
        <v>649</v>
      </c>
      <c r="AR1" s="98" t="s">
        <v>649</v>
      </c>
      <c r="AS1" s="98" t="s">
        <v>649</v>
      </c>
      <c r="AT1" s="98" t="s">
        <v>649</v>
      </c>
      <c r="AU1" s="98" t="s">
        <v>649</v>
      </c>
      <c r="AV1" s="98" t="s">
        <v>649</v>
      </c>
      <c r="AW1" s="98" t="s">
        <v>649</v>
      </c>
      <c r="AX1" s="98" t="s">
        <v>649</v>
      </c>
      <c r="AY1" s="98" t="s">
        <v>649</v>
      </c>
      <c r="AZ1" s="98" t="s">
        <v>650</v>
      </c>
      <c r="BA1" s="98" t="s">
        <v>650</v>
      </c>
      <c r="BB1" s="98" t="s">
        <v>650</v>
      </c>
      <c r="BC1" s="98" t="s">
        <v>650</v>
      </c>
      <c r="BD1" s="98" t="s">
        <v>650</v>
      </c>
      <c r="BE1" s="99" t="s">
        <v>322</v>
      </c>
      <c r="BF1" s="99" t="s">
        <v>322</v>
      </c>
      <c r="BG1" s="99" t="s">
        <v>322</v>
      </c>
    </row>
    <row r="2" spans="1:60" s="87" customFormat="1" ht="18" x14ac:dyDescent="0.3">
      <c r="A2" s="39"/>
      <c r="B2" s="39"/>
      <c r="C2" s="40"/>
      <c r="D2" s="39"/>
      <c r="E2" s="39"/>
      <c r="F2" s="39"/>
      <c r="G2" s="39"/>
      <c r="H2" s="39"/>
      <c r="I2" s="39">
        <v>22</v>
      </c>
      <c r="J2" s="39">
        <v>22</v>
      </c>
      <c r="K2" s="39">
        <v>22</v>
      </c>
      <c r="L2" s="39">
        <v>22</v>
      </c>
      <c r="M2" s="100">
        <v>22</v>
      </c>
      <c r="N2" s="100">
        <v>22</v>
      </c>
      <c r="O2" s="100">
        <v>22</v>
      </c>
      <c r="P2" s="100">
        <v>22</v>
      </c>
      <c r="Q2" s="100">
        <v>22</v>
      </c>
      <c r="R2" s="100">
        <v>22</v>
      </c>
      <c r="S2" s="100">
        <v>22</v>
      </c>
      <c r="T2" s="100">
        <v>22</v>
      </c>
      <c r="U2" s="39">
        <v>22</v>
      </c>
      <c r="V2" s="39">
        <v>22</v>
      </c>
      <c r="W2" s="39">
        <v>22</v>
      </c>
      <c r="X2" s="39">
        <v>22</v>
      </c>
      <c r="Y2" s="39">
        <v>33</v>
      </c>
      <c r="Z2" s="39">
        <v>33</v>
      </c>
      <c r="AA2" s="39">
        <v>33</v>
      </c>
      <c r="AB2" s="39">
        <v>33</v>
      </c>
      <c r="AC2" s="98">
        <v>14</v>
      </c>
      <c r="AD2" s="98">
        <v>15</v>
      </c>
      <c r="AE2" s="98">
        <v>16</v>
      </c>
      <c r="AF2" s="98">
        <v>17</v>
      </c>
      <c r="AG2" s="98">
        <v>18</v>
      </c>
      <c r="AH2" s="98">
        <v>19</v>
      </c>
      <c r="AI2" s="98">
        <v>20</v>
      </c>
      <c r="AJ2" s="98">
        <v>23</v>
      </c>
      <c r="AK2" s="98">
        <v>24</v>
      </c>
      <c r="AL2" s="98">
        <v>25</v>
      </c>
      <c r="AM2" s="98">
        <v>26</v>
      </c>
      <c r="AN2" s="98">
        <v>27</v>
      </c>
      <c r="AO2" s="98">
        <v>28</v>
      </c>
      <c r="AP2" s="98">
        <v>29</v>
      </c>
      <c r="AQ2" s="98">
        <v>30</v>
      </c>
      <c r="AR2" s="98">
        <v>31</v>
      </c>
      <c r="AS2" s="98">
        <v>33</v>
      </c>
      <c r="AT2" s="98">
        <v>50</v>
      </c>
      <c r="AU2" s="98">
        <v>51</v>
      </c>
      <c r="AV2" s="98">
        <v>52</v>
      </c>
      <c r="AW2" s="98">
        <v>60</v>
      </c>
      <c r="AX2" s="98">
        <v>61</v>
      </c>
      <c r="AY2" s="98">
        <v>82</v>
      </c>
      <c r="AZ2" s="98">
        <v>19</v>
      </c>
      <c r="BA2" s="98">
        <v>20</v>
      </c>
      <c r="BB2" s="98">
        <v>21</v>
      </c>
      <c r="BC2" s="98">
        <v>22</v>
      </c>
      <c r="BD2" s="98">
        <v>23</v>
      </c>
      <c r="BE2" s="99"/>
      <c r="BF2" s="99"/>
      <c r="BG2" s="99"/>
    </row>
    <row r="3" spans="1:60" s="87" customFormat="1" ht="18" x14ac:dyDescent="0.3">
      <c r="A3" s="39"/>
      <c r="B3" s="39"/>
      <c r="C3" s="40"/>
      <c r="D3" s="39"/>
      <c r="E3" s="39"/>
      <c r="F3" s="39"/>
      <c r="G3" s="39"/>
      <c r="H3" s="39"/>
      <c r="I3" s="39">
        <v>2</v>
      </c>
      <c r="J3" s="39">
        <v>2</v>
      </c>
      <c r="K3" s="39">
        <v>2</v>
      </c>
      <c r="L3" s="39">
        <v>2</v>
      </c>
      <c r="M3" s="100">
        <v>3</v>
      </c>
      <c r="N3" s="100">
        <v>3</v>
      </c>
      <c r="O3" s="100">
        <v>3</v>
      </c>
      <c r="P3" s="100">
        <v>3</v>
      </c>
      <c r="Q3" s="100">
        <v>4</v>
      </c>
      <c r="R3" s="100">
        <v>4</v>
      </c>
      <c r="S3" s="100">
        <v>4</v>
      </c>
      <c r="T3" s="100">
        <v>4</v>
      </c>
      <c r="U3" s="39">
        <v>6</v>
      </c>
      <c r="V3" s="39">
        <v>6</v>
      </c>
      <c r="W3" s="39">
        <v>6</v>
      </c>
      <c r="X3" s="39">
        <v>6</v>
      </c>
      <c r="Y3" s="39">
        <v>3</v>
      </c>
      <c r="Z3" s="39">
        <v>3</v>
      </c>
      <c r="AA3" s="39">
        <v>3</v>
      </c>
      <c r="AB3" s="39">
        <v>3</v>
      </c>
      <c r="AC3" s="98">
        <v>7</v>
      </c>
      <c r="AD3" s="98">
        <v>7</v>
      </c>
      <c r="AE3" s="98">
        <v>7</v>
      </c>
      <c r="AF3" s="98">
        <v>7</v>
      </c>
      <c r="AG3" s="98">
        <v>7</v>
      </c>
      <c r="AH3" s="98">
        <v>7</v>
      </c>
      <c r="AI3" s="98">
        <v>7</v>
      </c>
      <c r="AJ3" s="98">
        <v>7</v>
      </c>
      <c r="AK3" s="98">
        <v>7</v>
      </c>
      <c r="AL3" s="98">
        <v>7</v>
      </c>
      <c r="AM3" s="98">
        <v>7</v>
      </c>
      <c r="AN3" s="98">
        <v>7</v>
      </c>
      <c r="AO3" s="98">
        <v>7</v>
      </c>
      <c r="AP3" s="98">
        <v>7</v>
      </c>
      <c r="AQ3" s="98">
        <v>7</v>
      </c>
      <c r="AR3" s="98">
        <v>7</v>
      </c>
      <c r="AS3" s="98">
        <v>7</v>
      </c>
      <c r="AT3" s="98">
        <v>7</v>
      </c>
      <c r="AU3" s="98">
        <v>7</v>
      </c>
      <c r="AV3" s="98">
        <v>7</v>
      </c>
      <c r="AW3" s="98">
        <v>7</v>
      </c>
      <c r="AX3" s="98">
        <v>7</v>
      </c>
      <c r="AY3" s="98">
        <v>7</v>
      </c>
      <c r="AZ3" s="98">
        <v>7</v>
      </c>
      <c r="BA3" s="98">
        <v>7</v>
      </c>
      <c r="BB3" s="98">
        <v>7</v>
      </c>
      <c r="BC3" s="98">
        <v>7</v>
      </c>
      <c r="BD3" s="98">
        <v>7</v>
      </c>
      <c r="BE3" s="99"/>
      <c r="BF3" s="99"/>
      <c r="BG3" s="99"/>
    </row>
    <row r="4" spans="1:60" s="4" customFormat="1" ht="51.75" customHeight="1" x14ac:dyDescent="0.3">
      <c r="A4" s="100" t="s">
        <v>466</v>
      </c>
      <c r="B4" s="100" t="s">
        <v>313</v>
      </c>
      <c r="C4" s="187" t="s">
        <v>559</v>
      </c>
      <c r="D4" s="100" t="s">
        <v>314</v>
      </c>
      <c r="E4" s="100" t="s">
        <v>315</v>
      </c>
      <c r="F4" s="100" t="s">
        <v>316</v>
      </c>
      <c r="G4" s="100" t="s">
        <v>591</v>
      </c>
      <c r="H4" s="100" t="s">
        <v>1766</v>
      </c>
      <c r="I4" s="188" t="s">
        <v>751</v>
      </c>
      <c r="J4" s="188" t="s">
        <v>752</v>
      </c>
      <c r="K4" s="188" t="s">
        <v>753</v>
      </c>
      <c r="L4" s="188" t="s">
        <v>754</v>
      </c>
      <c r="M4" s="188" t="s">
        <v>755</v>
      </c>
      <c r="N4" s="188" t="s">
        <v>756</v>
      </c>
      <c r="O4" s="188" t="s">
        <v>757</v>
      </c>
      <c r="P4" s="188" t="s">
        <v>758</v>
      </c>
      <c r="Q4" s="188" t="s">
        <v>759</v>
      </c>
      <c r="R4" s="188" t="s">
        <v>760</v>
      </c>
      <c r="S4" s="188" t="s">
        <v>761</v>
      </c>
      <c r="T4" s="188" t="s">
        <v>762</v>
      </c>
      <c r="U4" s="189" t="s">
        <v>755</v>
      </c>
      <c r="V4" s="189" t="s">
        <v>763</v>
      </c>
      <c r="W4" s="189" t="s">
        <v>764</v>
      </c>
      <c r="X4" s="189" t="s">
        <v>765</v>
      </c>
      <c r="Y4" s="188" t="s">
        <v>759</v>
      </c>
      <c r="Z4" s="188" t="s">
        <v>760</v>
      </c>
      <c r="AA4" s="188" t="s">
        <v>761</v>
      </c>
      <c r="AB4" s="188" t="s">
        <v>762</v>
      </c>
      <c r="AC4" s="101" t="s">
        <v>549</v>
      </c>
      <c r="AD4" s="101" t="s">
        <v>550</v>
      </c>
      <c r="AE4" s="101" t="s">
        <v>551</v>
      </c>
      <c r="AF4" s="101" t="s">
        <v>552</v>
      </c>
      <c r="AG4" s="101" t="s">
        <v>529</v>
      </c>
      <c r="AH4" s="101" t="s">
        <v>530</v>
      </c>
      <c r="AI4" s="101" t="s">
        <v>452</v>
      </c>
      <c r="AJ4" s="101" t="s">
        <v>455</v>
      </c>
      <c r="AK4" s="101" t="s">
        <v>454</v>
      </c>
      <c r="AL4" s="101" t="s">
        <v>456</v>
      </c>
      <c r="AM4" s="101" t="s">
        <v>457</v>
      </c>
      <c r="AN4" s="101" t="s">
        <v>458</v>
      </c>
      <c r="AO4" s="101" t="s">
        <v>459</v>
      </c>
      <c r="AP4" s="101" t="s">
        <v>460</v>
      </c>
      <c r="AQ4" s="101" t="s">
        <v>538</v>
      </c>
      <c r="AR4" s="101" t="s">
        <v>461</v>
      </c>
      <c r="AS4" s="101" t="s">
        <v>548</v>
      </c>
      <c r="AT4" s="101" t="s">
        <v>554</v>
      </c>
      <c r="AU4" s="101" t="s">
        <v>547</v>
      </c>
      <c r="AV4" s="101" t="s">
        <v>553</v>
      </c>
      <c r="AW4" s="101" t="s">
        <v>651</v>
      </c>
      <c r="AX4" s="101" t="s">
        <v>652</v>
      </c>
      <c r="AY4" s="101" t="s">
        <v>1205</v>
      </c>
      <c r="AZ4" s="101" t="s">
        <v>453</v>
      </c>
      <c r="BA4" s="101" t="s">
        <v>1206</v>
      </c>
      <c r="BB4" s="101" t="s">
        <v>1207</v>
      </c>
      <c r="BC4" s="101" t="s">
        <v>1208</v>
      </c>
      <c r="BD4" s="101" t="s">
        <v>1209</v>
      </c>
      <c r="BE4" s="102" t="s">
        <v>508</v>
      </c>
      <c r="BF4" s="102" t="s">
        <v>507</v>
      </c>
      <c r="BG4" s="102" t="s">
        <v>653</v>
      </c>
    </row>
    <row r="5" spans="1:60" s="84" customFormat="1" ht="133.5" customHeight="1" x14ac:dyDescent="0.3">
      <c r="A5" s="41" t="s">
        <v>332</v>
      </c>
      <c r="B5" s="42" t="s">
        <v>336</v>
      </c>
      <c r="C5" s="43" t="s">
        <v>321</v>
      </c>
      <c r="D5" s="227" t="s">
        <v>1859</v>
      </c>
      <c r="E5" s="227" t="s">
        <v>2066</v>
      </c>
      <c r="F5" s="94" t="s">
        <v>2141</v>
      </c>
      <c r="G5" s="94" t="s">
        <v>2146</v>
      </c>
      <c r="H5" s="94"/>
      <c r="I5" s="45" t="s">
        <v>322</v>
      </c>
      <c r="J5" s="45" t="s">
        <v>322</v>
      </c>
      <c r="K5" s="45"/>
      <c r="L5" s="45"/>
      <c r="M5" s="46" t="s">
        <v>322</v>
      </c>
      <c r="N5" s="46" t="s">
        <v>322</v>
      </c>
      <c r="O5" s="46"/>
      <c r="P5" s="46"/>
      <c r="Q5" s="47"/>
      <c r="R5" s="47"/>
      <c r="S5" s="47"/>
      <c r="T5" s="47"/>
      <c r="U5" s="48"/>
      <c r="V5" s="48"/>
      <c r="W5" s="48"/>
      <c r="X5" s="48"/>
      <c r="Y5" s="49"/>
      <c r="Z5" s="49"/>
      <c r="AA5" s="49"/>
      <c r="AB5" s="49"/>
      <c r="AC5" s="85"/>
      <c r="AD5" s="85"/>
      <c r="AE5" s="85"/>
      <c r="AF5" s="85"/>
      <c r="AG5" s="85"/>
      <c r="AH5" s="85"/>
      <c r="AI5" s="8"/>
      <c r="AJ5" s="86"/>
      <c r="AK5" s="86"/>
      <c r="AL5" s="86"/>
      <c r="AM5" s="86"/>
      <c r="AN5" s="85"/>
      <c r="AO5" s="86"/>
      <c r="AP5" s="86"/>
      <c r="AQ5" s="8"/>
      <c r="AR5" s="86"/>
      <c r="AS5" s="8"/>
      <c r="AT5" s="8"/>
      <c r="AU5" s="8"/>
      <c r="AV5" s="8"/>
      <c r="AW5" s="8"/>
      <c r="AX5" s="85"/>
      <c r="AY5" s="85"/>
      <c r="AZ5" s="85"/>
      <c r="BA5" s="85"/>
      <c r="BB5" s="85"/>
      <c r="BC5" s="85"/>
      <c r="BD5" s="85"/>
      <c r="BE5" s="133">
        <v>100</v>
      </c>
      <c r="BF5" s="106">
        <v>0</v>
      </c>
      <c r="BG5" s="105">
        <v>36</v>
      </c>
      <c r="BH5"/>
    </row>
    <row r="6" spans="1:60" ht="119.25" customHeight="1" x14ac:dyDescent="0.3">
      <c r="A6" s="41" t="s">
        <v>339</v>
      </c>
      <c r="B6" s="42" t="s">
        <v>336</v>
      </c>
      <c r="C6" s="43" t="s">
        <v>78</v>
      </c>
      <c r="D6" s="227" t="s">
        <v>1875</v>
      </c>
      <c r="E6" s="228" t="s">
        <v>1783</v>
      </c>
      <c r="F6" s="88" t="s">
        <v>1784</v>
      </c>
      <c r="G6" s="88" t="s">
        <v>1785</v>
      </c>
      <c r="H6" s="88"/>
      <c r="I6" s="45"/>
      <c r="J6" s="45"/>
      <c r="K6" s="45"/>
      <c r="L6" s="45"/>
      <c r="M6" s="46"/>
      <c r="N6" s="46"/>
      <c r="O6" s="46"/>
      <c r="P6" s="46"/>
      <c r="Q6" s="47"/>
      <c r="R6" s="47"/>
      <c r="S6" s="47"/>
      <c r="T6" s="47"/>
      <c r="U6" s="48"/>
      <c r="V6" s="48"/>
      <c r="W6" s="48"/>
      <c r="X6" s="48"/>
      <c r="Y6" s="49"/>
      <c r="Z6" s="49"/>
      <c r="AA6" s="49"/>
      <c r="AB6" s="49"/>
      <c r="AC6" s="85"/>
      <c r="AD6" s="85"/>
      <c r="AE6" s="85"/>
      <c r="AF6" s="85"/>
      <c r="AG6" s="85"/>
      <c r="AH6" s="85"/>
      <c r="AI6" s="8"/>
      <c r="AJ6" s="86"/>
      <c r="AK6" s="86"/>
      <c r="AL6" s="86"/>
      <c r="AM6" s="86"/>
      <c r="AN6" s="85"/>
      <c r="AO6" s="86"/>
      <c r="AP6" s="86"/>
      <c r="AQ6" s="8"/>
      <c r="AR6" s="86"/>
      <c r="AS6" s="8"/>
      <c r="AT6" s="8"/>
      <c r="AU6" s="8"/>
      <c r="AV6" s="232" t="s">
        <v>322</v>
      </c>
      <c r="AW6" s="8"/>
      <c r="AX6" s="85"/>
      <c r="AY6" s="85"/>
      <c r="AZ6" s="85"/>
      <c r="BA6" s="85"/>
      <c r="BB6" s="85"/>
      <c r="BC6" s="85"/>
      <c r="BD6" s="85"/>
      <c r="BE6" s="133">
        <v>35</v>
      </c>
      <c r="BF6" s="106">
        <v>0</v>
      </c>
      <c r="BG6" s="105">
        <v>40</v>
      </c>
    </row>
    <row r="7" spans="1:60" ht="45.75" customHeight="1" x14ac:dyDescent="0.3">
      <c r="A7" s="41" t="s">
        <v>340</v>
      </c>
      <c r="B7" s="42" t="s">
        <v>336</v>
      </c>
      <c r="C7" s="43" t="s">
        <v>78</v>
      </c>
      <c r="D7" s="227" t="s">
        <v>1875</v>
      </c>
      <c r="E7" s="229" t="s">
        <v>1876</v>
      </c>
      <c r="F7" s="88" t="s">
        <v>1786</v>
      </c>
      <c r="G7" s="88" t="s">
        <v>1787</v>
      </c>
      <c r="H7" s="88"/>
      <c r="I7" s="45" t="s">
        <v>322</v>
      </c>
      <c r="J7" s="45" t="s">
        <v>322</v>
      </c>
      <c r="K7" s="45" t="s">
        <v>322</v>
      </c>
      <c r="L7" s="45" t="s">
        <v>322</v>
      </c>
      <c r="M7" s="46"/>
      <c r="N7" s="46"/>
      <c r="O7" s="46"/>
      <c r="P7" s="46"/>
      <c r="Q7" s="47"/>
      <c r="R7" s="47"/>
      <c r="S7" s="47"/>
      <c r="T7" s="47"/>
      <c r="U7" s="48"/>
      <c r="V7" s="48"/>
      <c r="W7" s="48"/>
      <c r="X7" s="48"/>
      <c r="Y7" s="49"/>
      <c r="Z7" s="49"/>
      <c r="AA7" s="49"/>
      <c r="AB7" s="49"/>
      <c r="AC7" s="85"/>
      <c r="AD7" s="85"/>
      <c r="AE7" s="85"/>
      <c r="AF7" s="85"/>
      <c r="AG7" s="85"/>
      <c r="AH7" s="85"/>
      <c r="AI7" s="8"/>
      <c r="AJ7" s="86"/>
      <c r="AK7" s="86"/>
      <c r="AL7" s="86"/>
      <c r="AM7" s="86"/>
      <c r="AN7" s="85"/>
      <c r="AO7" s="86"/>
      <c r="AP7" s="86"/>
      <c r="AQ7" s="8"/>
      <c r="AR7" s="86"/>
      <c r="AS7" s="8"/>
      <c r="AT7" s="8"/>
      <c r="AU7" s="8"/>
      <c r="AV7" s="8"/>
      <c r="AW7" s="8"/>
      <c r="AX7" s="85"/>
      <c r="AY7" s="85"/>
      <c r="AZ7" s="85"/>
      <c r="BA7" s="85"/>
      <c r="BB7" s="85"/>
      <c r="BC7" s="85"/>
      <c r="BD7" s="85"/>
      <c r="BE7" s="133">
        <v>100</v>
      </c>
      <c r="BF7" s="106">
        <v>0</v>
      </c>
      <c r="BG7" s="105">
        <v>40</v>
      </c>
    </row>
    <row r="8" spans="1:60" ht="235.5" customHeight="1" x14ac:dyDescent="0.3">
      <c r="A8" s="41" t="s">
        <v>354</v>
      </c>
      <c r="B8" s="42" t="s">
        <v>1788</v>
      </c>
      <c r="C8" s="43" t="s">
        <v>355</v>
      </c>
      <c r="D8" s="227" t="s">
        <v>1892</v>
      </c>
      <c r="E8" s="230" t="s">
        <v>1900</v>
      </c>
      <c r="F8" s="88" t="s">
        <v>1789</v>
      </c>
      <c r="G8" s="88" t="s">
        <v>1790</v>
      </c>
      <c r="H8" s="88"/>
      <c r="I8" s="45"/>
      <c r="J8" s="45"/>
      <c r="K8" s="45"/>
      <c r="L8" s="45"/>
      <c r="M8" s="46"/>
      <c r="N8" s="46"/>
      <c r="O8" s="46"/>
      <c r="P8" s="46"/>
      <c r="Q8" s="47"/>
      <c r="R8" s="47"/>
      <c r="S8" s="47"/>
      <c r="T8" s="47"/>
      <c r="U8" s="48"/>
      <c r="V8" s="48" t="s">
        <v>322</v>
      </c>
      <c r="W8" s="48" t="s">
        <v>322</v>
      </c>
      <c r="X8" s="48" t="s">
        <v>322</v>
      </c>
      <c r="Y8" s="49"/>
      <c r="Z8" s="49"/>
      <c r="AA8" s="49"/>
      <c r="AB8" s="49"/>
      <c r="AC8" s="85"/>
      <c r="AD8" s="85"/>
      <c r="AE8" s="85"/>
      <c r="AF8" s="85"/>
      <c r="AG8" s="85"/>
      <c r="AH8" s="85"/>
      <c r="AI8" s="8"/>
      <c r="AJ8" s="86"/>
      <c r="AK8" s="86"/>
      <c r="AL8" s="86"/>
      <c r="AM8" s="86"/>
      <c r="AN8" s="85"/>
      <c r="AO8" s="86"/>
      <c r="AP8" s="86"/>
      <c r="AQ8" s="8"/>
      <c r="AR8" s="86"/>
      <c r="AS8" s="8"/>
      <c r="AT8" s="8"/>
      <c r="AU8" s="8"/>
      <c r="AV8" s="8"/>
      <c r="AW8" s="8"/>
      <c r="AX8" s="85"/>
      <c r="AY8" s="85"/>
      <c r="AZ8" s="85"/>
      <c r="BA8" s="85"/>
      <c r="BB8" s="85"/>
      <c r="BC8" s="85"/>
      <c r="BD8" s="85"/>
      <c r="BE8" s="133">
        <v>100</v>
      </c>
      <c r="BF8" s="106">
        <v>0</v>
      </c>
      <c r="BG8" s="105">
        <v>25</v>
      </c>
    </row>
    <row r="9" spans="1:60" ht="178.5" customHeight="1" x14ac:dyDescent="0.3">
      <c r="A9" s="41" t="s">
        <v>356</v>
      </c>
      <c r="B9" s="42" t="s">
        <v>1791</v>
      </c>
      <c r="C9" s="43" t="s">
        <v>355</v>
      </c>
      <c r="D9" s="227" t="s">
        <v>1892</v>
      </c>
      <c r="E9" s="230" t="s">
        <v>1901</v>
      </c>
      <c r="F9" s="88" t="s">
        <v>1792</v>
      </c>
      <c r="G9" s="88" t="s">
        <v>1793</v>
      </c>
      <c r="H9" s="88"/>
      <c r="I9" s="45"/>
      <c r="J9" s="45"/>
      <c r="K9" s="45"/>
      <c r="L9" s="45"/>
      <c r="M9" s="46"/>
      <c r="N9" s="46"/>
      <c r="O9" s="46"/>
      <c r="P9" s="46"/>
      <c r="Q9" s="47"/>
      <c r="R9" s="47"/>
      <c r="S9" s="47"/>
      <c r="T9" s="47"/>
      <c r="U9" s="48"/>
      <c r="V9" s="48" t="s">
        <v>322</v>
      </c>
      <c r="W9" s="48" t="s">
        <v>322</v>
      </c>
      <c r="X9" s="48" t="s">
        <v>322</v>
      </c>
      <c r="Y9" s="49"/>
      <c r="Z9" s="49"/>
      <c r="AA9" s="49"/>
      <c r="AB9" s="49"/>
      <c r="AC9" s="85"/>
      <c r="AD9" s="85"/>
      <c r="AE9" s="85"/>
      <c r="AF9" s="85"/>
      <c r="AG9" s="85"/>
      <c r="AH9" s="85"/>
      <c r="AI9" s="8"/>
      <c r="AJ9" s="86"/>
      <c r="AK9" s="86"/>
      <c r="AL9" s="86"/>
      <c r="AM9" s="86"/>
      <c r="AN9" s="85"/>
      <c r="AO9" s="86"/>
      <c r="AP9" s="86"/>
      <c r="AQ9" s="8"/>
      <c r="AR9" s="86"/>
      <c r="AS9" s="8"/>
      <c r="AT9" s="8"/>
      <c r="AU9" s="8"/>
      <c r="AV9" s="8"/>
      <c r="AW9" s="8"/>
      <c r="AX9" s="85"/>
      <c r="AY9" s="85"/>
      <c r="AZ9" s="85"/>
      <c r="BA9" s="85"/>
      <c r="BB9" s="85"/>
      <c r="BC9" s="85"/>
      <c r="BD9" s="85"/>
      <c r="BE9" s="133">
        <v>100</v>
      </c>
      <c r="BF9" s="106">
        <v>0</v>
      </c>
      <c r="BG9" s="105">
        <v>35</v>
      </c>
    </row>
    <row r="10" spans="1:60" ht="144.75" customHeight="1" x14ac:dyDescent="0.3">
      <c r="A10" s="41" t="s">
        <v>357</v>
      </c>
      <c r="B10" s="42" t="s">
        <v>336</v>
      </c>
      <c r="C10" s="43" t="s">
        <v>355</v>
      </c>
      <c r="D10" s="227" t="s">
        <v>1892</v>
      </c>
      <c r="E10" s="230" t="s">
        <v>1900</v>
      </c>
      <c r="F10" s="88" t="s">
        <v>1794</v>
      </c>
      <c r="G10" s="88" t="s">
        <v>1795</v>
      </c>
      <c r="H10" s="88"/>
      <c r="I10" s="45"/>
      <c r="J10" s="45"/>
      <c r="K10" s="45"/>
      <c r="L10" s="45"/>
      <c r="M10" s="46"/>
      <c r="N10" s="46"/>
      <c r="O10" s="46"/>
      <c r="P10" s="46"/>
      <c r="Q10" s="47"/>
      <c r="R10" s="47"/>
      <c r="S10" s="47"/>
      <c r="T10" s="47"/>
      <c r="U10" s="48"/>
      <c r="V10" s="48" t="s">
        <v>322</v>
      </c>
      <c r="W10" s="48"/>
      <c r="X10" s="48"/>
      <c r="Y10" s="49"/>
      <c r="Z10" s="49"/>
      <c r="AA10" s="49"/>
      <c r="AB10" s="49"/>
      <c r="AC10" s="85"/>
      <c r="AD10" s="85"/>
      <c r="AE10" s="85"/>
      <c r="AF10" s="85"/>
      <c r="AG10" s="85"/>
      <c r="AH10" s="85"/>
      <c r="AI10" s="8"/>
      <c r="AJ10" s="86"/>
      <c r="AK10" s="86"/>
      <c r="AL10" s="86"/>
      <c r="AM10" s="86"/>
      <c r="AN10" s="85"/>
      <c r="AO10" s="86"/>
      <c r="AP10" s="86"/>
      <c r="AQ10" s="8"/>
      <c r="AR10" s="86"/>
      <c r="AS10" s="8"/>
      <c r="AT10" s="8"/>
      <c r="AU10" s="8"/>
      <c r="AV10" s="8"/>
      <c r="AW10" s="8"/>
      <c r="AX10" s="85"/>
      <c r="AY10" s="85"/>
      <c r="AZ10" s="85"/>
      <c r="BA10" s="85"/>
      <c r="BB10" s="85"/>
      <c r="BC10" s="85"/>
      <c r="BD10" s="85"/>
      <c r="BE10" s="133">
        <v>50</v>
      </c>
      <c r="BF10" s="106">
        <v>0</v>
      </c>
      <c r="BG10" s="105">
        <v>25</v>
      </c>
    </row>
    <row r="11" spans="1:60" ht="226.5" customHeight="1" x14ac:dyDescent="0.3">
      <c r="A11" s="41" t="s">
        <v>358</v>
      </c>
      <c r="B11" s="42" t="s">
        <v>336</v>
      </c>
      <c r="C11" s="43" t="s">
        <v>355</v>
      </c>
      <c r="D11" s="227" t="s">
        <v>1892</v>
      </c>
      <c r="E11" s="230" t="s">
        <v>1900</v>
      </c>
      <c r="F11" s="88" t="s">
        <v>1796</v>
      </c>
      <c r="G11" s="88" t="s">
        <v>1797</v>
      </c>
      <c r="H11" s="88"/>
      <c r="I11" s="45"/>
      <c r="J11" s="45"/>
      <c r="K11" s="45"/>
      <c r="L11" s="45"/>
      <c r="M11" s="46"/>
      <c r="N11" s="46"/>
      <c r="O11" s="46"/>
      <c r="P11" s="46"/>
      <c r="Q11" s="47"/>
      <c r="R11" s="47"/>
      <c r="S11" s="47"/>
      <c r="T11" s="47"/>
      <c r="U11" s="48"/>
      <c r="V11" s="48"/>
      <c r="W11" s="48" t="s">
        <v>322</v>
      </c>
      <c r="X11" s="48"/>
      <c r="Y11" s="49"/>
      <c r="Z11" s="49"/>
      <c r="AA11" s="49"/>
      <c r="AB11" s="49"/>
      <c r="AC11" s="85"/>
      <c r="AD11" s="85"/>
      <c r="AE11" s="85"/>
      <c r="AF11" s="85"/>
      <c r="AG11" s="85"/>
      <c r="AH11" s="85"/>
      <c r="AI11" s="8"/>
      <c r="AJ11" s="86"/>
      <c r="AK11" s="86"/>
      <c r="AL11" s="86"/>
      <c r="AM11" s="86"/>
      <c r="AN11" s="85"/>
      <c r="AO11" s="86"/>
      <c r="AP11" s="86"/>
      <c r="AQ11" s="8"/>
      <c r="AR11" s="86"/>
      <c r="AS11" s="8"/>
      <c r="AT11" s="8"/>
      <c r="AU11" s="8"/>
      <c r="AV11" s="8"/>
      <c r="AW11" s="8"/>
      <c r="AX11" s="85"/>
      <c r="AY11" s="85"/>
      <c r="AZ11" s="85"/>
      <c r="BA11" s="85"/>
      <c r="BB11" s="85"/>
      <c r="BC11" s="85"/>
      <c r="BD11" s="85"/>
      <c r="BE11" s="133">
        <v>100</v>
      </c>
      <c r="BF11" s="106">
        <v>0</v>
      </c>
      <c r="BG11" s="105">
        <v>35</v>
      </c>
    </row>
    <row r="12" spans="1:60" ht="203.25" customHeight="1" x14ac:dyDescent="0.3">
      <c r="A12" s="41" t="s">
        <v>359</v>
      </c>
      <c r="B12" s="42" t="s">
        <v>336</v>
      </c>
      <c r="C12" s="43" t="s">
        <v>355</v>
      </c>
      <c r="D12" s="227" t="s">
        <v>1892</v>
      </c>
      <c r="E12" s="230" t="s">
        <v>1900</v>
      </c>
      <c r="F12" s="88" t="s">
        <v>1798</v>
      </c>
      <c r="G12" s="88" t="s">
        <v>1799</v>
      </c>
      <c r="H12" s="88"/>
      <c r="I12" s="45"/>
      <c r="J12" s="45"/>
      <c r="K12" s="45"/>
      <c r="L12" s="45"/>
      <c r="M12" s="46"/>
      <c r="N12" s="46"/>
      <c r="O12" s="46"/>
      <c r="P12" s="46"/>
      <c r="Q12" s="47"/>
      <c r="R12" s="47"/>
      <c r="S12" s="47"/>
      <c r="T12" s="47"/>
      <c r="U12" s="48"/>
      <c r="V12" s="48"/>
      <c r="W12" s="48"/>
      <c r="X12" s="48" t="s">
        <v>322</v>
      </c>
      <c r="Y12" s="49"/>
      <c r="Z12" s="49"/>
      <c r="AA12" s="49"/>
      <c r="AB12" s="49"/>
      <c r="AC12" s="85"/>
      <c r="AD12" s="85"/>
      <c r="AE12" s="85"/>
      <c r="AF12" s="85"/>
      <c r="AG12" s="85"/>
      <c r="AH12" s="85"/>
      <c r="AI12" s="8"/>
      <c r="AJ12" s="86"/>
      <c r="AK12" s="86"/>
      <c r="AL12" s="86"/>
      <c r="AM12" s="86"/>
      <c r="AN12" s="85"/>
      <c r="AO12" s="86"/>
      <c r="AP12" s="86"/>
      <c r="AQ12" s="8"/>
      <c r="AR12" s="86"/>
      <c r="AS12" s="8"/>
      <c r="AT12" s="8"/>
      <c r="AU12" s="8"/>
      <c r="AV12" s="8"/>
      <c r="AW12" s="8"/>
      <c r="AX12" s="85"/>
      <c r="AY12" s="85"/>
      <c r="AZ12" s="85"/>
      <c r="BA12" s="85"/>
      <c r="BB12" s="85"/>
      <c r="BC12" s="85"/>
      <c r="BD12" s="85"/>
      <c r="BE12" s="133">
        <v>100</v>
      </c>
      <c r="BF12" s="106">
        <v>0</v>
      </c>
      <c r="BG12" s="105">
        <v>55</v>
      </c>
    </row>
    <row r="13" spans="1:60" ht="103.5" customHeight="1" x14ac:dyDescent="0.3">
      <c r="A13" s="41" t="s">
        <v>556</v>
      </c>
      <c r="B13" s="42" t="s">
        <v>1800</v>
      </c>
      <c r="C13" s="43" t="s">
        <v>355</v>
      </c>
      <c r="D13" s="227" t="s">
        <v>1892</v>
      </c>
      <c r="E13" s="230" t="s">
        <v>1902</v>
      </c>
      <c r="F13" s="88" t="s">
        <v>1801</v>
      </c>
      <c r="G13" s="88" t="s">
        <v>1802</v>
      </c>
      <c r="H13" s="88"/>
      <c r="I13" s="45"/>
      <c r="J13" s="45"/>
      <c r="K13" s="45" t="s">
        <v>322</v>
      </c>
      <c r="L13" s="45"/>
      <c r="M13" s="46"/>
      <c r="N13" s="46"/>
      <c r="O13" s="46"/>
      <c r="P13" s="46"/>
      <c r="Q13" s="47"/>
      <c r="R13" s="47"/>
      <c r="S13" s="47"/>
      <c r="T13" s="47"/>
      <c r="U13" s="48"/>
      <c r="V13" s="48"/>
      <c r="W13" s="48" t="s">
        <v>322</v>
      </c>
      <c r="X13" s="48"/>
      <c r="Y13" s="49"/>
      <c r="Z13" s="49"/>
      <c r="AA13" s="49"/>
      <c r="AB13" s="49"/>
      <c r="AC13" s="85"/>
      <c r="AD13" s="85"/>
      <c r="AE13" s="85"/>
      <c r="AF13" s="85"/>
      <c r="AG13" s="85"/>
      <c r="AH13" s="85"/>
      <c r="AI13" s="8"/>
      <c r="AJ13" s="86"/>
      <c r="AK13" s="86"/>
      <c r="AL13" s="86"/>
      <c r="AM13" s="86"/>
      <c r="AN13" s="85"/>
      <c r="AO13" s="86"/>
      <c r="AP13" s="86"/>
      <c r="AQ13" s="8"/>
      <c r="AR13" s="86"/>
      <c r="AS13" s="8"/>
      <c r="AT13" s="8"/>
      <c r="AU13" s="8"/>
      <c r="AV13" s="8"/>
      <c r="AW13" s="8"/>
      <c r="AX13" s="85" t="s">
        <v>322</v>
      </c>
      <c r="AY13" s="85"/>
      <c r="AZ13" s="85"/>
      <c r="BA13" s="85"/>
      <c r="BB13" s="85"/>
      <c r="BC13" s="85"/>
      <c r="BD13" s="85"/>
      <c r="BE13" s="133">
        <v>100</v>
      </c>
      <c r="BF13" s="106">
        <v>0</v>
      </c>
      <c r="BG13" s="105">
        <v>80</v>
      </c>
    </row>
    <row r="14" spans="1:60" ht="93.6" x14ac:dyDescent="0.3">
      <c r="A14" s="41" t="s">
        <v>360</v>
      </c>
      <c r="B14" s="42" t="s">
        <v>1800</v>
      </c>
      <c r="C14" s="43" t="s">
        <v>355</v>
      </c>
      <c r="D14" s="227" t="s">
        <v>1892</v>
      </c>
      <c r="E14" s="230" t="s">
        <v>1902</v>
      </c>
      <c r="F14" s="88" t="s">
        <v>1803</v>
      </c>
      <c r="G14" s="88" t="s">
        <v>1804</v>
      </c>
      <c r="H14" s="88"/>
      <c r="I14" s="45"/>
      <c r="J14" s="45"/>
      <c r="K14" s="45"/>
      <c r="L14" s="45" t="s">
        <v>322</v>
      </c>
      <c r="M14" s="46"/>
      <c r="N14" s="46"/>
      <c r="O14" s="46"/>
      <c r="P14" s="46"/>
      <c r="Q14" s="47"/>
      <c r="R14" s="47"/>
      <c r="S14" s="47"/>
      <c r="T14" s="47"/>
      <c r="U14" s="48"/>
      <c r="V14" s="48"/>
      <c r="W14" s="48"/>
      <c r="X14" s="48" t="s">
        <v>322</v>
      </c>
      <c r="Y14" s="49"/>
      <c r="Z14" s="49"/>
      <c r="AA14" s="49"/>
      <c r="AB14" s="49"/>
      <c r="AC14" s="85"/>
      <c r="AD14" s="85"/>
      <c r="AE14" s="85"/>
      <c r="AF14" s="85"/>
      <c r="AG14" s="85"/>
      <c r="AH14" s="85"/>
      <c r="AI14" s="8"/>
      <c r="AJ14" s="86"/>
      <c r="AK14" s="86"/>
      <c r="AL14" s="86"/>
      <c r="AM14" s="86"/>
      <c r="AN14" s="85"/>
      <c r="AO14" s="86"/>
      <c r="AP14" s="86"/>
      <c r="AQ14" s="8"/>
      <c r="AR14" s="86"/>
      <c r="AS14" s="8"/>
      <c r="AT14" s="8"/>
      <c r="AU14" s="8"/>
      <c r="AV14" s="8"/>
      <c r="AW14" s="8"/>
      <c r="AX14" s="85" t="s">
        <v>322</v>
      </c>
      <c r="AY14" s="85"/>
      <c r="AZ14" s="85"/>
      <c r="BA14" s="85"/>
      <c r="BB14" s="85"/>
      <c r="BC14" s="85"/>
      <c r="BD14" s="85"/>
      <c r="BE14" s="133">
        <v>100</v>
      </c>
      <c r="BF14" s="106">
        <v>0</v>
      </c>
      <c r="BG14" s="105">
        <v>95</v>
      </c>
    </row>
    <row r="15" spans="1:60" ht="31.2" x14ac:dyDescent="0.3">
      <c r="A15" s="41" t="s">
        <v>361</v>
      </c>
      <c r="B15" s="42" t="s">
        <v>1805</v>
      </c>
      <c r="C15" s="43" t="s">
        <v>355</v>
      </c>
      <c r="D15" s="227" t="s">
        <v>1892</v>
      </c>
      <c r="E15" s="230" t="s">
        <v>1903</v>
      </c>
      <c r="F15" s="88" t="s">
        <v>1806</v>
      </c>
      <c r="G15" s="88" t="s">
        <v>1807</v>
      </c>
      <c r="H15" s="88"/>
      <c r="I15" s="45"/>
      <c r="J15" s="45"/>
      <c r="K15" s="45"/>
      <c r="L15" s="45"/>
      <c r="M15" s="46"/>
      <c r="N15" s="46"/>
      <c r="O15" s="46"/>
      <c r="P15" s="46"/>
      <c r="Q15" s="47"/>
      <c r="R15" s="47"/>
      <c r="S15" s="47"/>
      <c r="T15" s="47"/>
      <c r="U15" s="48" t="s">
        <v>322</v>
      </c>
      <c r="V15" s="48"/>
      <c r="W15" s="48"/>
      <c r="X15" s="48"/>
      <c r="Y15" s="49"/>
      <c r="Z15" s="49"/>
      <c r="AA15" s="49"/>
      <c r="AB15" s="49"/>
      <c r="AC15" s="85"/>
      <c r="AD15" s="85"/>
      <c r="AE15" s="85"/>
      <c r="AF15" s="85"/>
      <c r="AG15" s="85"/>
      <c r="AH15" s="85"/>
      <c r="AI15" s="8"/>
      <c r="AJ15" s="86"/>
      <c r="AK15" s="86"/>
      <c r="AL15" s="86"/>
      <c r="AM15" s="86"/>
      <c r="AN15" s="85"/>
      <c r="AO15" s="86"/>
      <c r="AP15" s="86"/>
      <c r="AQ15" s="8"/>
      <c r="AR15" s="86"/>
      <c r="AS15" s="8"/>
      <c r="AT15" s="8"/>
      <c r="AU15" s="8"/>
      <c r="AV15" s="8"/>
      <c r="AW15" s="8"/>
      <c r="AX15" s="85"/>
      <c r="AY15" s="85"/>
      <c r="AZ15" s="85"/>
      <c r="BA15" s="85"/>
      <c r="BB15" s="85"/>
      <c r="BC15" s="85"/>
      <c r="BD15" s="85"/>
      <c r="BE15" s="133">
        <v>50</v>
      </c>
      <c r="BF15" s="106">
        <v>0</v>
      </c>
      <c r="BG15" s="105">
        <v>15</v>
      </c>
    </row>
    <row r="16" spans="1:60" ht="43.5" customHeight="1" x14ac:dyDescent="0.3">
      <c r="A16" s="41" t="s">
        <v>362</v>
      </c>
      <c r="B16" s="42" t="s">
        <v>1805</v>
      </c>
      <c r="C16" s="43" t="s">
        <v>355</v>
      </c>
      <c r="D16" s="227" t="s">
        <v>1892</v>
      </c>
      <c r="E16" s="230" t="s">
        <v>1903</v>
      </c>
      <c r="F16" s="88" t="s">
        <v>1808</v>
      </c>
      <c r="G16" s="88" t="s">
        <v>1809</v>
      </c>
      <c r="H16" s="88"/>
      <c r="I16" s="45"/>
      <c r="J16" s="45"/>
      <c r="K16" s="45"/>
      <c r="L16" s="45"/>
      <c r="M16" s="46"/>
      <c r="N16" s="46"/>
      <c r="O16" s="46"/>
      <c r="P16" s="46"/>
      <c r="Q16" s="47"/>
      <c r="R16" s="47"/>
      <c r="S16" s="47"/>
      <c r="T16" s="47"/>
      <c r="U16" s="48"/>
      <c r="V16" s="48" t="s">
        <v>322</v>
      </c>
      <c r="W16" s="48"/>
      <c r="X16" s="48"/>
      <c r="Y16" s="49"/>
      <c r="Z16" s="49"/>
      <c r="AA16" s="49"/>
      <c r="AB16" s="49"/>
      <c r="AC16" s="85"/>
      <c r="AD16" s="85"/>
      <c r="AE16" s="85"/>
      <c r="AF16" s="85"/>
      <c r="AG16" s="85"/>
      <c r="AH16" s="85"/>
      <c r="AI16" s="8"/>
      <c r="AJ16" s="86"/>
      <c r="AK16" s="86"/>
      <c r="AL16" s="86"/>
      <c r="AM16" s="86"/>
      <c r="AN16" s="85"/>
      <c r="AO16" s="86"/>
      <c r="AP16" s="86"/>
      <c r="AQ16" s="8"/>
      <c r="AR16" s="86"/>
      <c r="AS16" s="8"/>
      <c r="AT16" s="8"/>
      <c r="AU16" s="8"/>
      <c r="AV16" s="8"/>
      <c r="AW16" s="8"/>
      <c r="AX16" s="85"/>
      <c r="AY16" s="85"/>
      <c r="AZ16" s="85"/>
      <c r="BA16" s="85"/>
      <c r="BB16" s="85"/>
      <c r="BC16" s="85"/>
      <c r="BD16" s="85"/>
      <c r="BE16" s="133">
        <v>75</v>
      </c>
      <c r="BF16" s="106">
        <v>0</v>
      </c>
      <c r="BG16" s="105">
        <v>35</v>
      </c>
    </row>
    <row r="17" spans="1:59" ht="31.2" x14ac:dyDescent="0.3">
      <c r="A17" s="41" t="s">
        <v>363</v>
      </c>
      <c r="B17" s="42" t="s">
        <v>1805</v>
      </c>
      <c r="C17" s="43" t="s">
        <v>355</v>
      </c>
      <c r="D17" s="227" t="s">
        <v>1892</v>
      </c>
      <c r="E17" s="230" t="s">
        <v>1903</v>
      </c>
      <c r="F17" s="88" t="s">
        <v>1810</v>
      </c>
      <c r="G17" s="88" t="s">
        <v>1811</v>
      </c>
      <c r="H17" s="88"/>
      <c r="I17" s="45"/>
      <c r="J17" s="45"/>
      <c r="K17" s="45"/>
      <c r="L17" s="45"/>
      <c r="M17" s="46"/>
      <c r="N17" s="46"/>
      <c r="O17" s="46"/>
      <c r="P17" s="46"/>
      <c r="Q17" s="47"/>
      <c r="R17" s="47"/>
      <c r="S17" s="47"/>
      <c r="T17" s="47"/>
      <c r="U17" s="48"/>
      <c r="V17" s="48"/>
      <c r="W17" s="48" t="s">
        <v>322</v>
      </c>
      <c r="X17" s="48"/>
      <c r="Y17" s="49"/>
      <c r="Z17" s="49"/>
      <c r="AA17" s="49"/>
      <c r="AB17" s="49"/>
      <c r="AC17" s="85"/>
      <c r="AD17" s="85"/>
      <c r="AE17" s="85"/>
      <c r="AF17" s="85"/>
      <c r="AG17" s="85"/>
      <c r="AH17" s="85"/>
      <c r="AI17" s="8"/>
      <c r="AJ17" s="86"/>
      <c r="AK17" s="86"/>
      <c r="AL17" s="86"/>
      <c r="AM17" s="86"/>
      <c r="AN17" s="85"/>
      <c r="AO17" s="86"/>
      <c r="AP17" s="86"/>
      <c r="AQ17" s="8"/>
      <c r="AR17" s="86"/>
      <c r="AS17" s="8"/>
      <c r="AT17" s="8"/>
      <c r="AU17" s="8"/>
      <c r="AV17" s="8"/>
      <c r="AW17" s="8"/>
      <c r="AX17" s="85"/>
      <c r="AY17" s="85"/>
      <c r="AZ17" s="85"/>
      <c r="BA17" s="85"/>
      <c r="BB17" s="85"/>
      <c r="BC17" s="85"/>
      <c r="BD17" s="85"/>
      <c r="BE17" s="133">
        <v>100</v>
      </c>
      <c r="BF17" s="106">
        <v>0</v>
      </c>
      <c r="BG17" s="105">
        <v>70</v>
      </c>
    </row>
    <row r="18" spans="1:59" ht="53.25" customHeight="1" x14ac:dyDescent="0.3">
      <c r="A18" s="41" t="s">
        <v>364</v>
      </c>
      <c r="B18" s="42" t="s">
        <v>1805</v>
      </c>
      <c r="C18" s="43" t="s">
        <v>355</v>
      </c>
      <c r="D18" s="227" t="s">
        <v>1892</v>
      </c>
      <c r="E18" s="230" t="s">
        <v>1903</v>
      </c>
      <c r="F18" s="88" t="s">
        <v>1812</v>
      </c>
      <c r="G18" s="88" t="s">
        <v>1813</v>
      </c>
      <c r="H18" s="88"/>
      <c r="I18" s="45"/>
      <c r="J18" s="45"/>
      <c r="K18" s="45"/>
      <c r="L18" s="45"/>
      <c r="M18" s="46"/>
      <c r="N18" s="46"/>
      <c r="O18" s="46"/>
      <c r="P18" s="46"/>
      <c r="Q18" s="47"/>
      <c r="R18" s="47"/>
      <c r="S18" s="47"/>
      <c r="T18" s="47"/>
      <c r="U18" s="48"/>
      <c r="V18" s="48"/>
      <c r="W18" s="48"/>
      <c r="X18" s="48" t="s">
        <v>322</v>
      </c>
      <c r="Y18" s="49"/>
      <c r="Z18" s="49"/>
      <c r="AA18" s="49"/>
      <c r="AB18" s="49"/>
      <c r="AC18" s="85"/>
      <c r="AD18" s="85"/>
      <c r="AE18" s="85"/>
      <c r="AF18" s="85"/>
      <c r="AG18" s="85"/>
      <c r="AH18" s="85"/>
      <c r="AI18" s="8"/>
      <c r="AJ18" s="86"/>
      <c r="AK18" s="86"/>
      <c r="AL18" s="86"/>
      <c r="AM18" s="86"/>
      <c r="AN18" s="85"/>
      <c r="AO18" s="86"/>
      <c r="AP18" s="86"/>
      <c r="AQ18" s="8"/>
      <c r="AR18" s="86"/>
      <c r="AS18" s="8"/>
      <c r="AT18" s="8"/>
      <c r="AU18" s="8"/>
      <c r="AV18" s="8"/>
      <c r="AW18" s="8"/>
      <c r="AX18" s="85"/>
      <c r="AY18" s="85"/>
      <c r="AZ18" s="85"/>
      <c r="BA18" s="85"/>
      <c r="BB18" s="85"/>
      <c r="BC18" s="85"/>
      <c r="BD18" s="85"/>
      <c r="BE18" s="133">
        <v>100</v>
      </c>
      <c r="BF18" s="106">
        <v>0</v>
      </c>
      <c r="BG18" s="105">
        <v>25</v>
      </c>
    </row>
    <row r="19" spans="1:59" ht="54.75" customHeight="1" x14ac:dyDescent="0.3">
      <c r="A19" s="41" t="s">
        <v>365</v>
      </c>
      <c r="B19" s="42" t="s">
        <v>1814</v>
      </c>
      <c r="C19" s="43" t="s">
        <v>355</v>
      </c>
      <c r="D19" s="227" t="s">
        <v>1892</v>
      </c>
      <c r="E19" s="230" t="s">
        <v>1904</v>
      </c>
      <c r="F19" s="88" t="s">
        <v>1815</v>
      </c>
      <c r="G19" s="88" t="s">
        <v>1816</v>
      </c>
      <c r="H19" s="88"/>
      <c r="I19" s="45"/>
      <c r="J19" s="45"/>
      <c r="K19" s="45"/>
      <c r="L19" s="45"/>
      <c r="M19" s="46"/>
      <c r="N19" s="46"/>
      <c r="O19" s="46"/>
      <c r="P19" s="46"/>
      <c r="Q19" s="47"/>
      <c r="R19" s="47"/>
      <c r="S19" s="47"/>
      <c r="T19" s="47"/>
      <c r="U19" s="48" t="s">
        <v>322</v>
      </c>
      <c r="V19" s="48" t="s">
        <v>322</v>
      </c>
      <c r="W19" s="48" t="s">
        <v>322</v>
      </c>
      <c r="X19" s="48" t="s">
        <v>322</v>
      </c>
      <c r="Y19" s="49"/>
      <c r="Z19" s="49"/>
      <c r="AA19" s="49"/>
      <c r="AB19" s="49"/>
      <c r="AC19" s="85"/>
      <c r="AD19" s="85"/>
      <c r="AE19" s="85"/>
      <c r="AF19" s="85"/>
      <c r="AG19" s="85"/>
      <c r="AH19" s="85"/>
      <c r="AI19" s="8"/>
      <c r="AJ19" s="86"/>
      <c r="AK19" s="86"/>
      <c r="AL19" s="86"/>
      <c r="AM19" s="86"/>
      <c r="AN19" s="85"/>
      <c r="AO19" s="86"/>
      <c r="AP19" s="86"/>
      <c r="AQ19" s="8"/>
      <c r="AR19" s="86"/>
      <c r="AS19" s="8"/>
      <c r="AT19" s="8"/>
      <c r="AU19" s="8"/>
      <c r="AV19" s="8"/>
      <c r="AW19" s="8"/>
      <c r="AX19" s="85"/>
      <c r="AY19" s="85"/>
      <c r="AZ19" s="85"/>
      <c r="BA19" s="85"/>
      <c r="BB19" s="85"/>
      <c r="BC19" s="85"/>
      <c r="BD19" s="85"/>
      <c r="BE19" s="133">
        <v>100</v>
      </c>
      <c r="BF19" s="106">
        <v>0</v>
      </c>
      <c r="BG19" s="105">
        <v>25</v>
      </c>
    </row>
    <row r="20" spans="1:59" ht="43.2" x14ac:dyDescent="0.3">
      <c r="A20" s="41" t="s">
        <v>366</v>
      </c>
      <c r="B20" s="42" t="s">
        <v>1814</v>
      </c>
      <c r="C20" s="43" t="s">
        <v>355</v>
      </c>
      <c r="D20" s="227" t="s">
        <v>1960</v>
      </c>
      <c r="E20" s="230" t="s">
        <v>1905</v>
      </c>
      <c r="F20" s="88" t="s">
        <v>1817</v>
      </c>
      <c r="G20" s="88" t="s">
        <v>1818</v>
      </c>
      <c r="H20" s="88"/>
      <c r="I20" s="45"/>
      <c r="J20" s="45"/>
      <c r="K20" s="45"/>
      <c r="L20" s="45"/>
      <c r="M20" s="46"/>
      <c r="N20" s="46"/>
      <c r="O20" s="46"/>
      <c r="P20" s="46"/>
      <c r="Q20" s="47"/>
      <c r="R20" s="47"/>
      <c r="S20" s="47"/>
      <c r="T20" s="47"/>
      <c r="U20" s="48" t="s">
        <v>322</v>
      </c>
      <c r="V20" s="48" t="s">
        <v>322</v>
      </c>
      <c r="W20" s="48" t="s">
        <v>322</v>
      </c>
      <c r="X20" s="48" t="s">
        <v>322</v>
      </c>
      <c r="Y20" s="49"/>
      <c r="Z20" s="49"/>
      <c r="AA20" s="49"/>
      <c r="AB20" s="49"/>
      <c r="AC20" s="85"/>
      <c r="AD20" s="85"/>
      <c r="AE20" s="85"/>
      <c r="AF20" s="85"/>
      <c r="AG20" s="85"/>
      <c r="AH20" s="85"/>
      <c r="AI20" s="8"/>
      <c r="AJ20" s="86"/>
      <c r="AK20" s="86"/>
      <c r="AL20" s="86"/>
      <c r="AM20" s="86"/>
      <c r="AN20" s="85"/>
      <c r="AO20" s="86"/>
      <c r="AP20" s="86"/>
      <c r="AQ20" s="8"/>
      <c r="AR20" s="86"/>
      <c r="AS20" s="8"/>
      <c r="AT20" s="8"/>
      <c r="AU20" s="8"/>
      <c r="AV20" s="8"/>
      <c r="AW20" s="8"/>
      <c r="AX20" s="85" t="s">
        <v>322</v>
      </c>
      <c r="AY20" s="85"/>
      <c r="AZ20" s="85"/>
      <c r="BA20" s="85"/>
      <c r="BB20" s="85"/>
      <c r="BC20" s="85"/>
      <c r="BD20" s="85"/>
      <c r="BE20" s="133">
        <v>100</v>
      </c>
      <c r="BF20" s="106">
        <v>0</v>
      </c>
      <c r="BG20" s="105">
        <v>20</v>
      </c>
    </row>
    <row r="21" spans="1:59" ht="36" customHeight="1" x14ac:dyDescent="0.3">
      <c r="A21" s="41" t="s">
        <v>367</v>
      </c>
      <c r="B21" s="42" t="s">
        <v>336</v>
      </c>
      <c r="C21" s="43" t="s">
        <v>355</v>
      </c>
      <c r="D21" s="227" t="s">
        <v>1892</v>
      </c>
      <c r="E21" s="230" t="s">
        <v>1900</v>
      </c>
      <c r="F21" s="88" t="s">
        <v>1819</v>
      </c>
      <c r="G21" s="88" t="s">
        <v>1820</v>
      </c>
      <c r="H21" s="88"/>
      <c r="I21" s="45"/>
      <c r="J21" s="45"/>
      <c r="K21" s="45"/>
      <c r="L21" s="45"/>
      <c r="M21" s="46"/>
      <c r="N21" s="46"/>
      <c r="O21" s="46"/>
      <c r="P21" s="46"/>
      <c r="Q21" s="47"/>
      <c r="R21" s="47"/>
      <c r="S21" s="47"/>
      <c r="T21" s="47"/>
      <c r="U21" s="48"/>
      <c r="V21" s="48" t="s">
        <v>322</v>
      </c>
      <c r="W21" s="48" t="s">
        <v>322</v>
      </c>
      <c r="X21" s="48"/>
      <c r="Y21" s="49"/>
      <c r="Z21" s="49"/>
      <c r="AA21" s="49"/>
      <c r="AB21" s="49"/>
      <c r="AC21" s="85"/>
      <c r="AD21" s="85"/>
      <c r="AE21" s="85"/>
      <c r="AF21" s="85"/>
      <c r="AG21" s="85"/>
      <c r="AH21" s="85"/>
      <c r="AI21" s="8"/>
      <c r="AJ21" s="86"/>
      <c r="AK21" s="86"/>
      <c r="AL21" s="86"/>
      <c r="AM21" s="86"/>
      <c r="AN21" s="85"/>
      <c r="AO21" s="86"/>
      <c r="AP21" s="86"/>
      <c r="AQ21" s="8"/>
      <c r="AR21" s="86"/>
      <c r="AS21" s="8"/>
      <c r="AT21" s="8"/>
      <c r="AU21" s="8"/>
      <c r="AV21" s="8"/>
      <c r="AW21" s="8"/>
      <c r="AX21" s="85"/>
      <c r="AY21" s="85"/>
      <c r="AZ21" s="85"/>
      <c r="BA21" s="85"/>
      <c r="BB21" s="85"/>
      <c r="BC21" s="85"/>
      <c r="BD21" s="85"/>
      <c r="BE21" s="133">
        <v>100</v>
      </c>
      <c r="BF21" s="106">
        <v>0</v>
      </c>
      <c r="BG21" s="105">
        <v>35</v>
      </c>
    </row>
    <row r="22" spans="1:59" ht="45" customHeight="1" x14ac:dyDescent="0.3">
      <c r="A22" s="41" t="s">
        <v>368</v>
      </c>
      <c r="B22" s="42" t="s">
        <v>336</v>
      </c>
      <c r="C22" s="43" t="s">
        <v>355</v>
      </c>
      <c r="D22" s="227" t="s">
        <v>1892</v>
      </c>
      <c r="E22" s="230" t="s">
        <v>1900</v>
      </c>
      <c r="F22" s="88" t="s">
        <v>1821</v>
      </c>
      <c r="G22" s="88" t="s">
        <v>1822</v>
      </c>
      <c r="H22" s="88"/>
      <c r="I22" s="45"/>
      <c r="J22" s="45"/>
      <c r="K22" s="45"/>
      <c r="L22" s="45"/>
      <c r="M22" s="46"/>
      <c r="N22" s="46"/>
      <c r="O22" s="46"/>
      <c r="P22" s="46"/>
      <c r="Q22" s="47"/>
      <c r="R22" s="47"/>
      <c r="S22" s="47"/>
      <c r="T22" s="47"/>
      <c r="U22" s="48"/>
      <c r="V22" s="48"/>
      <c r="W22" s="48"/>
      <c r="X22" s="48" t="s">
        <v>322</v>
      </c>
      <c r="Y22" s="49"/>
      <c r="Z22" s="49"/>
      <c r="AA22" s="49"/>
      <c r="AB22" s="49"/>
      <c r="AC22" s="85"/>
      <c r="AD22" s="85"/>
      <c r="AE22" s="85"/>
      <c r="AF22" s="85"/>
      <c r="AG22" s="85"/>
      <c r="AH22" s="85"/>
      <c r="AI22" s="8"/>
      <c r="AJ22" s="86"/>
      <c r="AK22" s="86"/>
      <c r="AL22" s="86"/>
      <c r="AM22" s="86"/>
      <c r="AN22" s="85"/>
      <c r="AO22" s="86"/>
      <c r="AP22" s="86"/>
      <c r="AQ22" s="8"/>
      <c r="AR22" s="86"/>
      <c r="AS22" s="8"/>
      <c r="AT22" s="8"/>
      <c r="AU22" s="8"/>
      <c r="AV22" s="8"/>
      <c r="AW22" s="8"/>
      <c r="AX22" s="85"/>
      <c r="AY22" s="85"/>
      <c r="AZ22" s="85"/>
      <c r="BA22" s="85"/>
      <c r="BB22" s="85"/>
      <c r="BC22" s="85"/>
      <c r="BD22" s="85"/>
      <c r="BE22" s="133">
        <v>100</v>
      </c>
      <c r="BF22" s="106">
        <v>0</v>
      </c>
      <c r="BG22" s="105">
        <v>45</v>
      </c>
    </row>
    <row r="23" spans="1:59" ht="46.8" x14ac:dyDescent="0.3">
      <c r="A23" s="41" t="s">
        <v>557</v>
      </c>
      <c r="B23" s="42" t="s">
        <v>1823</v>
      </c>
      <c r="C23" s="43" t="s">
        <v>355</v>
      </c>
      <c r="D23" s="227" t="s">
        <v>1859</v>
      </c>
      <c r="E23" s="230" t="s">
        <v>1906</v>
      </c>
      <c r="F23" s="88" t="s">
        <v>1824</v>
      </c>
      <c r="G23" s="88" t="s">
        <v>1825</v>
      </c>
      <c r="H23" s="88"/>
      <c r="I23" s="45"/>
      <c r="J23" s="45"/>
      <c r="K23" s="45"/>
      <c r="L23" s="45"/>
      <c r="M23" s="46"/>
      <c r="N23" s="46"/>
      <c r="O23" s="46"/>
      <c r="P23" s="46"/>
      <c r="Q23" s="47"/>
      <c r="R23" s="47"/>
      <c r="S23" s="47"/>
      <c r="T23" s="47"/>
      <c r="U23" s="48" t="s">
        <v>322</v>
      </c>
      <c r="V23" s="48" t="s">
        <v>322</v>
      </c>
      <c r="W23" s="48" t="s">
        <v>322</v>
      </c>
      <c r="X23" s="48" t="s">
        <v>322</v>
      </c>
      <c r="Y23" s="49"/>
      <c r="Z23" s="49"/>
      <c r="AA23" s="49"/>
      <c r="AB23" s="49"/>
      <c r="AC23" s="85"/>
      <c r="AD23" s="85"/>
      <c r="AE23" s="85"/>
      <c r="AF23" s="85"/>
      <c r="AG23" s="85"/>
      <c r="AH23" s="85"/>
      <c r="AI23" s="8"/>
      <c r="AJ23" s="86"/>
      <c r="AK23" s="86"/>
      <c r="AL23" s="86"/>
      <c r="AM23" s="86"/>
      <c r="AN23" s="85"/>
      <c r="AO23" s="86"/>
      <c r="AP23" s="86"/>
      <c r="AQ23" s="8"/>
      <c r="AR23" s="86"/>
      <c r="AS23" s="8"/>
      <c r="AT23" s="8"/>
      <c r="AU23" s="8"/>
      <c r="AV23" s="8"/>
      <c r="AW23" s="8"/>
      <c r="AX23" s="85"/>
      <c r="AY23" s="85"/>
      <c r="AZ23" s="85"/>
      <c r="BA23" s="85"/>
      <c r="BB23" s="85"/>
      <c r="BC23" s="85"/>
      <c r="BD23" s="85"/>
      <c r="BE23" s="133">
        <v>100</v>
      </c>
      <c r="BF23" s="106">
        <v>0</v>
      </c>
      <c r="BG23" s="105">
        <v>30</v>
      </c>
    </row>
    <row r="24" spans="1:59" ht="48.75" customHeight="1" x14ac:dyDescent="0.3">
      <c r="A24" s="41" t="s">
        <v>527</v>
      </c>
      <c r="B24" s="42" t="s">
        <v>1826</v>
      </c>
      <c r="C24" s="43" t="s">
        <v>317</v>
      </c>
      <c r="D24" s="227" t="s">
        <v>1960</v>
      </c>
      <c r="E24" s="233" t="s">
        <v>1873</v>
      </c>
      <c r="F24" s="88" t="s">
        <v>1827</v>
      </c>
      <c r="G24" s="88" t="s">
        <v>1828</v>
      </c>
      <c r="H24" s="88"/>
      <c r="I24" s="45"/>
      <c r="J24" s="45"/>
      <c r="K24" s="45"/>
      <c r="L24" s="45"/>
      <c r="M24" s="46"/>
      <c r="N24" s="46"/>
      <c r="O24" s="46"/>
      <c r="P24" s="46"/>
      <c r="Q24" s="47"/>
      <c r="R24" s="47"/>
      <c r="S24" s="47"/>
      <c r="T24" s="47"/>
      <c r="U24" s="48"/>
      <c r="V24" s="48"/>
      <c r="W24" s="48"/>
      <c r="X24" s="48"/>
      <c r="Y24" s="49"/>
      <c r="Z24" s="49"/>
      <c r="AA24" s="49"/>
      <c r="AB24" s="49"/>
      <c r="AC24" s="85" t="s">
        <v>322</v>
      </c>
      <c r="AD24" s="85" t="s">
        <v>322</v>
      </c>
      <c r="AE24" s="85" t="s">
        <v>322</v>
      </c>
      <c r="AF24" s="85" t="s">
        <v>322</v>
      </c>
      <c r="AG24" s="85" t="s">
        <v>322</v>
      </c>
      <c r="AH24" s="85"/>
      <c r="AI24" s="8"/>
      <c r="AJ24" s="86"/>
      <c r="AK24" s="86"/>
      <c r="AL24" s="86"/>
      <c r="AM24" s="86"/>
      <c r="AN24" s="85"/>
      <c r="AO24" s="86"/>
      <c r="AP24" s="86"/>
      <c r="AQ24" s="8"/>
      <c r="AR24" s="86"/>
      <c r="AS24" s="8"/>
      <c r="AT24" s="8"/>
      <c r="AU24" s="8"/>
      <c r="AV24" s="8"/>
      <c r="AW24" s="8" t="s">
        <v>322</v>
      </c>
      <c r="AX24" s="85"/>
      <c r="AY24" s="85"/>
      <c r="AZ24" s="85"/>
      <c r="BA24" s="85"/>
      <c r="BB24" s="85"/>
      <c r="BC24" s="85"/>
      <c r="BD24" s="85"/>
      <c r="BE24" s="133">
        <v>30</v>
      </c>
      <c r="BF24" s="106">
        <v>0</v>
      </c>
      <c r="BG24" s="105">
        <v>15</v>
      </c>
    </row>
    <row r="25" spans="1:59" ht="38.25" customHeight="1" x14ac:dyDescent="0.3">
      <c r="A25" s="41" t="s">
        <v>528</v>
      </c>
      <c r="B25" s="42" t="s">
        <v>1826</v>
      </c>
      <c r="C25" s="43" t="s">
        <v>355</v>
      </c>
      <c r="D25" s="227" t="s">
        <v>1871</v>
      </c>
      <c r="E25" s="231" t="s">
        <v>1907</v>
      </c>
      <c r="F25" s="88" t="s">
        <v>1829</v>
      </c>
      <c r="G25" s="88" t="s">
        <v>1830</v>
      </c>
      <c r="H25" s="88"/>
      <c r="I25" s="45"/>
      <c r="J25" s="45"/>
      <c r="K25" s="45"/>
      <c r="L25" s="45"/>
      <c r="M25" s="46"/>
      <c r="N25" s="46"/>
      <c r="O25" s="46"/>
      <c r="P25" s="46"/>
      <c r="Q25" s="47"/>
      <c r="R25" s="47"/>
      <c r="S25" s="47"/>
      <c r="T25" s="47"/>
      <c r="U25" s="48"/>
      <c r="V25" s="48"/>
      <c r="W25" s="48"/>
      <c r="X25" s="48"/>
      <c r="Y25" s="49"/>
      <c r="Z25" s="49"/>
      <c r="AA25" s="49"/>
      <c r="AB25" s="49"/>
      <c r="AC25" s="85"/>
      <c r="AD25" s="85"/>
      <c r="AE25" s="85"/>
      <c r="AF25" s="85"/>
      <c r="AG25" s="85"/>
      <c r="AH25" s="85" t="s">
        <v>322</v>
      </c>
      <c r="AI25" s="8"/>
      <c r="AJ25" s="86"/>
      <c r="AK25" s="86"/>
      <c r="AL25" s="86"/>
      <c r="AM25" s="86"/>
      <c r="AN25" s="85"/>
      <c r="AO25" s="86"/>
      <c r="AP25" s="86"/>
      <c r="AQ25" s="8"/>
      <c r="AR25" s="86"/>
      <c r="AS25" s="8"/>
      <c r="AT25" s="8"/>
      <c r="AU25" s="8"/>
      <c r="AV25" s="8"/>
      <c r="AW25" s="8"/>
      <c r="AX25" s="85"/>
      <c r="AY25" s="85"/>
      <c r="AZ25" s="85"/>
      <c r="BA25" s="85"/>
      <c r="BB25" s="85"/>
      <c r="BC25" s="85"/>
      <c r="BD25" s="85"/>
      <c r="BE25" s="133">
        <v>40</v>
      </c>
      <c r="BF25" s="106">
        <v>0</v>
      </c>
      <c r="BG25" s="105">
        <v>75</v>
      </c>
    </row>
    <row r="26" spans="1:59" ht="48" customHeight="1" x14ac:dyDescent="0.3">
      <c r="A26" s="41" t="s">
        <v>531</v>
      </c>
      <c r="B26" s="42" t="s">
        <v>1826</v>
      </c>
      <c r="C26" s="43" t="s">
        <v>317</v>
      </c>
      <c r="D26" s="227" t="s">
        <v>1960</v>
      </c>
      <c r="E26" s="233" t="s">
        <v>1873</v>
      </c>
      <c r="F26" s="88" t="s">
        <v>1831</v>
      </c>
      <c r="G26" s="88" t="s">
        <v>1832</v>
      </c>
      <c r="H26" s="88"/>
      <c r="I26" s="45"/>
      <c r="J26" s="45"/>
      <c r="K26" s="45"/>
      <c r="L26" s="45"/>
      <c r="M26" s="46"/>
      <c r="N26" s="46"/>
      <c r="O26" s="46"/>
      <c r="P26" s="46"/>
      <c r="Q26" s="47"/>
      <c r="R26" s="47"/>
      <c r="S26" s="47"/>
      <c r="T26" s="47"/>
      <c r="U26" s="48"/>
      <c r="V26" s="48"/>
      <c r="W26" s="48"/>
      <c r="X26" s="48"/>
      <c r="Y26" s="49"/>
      <c r="Z26" s="49"/>
      <c r="AA26" s="49"/>
      <c r="AB26" s="49"/>
      <c r="AC26" s="85"/>
      <c r="AD26" s="85"/>
      <c r="AE26" s="85"/>
      <c r="AF26" s="85"/>
      <c r="AG26" s="85"/>
      <c r="AH26" s="85"/>
      <c r="AI26" s="8"/>
      <c r="AJ26" s="86"/>
      <c r="AK26" s="86" t="s">
        <v>322</v>
      </c>
      <c r="AL26" s="86"/>
      <c r="AM26" s="86"/>
      <c r="AN26" s="85"/>
      <c r="AO26" s="86"/>
      <c r="AP26" s="86"/>
      <c r="AQ26" s="8"/>
      <c r="AR26" s="86"/>
      <c r="AS26" s="8"/>
      <c r="AT26" s="8"/>
      <c r="AU26" s="8"/>
      <c r="AV26" s="8"/>
      <c r="AW26" s="8"/>
      <c r="AX26" s="85"/>
      <c r="AY26" s="85"/>
      <c r="AZ26" s="85"/>
      <c r="BA26" s="85"/>
      <c r="BB26" s="85"/>
      <c r="BC26" s="85"/>
      <c r="BD26" s="85"/>
      <c r="BE26" s="133">
        <v>100</v>
      </c>
      <c r="BF26" s="106">
        <v>0</v>
      </c>
      <c r="BG26" s="105">
        <v>15</v>
      </c>
    </row>
    <row r="27" spans="1:59" ht="33.75" customHeight="1" x14ac:dyDescent="0.3">
      <c r="A27" s="41" t="s">
        <v>532</v>
      </c>
      <c r="B27" s="42" t="s">
        <v>1826</v>
      </c>
      <c r="C27" s="43" t="s">
        <v>317</v>
      </c>
      <c r="D27" s="227" t="s">
        <v>1960</v>
      </c>
      <c r="E27" s="233" t="s">
        <v>1873</v>
      </c>
      <c r="F27" s="88" t="s">
        <v>1833</v>
      </c>
      <c r="G27" s="88" t="s">
        <v>1834</v>
      </c>
      <c r="H27" s="88"/>
      <c r="I27" s="45"/>
      <c r="J27" s="45"/>
      <c r="K27" s="45"/>
      <c r="L27" s="45"/>
      <c r="M27" s="46"/>
      <c r="N27" s="46"/>
      <c r="O27" s="46"/>
      <c r="P27" s="46"/>
      <c r="Q27" s="47"/>
      <c r="R27" s="47"/>
      <c r="S27" s="47"/>
      <c r="T27" s="47"/>
      <c r="U27" s="48"/>
      <c r="V27" s="48"/>
      <c r="W27" s="48"/>
      <c r="X27" s="48"/>
      <c r="Y27" s="49"/>
      <c r="Z27" s="49"/>
      <c r="AA27" s="49"/>
      <c r="AB27" s="49"/>
      <c r="AC27" s="85"/>
      <c r="AD27" s="85"/>
      <c r="AE27" s="85"/>
      <c r="AF27" s="85"/>
      <c r="AG27" s="85"/>
      <c r="AH27" s="85"/>
      <c r="AI27" s="8"/>
      <c r="AJ27" s="86"/>
      <c r="AK27" s="86"/>
      <c r="AL27" s="86"/>
      <c r="AM27" s="86" t="s">
        <v>322</v>
      </c>
      <c r="AN27" s="85"/>
      <c r="AO27" s="86"/>
      <c r="AP27" s="86"/>
      <c r="AQ27" s="8"/>
      <c r="AR27" s="86"/>
      <c r="AS27" s="8"/>
      <c r="AT27" s="8"/>
      <c r="AU27" s="8"/>
      <c r="AV27" s="8"/>
      <c r="AW27" s="8"/>
      <c r="AX27" s="85"/>
      <c r="AY27" s="85"/>
      <c r="AZ27" s="85"/>
      <c r="BA27" s="85"/>
      <c r="BB27" s="85"/>
      <c r="BC27" s="85"/>
      <c r="BD27" s="85"/>
      <c r="BE27" s="133">
        <v>40</v>
      </c>
      <c r="BF27" s="106">
        <v>0</v>
      </c>
      <c r="BG27" s="105">
        <v>25</v>
      </c>
    </row>
    <row r="28" spans="1:59" ht="43.5" customHeight="1" x14ac:dyDescent="0.3">
      <c r="A28" s="41" t="s">
        <v>533</v>
      </c>
      <c r="B28" s="42" t="s">
        <v>1826</v>
      </c>
      <c r="C28" s="43" t="s">
        <v>317</v>
      </c>
      <c r="D28" s="227" t="s">
        <v>1960</v>
      </c>
      <c r="E28" s="233" t="s">
        <v>1873</v>
      </c>
      <c r="F28" s="88" t="s">
        <v>1835</v>
      </c>
      <c r="G28" s="88" t="s">
        <v>1836</v>
      </c>
      <c r="H28" s="88"/>
      <c r="I28" s="45"/>
      <c r="J28" s="45"/>
      <c r="K28" s="45"/>
      <c r="L28" s="45"/>
      <c r="M28" s="46"/>
      <c r="N28" s="46"/>
      <c r="O28" s="46"/>
      <c r="P28" s="46"/>
      <c r="Q28" s="47"/>
      <c r="R28" s="47"/>
      <c r="S28" s="47"/>
      <c r="T28" s="47"/>
      <c r="U28" s="48"/>
      <c r="V28" s="48"/>
      <c r="W28" s="48"/>
      <c r="X28" s="48"/>
      <c r="Y28" s="49"/>
      <c r="Z28" s="49"/>
      <c r="AA28" s="49"/>
      <c r="AB28" s="49"/>
      <c r="AC28" s="85"/>
      <c r="AD28" s="85"/>
      <c r="AE28" s="85"/>
      <c r="AF28" s="85"/>
      <c r="AG28" s="85"/>
      <c r="AH28" s="85"/>
      <c r="AI28" s="8"/>
      <c r="AJ28" s="86"/>
      <c r="AK28" s="86"/>
      <c r="AL28" s="86" t="s">
        <v>322</v>
      </c>
      <c r="AM28" s="86"/>
      <c r="AN28" s="85"/>
      <c r="AO28" s="86"/>
      <c r="AP28" s="86"/>
      <c r="AQ28" s="8"/>
      <c r="AR28" s="86"/>
      <c r="AS28" s="8"/>
      <c r="AT28" s="8"/>
      <c r="AU28" s="8"/>
      <c r="AV28" s="8"/>
      <c r="AW28" s="8"/>
      <c r="AX28" s="85"/>
      <c r="AY28" s="85"/>
      <c r="AZ28" s="85"/>
      <c r="BA28" s="85"/>
      <c r="BB28" s="85"/>
      <c r="BC28" s="85"/>
      <c r="BD28" s="85"/>
      <c r="BE28" s="133">
        <v>20</v>
      </c>
      <c r="BF28" s="106">
        <v>0</v>
      </c>
      <c r="BG28" s="105">
        <v>15</v>
      </c>
    </row>
    <row r="29" spans="1:59" ht="50.25" customHeight="1" x14ac:dyDescent="0.3">
      <c r="A29" s="41" t="s">
        <v>534</v>
      </c>
      <c r="B29" s="42" t="s">
        <v>1826</v>
      </c>
      <c r="C29" s="43" t="s">
        <v>317</v>
      </c>
      <c r="D29" s="227" t="s">
        <v>1871</v>
      </c>
      <c r="E29" s="233" t="s">
        <v>1872</v>
      </c>
      <c r="F29" s="88" t="s">
        <v>1837</v>
      </c>
      <c r="G29" s="88" t="s">
        <v>1838</v>
      </c>
      <c r="H29" s="88"/>
      <c r="I29" s="45"/>
      <c r="J29" s="45"/>
      <c r="K29" s="45"/>
      <c r="L29" s="45" t="s">
        <v>322</v>
      </c>
      <c r="M29" s="46"/>
      <c r="N29" s="46"/>
      <c r="O29" s="46"/>
      <c r="P29" s="46"/>
      <c r="Q29" s="47"/>
      <c r="R29" s="47"/>
      <c r="S29" s="47"/>
      <c r="T29" s="47"/>
      <c r="U29" s="48"/>
      <c r="V29" s="48"/>
      <c r="W29" s="48"/>
      <c r="X29" s="48"/>
      <c r="Y29" s="49"/>
      <c r="Z29" s="49"/>
      <c r="AA29" s="49"/>
      <c r="AB29" s="49"/>
      <c r="AC29" s="85"/>
      <c r="AD29" s="85"/>
      <c r="AE29" s="85"/>
      <c r="AF29" s="85"/>
      <c r="AG29" s="85"/>
      <c r="AH29" s="85"/>
      <c r="AI29" s="8"/>
      <c r="AJ29" s="86" t="s">
        <v>322</v>
      </c>
      <c r="AK29" s="86" t="s">
        <v>322</v>
      </c>
      <c r="AL29" s="86" t="s">
        <v>322</v>
      </c>
      <c r="AM29" s="86" t="s">
        <v>322</v>
      </c>
      <c r="AN29" s="85"/>
      <c r="AO29" s="86"/>
      <c r="AP29" s="86"/>
      <c r="AQ29" s="8"/>
      <c r="AR29" s="86"/>
      <c r="AS29" s="8"/>
      <c r="AT29" s="8"/>
      <c r="AU29" s="8"/>
      <c r="AV29" s="8"/>
      <c r="AW29" s="8"/>
      <c r="AX29" s="85"/>
      <c r="AY29" s="85"/>
      <c r="AZ29" s="85"/>
      <c r="BA29" s="85"/>
      <c r="BB29" s="85"/>
      <c r="BC29" s="85"/>
      <c r="BD29" s="85"/>
      <c r="BE29" s="133">
        <v>100</v>
      </c>
      <c r="BF29" s="106">
        <v>0</v>
      </c>
      <c r="BG29" s="105">
        <v>25</v>
      </c>
    </row>
    <row r="30" spans="1:59" ht="50.25" customHeight="1" x14ac:dyDescent="0.3">
      <c r="A30" s="41" t="s">
        <v>535</v>
      </c>
      <c r="B30" s="42" t="s">
        <v>1826</v>
      </c>
      <c r="C30" s="43" t="s">
        <v>317</v>
      </c>
      <c r="D30" s="227" t="s">
        <v>1960</v>
      </c>
      <c r="E30" s="233" t="s">
        <v>1873</v>
      </c>
      <c r="F30" s="88" t="s">
        <v>1839</v>
      </c>
      <c r="G30" s="88" t="s">
        <v>1840</v>
      </c>
      <c r="H30" s="88"/>
      <c r="I30" s="45"/>
      <c r="J30" s="45"/>
      <c r="K30" s="45"/>
      <c r="L30" s="45"/>
      <c r="M30" s="46"/>
      <c r="N30" s="46"/>
      <c r="O30" s="46"/>
      <c r="P30" s="46"/>
      <c r="Q30" s="47"/>
      <c r="R30" s="47"/>
      <c r="S30" s="47"/>
      <c r="T30" s="47"/>
      <c r="U30" s="48"/>
      <c r="V30" s="48"/>
      <c r="W30" s="48"/>
      <c r="X30" s="48"/>
      <c r="Y30" s="49"/>
      <c r="Z30" s="49"/>
      <c r="AA30" s="49"/>
      <c r="AB30" s="49"/>
      <c r="AC30" s="85"/>
      <c r="AD30" s="85"/>
      <c r="AE30" s="85"/>
      <c r="AF30" s="85"/>
      <c r="AG30" s="85"/>
      <c r="AH30" s="85"/>
      <c r="AI30" s="8"/>
      <c r="AJ30" s="86" t="s">
        <v>322</v>
      </c>
      <c r="AK30" s="86"/>
      <c r="AL30" s="86"/>
      <c r="AM30" s="86"/>
      <c r="AN30" s="85"/>
      <c r="AO30" s="86"/>
      <c r="AP30" s="86"/>
      <c r="AQ30" s="8"/>
      <c r="AR30" s="86"/>
      <c r="AS30" s="8"/>
      <c r="AT30" s="8"/>
      <c r="AU30" s="8"/>
      <c r="AV30" s="8"/>
      <c r="AW30" s="8"/>
      <c r="AX30" s="85"/>
      <c r="AY30" s="85"/>
      <c r="AZ30" s="85"/>
      <c r="BA30" s="85"/>
      <c r="BB30" s="85"/>
      <c r="BC30" s="85"/>
      <c r="BD30" s="85"/>
      <c r="BE30" s="133">
        <v>100</v>
      </c>
      <c r="BF30" s="106">
        <v>0</v>
      </c>
      <c r="BG30" s="105">
        <v>15</v>
      </c>
    </row>
    <row r="31" spans="1:59" ht="52.5" customHeight="1" x14ac:dyDescent="0.3">
      <c r="A31" s="41" t="s">
        <v>536</v>
      </c>
      <c r="B31" s="42" t="s">
        <v>1826</v>
      </c>
      <c r="C31" s="43" t="s">
        <v>371</v>
      </c>
      <c r="D31" s="227" t="s">
        <v>1859</v>
      </c>
      <c r="E31" s="221" t="s">
        <v>1895</v>
      </c>
      <c r="F31" s="88" t="s">
        <v>1841</v>
      </c>
      <c r="G31" s="88" t="s">
        <v>1842</v>
      </c>
      <c r="H31" s="88"/>
      <c r="I31" s="45"/>
      <c r="J31" s="45"/>
      <c r="K31" s="45"/>
      <c r="L31" s="45"/>
      <c r="M31" s="46"/>
      <c r="N31" s="46"/>
      <c r="O31" s="46"/>
      <c r="P31" s="46"/>
      <c r="Q31" s="47"/>
      <c r="R31" s="47"/>
      <c r="S31" s="47"/>
      <c r="T31" s="47"/>
      <c r="U31" s="48"/>
      <c r="V31" s="48"/>
      <c r="W31" s="48"/>
      <c r="X31" s="48"/>
      <c r="Y31" s="49"/>
      <c r="Z31" s="49"/>
      <c r="AA31" s="49"/>
      <c r="AB31" s="49"/>
      <c r="AC31" s="85"/>
      <c r="AD31" s="85"/>
      <c r="AE31" s="85"/>
      <c r="AF31" s="85"/>
      <c r="AG31" s="85"/>
      <c r="AH31" s="85"/>
      <c r="AI31" s="8"/>
      <c r="AJ31" s="86"/>
      <c r="AK31" s="86"/>
      <c r="AL31" s="86"/>
      <c r="AM31" s="86"/>
      <c r="AN31" s="85"/>
      <c r="AO31" s="86"/>
      <c r="AP31" s="86" t="s">
        <v>322</v>
      </c>
      <c r="AQ31" s="8"/>
      <c r="AR31" s="86"/>
      <c r="AS31" s="8"/>
      <c r="AT31" s="8"/>
      <c r="AU31" s="8"/>
      <c r="AV31" s="8"/>
      <c r="AW31" s="8"/>
      <c r="AX31" s="85"/>
      <c r="AY31" s="85"/>
      <c r="AZ31" s="85"/>
      <c r="BA31" s="85"/>
      <c r="BB31" s="85"/>
      <c r="BC31" s="85"/>
      <c r="BD31" s="85"/>
      <c r="BE31" s="133">
        <v>60</v>
      </c>
      <c r="BF31" s="106">
        <v>0</v>
      </c>
      <c r="BG31" s="105">
        <v>60</v>
      </c>
    </row>
    <row r="32" spans="1:59" ht="48" customHeight="1" x14ac:dyDescent="0.3">
      <c r="A32" s="41" t="s">
        <v>537</v>
      </c>
      <c r="B32" s="42" t="s">
        <v>1826</v>
      </c>
      <c r="C32" s="43" t="s">
        <v>371</v>
      </c>
      <c r="D32" s="227" t="s">
        <v>1859</v>
      </c>
      <c r="E32" s="221" t="s">
        <v>1897</v>
      </c>
      <c r="F32" s="88" t="s">
        <v>1843</v>
      </c>
      <c r="G32" s="88" t="s">
        <v>1844</v>
      </c>
      <c r="H32" s="88"/>
      <c r="I32" s="45"/>
      <c r="J32" s="45"/>
      <c r="K32" s="45"/>
      <c r="L32" s="45"/>
      <c r="M32" s="46"/>
      <c r="N32" s="46"/>
      <c r="O32" s="46"/>
      <c r="P32" s="46"/>
      <c r="Q32" s="51"/>
      <c r="R32" s="51"/>
      <c r="S32" s="51"/>
      <c r="T32" s="51"/>
      <c r="U32" s="48"/>
      <c r="V32" s="48"/>
      <c r="W32" s="48"/>
      <c r="X32" s="48"/>
      <c r="Y32" s="49"/>
      <c r="Z32" s="49"/>
      <c r="AA32" s="49"/>
      <c r="AB32" s="49"/>
      <c r="AC32" s="85"/>
      <c r="AD32" s="85"/>
      <c r="AE32" s="85"/>
      <c r="AF32" s="85"/>
      <c r="AG32" s="85"/>
      <c r="AH32" s="85"/>
      <c r="AI32" s="8"/>
      <c r="AJ32" s="85"/>
      <c r="AK32" s="85"/>
      <c r="AL32" s="85"/>
      <c r="AM32" s="85"/>
      <c r="AN32" s="85"/>
      <c r="AO32" s="86"/>
      <c r="AP32" s="86"/>
      <c r="AQ32" s="86" t="s">
        <v>322</v>
      </c>
      <c r="AR32" s="86"/>
      <c r="AS32" s="8"/>
      <c r="AT32" s="8"/>
      <c r="AU32" s="8"/>
      <c r="AV32" s="8"/>
      <c r="AW32" s="8"/>
      <c r="AX32" s="85"/>
      <c r="AY32" s="85"/>
      <c r="AZ32" s="85"/>
      <c r="BA32" s="85"/>
      <c r="BB32" s="85"/>
      <c r="BC32" s="85"/>
      <c r="BD32" s="85"/>
      <c r="BE32" s="133">
        <v>100</v>
      </c>
      <c r="BF32" s="106">
        <v>0</v>
      </c>
      <c r="BG32" s="105">
        <v>25</v>
      </c>
    </row>
    <row r="33" spans="1:60" ht="44.25" customHeight="1" x14ac:dyDescent="0.3">
      <c r="A33" s="41" t="s">
        <v>539</v>
      </c>
      <c r="B33" s="42" t="s">
        <v>1826</v>
      </c>
      <c r="C33" s="43" t="s">
        <v>371</v>
      </c>
      <c r="D33" s="227" t="s">
        <v>1859</v>
      </c>
      <c r="E33" s="221" t="s">
        <v>1897</v>
      </c>
      <c r="F33" s="88" t="s">
        <v>1845</v>
      </c>
      <c r="G33" s="88" t="s">
        <v>1846</v>
      </c>
      <c r="H33" s="88"/>
      <c r="I33" s="45"/>
      <c r="J33" s="45"/>
      <c r="K33" s="45"/>
      <c r="L33" s="45"/>
      <c r="M33" s="46"/>
      <c r="N33" s="46"/>
      <c r="O33" s="46"/>
      <c r="P33" s="46"/>
      <c r="Q33" s="51"/>
      <c r="R33" s="51"/>
      <c r="S33" s="51"/>
      <c r="T33" s="51"/>
      <c r="U33" s="48"/>
      <c r="V33" s="48"/>
      <c r="W33" s="48"/>
      <c r="X33" s="48"/>
      <c r="Y33" s="49"/>
      <c r="Z33" s="49"/>
      <c r="AA33" s="49"/>
      <c r="AB33" s="49"/>
      <c r="AC33" s="85"/>
      <c r="AD33" s="85"/>
      <c r="AE33" s="85"/>
      <c r="AF33" s="85"/>
      <c r="AG33" s="85"/>
      <c r="AH33" s="85"/>
      <c r="AI33" s="8"/>
      <c r="AJ33" s="85"/>
      <c r="AK33" s="85"/>
      <c r="AL33" s="85"/>
      <c r="AM33" s="85"/>
      <c r="AN33" s="85"/>
      <c r="AO33" s="86"/>
      <c r="AP33" s="86"/>
      <c r="AQ33" s="8"/>
      <c r="AR33" s="86" t="s">
        <v>322</v>
      </c>
      <c r="AS33" s="8"/>
      <c r="AT33" s="8"/>
      <c r="AU33" s="8"/>
      <c r="AV33" s="8"/>
      <c r="AW33" s="8"/>
      <c r="AX33" s="85"/>
      <c r="AY33" s="85"/>
      <c r="AZ33" s="85"/>
      <c r="BA33" s="85"/>
      <c r="BB33" s="85"/>
      <c r="BC33" s="85"/>
      <c r="BD33" s="85"/>
      <c r="BE33" s="133">
        <v>100</v>
      </c>
      <c r="BF33" s="106">
        <v>0</v>
      </c>
      <c r="BG33" s="105">
        <v>25</v>
      </c>
    </row>
    <row r="34" spans="1:60" ht="37.5" customHeight="1" x14ac:dyDescent="0.3">
      <c r="A34" s="41" t="s">
        <v>541</v>
      </c>
      <c r="B34" s="42" t="s">
        <v>1826</v>
      </c>
      <c r="C34" s="43" t="s">
        <v>317</v>
      </c>
      <c r="D34" s="227" t="s">
        <v>1960</v>
      </c>
      <c r="E34" s="233" t="s">
        <v>1873</v>
      </c>
      <c r="F34" s="88" t="s">
        <v>1847</v>
      </c>
      <c r="G34" s="88" t="s">
        <v>1848</v>
      </c>
      <c r="H34" s="88"/>
      <c r="I34" s="45"/>
      <c r="J34" s="45"/>
      <c r="K34" s="45"/>
      <c r="L34" s="45"/>
      <c r="M34" s="46"/>
      <c r="N34" s="46"/>
      <c r="O34" s="46"/>
      <c r="P34" s="46"/>
      <c r="Q34" s="51"/>
      <c r="R34" s="51"/>
      <c r="S34" s="51"/>
      <c r="T34" s="51"/>
      <c r="U34" s="48"/>
      <c r="V34" s="48"/>
      <c r="W34" s="48"/>
      <c r="X34" s="48"/>
      <c r="Y34" s="49"/>
      <c r="Z34" s="49"/>
      <c r="AA34" s="49"/>
      <c r="AB34" s="49"/>
      <c r="AC34" s="85"/>
      <c r="AD34" s="85"/>
      <c r="AE34" s="85"/>
      <c r="AF34" s="85"/>
      <c r="AG34" s="85"/>
      <c r="AH34" s="85"/>
      <c r="AI34" s="8"/>
      <c r="AJ34" s="85"/>
      <c r="AK34" s="85"/>
      <c r="AL34" s="85"/>
      <c r="AM34" s="85"/>
      <c r="AN34" s="85"/>
      <c r="AO34" s="85"/>
      <c r="AP34" s="85"/>
      <c r="AQ34" s="8"/>
      <c r="AR34" s="85"/>
      <c r="AS34" s="224" t="s">
        <v>322</v>
      </c>
      <c r="AT34" s="8"/>
      <c r="AU34" s="8"/>
      <c r="AV34" s="86"/>
      <c r="AW34" s="8"/>
      <c r="AX34" s="85"/>
      <c r="AY34" s="85"/>
      <c r="AZ34" s="85"/>
      <c r="BA34" s="85"/>
      <c r="BB34" s="85"/>
      <c r="BC34" s="85"/>
      <c r="BD34" s="85"/>
      <c r="BE34" s="133">
        <v>50</v>
      </c>
      <c r="BF34" s="106">
        <v>0</v>
      </c>
      <c r="BG34" s="105">
        <v>30</v>
      </c>
    </row>
    <row r="35" spans="1:60" ht="42" customHeight="1" x14ac:dyDescent="0.3">
      <c r="A35" s="41" t="s">
        <v>542</v>
      </c>
      <c r="B35" s="42" t="s">
        <v>1826</v>
      </c>
      <c r="C35" s="43" t="s">
        <v>317</v>
      </c>
      <c r="D35" s="227" t="s">
        <v>1960</v>
      </c>
      <c r="E35" s="233" t="s">
        <v>1874</v>
      </c>
      <c r="F35" s="88" t="s">
        <v>1849</v>
      </c>
      <c r="G35" s="88" t="s">
        <v>1850</v>
      </c>
      <c r="H35" s="88"/>
      <c r="I35" s="45"/>
      <c r="J35" s="45"/>
      <c r="K35" s="45"/>
      <c r="L35" s="45"/>
      <c r="M35" s="46"/>
      <c r="N35" s="46"/>
      <c r="O35" s="46"/>
      <c r="P35" s="46"/>
      <c r="Q35" s="51"/>
      <c r="R35" s="51"/>
      <c r="S35" s="51"/>
      <c r="T35" s="51"/>
      <c r="U35" s="48"/>
      <c r="V35" s="48"/>
      <c r="W35" s="48"/>
      <c r="X35" s="48"/>
      <c r="Y35" s="49"/>
      <c r="Z35" s="49"/>
      <c r="AA35" s="49"/>
      <c r="AB35" s="49"/>
      <c r="AC35" s="85"/>
      <c r="AD35" s="85"/>
      <c r="AE35" s="85"/>
      <c r="AF35" s="85"/>
      <c r="AG35" s="85"/>
      <c r="AH35" s="85"/>
      <c r="AI35" s="8"/>
      <c r="AJ35" s="85"/>
      <c r="AK35" s="85"/>
      <c r="AL35" s="85"/>
      <c r="AM35" s="85"/>
      <c r="AN35" s="85"/>
      <c r="AO35" s="85"/>
      <c r="AP35" s="85"/>
      <c r="AQ35" s="8"/>
      <c r="AR35" s="85"/>
      <c r="AS35" s="86" t="s">
        <v>322</v>
      </c>
      <c r="AT35" s="8"/>
      <c r="AU35" s="8"/>
      <c r="AV35" s="86"/>
      <c r="AW35" s="8"/>
      <c r="AX35" s="85"/>
      <c r="AY35" s="85"/>
      <c r="AZ35" s="85"/>
      <c r="BA35" s="85"/>
      <c r="BB35" s="85"/>
      <c r="BC35" s="85"/>
      <c r="BD35" s="85"/>
      <c r="BE35" s="133">
        <v>100</v>
      </c>
      <c r="BF35" s="106">
        <v>0</v>
      </c>
      <c r="BG35" s="105">
        <v>35</v>
      </c>
    </row>
    <row r="36" spans="1:60" ht="44.25" customHeight="1" x14ac:dyDescent="0.3">
      <c r="A36" s="41" t="s">
        <v>543</v>
      </c>
      <c r="B36" s="42" t="s">
        <v>1826</v>
      </c>
      <c r="C36" s="43" t="s">
        <v>319</v>
      </c>
      <c r="D36" s="227" t="s">
        <v>1867</v>
      </c>
      <c r="E36" s="221" t="s">
        <v>1868</v>
      </c>
      <c r="F36" s="88" t="s">
        <v>1851</v>
      </c>
      <c r="G36" s="88" t="s">
        <v>1852</v>
      </c>
      <c r="H36" s="88"/>
      <c r="I36" s="45"/>
      <c r="J36" s="45"/>
      <c r="K36" s="45"/>
      <c r="L36" s="45"/>
      <c r="M36" s="46"/>
      <c r="N36" s="46"/>
      <c r="O36" s="46"/>
      <c r="P36" s="46"/>
      <c r="Q36" s="51"/>
      <c r="R36" s="51"/>
      <c r="S36" s="51"/>
      <c r="T36" s="51"/>
      <c r="U36" s="48"/>
      <c r="V36" s="48"/>
      <c r="W36" s="48"/>
      <c r="X36" s="48"/>
      <c r="Y36" s="49"/>
      <c r="Z36" s="49"/>
      <c r="AA36" s="49"/>
      <c r="AB36" s="49"/>
      <c r="AC36" s="85"/>
      <c r="AD36" s="85"/>
      <c r="AE36" s="85"/>
      <c r="AF36" s="85"/>
      <c r="AG36" s="85"/>
      <c r="AH36" s="85"/>
      <c r="AI36" s="8"/>
      <c r="AJ36" s="85"/>
      <c r="AK36" s="85"/>
      <c r="AL36" s="85"/>
      <c r="AM36" s="85"/>
      <c r="AN36" s="85"/>
      <c r="AO36" s="85"/>
      <c r="AP36" s="85"/>
      <c r="AQ36" s="8"/>
      <c r="AR36" s="85"/>
      <c r="AS36" s="8"/>
      <c r="AT36" s="86" t="s">
        <v>322</v>
      </c>
      <c r="AU36" s="8"/>
      <c r="AV36" s="8"/>
      <c r="AW36" s="8"/>
      <c r="AX36" s="85"/>
      <c r="AY36" s="85"/>
      <c r="AZ36" s="85"/>
      <c r="BA36" s="85"/>
      <c r="BB36" s="85"/>
      <c r="BC36" s="85"/>
      <c r="BD36" s="85"/>
      <c r="BE36" s="133">
        <v>25</v>
      </c>
      <c r="BF36" s="106">
        <v>0</v>
      </c>
      <c r="BG36" s="105">
        <v>5</v>
      </c>
    </row>
    <row r="37" spans="1:60" ht="42.75" customHeight="1" x14ac:dyDescent="0.3">
      <c r="A37" s="41" t="s">
        <v>544</v>
      </c>
      <c r="B37" s="42" t="s">
        <v>1826</v>
      </c>
      <c r="C37" s="43" t="s">
        <v>319</v>
      </c>
      <c r="D37" s="227" t="s">
        <v>1867</v>
      </c>
      <c r="E37" s="221" t="s">
        <v>1868</v>
      </c>
      <c r="F37" s="94" t="s">
        <v>1853</v>
      </c>
      <c r="G37" s="94" t="s">
        <v>1854</v>
      </c>
      <c r="H37" s="94"/>
      <c r="I37" s="45"/>
      <c r="J37" s="45"/>
      <c r="K37" s="45"/>
      <c r="L37" s="45"/>
      <c r="M37" s="46"/>
      <c r="N37" s="46"/>
      <c r="O37" s="46"/>
      <c r="P37" s="46"/>
      <c r="Q37" s="51"/>
      <c r="R37" s="51"/>
      <c r="S37" s="51"/>
      <c r="T37" s="51"/>
      <c r="U37" s="48"/>
      <c r="V37" s="48"/>
      <c r="W37" s="48"/>
      <c r="X37" s="48"/>
      <c r="Y37" s="49"/>
      <c r="Z37" s="49"/>
      <c r="AA37" s="49"/>
      <c r="AB37" s="49"/>
      <c r="AC37" s="85"/>
      <c r="AD37" s="85"/>
      <c r="AE37" s="85"/>
      <c r="AF37" s="85"/>
      <c r="AG37" s="85"/>
      <c r="AH37" s="85"/>
      <c r="AI37" s="8"/>
      <c r="AJ37" s="85"/>
      <c r="AK37" s="85"/>
      <c r="AL37" s="85"/>
      <c r="AM37" s="85"/>
      <c r="AN37" s="85"/>
      <c r="AO37" s="85"/>
      <c r="AP37" s="85"/>
      <c r="AQ37" s="8"/>
      <c r="AR37" s="85"/>
      <c r="AS37" s="8"/>
      <c r="AT37" s="8"/>
      <c r="AU37" s="86" t="s">
        <v>322</v>
      </c>
      <c r="AV37" s="8"/>
      <c r="AW37" s="8"/>
      <c r="AX37" s="85"/>
      <c r="AY37" s="85"/>
      <c r="AZ37" s="85"/>
      <c r="BA37" s="85"/>
      <c r="BB37" s="85"/>
      <c r="BC37" s="85"/>
      <c r="BD37" s="85"/>
      <c r="BE37" s="133">
        <v>20</v>
      </c>
      <c r="BF37" s="106">
        <v>0</v>
      </c>
      <c r="BG37" s="105">
        <v>5</v>
      </c>
    </row>
    <row r="38" spans="1:60" ht="126.75" customHeight="1" x14ac:dyDescent="0.3">
      <c r="A38" s="50" t="s">
        <v>630</v>
      </c>
      <c r="B38" s="42" t="s">
        <v>610</v>
      </c>
      <c r="C38" s="43" t="s">
        <v>78</v>
      </c>
      <c r="D38" s="227" t="s">
        <v>1875</v>
      </c>
      <c r="E38" s="229" t="s">
        <v>1876</v>
      </c>
      <c r="F38" s="94" t="s">
        <v>1855</v>
      </c>
      <c r="G38" s="88" t="s">
        <v>1856</v>
      </c>
      <c r="H38" s="88"/>
      <c r="I38" s="45" t="s">
        <v>322</v>
      </c>
      <c r="J38" s="45" t="s">
        <v>322</v>
      </c>
      <c r="K38" s="45" t="s">
        <v>322</v>
      </c>
      <c r="L38" s="45" t="s">
        <v>322</v>
      </c>
      <c r="M38" s="46"/>
      <c r="N38" s="46"/>
      <c r="O38" s="46"/>
      <c r="P38" s="46"/>
      <c r="Q38" s="51"/>
      <c r="R38" s="51"/>
      <c r="S38" s="51"/>
      <c r="T38" s="51"/>
      <c r="U38" s="48"/>
      <c r="V38" s="48"/>
      <c r="W38" s="48"/>
      <c r="X38" s="48"/>
      <c r="Y38" s="49"/>
      <c r="Z38" s="49"/>
      <c r="AA38" s="49"/>
      <c r="AB38" s="49"/>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133">
        <v>100</v>
      </c>
      <c r="BF38" s="106">
        <v>0</v>
      </c>
      <c r="BG38" s="105">
        <v>15</v>
      </c>
    </row>
    <row r="39" spans="1:60" ht="87" customHeight="1" x14ac:dyDescent="0.3">
      <c r="A39" s="41" t="s">
        <v>320</v>
      </c>
      <c r="B39" s="42" t="s">
        <v>336</v>
      </c>
      <c r="C39" s="43" t="s">
        <v>321</v>
      </c>
      <c r="D39" s="227" t="s">
        <v>1859</v>
      </c>
      <c r="E39" s="227" t="s">
        <v>2066</v>
      </c>
      <c r="F39" s="94" t="s">
        <v>2067</v>
      </c>
      <c r="G39" s="88" t="s">
        <v>1302</v>
      </c>
      <c r="H39" s="88"/>
      <c r="I39" s="45"/>
      <c r="J39" s="45"/>
      <c r="K39" s="45"/>
      <c r="L39" s="45"/>
      <c r="M39" s="46"/>
      <c r="N39" s="46"/>
      <c r="O39" s="46"/>
      <c r="P39" s="46"/>
      <c r="Q39" s="47"/>
      <c r="R39" s="47"/>
      <c r="S39" s="47"/>
      <c r="T39" s="47"/>
      <c r="U39" s="48"/>
      <c r="V39" s="48"/>
      <c r="W39" s="48"/>
      <c r="X39" s="48"/>
      <c r="Y39" s="49"/>
      <c r="Z39" s="49"/>
      <c r="AA39" s="49"/>
      <c r="AB39" s="49"/>
      <c r="AC39" s="85"/>
      <c r="AD39" s="85"/>
      <c r="AE39" s="85"/>
      <c r="AF39" s="85"/>
      <c r="AG39" s="85"/>
      <c r="AH39" s="85"/>
      <c r="AI39" s="8"/>
      <c r="AJ39" s="86"/>
      <c r="AK39" s="86"/>
      <c r="AL39" s="86"/>
      <c r="AM39" s="86"/>
      <c r="AN39" s="85"/>
      <c r="AO39" s="86"/>
      <c r="AP39" s="86"/>
      <c r="AQ39" s="8"/>
      <c r="AR39" s="86"/>
      <c r="AS39" s="8"/>
      <c r="AT39" s="8"/>
      <c r="AU39" s="8"/>
      <c r="AV39" s="8"/>
      <c r="AW39" s="8"/>
      <c r="AX39" s="85"/>
      <c r="AY39" s="85"/>
      <c r="AZ39" s="85"/>
      <c r="BA39" s="85"/>
      <c r="BB39" s="85"/>
      <c r="BC39" s="85"/>
      <c r="BD39" s="85"/>
      <c r="BE39" s="133">
        <v>50</v>
      </c>
      <c r="BF39" s="106">
        <v>0</v>
      </c>
      <c r="BG39" s="105">
        <v>18</v>
      </c>
    </row>
    <row r="40" spans="1:60" ht="92.25" customHeight="1" x14ac:dyDescent="0.3">
      <c r="A40" s="41" t="s">
        <v>333</v>
      </c>
      <c r="B40" s="42" t="s">
        <v>336</v>
      </c>
      <c r="C40" s="43" t="s">
        <v>321</v>
      </c>
      <c r="D40" s="227" t="s">
        <v>1859</v>
      </c>
      <c r="E40" s="227" t="s">
        <v>1861</v>
      </c>
      <c r="F40" s="94" t="s">
        <v>2143</v>
      </c>
      <c r="G40" s="94" t="s">
        <v>2142</v>
      </c>
      <c r="H40" s="94"/>
      <c r="I40" s="45"/>
      <c r="J40" s="45"/>
      <c r="K40" s="45" t="s">
        <v>322</v>
      </c>
      <c r="L40" s="45" t="s">
        <v>322</v>
      </c>
      <c r="M40" s="46"/>
      <c r="N40" s="46"/>
      <c r="O40" s="46" t="s">
        <v>322</v>
      </c>
      <c r="P40" s="46"/>
      <c r="Q40" s="47"/>
      <c r="R40" s="47"/>
      <c r="S40" s="47"/>
      <c r="T40" s="47"/>
      <c r="U40" s="48"/>
      <c r="V40" s="48"/>
      <c r="W40" s="48"/>
      <c r="X40" s="48"/>
      <c r="Y40" s="49"/>
      <c r="Z40" s="49"/>
      <c r="AA40" s="49"/>
      <c r="AB40" s="49"/>
      <c r="AC40" s="85"/>
      <c r="AD40" s="85"/>
      <c r="AE40" s="85"/>
      <c r="AF40" s="85"/>
      <c r="AG40" s="85"/>
      <c r="AH40" s="85"/>
      <c r="AI40" s="8"/>
      <c r="AJ40" s="86"/>
      <c r="AK40" s="86"/>
      <c r="AL40" s="86"/>
      <c r="AM40" s="86"/>
      <c r="AN40" s="85"/>
      <c r="AO40" s="86"/>
      <c r="AP40" s="86"/>
      <c r="AQ40" s="8"/>
      <c r="AR40" s="86"/>
      <c r="AS40" s="8"/>
      <c r="AT40" s="8"/>
      <c r="AU40" s="8"/>
      <c r="AV40" s="8"/>
      <c r="AW40" s="8"/>
      <c r="AX40" s="85"/>
      <c r="AY40" s="85"/>
      <c r="AZ40" s="85"/>
      <c r="BA40" s="85"/>
      <c r="BB40" s="85"/>
      <c r="BC40" s="85"/>
      <c r="BD40" s="85"/>
      <c r="BE40" s="133">
        <v>100</v>
      </c>
      <c r="BF40" s="106">
        <v>0</v>
      </c>
      <c r="BG40" s="105">
        <v>60</v>
      </c>
    </row>
    <row r="41" spans="1:60" s="84" customFormat="1" ht="122.25" customHeight="1" x14ac:dyDescent="0.3">
      <c r="A41" s="41" t="s">
        <v>335</v>
      </c>
      <c r="B41" s="42" t="s">
        <v>336</v>
      </c>
      <c r="C41" s="43" t="s">
        <v>321</v>
      </c>
      <c r="D41" s="227" t="s">
        <v>1859</v>
      </c>
      <c r="E41" s="227" t="s">
        <v>1862</v>
      </c>
      <c r="F41" s="94" t="s">
        <v>2144</v>
      </c>
      <c r="G41" s="94" t="s">
        <v>2147</v>
      </c>
      <c r="H41" s="94"/>
      <c r="I41" s="45"/>
      <c r="J41" s="45"/>
      <c r="K41" s="45" t="s">
        <v>322</v>
      </c>
      <c r="L41" s="45" t="s">
        <v>322</v>
      </c>
      <c r="M41" s="46"/>
      <c r="N41" s="46"/>
      <c r="O41" s="46" t="s">
        <v>322</v>
      </c>
      <c r="P41" s="46" t="s">
        <v>322</v>
      </c>
      <c r="Q41" s="47"/>
      <c r="R41" s="47"/>
      <c r="S41" s="47"/>
      <c r="T41" s="47"/>
      <c r="U41" s="48"/>
      <c r="V41" s="48"/>
      <c r="W41" s="48"/>
      <c r="X41" s="48"/>
      <c r="Y41" s="49"/>
      <c r="Z41" s="49"/>
      <c r="AA41" s="49"/>
      <c r="AB41" s="49"/>
      <c r="AC41" s="85"/>
      <c r="AD41" s="85"/>
      <c r="AE41" s="85"/>
      <c r="AF41" s="85"/>
      <c r="AG41" s="85"/>
      <c r="AH41" s="85"/>
      <c r="AI41" s="8"/>
      <c r="AJ41" s="86"/>
      <c r="AK41" s="86"/>
      <c r="AL41" s="86"/>
      <c r="AM41" s="86"/>
      <c r="AN41" s="85"/>
      <c r="AO41" s="86"/>
      <c r="AP41" s="86"/>
      <c r="AQ41" s="8"/>
      <c r="AR41" s="86"/>
      <c r="AS41" s="8"/>
      <c r="AT41" s="8"/>
      <c r="AU41" s="8"/>
      <c r="AV41" s="8"/>
      <c r="AW41" s="8"/>
      <c r="AX41" s="85"/>
      <c r="AY41" s="85"/>
      <c r="AZ41" s="85"/>
      <c r="BA41" s="85"/>
      <c r="BB41" s="85"/>
      <c r="BC41" s="85"/>
      <c r="BD41" s="85"/>
      <c r="BE41" s="133">
        <v>100</v>
      </c>
      <c r="BF41" s="106">
        <v>0</v>
      </c>
      <c r="BG41" s="105">
        <v>72</v>
      </c>
      <c r="BH41"/>
    </row>
    <row r="42" spans="1:60" s="84" customFormat="1" ht="72" customHeight="1" x14ac:dyDescent="0.3">
      <c r="A42" s="41" t="s">
        <v>510</v>
      </c>
      <c r="B42" s="42" t="s">
        <v>336</v>
      </c>
      <c r="C42" s="43" t="s">
        <v>321</v>
      </c>
      <c r="D42" s="227" t="s">
        <v>1859</v>
      </c>
      <c r="E42" s="220" t="s">
        <v>1863</v>
      </c>
      <c r="F42" s="94" t="s">
        <v>2064</v>
      </c>
      <c r="G42" s="94" t="s">
        <v>2065</v>
      </c>
      <c r="H42" s="94"/>
      <c r="I42" s="45" t="s">
        <v>322</v>
      </c>
      <c r="J42" s="45" t="s">
        <v>322</v>
      </c>
      <c r="K42" s="45" t="s">
        <v>322</v>
      </c>
      <c r="L42" s="45" t="s">
        <v>322</v>
      </c>
      <c r="M42" s="46" t="s">
        <v>322</v>
      </c>
      <c r="N42" s="46" t="s">
        <v>322</v>
      </c>
      <c r="O42" s="46" t="s">
        <v>322</v>
      </c>
      <c r="P42" s="46"/>
      <c r="Q42" s="47"/>
      <c r="R42" s="47"/>
      <c r="S42" s="47"/>
      <c r="T42" s="47"/>
      <c r="U42" s="48"/>
      <c r="V42" s="48"/>
      <c r="W42" s="48"/>
      <c r="X42" s="48"/>
      <c r="Y42" s="49"/>
      <c r="Z42" s="49"/>
      <c r="AA42" s="49"/>
      <c r="AB42" s="49"/>
      <c r="AC42" s="85"/>
      <c r="AD42" s="85"/>
      <c r="AE42" s="85"/>
      <c r="AF42" s="85"/>
      <c r="AG42" s="85"/>
      <c r="AH42" s="85"/>
      <c r="AI42" s="8"/>
      <c r="AJ42" s="86" t="s">
        <v>322</v>
      </c>
      <c r="AK42" s="86"/>
      <c r="AL42" s="86"/>
      <c r="AM42" s="86"/>
      <c r="AN42" s="85"/>
      <c r="AO42" s="86"/>
      <c r="AP42" s="86"/>
      <c r="AQ42" s="8"/>
      <c r="AR42" s="86"/>
      <c r="AS42" s="8"/>
      <c r="AT42" s="8"/>
      <c r="AU42" s="8"/>
      <c r="AV42" s="8"/>
      <c r="AW42" s="8"/>
      <c r="AX42" s="85"/>
      <c r="AY42" s="85"/>
      <c r="AZ42" s="85"/>
      <c r="BA42" s="85"/>
      <c r="BB42" s="85"/>
      <c r="BC42" s="85"/>
      <c r="BD42" s="85"/>
      <c r="BE42" s="133">
        <v>100</v>
      </c>
      <c r="BF42" s="106">
        <v>0</v>
      </c>
      <c r="BG42" s="105">
        <v>50</v>
      </c>
      <c r="BH42"/>
    </row>
    <row r="43" spans="1:60" s="84" customFormat="1" ht="148.5" customHeight="1" x14ac:dyDescent="0.3">
      <c r="A43" s="41" t="s">
        <v>512</v>
      </c>
      <c r="B43" s="42" t="s">
        <v>336</v>
      </c>
      <c r="C43" s="43" t="s">
        <v>321</v>
      </c>
      <c r="D43" s="227" t="s">
        <v>1859</v>
      </c>
      <c r="E43" s="220" t="s">
        <v>1861</v>
      </c>
      <c r="F43" s="94" t="s">
        <v>2061</v>
      </c>
      <c r="G43" s="94" t="s">
        <v>2145</v>
      </c>
      <c r="H43" s="94"/>
      <c r="I43" s="45"/>
      <c r="J43" s="45"/>
      <c r="K43" s="45"/>
      <c r="L43" s="45" t="s">
        <v>322</v>
      </c>
      <c r="M43" s="46"/>
      <c r="N43" s="46"/>
      <c r="O43" s="46"/>
      <c r="P43" s="46" t="s">
        <v>322</v>
      </c>
      <c r="Q43" s="47"/>
      <c r="R43" s="47"/>
      <c r="S43" s="47"/>
      <c r="T43" s="47"/>
      <c r="U43" s="48"/>
      <c r="V43" s="48"/>
      <c r="W43" s="48"/>
      <c r="X43" s="48"/>
      <c r="Y43" s="49"/>
      <c r="Z43" s="49"/>
      <c r="AA43" s="49"/>
      <c r="AB43" s="49"/>
      <c r="AC43" s="85"/>
      <c r="AD43" s="85"/>
      <c r="AE43" s="85"/>
      <c r="AF43" s="85"/>
      <c r="AG43" s="85"/>
      <c r="AH43" s="85"/>
      <c r="AI43" s="8"/>
      <c r="AJ43" s="86"/>
      <c r="AK43" s="86"/>
      <c r="AL43" s="86"/>
      <c r="AM43" s="86"/>
      <c r="AN43" s="85"/>
      <c r="AO43" s="86"/>
      <c r="AP43" s="86"/>
      <c r="AQ43" s="8"/>
      <c r="AR43" s="86"/>
      <c r="AS43" s="8"/>
      <c r="AT43" s="8"/>
      <c r="AU43" s="8"/>
      <c r="AV43" s="8"/>
      <c r="AW43" s="8"/>
      <c r="AX43" s="85"/>
      <c r="AY43" s="85"/>
      <c r="AZ43" s="85"/>
      <c r="BA43" s="85"/>
      <c r="BB43" s="85"/>
      <c r="BC43" s="85"/>
      <c r="BD43" s="85"/>
      <c r="BE43" s="133">
        <v>100</v>
      </c>
      <c r="BF43" s="106">
        <v>0</v>
      </c>
      <c r="BG43" s="105">
        <v>85</v>
      </c>
      <c r="BH43"/>
    </row>
    <row r="44" spans="1:60" s="84" customFormat="1" ht="112.5" customHeight="1" x14ac:dyDescent="0.3">
      <c r="A44" s="41" t="s">
        <v>514</v>
      </c>
      <c r="B44" s="42" t="s">
        <v>336</v>
      </c>
      <c r="C44" s="43" t="s">
        <v>321</v>
      </c>
      <c r="D44" s="227" t="s">
        <v>1859</v>
      </c>
      <c r="E44" s="220" t="s">
        <v>1863</v>
      </c>
      <c r="F44" s="94" t="s">
        <v>562</v>
      </c>
      <c r="G44" s="94" t="s">
        <v>593</v>
      </c>
      <c r="H44" s="94"/>
      <c r="I44" s="45"/>
      <c r="J44" s="45"/>
      <c r="K44" s="45"/>
      <c r="L44" s="45" t="s">
        <v>322</v>
      </c>
      <c r="M44" s="46"/>
      <c r="N44" s="46"/>
      <c r="O44" s="46"/>
      <c r="P44" s="46" t="s">
        <v>322</v>
      </c>
      <c r="Q44" s="47"/>
      <c r="R44" s="47"/>
      <c r="S44" s="47"/>
      <c r="T44" s="47"/>
      <c r="U44" s="48"/>
      <c r="V44" s="48"/>
      <c r="W44" s="48"/>
      <c r="X44" s="48"/>
      <c r="Y44" s="49"/>
      <c r="Z44" s="49"/>
      <c r="AA44" s="49"/>
      <c r="AB44" s="49"/>
      <c r="AC44" s="85"/>
      <c r="AD44" s="85"/>
      <c r="AE44" s="85"/>
      <c r="AF44" s="85"/>
      <c r="AG44" s="85"/>
      <c r="AH44" s="85"/>
      <c r="AI44" s="8"/>
      <c r="AJ44" s="86"/>
      <c r="AK44" s="86"/>
      <c r="AL44" s="86"/>
      <c r="AM44" s="86"/>
      <c r="AN44" s="85"/>
      <c r="AO44" s="86"/>
      <c r="AP44" s="86"/>
      <c r="AQ44" s="8"/>
      <c r="AR44" s="86"/>
      <c r="AS44" s="8"/>
      <c r="AT44" s="8"/>
      <c r="AU44" s="8"/>
      <c r="AV44" s="8"/>
      <c r="AW44" s="8"/>
      <c r="AX44" s="85"/>
      <c r="AY44" s="85"/>
      <c r="AZ44" s="85"/>
      <c r="BA44" s="85"/>
      <c r="BB44" s="85"/>
      <c r="BC44" s="85"/>
      <c r="BD44" s="85"/>
      <c r="BE44" s="133">
        <v>100</v>
      </c>
      <c r="BF44" s="106">
        <v>0</v>
      </c>
      <c r="BG44" s="105">
        <v>35</v>
      </c>
      <c r="BH44"/>
    </row>
    <row r="45" spans="1:60" s="84" customFormat="1" ht="100.5" customHeight="1" x14ac:dyDescent="0.3">
      <c r="A45" s="41" t="s">
        <v>515</v>
      </c>
      <c r="B45" s="42" t="s">
        <v>331</v>
      </c>
      <c r="C45" s="43" t="s">
        <v>321</v>
      </c>
      <c r="D45" s="227" t="s">
        <v>1859</v>
      </c>
      <c r="E45" s="220" t="s">
        <v>1864</v>
      </c>
      <c r="F45" s="94" t="s">
        <v>563</v>
      </c>
      <c r="G45" s="94" t="s">
        <v>579</v>
      </c>
      <c r="H45" s="94"/>
      <c r="I45" s="45"/>
      <c r="J45" s="45"/>
      <c r="K45" s="45"/>
      <c r="L45" s="45"/>
      <c r="M45" s="46"/>
      <c r="N45" s="46"/>
      <c r="O45" s="46"/>
      <c r="P45" s="46"/>
      <c r="Q45" s="47"/>
      <c r="R45" s="47"/>
      <c r="S45" s="47"/>
      <c r="T45" s="47"/>
      <c r="U45" s="48"/>
      <c r="V45" s="48"/>
      <c r="W45" s="48"/>
      <c r="X45" s="48"/>
      <c r="Y45" s="49"/>
      <c r="Z45" s="49"/>
      <c r="AA45" s="49"/>
      <c r="AB45" s="49"/>
      <c r="AC45" s="85"/>
      <c r="AD45" s="85"/>
      <c r="AE45" s="85"/>
      <c r="AF45" s="85"/>
      <c r="AG45" s="85"/>
      <c r="AH45" s="85"/>
      <c r="AI45" s="8"/>
      <c r="AJ45" s="86"/>
      <c r="AK45" s="86"/>
      <c r="AL45" s="86"/>
      <c r="AM45" s="86"/>
      <c r="AN45" s="85"/>
      <c r="AO45" s="86"/>
      <c r="AP45" s="86"/>
      <c r="AQ45" s="8"/>
      <c r="AR45" s="86"/>
      <c r="AS45" s="8"/>
      <c r="AT45" s="8"/>
      <c r="AU45" s="8"/>
      <c r="AV45" s="8"/>
      <c r="AW45" s="8"/>
      <c r="AX45" s="85"/>
      <c r="AY45" s="85"/>
      <c r="AZ45" s="85"/>
      <c r="BA45" s="85"/>
      <c r="BB45" s="85"/>
      <c r="BC45" s="85"/>
      <c r="BD45" s="85"/>
      <c r="BE45" s="133">
        <v>100</v>
      </c>
      <c r="BF45" s="106">
        <v>0</v>
      </c>
      <c r="BG45" s="105">
        <v>15</v>
      </c>
      <c r="BH45"/>
    </row>
    <row r="46" spans="1:60" s="84" customFormat="1" ht="123.75" customHeight="1" x14ac:dyDescent="0.3">
      <c r="A46" s="41" t="s">
        <v>516</v>
      </c>
      <c r="B46" s="42" t="s">
        <v>334</v>
      </c>
      <c r="C46" s="43" t="s">
        <v>321</v>
      </c>
      <c r="D46" s="227" t="s">
        <v>1859</v>
      </c>
      <c r="E46" s="220" t="s">
        <v>1864</v>
      </c>
      <c r="F46" s="94" t="s">
        <v>594</v>
      </c>
      <c r="G46" s="94" t="s">
        <v>785</v>
      </c>
      <c r="H46" s="94"/>
      <c r="I46" s="45"/>
      <c r="J46" s="45"/>
      <c r="K46" s="45" t="s">
        <v>322</v>
      </c>
      <c r="L46" s="45" t="s">
        <v>322</v>
      </c>
      <c r="M46" s="46"/>
      <c r="N46" s="46"/>
      <c r="O46" s="46"/>
      <c r="P46" s="46"/>
      <c r="Q46" s="47"/>
      <c r="R46" s="47"/>
      <c r="S46" s="47"/>
      <c r="T46" s="47"/>
      <c r="U46" s="48"/>
      <c r="V46" s="48"/>
      <c r="W46" s="48"/>
      <c r="X46" s="48"/>
      <c r="Y46" s="49"/>
      <c r="Z46" s="49"/>
      <c r="AA46" s="49"/>
      <c r="AB46" s="49"/>
      <c r="AC46" s="85"/>
      <c r="AD46" s="85"/>
      <c r="AE46" s="85"/>
      <c r="AF46" s="85"/>
      <c r="AG46" s="85"/>
      <c r="AH46" s="85"/>
      <c r="AI46" s="8"/>
      <c r="AJ46" s="86"/>
      <c r="AK46" s="86"/>
      <c r="AL46" s="86"/>
      <c r="AM46" s="86"/>
      <c r="AN46" s="85"/>
      <c r="AO46" s="86"/>
      <c r="AP46" s="86"/>
      <c r="AQ46" s="8"/>
      <c r="AR46" s="86"/>
      <c r="AS46" s="8"/>
      <c r="AT46" s="8"/>
      <c r="AU46" s="8"/>
      <c r="AV46" s="8"/>
      <c r="AW46" s="8"/>
      <c r="AX46" s="85"/>
      <c r="AY46" s="85"/>
      <c r="AZ46" s="85"/>
      <c r="BA46" s="85"/>
      <c r="BB46" s="85"/>
      <c r="BC46" s="85"/>
      <c r="BD46" s="85"/>
      <c r="BE46" s="133">
        <v>100</v>
      </c>
      <c r="BF46" s="106">
        <v>0</v>
      </c>
      <c r="BG46" s="105">
        <v>40</v>
      </c>
      <c r="BH46"/>
    </row>
    <row r="47" spans="1:60" s="84" customFormat="1" ht="162.75" customHeight="1" x14ac:dyDescent="0.3">
      <c r="A47" s="41" t="s">
        <v>517</v>
      </c>
      <c r="B47" s="42" t="s">
        <v>336</v>
      </c>
      <c r="C47" s="43" t="s">
        <v>321</v>
      </c>
      <c r="D47" s="227" t="s">
        <v>1859</v>
      </c>
      <c r="E47" s="220" t="s">
        <v>1864</v>
      </c>
      <c r="F47" s="94" t="s">
        <v>564</v>
      </c>
      <c r="G47" s="94" t="s">
        <v>595</v>
      </c>
      <c r="H47" s="94"/>
      <c r="I47" s="45" t="s">
        <v>322</v>
      </c>
      <c r="J47" s="45" t="s">
        <v>322</v>
      </c>
      <c r="K47" s="45" t="s">
        <v>322</v>
      </c>
      <c r="L47" s="45" t="s">
        <v>322</v>
      </c>
      <c r="M47" s="46"/>
      <c r="N47" s="46"/>
      <c r="O47" s="46"/>
      <c r="P47" s="46"/>
      <c r="Q47" s="47"/>
      <c r="R47" s="47"/>
      <c r="S47" s="47"/>
      <c r="T47" s="47"/>
      <c r="U47" s="48"/>
      <c r="V47" s="48"/>
      <c r="W47" s="48"/>
      <c r="X47" s="48"/>
      <c r="Y47" s="49"/>
      <c r="Z47" s="49"/>
      <c r="AA47" s="49"/>
      <c r="AB47" s="49"/>
      <c r="AC47" s="85"/>
      <c r="AD47" s="85"/>
      <c r="AE47" s="85"/>
      <c r="AF47" s="85"/>
      <c r="AG47" s="85"/>
      <c r="AH47" s="85"/>
      <c r="AI47" s="8"/>
      <c r="AJ47" s="86"/>
      <c r="AK47" s="86"/>
      <c r="AL47" s="86"/>
      <c r="AM47" s="86"/>
      <c r="AN47" s="85"/>
      <c r="AO47" s="86"/>
      <c r="AP47" s="86"/>
      <c r="AQ47" s="8"/>
      <c r="AR47" s="86"/>
      <c r="AS47" s="8"/>
      <c r="AT47" s="8"/>
      <c r="AU47" s="8"/>
      <c r="AV47" s="8"/>
      <c r="AW47" s="8"/>
      <c r="AX47" s="85"/>
      <c r="AY47" s="85"/>
      <c r="AZ47" s="85"/>
      <c r="BA47" s="85"/>
      <c r="BB47" s="85"/>
      <c r="BC47" s="85"/>
      <c r="BD47" s="85"/>
      <c r="BE47" s="133">
        <v>100</v>
      </c>
      <c r="BF47" s="106">
        <v>0</v>
      </c>
      <c r="BG47" s="105">
        <v>50</v>
      </c>
      <c r="BH47"/>
    </row>
    <row r="48" spans="1:60" s="84" customFormat="1" ht="129.6" x14ac:dyDescent="0.3">
      <c r="A48" s="41" t="s">
        <v>323</v>
      </c>
      <c r="B48" s="42" t="s">
        <v>336</v>
      </c>
      <c r="C48" s="43" t="s">
        <v>321</v>
      </c>
      <c r="D48" s="227" t="s">
        <v>1859</v>
      </c>
      <c r="E48" s="220" t="s">
        <v>1861</v>
      </c>
      <c r="F48" s="94" t="s">
        <v>2062</v>
      </c>
      <c r="G48" s="88" t="s">
        <v>782</v>
      </c>
      <c r="H48" s="88"/>
      <c r="I48" s="45"/>
      <c r="J48" s="45"/>
      <c r="K48" s="45"/>
      <c r="L48" s="45"/>
      <c r="M48" s="46"/>
      <c r="N48" s="46"/>
      <c r="O48" s="46"/>
      <c r="P48" s="46"/>
      <c r="Q48" s="47"/>
      <c r="R48" s="47"/>
      <c r="S48" s="47"/>
      <c r="T48" s="47"/>
      <c r="U48" s="48"/>
      <c r="V48" s="48"/>
      <c r="W48" s="48"/>
      <c r="X48" s="48"/>
      <c r="Y48" s="49"/>
      <c r="Z48" s="49"/>
      <c r="AA48" s="49"/>
      <c r="AB48" s="49"/>
      <c r="AC48" s="85"/>
      <c r="AD48" s="85"/>
      <c r="AE48" s="85"/>
      <c r="AF48" s="85"/>
      <c r="AG48" s="85"/>
      <c r="AH48" s="85"/>
      <c r="AI48" s="8"/>
      <c r="AJ48" s="86"/>
      <c r="AK48" s="86"/>
      <c r="AL48" s="86"/>
      <c r="AM48" s="86"/>
      <c r="AN48" s="85"/>
      <c r="AO48" s="86"/>
      <c r="AP48" s="86"/>
      <c r="AQ48" s="8"/>
      <c r="AR48" s="86"/>
      <c r="AS48" s="8"/>
      <c r="AT48" s="8"/>
      <c r="AU48" s="8"/>
      <c r="AV48" s="8"/>
      <c r="AW48" s="8"/>
      <c r="AX48" s="85"/>
      <c r="AY48" s="85"/>
      <c r="AZ48" s="85"/>
      <c r="BA48" s="85"/>
      <c r="BB48" s="85"/>
      <c r="BC48" s="85"/>
      <c r="BD48" s="85"/>
      <c r="BE48" s="133">
        <v>50</v>
      </c>
      <c r="BF48" s="106">
        <v>0</v>
      </c>
      <c r="BG48" s="105">
        <v>36</v>
      </c>
      <c r="BH48"/>
    </row>
    <row r="49" spans="1:60" s="84" customFormat="1" ht="96" customHeight="1" x14ac:dyDescent="0.3">
      <c r="A49" s="50" t="s">
        <v>607</v>
      </c>
      <c r="B49" s="42" t="s">
        <v>610</v>
      </c>
      <c r="C49" s="43" t="s">
        <v>321</v>
      </c>
      <c r="D49" s="227" t="s">
        <v>1859</v>
      </c>
      <c r="E49" s="220" t="s">
        <v>1865</v>
      </c>
      <c r="F49" s="94" t="s">
        <v>619</v>
      </c>
      <c r="G49" s="88" t="s">
        <v>624</v>
      </c>
      <c r="H49" s="88"/>
      <c r="I49" s="44" t="s">
        <v>322</v>
      </c>
      <c r="J49" s="44" t="s">
        <v>322</v>
      </c>
      <c r="K49" s="44" t="s">
        <v>322</v>
      </c>
      <c r="L49" s="44" t="s">
        <v>322</v>
      </c>
      <c r="M49" s="46"/>
      <c r="N49" s="46"/>
      <c r="O49" s="46"/>
      <c r="P49" s="46"/>
      <c r="Q49" s="51"/>
      <c r="R49" s="51"/>
      <c r="S49" s="51"/>
      <c r="T49" s="51"/>
      <c r="U49" s="48"/>
      <c r="V49" s="48"/>
      <c r="W49" s="48"/>
      <c r="X49" s="48"/>
      <c r="Y49" s="49"/>
      <c r="Z49" s="49"/>
      <c r="AA49" s="49"/>
      <c r="AB49" s="49"/>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133">
        <v>100</v>
      </c>
      <c r="BF49" s="106">
        <v>0</v>
      </c>
      <c r="BG49" s="105">
        <v>50</v>
      </c>
      <c r="BH49"/>
    </row>
    <row r="50" spans="1:60" s="84" customFormat="1" ht="100.8" x14ac:dyDescent="0.3">
      <c r="A50" s="50" t="s">
        <v>609</v>
      </c>
      <c r="B50" s="42" t="s">
        <v>610</v>
      </c>
      <c r="C50" s="43" t="s">
        <v>321</v>
      </c>
      <c r="D50" s="227" t="s">
        <v>1859</v>
      </c>
      <c r="E50" s="220" t="s">
        <v>1864</v>
      </c>
      <c r="F50" s="94" t="s">
        <v>620</v>
      </c>
      <c r="G50" s="88" t="s">
        <v>625</v>
      </c>
      <c r="H50" s="88"/>
      <c r="I50" s="44" t="s">
        <v>322</v>
      </c>
      <c r="J50" s="44" t="s">
        <v>322</v>
      </c>
      <c r="K50" s="44" t="s">
        <v>322</v>
      </c>
      <c r="L50" s="44" t="s">
        <v>322</v>
      </c>
      <c r="M50" s="46"/>
      <c r="N50" s="46"/>
      <c r="O50" s="46"/>
      <c r="P50" s="46"/>
      <c r="Q50" s="51"/>
      <c r="R50" s="51"/>
      <c r="S50" s="51"/>
      <c r="T50" s="51"/>
      <c r="U50" s="48"/>
      <c r="V50" s="48"/>
      <c r="W50" s="48"/>
      <c r="X50" s="48"/>
      <c r="Y50" s="49"/>
      <c r="Z50" s="49"/>
      <c r="AA50" s="49"/>
      <c r="AB50" s="49"/>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133">
        <v>100</v>
      </c>
      <c r="BF50" s="106">
        <v>0</v>
      </c>
      <c r="BG50" s="105">
        <v>35</v>
      </c>
      <c r="BH50"/>
    </row>
    <row r="51" spans="1:60" s="84" customFormat="1" ht="187.2" x14ac:dyDescent="0.3">
      <c r="A51" s="50" t="s">
        <v>608</v>
      </c>
      <c r="B51" s="42" t="s">
        <v>610</v>
      </c>
      <c r="C51" s="43" t="s">
        <v>321</v>
      </c>
      <c r="D51" s="227" t="s">
        <v>1859</v>
      </c>
      <c r="E51" s="221" t="s">
        <v>1860</v>
      </c>
      <c r="F51" s="94" t="s">
        <v>622</v>
      </c>
      <c r="G51" s="88" t="s">
        <v>621</v>
      </c>
      <c r="H51" s="88"/>
      <c r="I51" s="44" t="s">
        <v>322</v>
      </c>
      <c r="J51" s="44" t="s">
        <v>322</v>
      </c>
      <c r="K51" s="44" t="s">
        <v>322</v>
      </c>
      <c r="L51" s="44" t="s">
        <v>322</v>
      </c>
      <c r="M51" s="46"/>
      <c r="N51" s="46"/>
      <c r="O51" s="46"/>
      <c r="P51" s="46"/>
      <c r="Q51" s="51"/>
      <c r="R51" s="51"/>
      <c r="S51" s="51"/>
      <c r="T51" s="51"/>
      <c r="U51" s="48"/>
      <c r="V51" s="48"/>
      <c r="W51" s="48"/>
      <c r="X51" s="48"/>
      <c r="Y51" s="49"/>
      <c r="Z51" s="49"/>
      <c r="AA51" s="49"/>
      <c r="AB51" s="49"/>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133">
        <v>100</v>
      </c>
      <c r="BF51" s="106">
        <v>0</v>
      </c>
      <c r="BG51" s="105">
        <v>40</v>
      </c>
      <c r="BH51"/>
    </row>
    <row r="52" spans="1:60" s="84" customFormat="1" ht="72" x14ac:dyDescent="0.3">
      <c r="A52" s="41" t="s">
        <v>324</v>
      </c>
      <c r="B52" s="42" t="s">
        <v>336</v>
      </c>
      <c r="C52" s="43" t="s">
        <v>321</v>
      </c>
      <c r="D52" s="227" t="s">
        <v>1859</v>
      </c>
      <c r="E52" s="220" t="s">
        <v>1862</v>
      </c>
      <c r="F52" s="94" t="s">
        <v>2063</v>
      </c>
      <c r="G52" s="94" t="s">
        <v>783</v>
      </c>
      <c r="H52" s="94"/>
      <c r="I52" s="45" t="s">
        <v>322</v>
      </c>
      <c r="J52" s="45" t="s">
        <v>322</v>
      </c>
      <c r="K52" s="45"/>
      <c r="L52" s="45"/>
      <c r="M52" s="46" t="s">
        <v>322</v>
      </c>
      <c r="N52" s="46" t="s">
        <v>322</v>
      </c>
      <c r="O52" s="46"/>
      <c r="P52" s="46"/>
      <c r="Q52" s="47"/>
      <c r="R52" s="47"/>
      <c r="S52" s="47"/>
      <c r="T52" s="47"/>
      <c r="U52" s="48"/>
      <c r="V52" s="48"/>
      <c r="W52" s="48"/>
      <c r="X52" s="48"/>
      <c r="Y52" s="49"/>
      <c r="Z52" s="49"/>
      <c r="AA52" s="49"/>
      <c r="AB52" s="49"/>
      <c r="AC52" s="85"/>
      <c r="AD52" s="85"/>
      <c r="AE52" s="85"/>
      <c r="AF52" s="85"/>
      <c r="AG52" s="85"/>
      <c r="AH52" s="85"/>
      <c r="AI52" s="8"/>
      <c r="AJ52" s="86"/>
      <c r="AK52" s="86"/>
      <c r="AL52" s="86"/>
      <c r="AM52" s="86"/>
      <c r="AN52" s="85"/>
      <c r="AO52" s="86"/>
      <c r="AP52" s="86"/>
      <c r="AQ52" s="8"/>
      <c r="AR52" s="86"/>
      <c r="AS52" s="8"/>
      <c r="AT52" s="8"/>
      <c r="AU52" s="8"/>
      <c r="AV52" s="8"/>
      <c r="AW52" s="8"/>
      <c r="AX52" s="85"/>
      <c r="AY52" s="85"/>
      <c r="AZ52" s="85"/>
      <c r="BA52" s="85"/>
      <c r="BB52" s="85"/>
      <c r="BC52" s="85"/>
      <c r="BD52" s="85"/>
      <c r="BE52" s="133">
        <v>50</v>
      </c>
      <c r="BF52" s="106">
        <v>0</v>
      </c>
      <c r="BG52" s="105">
        <v>72</v>
      </c>
      <c r="BH52"/>
    </row>
    <row r="53" spans="1:60" s="84" customFormat="1" ht="73.5" customHeight="1" x14ac:dyDescent="0.3">
      <c r="A53" s="41" t="s">
        <v>325</v>
      </c>
      <c r="B53" s="42" t="s">
        <v>336</v>
      </c>
      <c r="C53" s="43" t="s">
        <v>321</v>
      </c>
      <c r="D53" s="227" t="s">
        <v>1859</v>
      </c>
      <c r="E53" s="220" t="s">
        <v>1866</v>
      </c>
      <c r="F53" s="94" t="s">
        <v>560</v>
      </c>
      <c r="G53" s="94" t="s">
        <v>766</v>
      </c>
      <c r="H53" s="94"/>
      <c r="I53" s="45"/>
      <c r="J53" s="45"/>
      <c r="K53" s="45"/>
      <c r="L53" s="45"/>
      <c r="M53" s="46"/>
      <c r="N53" s="46"/>
      <c r="O53" s="46"/>
      <c r="P53" s="46"/>
      <c r="Q53" s="47"/>
      <c r="R53" s="47"/>
      <c r="S53" s="47"/>
      <c r="T53" s="47"/>
      <c r="U53" s="48"/>
      <c r="V53" s="48"/>
      <c r="W53" s="48"/>
      <c r="X53" s="48"/>
      <c r="Y53" s="49"/>
      <c r="Z53" s="49"/>
      <c r="AA53" s="49"/>
      <c r="AB53" s="49"/>
      <c r="AC53" s="85"/>
      <c r="AD53" s="85"/>
      <c r="AE53" s="85"/>
      <c r="AF53" s="85"/>
      <c r="AG53" s="85"/>
      <c r="AH53" s="85"/>
      <c r="AI53" s="8"/>
      <c r="AJ53" s="86"/>
      <c r="AK53" s="86"/>
      <c r="AL53" s="86"/>
      <c r="AM53" s="86"/>
      <c r="AN53" s="85"/>
      <c r="AO53" s="86"/>
      <c r="AP53" s="86"/>
      <c r="AQ53" s="8"/>
      <c r="AR53" s="86"/>
      <c r="AS53" s="8"/>
      <c r="AT53" s="8"/>
      <c r="AU53" s="8"/>
      <c r="AV53" s="8"/>
      <c r="AW53" s="8"/>
      <c r="AX53" s="85"/>
      <c r="AY53" s="85"/>
      <c r="AZ53" s="85"/>
      <c r="BA53" s="85"/>
      <c r="BB53" s="85"/>
      <c r="BC53" s="85"/>
      <c r="BD53" s="85"/>
      <c r="BE53" s="133">
        <v>50</v>
      </c>
      <c r="BF53" s="106">
        <v>0</v>
      </c>
      <c r="BG53" s="105">
        <v>18</v>
      </c>
      <c r="BH53"/>
    </row>
    <row r="54" spans="1:60" ht="93.75" customHeight="1" x14ac:dyDescent="0.3">
      <c r="A54" s="41" t="s">
        <v>326</v>
      </c>
      <c r="B54" s="42" t="s">
        <v>336</v>
      </c>
      <c r="C54" s="43" t="s">
        <v>321</v>
      </c>
      <c r="D54" s="227" t="s">
        <v>1859</v>
      </c>
      <c r="E54" s="220" t="s">
        <v>1861</v>
      </c>
      <c r="F54" s="94" t="s">
        <v>2068</v>
      </c>
      <c r="G54" s="94" t="s">
        <v>1303</v>
      </c>
      <c r="H54" s="94"/>
      <c r="I54" s="45"/>
      <c r="J54" s="45"/>
      <c r="K54" s="45"/>
      <c r="L54" s="45"/>
      <c r="M54" s="46"/>
      <c r="N54" s="46"/>
      <c r="O54" s="46"/>
      <c r="P54" s="46"/>
      <c r="Q54" s="47"/>
      <c r="R54" s="47"/>
      <c r="S54" s="47"/>
      <c r="T54" s="47"/>
      <c r="U54" s="48"/>
      <c r="V54" s="48"/>
      <c r="W54" s="48"/>
      <c r="X54" s="48"/>
      <c r="Y54" s="49"/>
      <c r="Z54" s="49"/>
      <c r="AA54" s="49"/>
      <c r="AB54" s="49"/>
      <c r="AC54" s="85"/>
      <c r="AD54" s="85"/>
      <c r="AE54" s="85"/>
      <c r="AF54" s="85"/>
      <c r="AG54" s="85"/>
      <c r="AH54" s="85"/>
      <c r="AI54" s="8"/>
      <c r="AJ54" s="86"/>
      <c r="AK54" s="86"/>
      <c r="AL54" s="86"/>
      <c r="AM54" s="86"/>
      <c r="AN54" s="85"/>
      <c r="AO54" s="86"/>
      <c r="AP54" s="86"/>
      <c r="AQ54" s="8"/>
      <c r="AR54" s="86"/>
      <c r="AS54" s="8"/>
      <c r="AT54" s="8"/>
      <c r="AU54" s="8"/>
      <c r="AV54" s="8"/>
      <c r="AW54" s="8"/>
      <c r="AX54" s="85"/>
      <c r="AY54" s="85"/>
      <c r="AZ54" s="85"/>
      <c r="BA54" s="85"/>
      <c r="BB54" s="85"/>
      <c r="BC54" s="85"/>
      <c r="BD54" s="85"/>
      <c r="BE54" s="133">
        <v>75</v>
      </c>
      <c r="BF54" s="106">
        <v>0</v>
      </c>
      <c r="BG54" s="105">
        <v>18</v>
      </c>
    </row>
    <row r="55" spans="1:60" s="84" customFormat="1" ht="84" customHeight="1" x14ac:dyDescent="0.3">
      <c r="A55" s="41" t="s">
        <v>328</v>
      </c>
      <c r="B55" s="42" t="s">
        <v>336</v>
      </c>
      <c r="C55" s="43" t="s">
        <v>321</v>
      </c>
      <c r="D55" s="227" t="s">
        <v>1859</v>
      </c>
      <c r="E55" s="220" t="s">
        <v>1861</v>
      </c>
      <c r="F55" s="94" t="s">
        <v>561</v>
      </c>
      <c r="G55" s="94" t="s">
        <v>767</v>
      </c>
      <c r="H55" s="94"/>
      <c r="I55" s="45"/>
      <c r="J55" s="45"/>
      <c r="K55" s="45"/>
      <c r="L55" s="45"/>
      <c r="M55" s="46"/>
      <c r="N55" s="46"/>
      <c r="O55" s="46"/>
      <c r="P55" s="46"/>
      <c r="Q55" s="47"/>
      <c r="R55" s="47"/>
      <c r="S55" s="47"/>
      <c r="T55" s="47"/>
      <c r="U55" s="48"/>
      <c r="V55" s="48"/>
      <c r="W55" s="48"/>
      <c r="X55" s="48"/>
      <c r="Y55" s="49"/>
      <c r="Z55" s="49"/>
      <c r="AA55" s="49"/>
      <c r="AB55" s="49"/>
      <c r="AC55" s="85"/>
      <c r="AD55" s="85"/>
      <c r="AE55" s="85"/>
      <c r="AF55" s="85"/>
      <c r="AG55" s="85"/>
      <c r="AH55" s="85"/>
      <c r="AI55" s="8"/>
      <c r="AJ55" s="86"/>
      <c r="AK55" s="86"/>
      <c r="AL55" s="86"/>
      <c r="AM55" s="86"/>
      <c r="AN55" s="85"/>
      <c r="AO55" s="86"/>
      <c r="AP55" s="86"/>
      <c r="AQ55" s="8"/>
      <c r="AR55" s="86"/>
      <c r="AS55" s="8"/>
      <c r="AT55" s="8"/>
      <c r="AU55" s="8"/>
      <c r="AV55" s="8"/>
      <c r="AW55" s="8"/>
      <c r="AX55" s="85"/>
      <c r="AY55" s="85"/>
      <c r="AZ55" s="85"/>
      <c r="BA55" s="85"/>
      <c r="BB55" s="85"/>
      <c r="BC55" s="85"/>
      <c r="BD55" s="85"/>
      <c r="BE55" s="133">
        <v>75</v>
      </c>
      <c r="BF55" s="106">
        <v>0</v>
      </c>
      <c r="BG55" s="105">
        <v>36</v>
      </c>
      <c r="BH55"/>
    </row>
    <row r="56" spans="1:60" s="84" customFormat="1" ht="147.75" customHeight="1" x14ac:dyDescent="0.3">
      <c r="A56" s="41" t="s">
        <v>330</v>
      </c>
      <c r="B56" s="42" t="s">
        <v>336</v>
      </c>
      <c r="C56" s="43" t="s">
        <v>321</v>
      </c>
      <c r="D56" s="227" t="s">
        <v>1859</v>
      </c>
      <c r="E56" s="220" t="s">
        <v>1866</v>
      </c>
      <c r="F56" s="94" t="s">
        <v>592</v>
      </c>
      <c r="G56" s="94" t="s">
        <v>784</v>
      </c>
      <c r="H56" s="94"/>
      <c r="I56" s="45"/>
      <c r="J56" s="45"/>
      <c r="K56" s="45"/>
      <c r="L56" s="45"/>
      <c r="M56" s="46"/>
      <c r="N56" s="46"/>
      <c r="O56" s="46"/>
      <c r="P56" s="46"/>
      <c r="Q56" s="47"/>
      <c r="R56" s="47"/>
      <c r="S56" s="47"/>
      <c r="T56" s="47"/>
      <c r="U56" s="48"/>
      <c r="V56" s="48"/>
      <c r="W56" s="48"/>
      <c r="X56" s="48"/>
      <c r="Y56" s="49"/>
      <c r="Z56" s="49"/>
      <c r="AA56" s="49"/>
      <c r="AB56" s="49"/>
      <c r="AC56" s="85"/>
      <c r="AD56" s="85"/>
      <c r="AE56" s="85"/>
      <c r="AF56" s="85"/>
      <c r="AG56" s="85"/>
      <c r="AH56" s="85"/>
      <c r="AI56" s="8"/>
      <c r="AJ56" s="86"/>
      <c r="AK56" s="86"/>
      <c r="AL56" s="86"/>
      <c r="AM56" s="86"/>
      <c r="AN56" s="85"/>
      <c r="AO56" s="86"/>
      <c r="AP56" s="86"/>
      <c r="AQ56" s="8"/>
      <c r="AR56" s="86"/>
      <c r="AS56" s="8"/>
      <c r="AT56" s="8"/>
      <c r="AU56" s="8"/>
      <c r="AV56" s="8"/>
      <c r="AW56" s="8"/>
      <c r="AX56" s="85"/>
      <c r="AY56" s="85"/>
      <c r="AZ56" s="85"/>
      <c r="BA56" s="85"/>
      <c r="BB56" s="85"/>
      <c r="BC56" s="85"/>
      <c r="BD56" s="85"/>
      <c r="BE56" s="133">
        <v>75</v>
      </c>
      <c r="BF56" s="106">
        <v>0</v>
      </c>
      <c r="BG56" s="105">
        <v>36</v>
      </c>
      <c r="BH56"/>
    </row>
    <row r="57" spans="1:60" s="84" customFormat="1" ht="201.6" x14ac:dyDescent="0.3">
      <c r="A57" s="41" t="s">
        <v>441</v>
      </c>
      <c r="B57" s="42" t="s">
        <v>353</v>
      </c>
      <c r="C57" s="43" t="s">
        <v>319</v>
      </c>
      <c r="D57" s="227" t="s">
        <v>1867</v>
      </c>
      <c r="E57" s="221" t="s">
        <v>1868</v>
      </c>
      <c r="F57" s="94" t="s">
        <v>1782</v>
      </c>
      <c r="G57" s="94" t="s">
        <v>1340</v>
      </c>
      <c r="H57" s="94"/>
      <c r="I57" s="45"/>
      <c r="J57" s="45"/>
      <c r="K57" s="45"/>
      <c r="L57" s="45"/>
      <c r="M57" s="46"/>
      <c r="N57" s="46"/>
      <c r="O57" s="46"/>
      <c r="P57" s="46"/>
      <c r="Q57" s="47" t="s">
        <v>322</v>
      </c>
      <c r="R57" s="47" t="s">
        <v>322</v>
      </c>
      <c r="S57" s="47" t="s">
        <v>322</v>
      </c>
      <c r="T57" s="47" t="s">
        <v>322</v>
      </c>
      <c r="U57" s="48"/>
      <c r="V57" s="48"/>
      <c r="W57" s="48"/>
      <c r="X57" s="48"/>
      <c r="Y57" s="49" t="s">
        <v>322</v>
      </c>
      <c r="Z57" s="49" t="s">
        <v>322</v>
      </c>
      <c r="AA57" s="49" t="s">
        <v>322</v>
      </c>
      <c r="AB57" s="49" t="s">
        <v>322</v>
      </c>
      <c r="AC57" s="85"/>
      <c r="AD57" s="85"/>
      <c r="AE57" s="85"/>
      <c r="AF57" s="85"/>
      <c r="AG57" s="85"/>
      <c r="AH57" s="85"/>
      <c r="AI57" s="8"/>
      <c r="AJ57" s="86"/>
      <c r="AK57" s="86"/>
      <c r="AL57" s="86"/>
      <c r="AM57" s="86"/>
      <c r="AN57" s="85"/>
      <c r="AO57" s="86"/>
      <c r="AP57" s="86"/>
      <c r="AQ57" s="8"/>
      <c r="AR57" s="86"/>
      <c r="AS57" s="8"/>
      <c r="AT57" s="8"/>
      <c r="AU57" s="8"/>
      <c r="AV57" s="8"/>
      <c r="AW57" s="8"/>
      <c r="AX57" s="85"/>
      <c r="AY57" s="85"/>
      <c r="AZ57" s="85"/>
      <c r="BA57" s="85"/>
      <c r="BB57" s="85"/>
      <c r="BC57" s="85"/>
      <c r="BD57" s="85"/>
      <c r="BE57" s="133">
        <v>100</v>
      </c>
      <c r="BF57" s="106">
        <v>0</v>
      </c>
      <c r="BG57" s="105">
        <v>72</v>
      </c>
      <c r="BH57"/>
    </row>
    <row r="58" spans="1:60" s="84" customFormat="1" ht="54" customHeight="1" x14ac:dyDescent="0.3">
      <c r="A58" s="41" t="s">
        <v>442</v>
      </c>
      <c r="B58" s="42" t="s">
        <v>353</v>
      </c>
      <c r="C58" s="43" t="s">
        <v>319</v>
      </c>
      <c r="D58" s="227" t="s">
        <v>1867</v>
      </c>
      <c r="E58" s="221" t="s">
        <v>1869</v>
      </c>
      <c r="F58" s="88" t="s">
        <v>569</v>
      </c>
      <c r="G58" s="88" t="s">
        <v>647</v>
      </c>
      <c r="H58" s="88"/>
      <c r="I58" s="45"/>
      <c r="J58" s="45"/>
      <c r="K58" s="45"/>
      <c r="L58" s="45"/>
      <c r="M58" s="46"/>
      <c r="N58" s="46"/>
      <c r="O58" s="46"/>
      <c r="P58" s="46"/>
      <c r="Q58" s="47" t="s">
        <v>322</v>
      </c>
      <c r="R58" s="47"/>
      <c r="S58" s="47"/>
      <c r="T58" s="47"/>
      <c r="U58" s="48"/>
      <c r="V58" s="48"/>
      <c r="W58" s="48"/>
      <c r="X58" s="48"/>
      <c r="Y58" s="49" t="s">
        <v>322</v>
      </c>
      <c r="Z58" s="49"/>
      <c r="AA58" s="49"/>
      <c r="AB58" s="49"/>
      <c r="AC58" s="85"/>
      <c r="AD58" s="85"/>
      <c r="AE58" s="85"/>
      <c r="AF58" s="85"/>
      <c r="AG58" s="85"/>
      <c r="AH58" s="85"/>
      <c r="AI58" s="8"/>
      <c r="AJ58" s="86"/>
      <c r="AK58" s="86"/>
      <c r="AL58" s="86"/>
      <c r="AM58" s="86"/>
      <c r="AN58" s="85"/>
      <c r="AO58" s="86"/>
      <c r="AP58" s="86"/>
      <c r="AQ58" s="8"/>
      <c r="AR58" s="86"/>
      <c r="AS58" s="8"/>
      <c r="AT58" s="8"/>
      <c r="AU58" s="8"/>
      <c r="AV58" s="8"/>
      <c r="AW58" s="8"/>
      <c r="AX58" s="85"/>
      <c r="AY58" s="85"/>
      <c r="AZ58" s="85"/>
      <c r="BA58" s="85"/>
      <c r="BB58" s="85"/>
      <c r="BC58" s="85"/>
      <c r="BD58" s="85"/>
      <c r="BE58" s="133">
        <v>50</v>
      </c>
      <c r="BF58" s="106">
        <v>0</v>
      </c>
      <c r="BG58" s="105">
        <v>20</v>
      </c>
      <c r="BH58"/>
    </row>
    <row r="59" spans="1:60" ht="119.25" customHeight="1" x14ac:dyDescent="0.3">
      <c r="A59" s="41" t="s">
        <v>443</v>
      </c>
      <c r="B59" s="42" t="s">
        <v>353</v>
      </c>
      <c r="C59" s="43" t="s">
        <v>319</v>
      </c>
      <c r="D59" s="227" t="s">
        <v>1867</v>
      </c>
      <c r="E59" s="221" t="s">
        <v>1870</v>
      </c>
      <c r="F59" s="88" t="s">
        <v>570</v>
      </c>
      <c r="G59" s="88" t="s">
        <v>646</v>
      </c>
      <c r="H59" s="88"/>
      <c r="I59" s="45"/>
      <c r="J59" s="45"/>
      <c r="K59" s="45"/>
      <c r="L59" s="45"/>
      <c r="M59" s="46"/>
      <c r="N59" s="46"/>
      <c r="O59" s="46"/>
      <c r="P59" s="46"/>
      <c r="Q59" s="47"/>
      <c r="R59" s="47" t="s">
        <v>322</v>
      </c>
      <c r="S59" s="47"/>
      <c r="T59" s="47"/>
      <c r="U59" s="48"/>
      <c r="V59" s="48"/>
      <c r="W59" s="48"/>
      <c r="X59" s="48"/>
      <c r="Y59" s="49"/>
      <c r="Z59" s="49" t="s">
        <v>322</v>
      </c>
      <c r="AA59" s="49"/>
      <c r="AB59" s="49"/>
      <c r="AC59" s="85"/>
      <c r="AD59" s="85"/>
      <c r="AE59" s="85"/>
      <c r="AF59" s="85"/>
      <c r="AG59" s="85"/>
      <c r="AH59" s="85"/>
      <c r="AI59" s="8"/>
      <c r="AJ59" s="86"/>
      <c r="AK59" s="86"/>
      <c r="AL59" s="86"/>
      <c r="AM59" s="86"/>
      <c r="AN59" s="85"/>
      <c r="AO59" s="86"/>
      <c r="AP59" s="86"/>
      <c r="AQ59" s="8"/>
      <c r="AR59" s="86"/>
      <c r="AS59" s="8"/>
      <c r="AT59" s="8"/>
      <c r="AU59" s="8"/>
      <c r="AV59" s="8"/>
      <c r="AW59" s="8"/>
      <c r="AX59" s="85"/>
      <c r="AY59" s="85"/>
      <c r="AZ59" s="85"/>
      <c r="BA59" s="85"/>
      <c r="BB59" s="85"/>
      <c r="BC59" s="85"/>
      <c r="BD59" s="85"/>
      <c r="BE59" s="133">
        <v>75</v>
      </c>
      <c r="BF59" s="106">
        <v>0</v>
      </c>
      <c r="BG59" s="105">
        <v>40</v>
      </c>
    </row>
    <row r="60" spans="1:60" ht="45.75" customHeight="1" x14ac:dyDescent="0.3">
      <c r="A60" s="41" t="s">
        <v>444</v>
      </c>
      <c r="B60" s="42" t="s">
        <v>353</v>
      </c>
      <c r="C60" s="43" t="s">
        <v>319</v>
      </c>
      <c r="D60" s="227" t="s">
        <v>1867</v>
      </c>
      <c r="E60" s="221" t="s">
        <v>1869</v>
      </c>
      <c r="F60" s="88" t="s">
        <v>571</v>
      </c>
      <c r="G60" s="88" t="s">
        <v>645</v>
      </c>
      <c r="H60" s="88"/>
      <c r="I60" s="45"/>
      <c r="J60" s="45"/>
      <c r="K60" s="45"/>
      <c r="L60" s="45"/>
      <c r="M60" s="46"/>
      <c r="N60" s="46"/>
      <c r="O60" s="46"/>
      <c r="P60" s="46"/>
      <c r="Q60" s="47"/>
      <c r="R60" s="47"/>
      <c r="S60" s="47" t="s">
        <v>322</v>
      </c>
      <c r="T60" s="47"/>
      <c r="U60" s="48"/>
      <c r="V60" s="48"/>
      <c r="W60" s="48"/>
      <c r="X60" s="48"/>
      <c r="Y60" s="49"/>
      <c r="Z60" s="49"/>
      <c r="AA60" s="49" t="s">
        <v>322</v>
      </c>
      <c r="AB60" s="49"/>
      <c r="AC60" s="85"/>
      <c r="AD60" s="85"/>
      <c r="AE60" s="85"/>
      <c r="AF60" s="85"/>
      <c r="AG60" s="85"/>
      <c r="AH60" s="85"/>
      <c r="AI60" s="8"/>
      <c r="AJ60" s="86"/>
      <c r="AK60" s="86"/>
      <c r="AL60" s="86"/>
      <c r="AM60" s="86"/>
      <c r="AN60" s="85"/>
      <c r="AO60" s="86"/>
      <c r="AP60" s="86"/>
      <c r="AQ60" s="8"/>
      <c r="AR60" s="86"/>
      <c r="AS60" s="8"/>
      <c r="AT60" s="8"/>
      <c r="AU60" s="8"/>
      <c r="AV60" s="8"/>
      <c r="AW60" s="8"/>
      <c r="AX60" s="85"/>
      <c r="AY60" s="85"/>
      <c r="AZ60" s="85"/>
      <c r="BA60" s="85"/>
      <c r="BB60" s="85"/>
      <c r="BC60" s="85"/>
      <c r="BD60" s="85"/>
      <c r="BE60" s="133">
        <v>100</v>
      </c>
      <c r="BF60" s="106">
        <v>0</v>
      </c>
      <c r="BG60" s="105">
        <v>60</v>
      </c>
    </row>
    <row r="61" spans="1:60" ht="68.25" customHeight="1" x14ac:dyDescent="0.3">
      <c r="A61" s="41" t="s">
        <v>445</v>
      </c>
      <c r="B61" s="42" t="s">
        <v>353</v>
      </c>
      <c r="C61" s="43" t="s">
        <v>319</v>
      </c>
      <c r="D61" s="227" t="s">
        <v>1867</v>
      </c>
      <c r="E61" s="221" t="s">
        <v>1869</v>
      </c>
      <c r="F61" s="88" t="s">
        <v>572</v>
      </c>
      <c r="G61" s="88" t="s">
        <v>644</v>
      </c>
      <c r="H61" s="88"/>
      <c r="I61" s="45"/>
      <c r="J61" s="45"/>
      <c r="K61" s="45"/>
      <c r="L61" s="45"/>
      <c r="M61" s="46"/>
      <c r="N61" s="46"/>
      <c r="O61" s="46"/>
      <c r="P61" s="46"/>
      <c r="Q61" s="47"/>
      <c r="R61" s="47"/>
      <c r="S61" s="47"/>
      <c r="T61" s="47" t="s">
        <v>322</v>
      </c>
      <c r="U61" s="48"/>
      <c r="V61" s="48"/>
      <c r="W61" s="48"/>
      <c r="X61" s="48"/>
      <c r="Y61" s="49"/>
      <c r="Z61" s="49"/>
      <c r="AA61" s="49"/>
      <c r="AB61" s="49" t="s">
        <v>322</v>
      </c>
      <c r="AC61" s="85"/>
      <c r="AD61" s="85"/>
      <c r="AE61" s="85"/>
      <c r="AF61" s="85"/>
      <c r="AG61" s="85"/>
      <c r="AH61" s="85"/>
      <c r="AI61" s="8"/>
      <c r="AJ61" s="86"/>
      <c r="AK61" s="86"/>
      <c r="AL61" s="86"/>
      <c r="AM61" s="86"/>
      <c r="AN61" s="85"/>
      <c r="AO61" s="86"/>
      <c r="AP61" s="86"/>
      <c r="AQ61" s="8"/>
      <c r="AR61" s="86"/>
      <c r="AS61" s="8"/>
      <c r="AT61" s="8"/>
      <c r="AU61" s="8"/>
      <c r="AV61" s="8"/>
      <c r="AW61" s="8"/>
      <c r="AX61" s="85"/>
      <c r="AY61" s="85"/>
      <c r="AZ61" s="85"/>
      <c r="BA61" s="85"/>
      <c r="BB61" s="85"/>
      <c r="BC61" s="85"/>
      <c r="BD61" s="85"/>
      <c r="BE61" s="133">
        <v>100</v>
      </c>
      <c r="BF61" s="106">
        <v>0</v>
      </c>
      <c r="BG61" s="105">
        <v>80</v>
      </c>
    </row>
    <row r="62" spans="1:60" s="84" customFormat="1" ht="92.25" customHeight="1" x14ac:dyDescent="0.3">
      <c r="A62" s="50" t="s">
        <v>446</v>
      </c>
      <c r="B62" s="42" t="s">
        <v>353</v>
      </c>
      <c r="C62" s="43" t="s">
        <v>319</v>
      </c>
      <c r="D62" s="227" t="s">
        <v>1867</v>
      </c>
      <c r="E62" s="221" t="s">
        <v>1868</v>
      </c>
      <c r="F62" s="88" t="s">
        <v>590</v>
      </c>
      <c r="G62" s="88" t="s">
        <v>1010</v>
      </c>
      <c r="H62" s="88"/>
      <c r="I62" s="45"/>
      <c r="J62" s="45"/>
      <c r="K62" s="45"/>
      <c r="L62" s="45"/>
      <c r="M62" s="46"/>
      <c r="N62" s="46"/>
      <c r="O62" s="46"/>
      <c r="P62" s="46"/>
      <c r="Q62" s="51"/>
      <c r="R62" s="51"/>
      <c r="S62" s="51" t="s">
        <v>322</v>
      </c>
      <c r="T62" s="51" t="s">
        <v>322</v>
      </c>
      <c r="U62" s="48"/>
      <c r="V62" s="48"/>
      <c r="W62" s="48"/>
      <c r="X62" s="48"/>
      <c r="Y62" s="49"/>
      <c r="Z62" s="49"/>
      <c r="AA62" s="49" t="s">
        <v>322</v>
      </c>
      <c r="AB62" s="49" t="s">
        <v>322</v>
      </c>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133">
        <v>100</v>
      </c>
      <c r="BF62" s="106">
        <v>0</v>
      </c>
      <c r="BG62" s="105">
        <v>55</v>
      </c>
      <c r="BH62"/>
    </row>
    <row r="63" spans="1:60" ht="82.5" customHeight="1" x14ac:dyDescent="0.3">
      <c r="A63" s="41" t="s">
        <v>58</v>
      </c>
      <c r="B63" s="42" t="s">
        <v>336</v>
      </c>
      <c r="C63" s="43" t="s">
        <v>317</v>
      </c>
      <c r="D63" s="220" t="s">
        <v>1875</v>
      </c>
      <c r="E63" s="220" t="s">
        <v>1876</v>
      </c>
      <c r="F63" s="94" t="s">
        <v>576</v>
      </c>
      <c r="G63" s="94" t="s">
        <v>581</v>
      </c>
      <c r="H63" s="94"/>
      <c r="I63" s="45"/>
      <c r="J63" s="45"/>
      <c r="K63" s="45"/>
      <c r="L63" s="45" t="s">
        <v>322</v>
      </c>
      <c r="M63" s="46"/>
      <c r="N63" s="46"/>
      <c r="O63" s="46"/>
      <c r="P63" s="46"/>
      <c r="Q63" s="47"/>
      <c r="R63" s="47"/>
      <c r="S63" s="47"/>
      <c r="T63" s="47"/>
      <c r="U63" s="48"/>
      <c r="V63" s="48"/>
      <c r="W63" s="48"/>
      <c r="X63" s="48"/>
      <c r="Y63" s="49"/>
      <c r="Z63" s="49"/>
      <c r="AA63" s="49"/>
      <c r="AB63" s="49"/>
      <c r="AC63" s="85"/>
      <c r="AD63" s="85"/>
      <c r="AE63" s="85"/>
      <c r="AF63" s="85"/>
      <c r="AG63" s="85"/>
      <c r="AH63" s="85"/>
      <c r="AI63" s="8"/>
      <c r="AJ63" s="86"/>
      <c r="AK63" s="86"/>
      <c r="AL63" s="86"/>
      <c r="AM63" s="86"/>
      <c r="AN63" s="85"/>
      <c r="AO63" s="86"/>
      <c r="AP63" s="86"/>
      <c r="AQ63" s="8"/>
      <c r="AR63" s="86"/>
      <c r="AS63" s="8"/>
      <c r="AT63" s="8"/>
      <c r="AU63" s="8"/>
      <c r="AV63" s="8"/>
      <c r="AW63" s="8"/>
      <c r="AX63" s="85"/>
      <c r="AY63" s="85"/>
      <c r="AZ63" s="85"/>
      <c r="BA63" s="85"/>
      <c r="BB63" s="85"/>
      <c r="BC63" s="85"/>
      <c r="BD63" s="85"/>
      <c r="BE63" s="133">
        <v>100</v>
      </c>
      <c r="BF63" s="106">
        <v>0</v>
      </c>
      <c r="BG63" s="105">
        <v>40</v>
      </c>
    </row>
    <row r="64" spans="1:60" s="84" customFormat="1" ht="88.5" customHeight="1" x14ac:dyDescent="0.3">
      <c r="A64" s="41" t="s">
        <v>59</v>
      </c>
      <c r="B64" s="42" t="s">
        <v>336</v>
      </c>
      <c r="C64" s="43" t="s">
        <v>317</v>
      </c>
      <c r="D64" s="221" t="s">
        <v>1871</v>
      </c>
      <c r="E64" s="221" t="s">
        <v>1880</v>
      </c>
      <c r="F64" s="94" t="s">
        <v>1877</v>
      </c>
      <c r="G64" s="94" t="s">
        <v>786</v>
      </c>
      <c r="H64" s="94"/>
      <c r="I64" s="45"/>
      <c r="J64" s="45"/>
      <c r="K64" s="45"/>
      <c r="L64" s="45" t="s">
        <v>322</v>
      </c>
      <c r="M64" s="46"/>
      <c r="N64" s="46"/>
      <c r="O64" s="46"/>
      <c r="P64" s="46"/>
      <c r="Q64" s="47"/>
      <c r="R64" s="47"/>
      <c r="S64" s="47"/>
      <c r="T64" s="47"/>
      <c r="U64" s="48"/>
      <c r="V64" s="48"/>
      <c r="W64" s="48"/>
      <c r="X64" s="48"/>
      <c r="Y64" s="49"/>
      <c r="Z64" s="49"/>
      <c r="AA64" s="49"/>
      <c r="AB64" s="49"/>
      <c r="AC64" s="85"/>
      <c r="AD64" s="85"/>
      <c r="AE64" s="85"/>
      <c r="AF64" s="85"/>
      <c r="AG64" s="85"/>
      <c r="AH64" s="85"/>
      <c r="AI64" s="8"/>
      <c r="AJ64" s="86"/>
      <c r="AK64" s="86"/>
      <c r="AL64" s="86"/>
      <c r="AM64" s="86"/>
      <c r="AN64" s="85"/>
      <c r="AO64" s="86"/>
      <c r="AP64" s="86"/>
      <c r="AQ64" s="8"/>
      <c r="AR64" s="86"/>
      <c r="AS64" s="8"/>
      <c r="AT64" s="8"/>
      <c r="AU64" s="8"/>
      <c r="AV64" s="8"/>
      <c r="AW64" s="8"/>
      <c r="AX64" s="85"/>
      <c r="AY64" s="85"/>
      <c r="AZ64" s="85"/>
      <c r="BA64" s="85"/>
      <c r="BB64" s="85"/>
      <c r="BC64" s="85"/>
      <c r="BD64" s="85"/>
      <c r="BE64" s="133">
        <v>100</v>
      </c>
      <c r="BF64" s="106">
        <v>0</v>
      </c>
      <c r="BG64" s="105">
        <v>95</v>
      </c>
      <c r="BH64"/>
    </row>
    <row r="65" spans="1:60" s="84" customFormat="1" ht="104.25" customHeight="1" x14ac:dyDescent="0.3">
      <c r="A65" s="41" t="s">
        <v>555</v>
      </c>
      <c r="B65" s="42" t="s">
        <v>336</v>
      </c>
      <c r="C65" s="43" t="s">
        <v>317</v>
      </c>
      <c r="D65" s="221" t="s">
        <v>1871</v>
      </c>
      <c r="E65" s="221" t="s">
        <v>1880</v>
      </c>
      <c r="F65" s="94" t="s">
        <v>2055</v>
      </c>
      <c r="G65" s="94" t="s">
        <v>768</v>
      </c>
      <c r="H65" s="94"/>
      <c r="I65" s="45"/>
      <c r="J65" s="45"/>
      <c r="K65" s="45" t="s">
        <v>322</v>
      </c>
      <c r="L65" s="45"/>
      <c r="M65" s="46"/>
      <c r="N65" s="46"/>
      <c r="O65" s="46"/>
      <c r="P65" s="46"/>
      <c r="Q65" s="47"/>
      <c r="R65" s="47"/>
      <c r="S65" s="47"/>
      <c r="T65" s="47"/>
      <c r="U65" s="48"/>
      <c r="V65" s="48"/>
      <c r="W65" s="48"/>
      <c r="X65" s="48"/>
      <c r="Y65" s="49"/>
      <c r="Z65" s="49"/>
      <c r="AA65" s="49"/>
      <c r="AB65" s="49"/>
      <c r="AC65" s="85"/>
      <c r="AD65" s="85"/>
      <c r="AE65" s="85"/>
      <c r="AF65" s="85"/>
      <c r="AG65" s="85"/>
      <c r="AH65" s="85"/>
      <c r="AI65" s="8"/>
      <c r="AJ65" s="86"/>
      <c r="AK65" s="86"/>
      <c r="AL65" s="86"/>
      <c r="AM65" s="86"/>
      <c r="AN65" s="85"/>
      <c r="AO65" s="86"/>
      <c r="AP65" s="86"/>
      <c r="AQ65" s="8"/>
      <c r="AR65" s="86"/>
      <c r="AS65" s="8"/>
      <c r="AT65" s="8"/>
      <c r="AU65" s="8"/>
      <c r="AV65" s="8"/>
      <c r="AW65" s="8"/>
      <c r="AX65" s="85"/>
      <c r="AY65" s="85"/>
      <c r="AZ65" s="85"/>
      <c r="BA65" s="85"/>
      <c r="BB65" s="85"/>
      <c r="BC65" s="85"/>
      <c r="BD65" s="85"/>
      <c r="BE65" s="133">
        <v>100</v>
      </c>
      <c r="BF65" s="106">
        <v>0</v>
      </c>
      <c r="BG65" s="105">
        <v>85</v>
      </c>
      <c r="BH65"/>
    </row>
    <row r="66" spans="1:60" s="84" customFormat="1" ht="108" customHeight="1" x14ac:dyDescent="0.3">
      <c r="A66" s="50" t="s">
        <v>634</v>
      </c>
      <c r="B66" s="42" t="s">
        <v>610</v>
      </c>
      <c r="C66" s="43" t="s">
        <v>317</v>
      </c>
      <c r="D66" s="221" t="s">
        <v>1871</v>
      </c>
      <c r="E66" s="221" t="s">
        <v>1880</v>
      </c>
      <c r="F66" s="94" t="s">
        <v>1305</v>
      </c>
      <c r="G66" s="94" t="s">
        <v>793</v>
      </c>
      <c r="H66" s="94"/>
      <c r="I66" s="45" t="s">
        <v>322</v>
      </c>
      <c r="J66" s="45" t="s">
        <v>322</v>
      </c>
      <c r="K66" s="45" t="s">
        <v>322</v>
      </c>
      <c r="L66" s="45" t="s">
        <v>322</v>
      </c>
      <c r="M66" s="46"/>
      <c r="N66" s="46"/>
      <c r="O66" s="46"/>
      <c r="P66" s="46"/>
      <c r="Q66" s="51"/>
      <c r="R66" s="51"/>
      <c r="S66" s="51"/>
      <c r="T66" s="51"/>
      <c r="U66" s="48"/>
      <c r="V66" s="48"/>
      <c r="W66" s="48"/>
      <c r="X66" s="48"/>
      <c r="Y66" s="49"/>
      <c r="Z66" s="49"/>
      <c r="AA66" s="49"/>
      <c r="AB66" s="49"/>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133">
        <v>100</v>
      </c>
      <c r="BF66" s="106">
        <v>0</v>
      </c>
      <c r="BG66" s="105">
        <v>60</v>
      </c>
      <c r="BH66"/>
    </row>
    <row r="67" spans="1:60" ht="135" customHeight="1" x14ac:dyDescent="0.3">
      <c r="A67" s="50" t="s">
        <v>635</v>
      </c>
      <c r="B67" s="42" t="s">
        <v>610</v>
      </c>
      <c r="C67" s="43" t="s">
        <v>317</v>
      </c>
      <c r="D67" s="221" t="s">
        <v>1871</v>
      </c>
      <c r="E67" s="221" t="s">
        <v>1879</v>
      </c>
      <c r="F67" s="94" t="s">
        <v>626</v>
      </c>
      <c r="G67" s="94" t="s">
        <v>794</v>
      </c>
      <c r="H67" s="94"/>
      <c r="I67" s="45" t="s">
        <v>322</v>
      </c>
      <c r="J67" s="45" t="s">
        <v>322</v>
      </c>
      <c r="K67" s="45" t="s">
        <v>322</v>
      </c>
      <c r="L67" s="45" t="s">
        <v>322</v>
      </c>
      <c r="M67" s="46"/>
      <c r="N67" s="46"/>
      <c r="O67" s="46"/>
      <c r="P67" s="46"/>
      <c r="Q67" s="51"/>
      <c r="R67" s="51"/>
      <c r="S67" s="51"/>
      <c r="T67" s="51"/>
      <c r="U67" s="48"/>
      <c r="V67" s="48"/>
      <c r="W67" s="48"/>
      <c r="X67" s="48"/>
      <c r="Y67" s="49"/>
      <c r="Z67" s="49"/>
      <c r="AA67" s="49"/>
      <c r="AB67" s="49"/>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133">
        <v>100</v>
      </c>
      <c r="BF67" s="106">
        <v>0</v>
      </c>
      <c r="BG67" s="105">
        <v>50</v>
      </c>
    </row>
    <row r="68" spans="1:60" s="84" customFormat="1" ht="171" customHeight="1" x14ac:dyDescent="0.3">
      <c r="A68" s="50" t="s">
        <v>636</v>
      </c>
      <c r="B68" s="42" t="s">
        <v>610</v>
      </c>
      <c r="C68" s="43" t="s">
        <v>317</v>
      </c>
      <c r="D68" s="221" t="s">
        <v>1871</v>
      </c>
      <c r="E68" s="221" t="s">
        <v>1878</v>
      </c>
      <c r="F68" s="94" t="s">
        <v>627</v>
      </c>
      <c r="G68" s="94" t="s">
        <v>628</v>
      </c>
      <c r="H68" s="94"/>
      <c r="I68" s="45" t="s">
        <v>322</v>
      </c>
      <c r="J68" s="45" t="s">
        <v>322</v>
      </c>
      <c r="K68" s="45" t="s">
        <v>322</v>
      </c>
      <c r="L68" s="45" t="s">
        <v>322</v>
      </c>
      <c r="M68" s="46"/>
      <c r="N68" s="46"/>
      <c r="O68" s="46"/>
      <c r="P68" s="46"/>
      <c r="Q68" s="51"/>
      <c r="R68" s="51"/>
      <c r="S68" s="51"/>
      <c r="T68" s="51"/>
      <c r="U68" s="48"/>
      <c r="V68" s="48"/>
      <c r="W68" s="48"/>
      <c r="X68" s="48"/>
      <c r="Y68" s="49"/>
      <c r="Z68" s="49"/>
      <c r="AA68" s="49"/>
      <c r="AB68" s="49"/>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133">
        <v>100</v>
      </c>
      <c r="BF68" s="106">
        <v>0</v>
      </c>
      <c r="BG68" s="105">
        <v>30</v>
      </c>
      <c r="BH68"/>
    </row>
    <row r="69" spans="1:60" ht="108" customHeight="1" x14ac:dyDescent="0.3">
      <c r="A69" s="50" t="s">
        <v>733</v>
      </c>
      <c r="B69" s="42" t="s">
        <v>336</v>
      </c>
      <c r="C69" s="43" t="s">
        <v>317</v>
      </c>
      <c r="D69" s="220" t="s">
        <v>1881</v>
      </c>
      <c r="E69" s="221" t="s">
        <v>1882</v>
      </c>
      <c r="F69" s="144" t="s">
        <v>1365</v>
      </c>
      <c r="G69" s="94" t="s">
        <v>770</v>
      </c>
      <c r="H69" s="94"/>
      <c r="I69" s="45" t="s">
        <v>322</v>
      </c>
      <c r="J69" s="45" t="s">
        <v>322</v>
      </c>
      <c r="K69" s="45" t="s">
        <v>322</v>
      </c>
      <c r="L69" s="45" t="s">
        <v>322</v>
      </c>
      <c r="M69" s="46"/>
      <c r="N69" s="46"/>
      <c r="O69" s="46"/>
      <c r="P69" s="46"/>
      <c r="Q69" s="51"/>
      <c r="R69" s="51"/>
      <c r="S69" s="51"/>
      <c r="T69" s="51"/>
      <c r="U69" s="48"/>
      <c r="V69" s="48"/>
      <c r="W69" s="48"/>
      <c r="X69" s="48"/>
      <c r="Y69" s="49"/>
      <c r="Z69" s="49"/>
      <c r="AA69" s="49"/>
      <c r="AB69" s="49"/>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133">
        <v>100</v>
      </c>
      <c r="BF69" s="106">
        <v>0</v>
      </c>
      <c r="BG69" s="105">
        <v>90</v>
      </c>
    </row>
    <row r="70" spans="1:60" ht="104.25" customHeight="1" x14ac:dyDescent="0.3">
      <c r="A70" s="41" t="s">
        <v>352</v>
      </c>
      <c r="B70" s="42" t="s">
        <v>336</v>
      </c>
      <c r="C70" s="43" t="s">
        <v>317</v>
      </c>
      <c r="D70" s="220" t="s">
        <v>1883</v>
      </c>
      <c r="E70" s="220" t="s">
        <v>1884</v>
      </c>
      <c r="F70" s="88" t="s">
        <v>567</v>
      </c>
      <c r="G70" s="88" t="s">
        <v>574</v>
      </c>
      <c r="H70" s="88"/>
      <c r="I70" s="45" t="s">
        <v>322</v>
      </c>
      <c r="J70" s="45" t="s">
        <v>322</v>
      </c>
      <c r="K70" s="45" t="s">
        <v>322</v>
      </c>
      <c r="L70" s="45" t="s">
        <v>322</v>
      </c>
      <c r="M70" s="46"/>
      <c r="N70" s="46"/>
      <c r="O70" s="46"/>
      <c r="P70" s="46"/>
      <c r="Q70" s="47"/>
      <c r="R70" s="47"/>
      <c r="S70" s="47"/>
      <c r="T70" s="47"/>
      <c r="U70" s="48"/>
      <c r="V70" s="48"/>
      <c r="W70" s="48"/>
      <c r="X70" s="48"/>
      <c r="Y70" s="49"/>
      <c r="Z70" s="49"/>
      <c r="AA70" s="49"/>
      <c r="AB70" s="49"/>
      <c r="AC70" s="85"/>
      <c r="AD70" s="85"/>
      <c r="AE70" s="85"/>
      <c r="AF70" s="85"/>
      <c r="AG70" s="85"/>
      <c r="AH70" s="85"/>
      <c r="AI70" s="8"/>
      <c r="AJ70" s="86"/>
      <c r="AK70" s="86"/>
      <c r="AL70" s="86"/>
      <c r="AM70" s="86"/>
      <c r="AN70" s="85"/>
      <c r="AO70" s="86"/>
      <c r="AP70" s="86"/>
      <c r="AQ70" s="8"/>
      <c r="AR70" s="86"/>
      <c r="AS70" s="8"/>
      <c r="AT70" s="8"/>
      <c r="AU70" s="8"/>
      <c r="AV70" s="8"/>
      <c r="AW70" s="8"/>
      <c r="AX70" s="85"/>
      <c r="AY70" s="85"/>
      <c r="AZ70" s="85"/>
      <c r="BA70" s="85"/>
      <c r="BB70" s="85"/>
      <c r="BC70" s="85"/>
      <c r="BD70" s="85"/>
      <c r="BE70" s="133">
        <v>100</v>
      </c>
      <c r="BF70" s="106">
        <v>0</v>
      </c>
      <c r="BG70" s="105">
        <v>30</v>
      </c>
    </row>
    <row r="71" spans="1:60" ht="144.75" customHeight="1" x14ac:dyDescent="0.3">
      <c r="A71" s="41" t="s">
        <v>558</v>
      </c>
      <c r="B71" s="42" t="s">
        <v>392</v>
      </c>
      <c r="C71" s="43" t="s">
        <v>317</v>
      </c>
      <c r="D71" s="221" t="s">
        <v>1871</v>
      </c>
      <c r="E71" s="221" t="s">
        <v>1885</v>
      </c>
      <c r="F71" s="88" t="s">
        <v>393</v>
      </c>
      <c r="G71" s="88" t="s">
        <v>601</v>
      </c>
      <c r="H71" s="88"/>
      <c r="I71" s="45"/>
      <c r="J71" s="45"/>
      <c r="K71" s="45"/>
      <c r="L71" s="45"/>
      <c r="M71" s="46"/>
      <c r="N71" s="46"/>
      <c r="O71" s="46"/>
      <c r="P71" s="46"/>
      <c r="Q71" s="47"/>
      <c r="R71" s="47"/>
      <c r="S71" s="47"/>
      <c r="T71" s="47"/>
      <c r="U71" s="48"/>
      <c r="V71" s="48"/>
      <c r="W71" s="48"/>
      <c r="X71" s="48"/>
      <c r="Y71" s="49"/>
      <c r="Z71" s="49"/>
      <c r="AA71" s="49"/>
      <c r="AB71" s="49"/>
      <c r="AC71" s="85"/>
      <c r="AD71" s="85"/>
      <c r="AE71" s="85"/>
      <c r="AF71" s="85"/>
      <c r="AG71" s="85"/>
      <c r="AH71" s="85"/>
      <c r="AI71" s="8"/>
      <c r="AJ71" s="86"/>
      <c r="AK71" s="86"/>
      <c r="AL71" s="86"/>
      <c r="AM71" s="86" t="s">
        <v>322</v>
      </c>
      <c r="AN71" s="85"/>
      <c r="AO71" s="86"/>
      <c r="AP71" s="86"/>
      <c r="AQ71" s="8"/>
      <c r="AR71" s="86"/>
      <c r="AS71" s="8"/>
      <c r="AT71" s="8"/>
      <c r="AU71" s="8"/>
      <c r="AV71" s="8"/>
      <c r="AW71" s="8"/>
      <c r="AX71" s="85"/>
      <c r="AY71" s="85"/>
      <c r="AZ71" s="85"/>
      <c r="BA71" s="85"/>
      <c r="BB71" s="85"/>
      <c r="BC71" s="85"/>
      <c r="BD71" s="85"/>
      <c r="BE71" s="133">
        <v>100</v>
      </c>
      <c r="BF71" s="106">
        <v>0</v>
      </c>
      <c r="BG71" s="105">
        <v>5</v>
      </c>
    </row>
    <row r="72" spans="1:60" ht="226.5" customHeight="1" x14ac:dyDescent="0.3">
      <c r="A72" s="41" t="s">
        <v>369</v>
      </c>
      <c r="B72" s="42" t="s">
        <v>370</v>
      </c>
      <c r="C72" s="43" t="s">
        <v>371</v>
      </c>
      <c r="D72" s="227" t="s">
        <v>1859</v>
      </c>
      <c r="E72" s="221" t="s">
        <v>1897</v>
      </c>
      <c r="F72" s="94" t="s">
        <v>598</v>
      </c>
      <c r="G72" s="94" t="s">
        <v>787</v>
      </c>
      <c r="H72" s="94"/>
      <c r="I72" s="45" t="s">
        <v>322</v>
      </c>
      <c r="J72" s="45" t="s">
        <v>322</v>
      </c>
      <c r="K72" s="45" t="s">
        <v>322</v>
      </c>
      <c r="L72" s="45" t="s">
        <v>322</v>
      </c>
      <c r="M72" s="46"/>
      <c r="N72" s="46"/>
      <c r="O72" s="46"/>
      <c r="P72" s="46"/>
      <c r="Q72" s="47"/>
      <c r="R72" s="47"/>
      <c r="S72" s="47"/>
      <c r="T72" s="47"/>
      <c r="U72" s="48"/>
      <c r="V72" s="48"/>
      <c r="W72" s="48"/>
      <c r="X72" s="48"/>
      <c r="Y72" s="49"/>
      <c r="Z72" s="49"/>
      <c r="AA72" s="49"/>
      <c r="AB72" s="49"/>
      <c r="AC72" s="85"/>
      <c r="AD72" s="85"/>
      <c r="AE72" s="85"/>
      <c r="AF72" s="85"/>
      <c r="AG72" s="85"/>
      <c r="AH72" s="85"/>
      <c r="AI72" s="8"/>
      <c r="AJ72" s="86"/>
      <c r="AK72" s="86"/>
      <c r="AL72" s="86"/>
      <c r="AM72" s="86"/>
      <c r="AN72" s="85"/>
      <c r="AO72" s="86"/>
      <c r="AP72" s="86"/>
      <c r="AQ72" s="8"/>
      <c r="AR72" s="86"/>
      <c r="AS72" s="8"/>
      <c r="AT72" s="8"/>
      <c r="AU72" s="8"/>
      <c r="AV72" s="8"/>
      <c r="AW72" s="8"/>
      <c r="AX72" s="85"/>
      <c r="AY72" s="85"/>
      <c r="AZ72" s="85"/>
      <c r="BA72" s="85"/>
      <c r="BB72" s="85"/>
      <c r="BC72" s="85"/>
      <c r="BD72" s="85"/>
      <c r="BE72" s="133">
        <v>100</v>
      </c>
      <c r="BF72" s="106">
        <v>0</v>
      </c>
      <c r="BG72" s="105">
        <v>30</v>
      </c>
    </row>
    <row r="73" spans="1:60" ht="203.25" customHeight="1" x14ac:dyDescent="0.3">
      <c r="A73" s="41" t="s">
        <v>387</v>
      </c>
      <c r="B73" s="42" t="s">
        <v>336</v>
      </c>
      <c r="C73" s="43" t="s">
        <v>371</v>
      </c>
      <c r="D73" s="227" t="s">
        <v>1859</v>
      </c>
      <c r="E73" s="221" t="s">
        <v>1897</v>
      </c>
      <c r="F73" s="88" t="s">
        <v>949</v>
      </c>
      <c r="G73" s="88" t="s">
        <v>948</v>
      </c>
      <c r="H73" s="88"/>
      <c r="I73" s="45"/>
      <c r="J73" s="45"/>
      <c r="K73" s="45" t="s">
        <v>322</v>
      </c>
      <c r="L73" s="45" t="s">
        <v>322</v>
      </c>
      <c r="M73" s="46"/>
      <c r="N73" s="46"/>
      <c r="O73" s="46"/>
      <c r="P73" s="46"/>
      <c r="Q73" s="47"/>
      <c r="R73" s="47"/>
      <c r="S73" s="47"/>
      <c r="T73" s="47"/>
      <c r="U73" s="48"/>
      <c r="V73" s="48"/>
      <c r="W73" s="48"/>
      <c r="X73" s="48"/>
      <c r="Y73" s="49"/>
      <c r="Z73" s="49"/>
      <c r="AA73" s="49"/>
      <c r="AB73" s="49"/>
      <c r="AC73" s="85"/>
      <c r="AD73" s="85"/>
      <c r="AE73" s="85"/>
      <c r="AF73" s="85"/>
      <c r="AG73" s="85"/>
      <c r="AH73" s="85"/>
      <c r="AI73" s="8"/>
      <c r="AJ73" s="86"/>
      <c r="AK73" s="86"/>
      <c r="AL73" s="86"/>
      <c r="AM73" s="86"/>
      <c r="AN73" s="85"/>
      <c r="AO73" s="86"/>
      <c r="AP73" s="86"/>
      <c r="AQ73" s="8"/>
      <c r="AR73" s="86"/>
      <c r="AS73" s="8"/>
      <c r="AT73" s="8"/>
      <c r="AU73" s="8"/>
      <c r="AV73" s="8"/>
      <c r="AW73" s="8"/>
      <c r="AX73" s="85"/>
      <c r="AY73" s="85"/>
      <c r="AZ73" s="85"/>
      <c r="BA73" s="85"/>
      <c r="BB73" s="85"/>
      <c r="BC73" s="85"/>
      <c r="BD73" s="85"/>
      <c r="BE73" s="133">
        <v>100</v>
      </c>
      <c r="BF73" s="106">
        <v>0</v>
      </c>
      <c r="BG73" s="105">
        <v>85</v>
      </c>
    </row>
    <row r="74" spans="1:60" ht="103.5" customHeight="1" x14ac:dyDescent="0.3">
      <c r="A74" s="41" t="s">
        <v>389</v>
      </c>
      <c r="B74" s="42" t="s">
        <v>336</v>
      </c>
      <c r="C74" s="43" t="s">
        <v>371</v>
      </c>
      <c r="D74" s="227" t="s">
        <v>1859</v>
      </c>
      <c r="E74" s="221" t="s">
        <v>1897</v>
      </c>
      <c r="F74" s="88" t="s">
        <v>390</v>
      </c>
      <c r="G74" s="88" t="s">
        <v>1011</v>
      </c>
      <c r="H74" s="88"/>
      <c r="I74" s="45" t="s">
        <v>322</v>
      </c>
      <c r="J74" s="45" t="s">
        <v>322</v>
      </c>
      <c r="K74" s="45"/>
      <c r="L74" s="45"/>
      <c r="M74" s="46"/>
      <c r="N74" s="46"/>
      <c r="O74" s="46"/>
      <c r="P74" s="46"/>
      <c r="Q74" s="47"/>
      <c r="R74" s="47"/>
      <c r="S74" s="47"/>
      <c r="T74" s="47"/>
      <c r="U74" s="48"/>
      <c r="V74" s="48"/>
      <c r="W74" s="48"/>
      <c r="X74" s="48"/>
      <c r="Y74" s="49"/>
      <c r="Z74" s="49"/>
      <c r="AA74" s="49"/>
      <c r="AB74" s="49"/>
      <c r="AC74" s="85"/>
      <c r="AD74" s="85"/>
      <c r="AE74" s="85"/>
      <c r="AF74" s="85"/>
      <c r="AG74" s="85"/>
      <c r="AH74" s="85"/>
      <c r="AI74" s="8"/>
      <c r="AJ74" s="86"/>
      <c r="AK74" s="86"/>
      <c r="AL74" s="86"/>
      <c r="AM74" s="86"/>
      <c r="AN74" s="85"/>
      <c r="AO74" s="86"/>
      <c r="AP74" s="86"/>
      <c r="AQ74" s="8"/>
      <c r="AR74" s="86"/>
      <c r="AS74" s="8"/>
      <c r="AT74" s="8"/>
      <c r="AU74" s="8"/>
      <c r="AV74" s="8"/>
      <c r="AW74" s="8"/>
      <c r="AX74" s="85"/>
      <c r="AY74" s="85"/>
      <c r="AZ74" s="85"/>
      <c r="BA74" s="85"/>
      <c r="BB74" s="85"/>
      <c r="BC74" s="85"/>
      <c r="BD74" s="85"/>
      <c r="BE74" s="133">
        <v>50</v>
      </c>
      <c r="BF74" s="106">
        <v>0</v>
      </c>
      <c r="BG74" s="105">
        <v>85</v>
      </c>
    </row>
    <row r="75" spans="1:60" ht="57.6" x14ac:dyDescent="0.3">
      <c r="A75" s="41" t="s">
        <v>771</v>
      </c>
      <c r="B75" s="42" t="s">
        <v>336</v>
      </c>
      <c r="C75" s="43" t="s">
        <v>371</v>
      </c>
      <c r="D75" s="227" t="s">
        <v>1859</v>
      </c>
      <c r="E75" s="221" t="s">
        <v>1897</v>
      </c>
      <c r="F75" s="145" t="s">
        <v>772</v>
      </c>
      <c r="G75" s="146" t="s">
        <v>1307</v>
      </c>
      <c r="H75" s="146"/>
      <c r="I75" s="45" t="s">
        <v>322</v>
      </c>
      <c r="J75" s="45" t="s">
        <v>322</v>
      </c>
      <c r="K75" s="45" t="s">
        <v>322</v>
      </c>
      <c r="L75" s="45" t="s">
        <v>322</v>
      </c>
      <c r="M75" s="46"/>
      <c r="N75" s="46"/>
      <c r="O75" s="46"/>
      <c r="P75" s="46"/>
      <c r="Q75" s="51"/>
      <c r="R75" s="51"/>
      <c r="S75" s="51"/>
      <c r="T75" s="51"/>
      <c r="U75" s="48"/>
      <c r="V75" s="48"/>
      <c r="W75" s="48"/>
      <c r="X75" s="48"/>
      <c r="Y75" s="49"/>
      <c r="Z75" s="49"/>
      <c r="AA75" s="49"/>
      <c r="AB75" s="49"/>
      <c r="AC75" s="85"/>
      <c r="AD75" s="85"/>
      <c r="AE75" s="85"/>
      <c r="AF75" s="85"/>
      <c r="AG75" s="85"/>
      <c r="AH75" s="85"/>
      <c r="AI75" s="8"/>
      <c r="AJ75" s="85"/>
      <c r="AK75" s="85"/>
      <c r="AL75" s="85"/>
      <c r="AM75" s="85"/>
      <c r="AN75" s="85"/>
      <c r="AO75" s="86"/>
      <c r="AP75" s="86"/>
      <c r="AQ75" s="86"/>
      <c r="AR75" s="86"/>
      <c r="AS75" s="8"/>
      <c r="AT75" s="8"/>
      <c r="AU75" s="8"/>
      <c r="AV75" s="8"/>
      <c r="AW75" s="8"/>
      <c r="AX75" s="85"/>
      <c r="AY75" s="85"/>
      <c r="AZ75" s="85"/>
      <c r="BA75" s="85"/>
      <c r="BB75" s="85"/>
      <c r="BC75" s="85"/>
      <c r="BD75" s="85"/>
      <c r="BE75" s="133">
        <v>100</v>
      </c>
      <c r="BF75" s="106">
        <v>0</v>
      </c>
      <c r="BG75" s="105">
        <v>35</v>
      </c>
    </row>
    <row r="76" spans="1:60" ht="57.6" x14ac:dyDescent="0.3">
      <c r="A76" s="41" t="s">
        <v>372</v>
      </c>
      <c r="B76" s="42" t="s">
        <v>373</v>
      </c>
      <c r="C76" s="43" t="s">
        <v>371</v>
      </c>
      <c r="D76" s="227" t="s">
        <v>1859</v>
      </c>
      <c r="E76" s="221" t="s">
        <v>1897</v>
      </c>
      <c r="F76" s="94" t="s">
        <v>613</v>
      </c>
      <c r="G76" s="94" t="s">
        <v>617</v>
      </c>
      <c r="H76" s="94"/>
      <c r="I76" s="45" t="s">
        <v>322</v>
      </c>
      <c r="J76" s="45" t="s">
        <v>322</v>
      </c>
      <c r="K76" s="45" t="s">
        <v>322</v>
      </c>
      <c r="L76" s="45" t="s">
        <v>322</v>
      </c>
      <c r="M76" s="46"/>
      <c r="N76" s="46"/>
      <c r="O76" s="46"/>
      <c r="P76" s="46"/>
      <c r="Q76" s="47"/>
      <c r="R76" s="47"/>
      <c r="S76" s="47"/>
      <c r="T76" s="47"/>
      <c r="U76" s="48"/>
      <c r="V76" s="48"/>
      <c r="W76" s="48"/>
      <c r="X76" s="48"/>
      <c r="Y76" s="49"/>
      <c r="Z76" s="49"/>
      <c r="AA76" s="49"/>
      <c r="AB76" s="49"/>
      <c r="AC76" s="85"/>
      <c r="AD76" s="85"/>
      <c r="AE76" s="85"/>
      <c r="AF76" s="85"/>
      <c r="AG76" s="85"/>
      <c r="AH76" s="85"/>
      <c r="AI76" s="8"/>
      <c r="AJ76" s="86"/>
      <c r="AK76" s="86"/>
      <c r="AL76" s="86"/>
      <c r="AM76" s="86"/>
      <c r="AN76" s="85"/>
      <c r="AO76" s="86"/>
      <c r="AP76" s="86"/>
      <c r="AQ76" s="8"/>
      <c r="AR76" s="86"/>
      <c r="AS76" s="8"/>
      <c r="AT76" s="8"/>
      <c r="AU76" s="8"/>
      <c r="AV76" s="8"/>
      <c r="AW76" s="8"/>
      <c r="AX76" s="85"/>
      <c r="AY76" s="85"/>
      <c r="AZ76" s="85"/>
      <c r="BA76" s="85"/>
      <c r="BB76" s="85"/>
      <c r="BC76" s="85"/>
      <c r="BD76" s="85"/>
      <c r="BE76" s="133">
        <v>100</v>
      </c>
      <c r="BF76" s="106">
        <v>0</v>
      </c>
      <c r="BG76" s="105">
        <v>30</v>
      </c>
    </row>
    <row r="77" spans="1:60" ht="43.5" customHeight="1" x14ac:dyDescent="0.3">
      <c r="A77" s="41" t="s">
        <v>374</v>
      </c>
      <c r="B77" s="42" t="s">
        <v>375</v>
      </c>
      <c r="C77" s="43" t="s">
        <v>371</v>
      </c>
      <c r="D77" s="227" t="s">
        <v>1859</v>
      </c>
      <c r="E77" s="221" t="s">
        <v>1897</v>
      </c>
      <c r="F77" s="88" t="s">
        <v>614</v>
      </c>
      <c r="G77" s="88" t="s">
        <v>618</v>
      </c>
      <c r="H77" s="88"/>
      <c r="I77" s="45" t="s">
        <v>322</v>
      </c>
      <c r="J77" s="45" t="s">
        <v>322</v>
      </c>
      <c r="K77" s="45" t="s">
        <v>322</v>
      </c>
      <c r="L77" s="45" t="s">
        <v>322</v>
      </c>
      <c r="M77" s="46"/>
      <c r="N77" s="46"/>
      <c r="O77" s="46"/>
      <c r="P77" s="46"/>
      <c r="Q77" s="47"/>
      <c r="R77" s="47"/>
      <c r="S77" s="47"/>
      <c r="T77" s="47"/>
      <c r="U77" s="48"/>
      <c r="V77" s="48"/>
      <c r="W77" s="48"/>
      <c r="X77" s="48"/>
      <c r="Y77" s="49"/>
      <c r="Z77" s="49"/>
      <c r="AA77" s="49"/>
      <c r="AB77" s="49"/>
      <c r="AC77" s="85"/>
      <c r="AD77" s="85"/>
      <c r="AE77" s="85"/>
      <c r="AF77" s="85"/>
      <c r="AG77" s="85"/>
      <c r="AH77" s="85"/>
      <c r="AI77" s="8"/>
      <c r="AJ77" s="86"/>
      <c r="AK77" s="86"/>
      <c r="AL77" s="86"/>
      <c r="AM77" s="86"/>
      <c r="AN77" s="85"/>
      <c r="AO77" s="86"/>
      <c r="AP77" s="86"/>
      <c r="AQ77" s="8"/>
      <c r="AR77" s="86"/>
      <c r="AS77" s="8"/>
      <c r="AT77" s="8"/>
      <c r="AU77" s="8"/>
      <c r="AV77" s="8"/>
      <c r="AW77" s="8"/>
      <c r="AX77" s="85"/>
      <c r="AY77" s="85"/>
      <c r="AZ77" s="85"/>
      <c r="BA77" s="85"/>
      <c r="BB77" s="85"/>
      <c r="BC77" s="85"/>
      <c r="BD77" s="85"/>
      <c r="BE77" s="133">
        <v>100</v>
      </c>
      <c r="BF77" s="106">
        <v>0</v>
      </c>
      <c r="BG77" s="105">
        <v>50</v>
      </c>
    </row>
    <row r="78" spans="1:60" ht="43.2" x14ac:dyDescent="0.3">
      <c r="A78" s="41" t="s">
        <v>376</v>
      </c>
      <c r="B78" s="42" t="s">
        <v>377</v>
      </c>
      <c r="C78" s="43" t="s">
        <v>371</v>
      </c>
      <c r="D78" s="227" t="s">
        <v>1859</v>
      </c>
      <c r="E78" s="221" t="s">
        <v>1897</v>
      </c>
      <c r="F78" s="88" t="s">
        <v>378</v>
      </c>
      <c r="G78" s="88" t="s">
        <v>575</v>
      </c>
      <c r="H78" s="88"/>
      <c r="I78" s="45"/>
      <c r="J78" s="45"/>
      <c r="K78" s="45" t="s">
        <v>322</v>
      </c>
      <c r="L78" s="45" t="s">
        <v>322</v>
      </c>
      <c r="M78" s="46"/>
      <c r="N78" s="46"/>
      <c r="O78" s="46"/>
      <c r="P78" s="46"/>
      <c r="Q78" s="47"/>
      <c r="R78" s="47"/>
      <c r="S78" s="47"/>
      <c r="T78" s="47"/>
      <c r="U78" s="48"/>
      <c r="V78" s="48"/>
      <c r="W78" s="48"/>
      <c r="X78" s="48"/>
      <c r="Y78" s="49"/>
      <c r="Z78" s="49"/>
      <c r="AA78" s="49"/>
      <c r="AB78" s="49"/>
      <c r="AC78" s="85"/>
      <c r="AD78" s="85"/>
      <c r="AE78" s="85"/>
      <c r="AF78" s="85"/>
      <c r="AG78" s="85"/>
      <c r="AH78" s="85"/>
      <c r="AI78" s="8"/>
      <c r="AJ78" s="86"/>
      <c r="AK78" s="86"/>
      <c r="AL78" s="86"/>
      <c r="AM78" s="86"/>
      <c r="AN78" s="85"/>
      <c r="AO78" s="86"/>
      <c r="AP78" s="86"/>
      <c r="AQ78" s="8"/>
      <c r="AR78" s="86"/>
      <c r="AS78" s="8"/>
      <c r="AT78" s="8"/>
      <c r="AU78" s="8"/>
      <c r="AV78" s="8"/>
      <c r="AW78" s="8"/>
      <c r="AX78" s="85"/>
      <c r="AY78" s="85"/>
      <c r="AZ78" s="85"/>
      <c r="BA78" s="85"/>
      <c r="BB78" s="85"/>
      <c r="BC78" s="85"/>
      <c r="BD78" s="85"/>
      <c r="BE78" s="133">
        <v>100</v>
      </c>
      <c r="BF78" s="106">
        <v>0</v>
      </c>
      <c r="BG78" s="105">
        <v>30</v>
      </c>
    </row>
    <row r="79" spans="1:60" ht="53.25" customHeight="1" x14ac:dyDescent="0.3">
      <c r="A79" s="41" t="s">
        <v>379</v>
      </c>
      <c r="B79" s="42" t="s">
        <v>336</v>
      </c>
      <c r="C79" s="43" t="s">
        <v>371</v>
      </c>
      <c r="D79" s="227" t="s">
        <v>1859</v>
      </c>
      <c r="E79" s="221" t="s">
        <v>1897</v>
      </c>
      <c r="F79" s="88" t="s">
        <v>568</v>
      </c>
      <c r="G79" s="88" t="s">
        <v>611</v>
      </c>
      <c r="H79" s="88"/>
      <c r="I79" s="45" t="s">
        <v>322</v>
      </c>
      <c r="J79" s="45" t="s">
        <v>322</v>
      </c>
      <c r="K79" s="45" t="s">
        <v>322</v>
      </c>
      <c r="L79" s="45" t="s">
        <v>322</v>
      </c>
      <c r="M79" s="46"/>
      <c r="N79" s="46"/>
      <c r="O79" s="46"/>
      <c r="P79" s="46"/>
      <c r="Q79" s="47"/>
      <c r="R79" s="47"/>
      <c r="S79" s="47"/>
      <c r="T79" s="47"/>
      <c r="U79" s="48"/>
      <c r="V79" s="48"/>
      <c r="W79" s="48"/>
      <c r="X79" s="48"/>
      <c r="Y79" s="49"/>
      <c r="Z79" s="49"/>
      <c r="AA79" s="49"/>
      <c r="AB79" s="49"/>
      <c r="AC79" s="85"/>
      <c r="AD79" s="85"/>
      <c r="AE79" s="85"/>
      <c r="AF79" s="85"/>
      <c r="AG79" s="85"/>
      <c r="AH79" s="85"/>
      <c r="AI79" s="8"/>
      <c r="AJ79" s="86"/>
      <c r="AK79" s="86"/>
      <c r="AL79" s="86"/>
      <c r="AM79" s="86"/>
      <c r="AN79" s="85"/>
      <c r="AO79" s="86"/>
      <c r="AP79" s="86"/>
      <c r="AQ79" s="8"/>
      <c r="AR79" s="86"/>
      <c r="AS79" s="8"/>
      <c r="AT79" s="8"/>
      <c r="AU79" s="8"/>
      <c r="AV79" s="8"/>
      <c r="AW79" s="8"/>
      <c r="AX79" s="85"/>
      <c r="AY79" s="85"/>
      <c r="AZ79" s="85"/>
      <c r="BA79" s="85"/>
      <c r="BB79" s="85"/>
      <c r="BC79" s="85"/>
      <c r="BD79" s="85"/>
      <c r="BE79" s="133">
        <v>100</v>
      </c>
      <c r="BF79" s="106">
        <v>0</v>
      </c>
      <c r="BG79" s="105">
        <v>15</v>
      </c>
    </row>
    <row r="80" spans="1:60" ht="54.75" customHeight="1" x14ac:dyDescent="0.3">
      <c r="A80" s="41" t="s">
        <v>380</v>
      </c>
      <c r="B80" s="42" t="s">
        <v>336</v>
      </c>
      <c r="C80" s="43" t="s">
        <v>371</v>
      </c>
      <c r="D80" s="227" t="s">
        <v>1859</v>
      </c>
      <c r="E80" s="221" t="s">
        <v>1897</v>
      </c>
      <c r="F80" s="88" t="s">
        <v>381</v>
      </c>
      <c r="G80" s="88" t="s">
        <v>769</v>
      </c>
      <c r="H80" s="88"/>
      <c r="I80" s="45" t="s">
        <v>322</v>
      </c>
      <c r="J80" s="45" t="s">
        <v>322</v>
      </c>
      <c r="K80" s="45" t="s">
        <v>322</v>
      </c>
      <c r="L80" s="45" t="s">
        <v>322</v>
      </c>
      <c r="M80" s="46"/>
      <c r="N80" s="46"/>
      <c r="O80" s="46"/>
      <c r="P80" s="46"/>
      <c r="Q80" s="47"/>
      <c r="R80" s="47"/>
      <c r="S80" s="47"/>
      <c r="T80" s="47"/>
      <c r="U80" s="48"/>
      <c r="V80" s="48"/>
      <c r="W80" s="48"/>
      <c r="X80" s="48"/>
      <c r="Y80" s="49"/>
      <c r="Z80" s="49"/>
      <c r="AA80" s="49"/>
      <c r="AB80" s="49"/>
      <c r="AC80" s="85"/>
      <c r="AD80" s="85"/>
      <c r="AE80" s="85"/>
      <c r="AF80" s="85"/>
      <c r="AG80" s="85"/>
      <c r="AH80" s="85"/>
      <c r="AI80" s="8"/>
      <c r="AJ80" s="86"/>
      <c r="AK80" s="86"/>
      <c r="AL80" s="86"/>
      <c r="AM80" s="86"/>
      <c r="AN80" s="85"/>
      <c r="AO80" s="86"/>
      <c r="AP80" s="86"/>
      <c r="AQ80" s="8"/>
      <c r="AR80" s="86"/>
      <c r="AS80" s="8"/>
      <c r="AT80" s="8"/>
      <c r="AU80" s="8"/>
      <c r="AV80" s="8"/>
      <c r="AW80" s="8"/>
      <c r="AX80" s="85"/>
      <c r="AY80" s="85"/>
      <c r="AZ80" s="85"/>
      <c r="BA80" s="85"/>
      <c r="BB80" s="85"/>
      <c r="BC80" s="85"/>
      <c r="BD80" s="85"/>
      <c r="BE80" s="133">
        <v>100</v>
      </c>
      <c r="BF80" s="106">
        <v>0</v>
      </c>
      <c r="BG80" s="105">
        <v>15</v>
      </c>
    </row>
    <row r="81" spans="1:59" ht="31.2" x14ac:dyDescent="0.3">
      <c r="A81" s="41" t="s">
        <v>382</v>
      </c>
      <c r="B81" s="42" t="s">
        <v>336</v>
      </c>
      <c r="C81" s="43" t="s">
        <v>371</v>
      </c>
      <c r="D81" s="227" t="s">
        <v>1859</v>
      </c>
      <c r="E81" s="221" t="s">
        <v>1897</v>
      </c>
      <c r="F81" s="88" t="s">
        <v>383</v>
      </c>
      <c r="G81" s="88" t="s">
        <v>612</v>
      </c>
      <c r="H81" s="88"/>
      <c r="I81" s="45" t="s">
        <v>322</v>
      </c>
      <c r="J81" s="45" t="s">
        <v>322</v>
      </c>
      <c r="K81" s="45" t="s">
        <v>322</v>
      </c>
      <c r="L81" s="45" t="s">
        <v>322</v>
      </c>
      <c r="M81" s="46"/>
      <c r="N81" s="46"/>
      <c r="O81" s="46"/>
      <c r="P81" s="46"/>
      <c r="Q81" s="47"/>
      <c r="R81" s="47"/>
      <c r="S81" s="47"/>
      <c r="T81" s="47"/>
      <c r="U81" s="48"/>
      <c r="V81" s="48"/>
      <c r="W81" s="48"/>
      <c r="X81" s="48"/>
      <c r="Y81" s="49"/>
      <c r="Z81" s="49"/>
      <c r="AA81" s="49"/>
      <c r="AB81" s="49"/>
      <c r="AC81" s="85"/>
      <c r="AD81" s="85"/>
      <c r="AE81" s="85"/>
      <c r="AF81" s="85"/>
      <c r="AG81" s="85"/>
      <c r="AH81" s="85"/>
      <c r="AI81" s="8"/>
      <c r="AJ81" s="86"/>
      <c r="AK81" s="86"/>
      <c r="AL81" s="86"/>
      <c r="AM81" s="86"/>
      <c r="AN81" s="85"/>
      <c r="AO81" s="86"/>
      <c r="AP81" s="86"/>
      <c r="AQ81" s="8"/>
      <c r="AR81" s="86"/>
      <c r="AS81" s="8"/>
      <c r="AT81" s="8"/>
      <c r="AU81" s="8"/>
      <c r="AV81" s="8"/>
      <c r="AW81" s="8"/>
      <c r="AX81" s="85"/>
      <c r="AY81" s="85"/>
      <c r="AZ81" s="85"/>
      <c r="BA81" s="85"/>
      <c r="BB81" s="85"/>
      <c r="BC81" s="85"/>
      <c r="BD81" s="85"/>
      <c r="BE81" s="133">
        <v>100</v>
      </c>
      <c r="BF81" s="106">
        <v>0</v>
      </c>
      <c r="BG81" s="105">
        <v>50</v>
      </c>
    </row>
    <row r="82" spans="1:59" ht="36" customHeight="1" x14ac:dyDescent="0.3">
      <c r="A82" s="41" t="s">
        <v>384</v>
      </c>
      <c r="B82" s="42" t="s">
        <v>336</v>
      </c>
      <c r="C82" s="43" t="s">
        <v>371</v>
      </c>
      <c r="D82" s="227" t="s">
        <v>1859</v>
      </c>
      <c r="E82" s="221" t="s">
        <v>1897</v>
      </c>
      <c r="F82" s="88" t="s">
        <v>386</v>
      </c>
      <c r="G82" s="88" t="s">
        <v>599</v>
      </c>
      <c r="H82" s="88"/>
      <c r="I82" s="45" t="s">
        <v>322</v>
      </c>
      <c r="J82" s="45" t="s">
        <v>322</v>
      </c>
      <c r="K82" s="45" t="s">
        <v>322</v>
      </c>
      <c r="L82" s="45" t="s">
        <v>322</v>
      </c>
      <c r="M82" s="46"/>
      <c r="N82" s="46"/>
      <c r="O82" s="46"/>
      <c r="P82" s="46"/>
      <c r="Q82" s="47"/>
      <c r="R82" s="47"/>
      <c r="S82" s="47"/>
      <c r="T82" s="47"/>
      <c r="U82" s="48"/>
      <c r="V82" s="48"/>
      <c r="W82" s="48"/>
      <c r="X82" s="48"/>
      <c r="Y82" s="49"/>
      <c r="Z82" s="49"/>
      <c r="AA82" s="49"/>
      <c r="AB82" s="49"/>
      <c r="AC82" s="85"/>
      <c r="AD82" s="85"/>
      <c r="AE82" s="85"/>
      <c r="AF82" s="85"/>
      <c r="AG82" s="85"/>
      <c r="AH82" s="85"/>
      <c r="AI82" s="8"/>
      <c r="AJ82" s="86"/>
      <c r="AK82" s="86"/>
      <c r="AL82" s="86"/>
      <c r="AM82" s="86"/>
      <c r="AN82" s="85"/>
      <c r="AO82" s="86"/>
      <c r="AP82" s="86"/>
      <c r="AQ82" s="8"/>
      <c r="AR82" s="86"/>
      <c r="AS82" s="8"/>
      <c r="AT82" s="8"/>
      <c r="AU82" s="8"/>
      <c r="AV82" s="8"/>
      <c r="AW82" s="8"/>
      <c r="AX82" s="85"/>
      <c r="AY82" s="85"/>
      <c r="AZ82" s="85"/>
      <c r="BA82" s="85"/>
      <c r="BB82" s="85"/>
      <c r="BC82" s="85"/>
      <c r="BD82" s="85"/>
      <c r="BE82" s="133">
        <v>100</v>
      </c>
      <c r="BF82" s="106">
        <v>0</v>
      </c>
      <c r="BG82" s="105">
        <v>60</v>
      </c>
    </row>
    <row r="83" spans="1:59" ht="45" customHeight="1" x14ac:dyDescent="0.3">
      <c r="A83" s="41" t="s">
        <v>385</v>
      </c>
      <c r="B83" s="42" t="s">
        <v>336</v>
      </c>
      <c r="C83" s="43" t="s">
        <v>371</v>
      </c>
      <c r="D83" s="227" t="s">
        <v>1859</v>
      </c>
      <c r="E83" s="221" t="s">
        <v>1897</v>
      </c>
      <c r="F83" s="88" t="s">
        <v>388</v>
      </c>
      <c r="G83" s="88" t="s">
        <v>600</v>
      </c>
      <c r="H83" s="88"/>
      <c r="I83" s="45" t="s">
        <v>322</v>
      </c>
      <c r="J83" s="45" t="s">
        <v>322</v>
      </c>
      <c r="K83" s="45" t="s">
        <v>322</v>
      </c>
      <c r="L83" s="45" t="s">
        <v>322</v>
      </c>
      <c r="M83" s="46"/>
      <c r="N83" s="46"/>
      <c r="O83" s="46"/>
      <c r="P83" s="46"/>
      <c r="Q83" s="47"/>
      <c r="R83" s="47"/>
      <c r="S83" s="47"/>
      <c r="T83" s="47"/>
      <c r="U83" s="48"/>
      <c r="V83" s="48"/>
      <c r="W83" s="48"/>
      <c r="X83" s="48"/>
      <c r="Y83" s="49"/>
      <c r="Z83" s="49"/>
      <c r="AA83" s="49"/>
      <c r="AB83" s="49"/>
      <c r="AC83" s="85"/>
      <c r="AD83" s="85"/>
      <c r="AE83" s="85"/>
      <c r="AF83" s="85"/>
      <c r="AG83" s="85"/>
      <c r="AH83" s="85"/>
      <c r="AI83" s="8"/>
      <c r="AJ83" s="86"/>
      <c r="AK83" s="86"/>
      <c r="AL83" s="86"/>
      <c r="AM83" s="86"/>
      <c r="AN83" s="85"/>
      <c r="AO83" s="86"/>
      <c r="AP83" s="86"/>
      <c r="AQ83" s="8"/>
      <c r="AR83" s="86"/>
      <c r="AS83" s="8"/>
      <c r="AT83" s="8"/>
      <c r="AU83" s="8"/>
      <c r="AV83" s="8"/>
      <c r="AW83" s="8"/>
      <c r="AX83" s="85"/>
      <c r="AY83" s="85"/>
      <c r="AZ83" s="85"/>
      <c r="BA83" s="85"/>
      <c r="BB83" s="85"/>
      <c r="BC83" s="85"/>
      <c r="BD83" s="85"/>
      <c r="BE83" s="133">
        <v>100</v>
      </c>
      <c r="BF83" s="106">
        <v>0</v>
      </c>
      <c r="BG83" s="105">
        <v>75</v>
      </c>
    </row>
    <row r="84" spans="1:59" ht="58.5" customHeight="1" x14ac:dyDescent="0.3">
      <c r="A84" s="41" t="s">
        <v>337</v>
      </c>
      <c r="B84" s="42" t="s">
        <v>338</v>
      </c>
      <c r="C84" s="43" t="s">
        <v>78</v>
      </c>
      <c r="D84" s="227" t="s">
        <v>1875</v>
      </c>
      <c r="E84" s="229" t="s">
        <v>1876</v>
      </c>
      <c r="F84" s="94" t="s">
        <v>1366</v>
      </c>
      <c r="G84" s="94" t="s">
        <v>615</v>
      </c>
      <c r="H84" s="94"/>
      <c r="I84" s="45" t="s">
        <v>322</v>
      </c>
      <c r="J84" s="45" t="s">
        <v>322</v>
      </c>
      <c r="K84" s="45" t="s">
        <v>322</v>
      </c>
      <c r="L84" s="45" t="s">
        <v>322</v>
      </c>
      <c r="M84" s="46"/>
      <c r="N84" s="46"/>
      <c r="O84" s="46"/>
      <c r="P84" s="46"/>
      <c r="Q84" s="47"/>
      <c r="R84" s="47"/>
      <c r="S84" s="47"/>
      <c r="T84" s="47"/>
      <c r="U84" s="48"/>
      <c r="V84" s="48"/>
      <c r="W84" s="48"/>
      <c r="X84" s="48"/>
      <c r="Y84" s="49"/>
      <c r="Z84" s="49"/>
      <c r="AA84" s="49"/>
      <c r="AB84" s="49"/>
      <c r="AC84" s="85"/>
      <c r="AD84" s="85"/>
      <c r="AE84" s="85"/>
      <c r="AF84" s="85"/>
      <c r="AG84" s="85"/>
      <c r="AH84" s="85"/>
      <c r="AI84" s="8"/>
      <c r="AJ84" s="86"/>
      <c r="AK84" s="86"/>
      <c r="AL84" s="86"/>
      <c r="AM84" s="86"/>
      <c r="AN84" s="85"/>
      <c r="AO84" s="86"/>
      <c r="AP84" s="86"/>
      <c r="AQ84" s="8"/>
      <c r="AR84" s="86"/>
      <c r="AS84" s="8"/>
      <c r="AT84" s="8"/>
      <c r="AU84" s="8"/>
      <c r="AV84" s="8"/>
      <c r="AW84" s="8"/>
      <c r="AX84" s="85"/>
      <c r="AY84" s="85"/>
      <c r="AZ84" s="85"/>
      <c r="BA84" s="85"/>
      <c r="BB84" s="85"/>
      <c r="BC84" s="85"/>
      <c r="BD84" s="85"/>
      <c r="BE84" s="133">
        <v>100</v>
      </c>
      <c r="BF84" s="106">
        <v>0</v>
      </c>
      <c r="BG84" s="105">
        <v>50</v>
      </c>
    </row>
    <row r="85" spans="1:59" ht="69.75" customHeight="1" x14ac:dyDescent="0.3">
      <c r="A85" s="41" t="s">
        <v>341</v>
      </c>
      <c r="B85" s="42" t="s">
        <v>344</v>
      </c>
      <c r="C85" s="43" t="s">
        <v>78</v>
      </c>
      <c r="D85" s="227" t="s">
        <v>1960</v>
      </c>
      <c r="E85" s="222" t="s">
        <v>1898</v>
      </c>
      <c r="F85" s="88" t="s">
        <v>345</v>
      </c>
      <c r="G85" s="88" t="s">
        <v>573</v>
      </c>
      <c r="H85" s="88"/>
      <c r="I85" s="45"/>
      <c r="J85" s="45"/>
      <c r="K85" s="45"/>
      <c r="L85" s="45" t="s">
        <v>322</v>
      </c>
      <c r="M85" s="46"/>
      <c r="N85" s="46"/>
      <c r="O85" s="46"/>
      <c r="P85" s="46"/>
      <c r="Q85" s="47"/>
      <c r="R85" s="47"/>
      <c r="S85" s="47"/>
      <c r="T85" s="47"/>
      <c r="U85" s="48"/>
      <c r="V85" s="48"/>
      <c r="W85" s="48"/>
      <c r="X85" s="48"/>
      <c r="Y85" s="49"/>
      <c r="Z85" s="49"/>
      <c r="AA85" s="49"/>
      <c r="AB85" s="49"/>
      <c r="AC85" s="85"/>
      <c r="AD85" s="85"/>
      <c r="AE85" s="85"/>
      <c r="AF85" s="85"/>
      <c r="AG85" s="85"/>
      <c r="AH85" s="85"/>
      <c r="AI85" s="8"/>
      <c r="AJ85" s="86"/>
      <c r="AK85" s="86"/>
      <c r="AL85" s="86"/>
      <c r="AM85" s="86"/>
      <c r="AN85" s="85"/>
      <c r="AO85" s="86"/>
      <c r="AP85" s="86"/>
      <c r="AQ85" s="8"/>
      <c r="AR85" s="86"/>
      <c r="AS85" s="8"/>
      <c r="AT85" s="8"/>
      <c r="AU85" s="8"/>
      <c r="AV85" s="8"/>
      <c r="AW85" s="8"/>
      <c r="AX85" s="85"/>
      <c r="AY85" s="85"/>
      <c r="AZ85" s="85"/>
      <c r="BA85" s="85"/>
      <c r="BB85" s="85"/>
      <c r="BC85" s="85"/>
      <c r="BD85" s="85"/>
      <c r="BE85" s="133">
        <v>100</v>
      </c>
      <c r="BF85" s="106">
        <v>0</v>
      </c>
      <c r="BG85" s="105">
        <v>65</v>
      </c>
    </row>
    <row r="86" spans="1:59" ht="89.25" customHeight="1" x14ac:dyDescent="0.3">
      <c r="A86" s="41" t="s">
        <v>342</v>
      </c>
      <c r="B86" s="42" t="s">
        <v>344</v>
      </c>
      <c r="C86" s="43" t="s">
        <v>78</v>
      </c>
      <c r="D86" s="227" t="s">
        <v>1960</v>
      </c>
      <c r="E86" s="222" t="s">
        <v>1898</v>
      </c>
      <c r="F86" s="88" t="s">
        <v>346</v>
      </c>
      <c r="G86" s="88" t="s">
        <v>1012</v>
      </c>
      <c r="H86" s="88"/>
      <c r="I86" s="45"/>
      <c r="J86" s="45"/>
      <c r="K86" s="45" t="s">
        <v>322</v>
      </c>
      <c r="L86" s="45"/>
      <c r="M86" s="46"/>
      <c r="N86" s="46"/>
      <c r="O86" s="46"/>
      <c r="P86" s="46"/>
      <c r="Q86" s="47"/>
      <c r="R86" s="47"/>
      <c r="S86" s="47"/>
      <c r="T86" s="47"/>
      <c r="U86" s="48"/>
      <c r="V86" s="48"/>
      <c r="W86" s="48"/>
      <c r="X86" s="48"/>
      <c r="Y86" s="49"/>
      <c r="Z86" s="49"/>
      <c r="AA86" s="49"/>
      <c r="AB86" s="49"/>
      <c r="AC86" s="85"/>
      <c r="AD86" s="85"/>
      <c r="AE86" s="85"/>
      <c r="AF86" s="85"/>
      <c r="AG86" s="85"/>
      <c r="AH86" s="85"/>
      <c r="AI86" s="8"/>
      <c r="AJ86" s="86"/>
      <c r="AK86" s="86"/>
      <c r="AL86" s="86"/>
      <c r="AM86" s="86"/>
      <c r="AN86" s="85"/>
      <c r="AO86" s="86"/>
      <c r="AP86" s="86"/>
      <c r="AQ86" s="8"/>
      <c r="AR86" s="86"/>
      <c r="AS86" s="8"/>
      <c r="AT86" s="8"/>
      <c r="AU86" s="8"/>
      <c r="AV86" s="8"/>
      <c r="AW86" s="8"/>
      <c r="AX86" s="85"/>
      <c r="AY86" s="85"/>
      <c r="AZ86" s="85"/>
      <c r="BA86" s="85"/>
      <c r="BB86" s="85"/>
      <c r="BC86" s="85"/>
      <c r="BD86" s="85"/>
      <c r="BE86" s="133">
        <v>100</v>
      </c>
      <c r="BF86" s="106">
        <v>0</v>
      </c>
      <c r="BG86" s="105">
        <v>65</v>
      </c>
    </row>
    <row r="87" spans="1:59" ht="69" customHeight="1" x14ac:dyDescent="0.3">
      <c r="A87" s="41" t="s">
        <v>343</v>
      </c>
      <c r="B87" s="42" t="s">
        <v>344</v>
      </c>
      <c r="C87" s="43" t="s">
        <v>78</v>
      </c>
      <c r="D87" s="227" t="s">
        <v>1960</v>
      </c>
      <c r="E87" s="222" t="s">
        <v>1898</v>
      </c>
      <c r="F87" s="88" t="s">
        <v>347</v>
      </c>
      <c r="G87" s="88" t="s">
        <v>577</v>
      </c>
      <c r="H87" s="88"/>
      <c r="I87" s="45" t="s">
        <v>322</v>
      </c>
      <c r="J87" s="45" t="s">
        <v>322</v>
      </c>
      <c r="K87" s="45"/>
      <c r="L87" s="45"/>
      <c r="M87" s="46"/>
      <c r="N87" s="46"/>
      <c r="O87" s="46"/>
      <c r="P87" s="46"/>
      <c r="Q87" s="47"/>
      <c r="R87" s="47"/>
      <c r="S87" s="47"/>
      <c r="T87" s="47"/>
      <c r="U87" s="48"/>
      <c r="V87" s="48"/>
      <c r="W87" s="48"/>
      <c r="X87" s="48"/>
      <c r="Y87" s="49"/>
      <c r="Z87" s="49"/>
      <c r="AA87" s="49"/>
      <c r="AB87" s="49"/>
      <c r="AC87" s="85"/>
      <c r="AD87" s="85"/>
      <c r="AE87" s="85"/>
      <c r="AF87" s="85"/>
      <c r="AG87" s="85"/>
      <c r="AH87" s="85"/>
      <c r="AI87" s="8"/>
      <c r="AJ87" s="86"/>
      <c r="AK87" s="86"/>
      <c r="AL87" s="86"/>
      <c r="AM87" s="86"/>
      <c r="AN87" s="85"/>
      <c r="AO87" s="86"/>
      <c r="AP87" s="86"/>
      <c r="AQ87" s="8"/>
      <c r="AR87" s="86"/>
      <c r="AS87" s="8"/>
      <c r="AT87" s="8"/>
      <c r="AU87" s="8"/>
      <c r="AV87" s="8"/>
      <c r="AW87" s="8"/>
      <c r="AX87" s="85"/>
      <c r="AY87" s="85"/>
      <c r="AZ87" s="85"/>
      <c r="BA87" s="85"/>
      <c r="BB87" s="85"/>
      <c r="BC87" s="85"/>
      <c r="BD87" s="85"/>
      <c r="BE87" s="133">
        <v>75</v>
      </c>
      <c r="BF87" s="106">
        <v>0</v>
      </c>
      <c r="BG87" s="105">
        <v>50</v>
      </c>
    </row>
    <row r="88" spans="1:59" ht="53.25" customHeight="1" x14ac:dyDescent="0.3">
      <c r="A88" s="41" t="s">
        <v>349</v>
      </c>
      <c r="B88" s="42" t="s">
        <v>348</v>
      </c>
      <c r="C88" s="43" t="s">
        <v>318</v>
      </c>
      <c r="D88" s="220" t="s">
        <v>1871</v>
      </c>
      <c r="E88" s="220" t="s">
        <v>1899</v>
      </c>
      <c r="F88" s="94" t="s">
        <v>566</v>
      </c>
      <c r="G88" s="94" t="s">
        <v>597</v>
      </c>
      <c r="H88" s="94"/>
      <c r="I88" s="45"/>
      <c r="J88" s="45"/>
      <c r="K88" s="45"/>
      <c r="L88" s="45"/>
      <c r="M88" s="46"/>
      <c r="N88" s="46" t="s">
        <v>322</v>
      </c>
      <c r="O88" s="46"/>
      <c r="P88" s="46"/>
      <c r="Q88" s="47"/>
      <c r="R88" s="47"/>
      <c r="S88" s="47"/>
      <c r="T88" s="47"/>
      <c r="U88" s="48"/>
      <c r="V88" s="48"/>
      <c r="W88" s="48"/>
      <c r="X88" s="48"/>
      <c r="Y88" s="49"/>
      <c r="Z88" s="49"/>
      <c r="AA88" s="49"/>
      <c r="AB88" s="49"/>
      <c r="AC88" s="85"/>
      <c r="AD88" s="85"/>
      <c r="AE88" s="85"/>
      <c r="AF88" s="85"/>
      <c r="AG88" s="85"/>
      <c r="AH88" s="85"/>
      <c r="AI88" s="8"/>
      <c r="AJ88" s="86"/>
      <c r="AK88" s="86"/>
      <c r="AL88" s="86"/>
      <c r="AM88" s="86"/>
      <c r="AN88" s="85"/>
      <c r="AO88" s="86"/>
      <c r="AP88" s="86"/>
      <c r="AQ88" s="8"/>
      <c r="AR88" s="86"/>
      <c r="AS88" s="8"/>
      <c r="AT88" s="8"/>
      <c r="AU88" s="8"/>
      <c r="AV88" s="8"/>
      <c r="AW88" s="8"/>
      <c r="AX88" s="85"/>
      <c r="AY88" s="85"/>
      <c r="AZ88" s="85"/>
      <c r="BA88" s="85"/>
      <c r="BB88" s="85"/>
      <c r="BC88" s="85"/>
      <c r="BD88" s="85"/>
      <c r="BE88" s="133">
        <v>75</v>
      </c>
      <c r="BF88" s="106">
        <v>0</v>
      </c>
      <c r="BG88" s="105">
        <v>65</v>
      </c>
    </row>
    <row r="89" spans="1:59" ht="41.25" customHeight="1" x14ac:dyDescent="0.3">
      <c r="A89" s="41" t="s">
        <v>350</v>
      </c>
      <c r="B89" s="42" t="s">
        <v>348</v>
      </c>
      <c r="C89" s="43" t="s">
        <v>318</v>
      </c>
      <c r="D89" s="220" t="s">
        <v>1871</v>
      </c>
      <c r="E89" s="220" t="s">
        <v>1899</v>
      </c>
      <c r="F89" s="88" t="s">
        <v>578</v>
      </c>
      <c r="G89" s="88" t="s">
        <v>1304</v>
      </c>
      <c r="H89" s="88"/>
      <c r="I89" s="45"/>
      <c r="J89" s="45"/>
      <c r="K89" s="45"/>
      <c r="L89" s="45"/>
      <c r="M89" s="46"/>
      <c r="N89" s="46"/>
      <c r="O89" s="46" t="s">
        <v>322</v>
      </c>
      <c r="P89" s="46"/>
      <c r="Q89" s="47"/>
      <c r="R89" s="47"/>
      <c r="S89" s="47"/>
      <c r="T89" s="47"/>
      <c r="U89" s="48"/>
      <c r="V89" s="48"/>
      <c r="W89" s="48"/>
      <c r="X89" s="48"/>
      <c r="Y89" s="49"/>
      <c r="Z89" s="49"/>
      <c r="AA89" s="49"/>
      <c r="AB89" s="49"/>
      <c r="AC89" s="85"/>
      <c r="AD89" s="85"/>
      <c r="AE89" s="85"/>
      <c r="AF89" s="85"/>
      <c r="AG89" s="85"/>
      <c r="AH89" s="85"/>
      <c r="AI89" s="8"/>
      <c r="AJ89" s="86"/>
      <c r="AK89" s="86"/>
      <c r="AL89" s="86"/>
      <c r="AM89" s="86"/>
      <c r="AN89" s="85"/>
      <c r="AO89" s="86"/>
      <c r="AP89" s="86"/>
      <c r="AQ89" s="8"/>
      <c r="AR89" s="86"/>
      <c r="AS89" s="8"/>
      <c r="AT89" s="8"/>
      <c r="AU89" s="8"/>
      <c r="AV89" s="8"/>
      <c r="AW89" s="8"/>
      <c r="AX89" s="85"/>
      <c r="AY89" s="85"/>
      <c r="AZ89" s="85"/>
      <c r="BA89" s="85"/>
      <c r="BB89" s="85"/>
      <c r="BC89" s="85"/>
      <c r="BD89" s="85"/>
      <c r="BE89" s="133">
        <v>100</v>
      </c>
      <c r="BF89" s="106">
        <v>0</v>
      </c>
      <c r="BG89" s="105">
        <v>75</v>
      </c>
    </row>
    <row r="90" spans="1:59" ht="52.5" customHeight="1" x14ac:dyDescent="0.3">
      <c r="A90" s="41" t="s">
        <v>351</v>
      </c>
      <c r="B90" s="42" t="s">
        <v>348</v>
      </c>
      <c r="C90" s="43" t="s">
        <v>318</v>
      </c>
      <c r="D90" s="220" t="s">
        <v>1871</v>
      </c>
      <c r="E90" s="220" t="s">
        <v>1899</v>
      </c>
      <c r="F90" s="94" t="s">
        <v>616</v>
      </c>
      <c r="G90" s="94" t="s">
        <v>616</v>
      </c>
      <c r="H90" s="94"/>
      <c r="I90" s="45"/>
      <c r="J90" s="45"/>
      <c r="K90" s="45"/>
      <c r="L90" s="45"/>
      <c r="M90" s="46"/>
      <c r="N90" s="46"/>
      <c r="O90" s="46"/>
      <c r="P90" s="46" t="s">
        <v>322</v>
      </c>
      <c r="Q90" s="47"/>
      <c r="R90" s="47"/>
      <c r="S90" s="47"/>
      <c r="T90" s="47"/>
      <c r="U90" s="48"/>
      <c r="V90" s="48"/>
      <c r="W90" s="48"/>
      <c r="X90" s="48"/>
      <c r="Y90" s="49"/>
      <c r="Z90" s="49"/>
      <c r="AA90" s="49"/>
      <c r="AB90" s="49"/>
      <c r="AC90" s="85"/>
      <c r="AD90" s="85"/>
      <c r="AE90" s="85"/>
      <c r="AF90" s="85"/>
      <c r="AG90" s="85"/>
      <c r="AH90" s="85"/>
      <c r="AI90" s="8"/>
      <c r="AJ90" s="86"/>
      <c r="AK90" s="86"/>
      <c r="AL90" s="86"/>
      <c r="AM90" s="86"/>
      <c r="AN90" s="85"/>
      <c r="AO90" s="86"/>
      <c r="AP90" s="86"/>
      <c r="AQ90" s="8"/>
      <c r="AR90" s="86"/>
      <c r="AS90" s="8"/>
      <c r="AT90" s="8"/>
      <c r="AU90" s="8"/>
      <c r="AV90" s="8"/>
      <c r="AW90" s="8"/>
      <c r="AX90" s="85"/>
      <c r="AY90" s="85"/>
      <c r="AZ90" s="85"/>
      <c r="BA90" s="85"/>
      <c r="BB90" s="85"/>
      <c r="BC90" s="85"/>
      <c r="BD90" s="85"/>
      <c r="BE90" s="133">
        <v>100</v>
      </c>
      <c r="BF90" s="106">
        <v>0</v>
      </c>
      <c r="BG90" s="105">
        <v>95</v>
      </c>
    </row>
    <row r="91" spans="1:59" ht="144" x14ac:dyDescent="0.3">
      <c r="A91" s="41" t="s">
        <v>632</v>
      </c>
      <c r="B91" s="42" t="s">
        <v>610</v>
      </c>
      <c r="C91" s="43" t="s">
        <v>318</v>
      </c>
      <c r="D91" s="220" t="s">
        <v>1871</v>
      </c>
      <c r="E91" s="220" t="s">
        <v>1899</v>
      </c>
      <c r="F91" s="94" t="s">
        <v>623</v>
      </c>
      <c r="G91" s="94" t="s">
        <v>1013</v>
      </c>
      <c r="H91" s="94"/>
      <c r="I91" s="45"/>
      <c r="J91" s="45"/>
      <c r="K91" s="45"/>
      <c r="L91" s="45"/>
      <c r="M91" s="46" t="s">
        <v>322</v>
      </c>
      <c r="N91" s="46" t="s">
        <v>322</v>
      </c>
      <c r="O91" s="46" t="s">
        <v>322</v>
      </c>
      <c r="P91" s="46" t="s">
        <v>322</v>
      </c>
      <c r="Q91" s="47"/>
      <c r="R91" s="47"/>
      <c r="S91" s="47"/>
      <c r="T91" s="47"/>
      <c r="U91" s="48"/>
      <c r="V91" s="48"/>
      <c r="W91" s="48"/>
      <c r="X91" s="48"/>
      <c r="Y91" s="49"/>
      <c r="Z91" s="49"/>
      <c r="AA91" s="49"/>
      <c r="AB91" s="49"/>
      <c r="AC91" s="85"/>
      <c r="AD91" s="85"/>
      <c r="AE91" s="85"/>
      <c r="AF91" s="85"/>
      <c r="AG91" s="85"/>
      <c r="AH91" s="85"/>
      <c r="AI91" s="8"/>
      <c r="AJ91" s="86"/>
      <c r="AK91" s="86"/>
      <c r="AL91" s="86"/>
      <c r="AM91" s="86"/>
      <c r="AN91" s="85"/>
      <c r="AO91" s="86"/>
      <c r="AP91" s="86"/>
      <c r="AQ91" s="8"/>
      <c r="AR91" s="86"/>
      <c r="AS91" s="8"/>
      <c r="AT91" s="8"/>
      <c r="AU91" s="8"/>
      <c r="AV91" s="8"/>
      <c r="AW91" s="8"/>
      <c r="AX91" s="85"/>
      <c r="AY91" s="85"/>
      <c r="AZ91" s="85"/>
      <c r="BA91" s="85"/>
      <c r="BB91" s="85"/>
      <c r="BC91" s="85"/>
      <c r="BD91" s="85"/>
      <c r="BE91" s="133">
        <v>100</v>
      </c>
      <c r="BF91" s="106">
        <v>0</v>
      </c>
      <c r="BG91" s="105">
        <v>35</v>
      </c>
    </row>
    <row r="92" spans="1:59" ht="129.6" x14ac:dyDescent="0.3">
      <c r="A92" s="41" t="s">
        <v>633</v>
      </c>
      <c r="B92" s="42" t="s">
        <v>610</v>
      </c>
      <c r="C92" s="43" t="s">
        <v>318</v>
      </c>
      <c r="D92" s="220" t="s">
        <v>1871</v>
      </c>
      <c r="E92" s="220" t="s">
        <v>1899</v>
      </c>
      <c r="F92" s="94" t="s">
        <v>629</v>
      </c>
      <c r="G92" s="94" t="s">
        <v>1306</v>
      </c>
      <c r="H92" s="94"/>
      <c r="I92" s="45"/>
      <c r="J92" s="45"/>
      <c r="K92" s="45"/>
      <c r="L92" s="45"/>
      <c r="M92" s="46"/>
      <c r="N92" s="46" t="s">
        <v>322</v>
      </c>
      <c r="O92" s="46" t="s">
        <v>322</v>
      </c>
      <c r="P92" s="46" t="s">
        <v>322</v>
      </c>
      <c r="Q92" s="47"/>
      <c r="R92" s="47"/>
      <c r="S92" s="47"/>
      <c r="T92" s="47"/>
      <c r="U92" s="48"/>
      <c r="V92" s="48"/>
      <c r="W92" s="48"/>
      <c r="X92" s="48"/>
      <c r="Y92" s="49"/>
      <c r="Z92" s="49"/>
      <c r="AA92" s="49"/>
      <c r="AB92" s="49"/>
      <c r="AC92" s="85"/>
      <c r="AD92" s="85"/>
      <c r="AE92" s="85"/>
      <c r="AF92" s="85"/>
      <c r="AG92" s="85"/>
      <c r="AH92" s="85"/>
      <c r="AI92" s="8"/>
      <c r="AJ92" s="86"/>
      <c r="AK92" s="86"/>
      <c r="AL92" s="86"/>
      <c r="AM92" s="86"/>
      <c r="AN92" s="85"/>
      <c r="AO92" s="86"/>
      <c r="AP92" s="86"/>
      <c r="AQ92" s="8"/>
      <c r="AR92" s="86"/>
      <c r="AS92" s="8"/>
      <c r="AT92" s="8"/>
      <c r="AU92" s="8"/>
      <c r="AV92" s="8"/>
      <c r="AW92" s="8"/>
      <c r="AX92" s="85"/>
      <c r="AY92" s="85"/>
      <c r="AZ92" s="85"/>
      <c r="BA92" s="85"/>
      <c r="BB92" s="85"/>
      <c r="BC92" s="85"/>
      <c r="BD92" s="85"/>
      <c r="BE92" s="133">
        <v>100</v>
      </c>
      <c r="BF92" s="106">
        <v>0</v>
      </c>
      <c r="BG92" s="105">
        <v>45</v>
      </c>
    </row>
    <row r="93" spans="1:59" ht="158.4" x14ac:dyDescent="0.3">
      <c r="A93" s="50" t="s">
        <v>639</v>
      </c>
      <c r="B93" s="42" t="s">
        <v>640</v>
      </c>
      <c r="C93" s="43" t="s">
        <v>318</v>
      </c>
      <c r="D93" s="220" t="s">
        <v>1871</v>
      </c>
      <c r="E93" s="221" t="s">
        <v>1367</v>
      </c>
      <c r="F93" s="94" t="s">
        <v>638</v>
      </c>
      <c r="G93" s="177" t="s">
        <v>643</v>
      </c>
      <c r="H93" s="177"/>
      <c r="I93" s="45"/>
      <c r="J93" s="45"/>
      <c r="K93" s="45"/>
      <c r="L93" s="45"/>
      <c r="M93" s="46" t="s">
        <v>322</v>
      </c>
      <c r="N93" s="46" t="s">
        <v>322</v>
      </c>
      <c r="O93" s="46" t="s">
        <v>322</v>
      </c>
      <c r="P93" s="46" t="s">
        <v>322</v>
      </c>
      <c r="Q93" s="51"/>
      <c r="R93" s="51"/>
      <c r="S93" s="51"/>
      <c r="T93" s="51"/>
      <c r="U93" s="48"/>
      <c r="V93" s="48"/>
      <c r="W93" s="48"/>
      <c r="X93" s="48"/>
      <c r="Y93" s="49"/>
      <c r="Z93" s="49"/>
      <c r="AA93" s="49"/>
      <c r="AB93" s="49"/>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133">
        <v>100</v>
      </c>
      <c r="BF93" s="106">
        <v>0</v>
      </c>
      <c r="BG93" s="105">
        <v>35</v>
      </c>
    </row>
    <row r="94" spans="1:59" ht="100.8" x14ac:dyDescent="0.3">
      <c r="A94" s="50" t="s">
        <v>1019</v>
      </c>
      <c r="B94" s="42" t="s">
        <v>1020</v>
      </c>
      <c r="C94" s="43" t="s">
        <v>1887</v>
      </c>
      <c r="D94" s="227" t="s">
        <v>1960</v>
      </c>
      <c r="E94" s="221" t="s">
        <v>1873</v>
      </c>
      <c r="F94" s="94" t="s">
        <v>1290</v>
      </c>
      <c r="G94" s="94" t="s">
        <v>1021</v>
      </c>
      <c r="H94" s="94"/>
      <c r="I94" s="45"/>
      <c r="J94" s="45"/>
      <c r="K94" s="45"/>
      <c r="L94" s="45"/>
      <c r="M94" s="46"/>
      <c r="N94" s="46"/>
      <c r="O94" s="46"/>
      <c r="P94" s="46"/>
      <c r="Q94" s="51"/>
      <c r="R94" s="51"/>
      <c r="S94" s="51"/>
      <c r="T94" s="51"/>
      <c r="U94" s="48"/>
      <c r="V94" s="48"/>
      <c r="W94" s="48"/>
      <c r="X94" s="48"/>
      <c r="Y94" s="49"/>
      <c r="Z94" s="49"/>
      <c r="AA94" s="49"/>
      <c r="AB94" s="49"/>
      <c r="AC94" s="8"/>
      <c r="AD94" s="8"/>
      <c r="AE94" s="8"/>
      <c r="AF94" s="8"/>
      <c r="AG94" s="232"/>
      <c r="AH94" s="8"/>
      <c r="AI94" s="8"/>
      <c r="AJ94" s="8"/>
      <c r="AK94" s="8"/>
      <c r="AL94" s="8"/>
      <c r="AM94" s="8"/>
      <c r="AN94" s="8"/>
      <c r="AO94" s="8"/>
      <c r="AP94" s="8"/>
      <c r="AQ94" s="8"/>
      <c r="AR94" s="8"/>
      <c r="AS94" s="8"/>
      <c r="AT94" s="8"/>
      <c r="AU94" s="8"/>
      <c r="AV94" s="8"/>
      <c r="AW94" s="8"/>
      <c r="AX94" s="8"/>
      <c r="AY94" s="8"/>
      <c r="AZ94" s="8"/>
      <c r="BA94" s="8"/>
      <c r="BB94" s="241" t="s">
        <v>322</v>
      </c>
      <c r="BC94" s="8"/>
      <c r="BD94" s="8"/>
      <c r="BE94" s="133">
        <v>100</v>
      </c>
      <c r="BF94" s="106">
        <v>0</v>
      </c>
      <c r="BG94" s="105">
        <v>18</v>
      </c>
    </row>
    <row r="95" spans="1:59" ht="46.8" x14ac:dyDescent="0.3">
      <c r="A95" s="50" t="s">
        <v>1022</v>
      </c>
      <c r="B95" s="42" t="s">
        <v>1020</v>
      </c>
      <c r="C95" s="43" t="s">
        <v>1887</v>
      </c>
      <c r="D95" s="227" t="s">
        <v>1960</v>
      </c>
      <c r="E95" s="221" t="s">
        <v>1873</v>
      </c>
      <c r="F95" s="95" t="s">
        <v>1341</v>
      </c>
      <c r="G95" s="94" t="s">
        <v>1023</v>
      </c>
      <c r="H95" s="94"/>
      <c r="I95" s="45"/>
      <c r="J95" s="45"/>
      <c r="K95" s="45"/>
      <c r="L95" s="45"/>
      <c r="M95" s="46"/>
      <c r="N95" s="46"/>
      <c r="O95" s="46"/>
      <c r="P95" s="46"/>
      <c r="Q95" s="51"/>
      <c r="R95" s="51"/>
      <c r="S95" s="51"/>
      <c r="T95" s="51"/>
      <c r="U95" s="48"/>
      <c r="V95" s="48"/>
      <c r="W95" s="48"/>
      <c r="X95" s="48"/>
      <c r="Y95" s="49"/>
      <c r="Z95" s="49"/>
      <c r="AA95" s="49"/>
      <c r="AB95" s="49"/>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241" t="s">
        <v>322</v>
      </c>
      <c r="BC95" s="8"/>
      <c r="BD95" s="8"/>
      <c r="BE95" s="133">
        <v>100</v>
      </c>
      <c r="BF95" s="106">
        <v>0</v>
      </c>
      <c r="BG95" s="105">
        <v>18</v>
      </c>
    </row>
    <row r="96" spans="1:59" ht="99.75" customHeight="1" x14ac:dyDescent="0.3">
      <c r="A96" s="183" t="s">
        <v>1049</v>
      </c>
      <c r="B96" s="182" t="s">
        <v>1020</v>
      </c>
      <c r="C96" s="43" t="s">
        <v>1887</v>
      </c>
      <c r="D96" s="227" t="s">
        <v>1960</v>
      </c>
      <c r="E96" s="221" t="s">
        <v>1873</v>
      </c>
      <c r="F96" s="181" t="s">
        <v>1342</v>
      </c>
      <c r="G96" s="181" t="s">
        <v>1050</v>
      </c>
      <c r="H96" s="181"/>
      <c r="I96" s="8"/>
      <c r="J96" s="8"/>
      <c r="K96" s="8"/>
      <c r="L96" s="8"/>
      <c r="M96" s="8"/>
      <c r="N96" s="8"/>
      <c r="O96" s="8"/>
      <c r="P96" s="8"/>
      <c r="Q96" s="8"/>
      <c r="R96" s="8"/>
      <c r="S96" s="8"/>
      <c r="T96" s="8"/>
      <c r="U96" s="8"/>
      <c r="V96" s="8"/>
      <c r="W96" s="8"/>
      <c r="X96" s="8"/>
      <c r="Y96" s="8"/>
      <c r="Z96" s="8"/>
      <c r="AA96" s="8"/>
      <c r="AB96" s="8"/>
      <c r="AC96" s="8"/>
      <c r="AD96" s="8"/>
      <c r="AE96" s="8"/>
      <c r="AF96" s="8"/>
      <c r="AG96" s="232"/>
      <c r="AH96" s="8"/>
      <c r="AI96" s="8"/>
      <c r="AJ96" s="8"/>
      <c r="AK96" s="8"/>
      <c r="AL96" s="8"/>
      <c r="AM96" s="8"/>
      <c r="AN96" s="8"/>
      <c r="AO96" s="8"/>
      <c r="AP96" s="8"/>
      <c r="AQ96" s="8"/>
      <c r="AR96" s="8"/>
      <c r="AS96" s="8"/>
      <c r="AT96" s="8"/>
      <c r="AU96" s="8"/>
      <c r="AV96" s="8"/>
      <c r="AW96" s="8"/>
      <c r="AX96" s="8"/>
      <c r="AY96" s="210"/>
      <c r="AZ96" s="8"/>
      <c r="BA96" s="210" t="s">
        <v>322</v>
      </c>
      <c r="BB96" s="210" t="s">
        <v>322</v>
      </c>
      <c r="BC96" s="210" t="s">
        <v>322</v>
      </c>
      <c r="BD96" s="210"/>
      <c r="BE96" s="174">
        <v>100</v>
      </c>
      <c r="BF96" s="174">
        <v>0</v>
      </c>
      <c r="BG96" s="179">
        <v>18</v>
      </c>
    </row>
    <row r="97" spans="1:59" ht="113.25" customHeight="1" x14ac:dyDescent="0.3">
      <c r="A97" s="183" t="s">
        <v>1051</v>
      </c>
      <c r="B97" s="182" t="s">
        <v>1020</v>
      </c>
      <c r="C97" s="43" t="s">
        <v>1887</v>
      </c>
      <c r="D97" s="227" t="s">
        <v>1960</v>
      </c>
      <c r="E97" s="221" t="s">
        <v>1873</v>
      </c>
      <c r="F97" s="181" t="s">
        <v>1343</v>
      </c>
      <c r="G97" s="181" t="s">
        <v>1052</v>
      </c>
      <c r="H97" s="181"/>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210"/>
      <c r="AZ97" s="8"/>
      <c r="BA97" s="210" t="s">
        <v>322</v>
      </c>
      <c r="BB97" s="210" t="s">
        <v>322</v>
      </c>
      <c r="BC97" s="210" t="s">
        <v>322</v>
      </c>
      <c r="BD97" s="210"/>
      <c r="BE97" s="174">
        <v>100</v>
      </c>
      <c r="BF97" s="174">
        <v>0</v>
      </c>
      <c r="BG97" s="179">
        <v>18</v>
      </c>
    </row>
    <row r="98" spans="1:59" ht="105.75" customHeight="1" x14ac:dyDescent="0.3">
      <c r="A98" s="183" t="s">
        <v>1054</v>
      </c>
      <c r="B98" s="182" t="s">
        <v>1020</v>
      </c>
      <c r="C98" s="43" t="s">
        <v>1887</v>
      </c>
      <c r="D98" s="227" t="s">
        <v>1960</v>
      </c>
      <c r="E98" s="221" t="s">
        <v>1873</v>
      </c>
      <c r="F98" s="181" t="s">
        <v>1344</v>
      </c>
      <c r="G98" s="181" t="s">
        <v>1055</v>
      </c>
      <c r="H98" s="181"/>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210"/>
      <c r="AZ98" s="8"/>
      <c r="BA98" s="210"/>
      <c r="BB98" s="210" t="s">
        <v>322</v>
      </c>
      <c r="BC98" s="210" t="s">
        <v>322</v>
      </c>
      <c r="BD98" s="210"/>
      <c r="BE98" s="174">
        <v>100</v>
      </c>
      <c r="BF98" s="174">
        <v>0</v>
      </c>
      <c r="BG98" s="179">
        <v>18</v>
      </c>
    </row>
    <row r="99" spans="1:59" ht="115.5" customHeight="1" x14ac:dyDescent="0.3">
      <c r="A99" s="183" t="s">
        <v>1056</v>
      </c>
      <c r="B99" s="182" t="s">
        <v>1020</v>
      </c>
      <c r="C99" s="43" t="s">
        <v>1887</v>
      </c>
      <c r="D99" s="220" t="s">
        <v>1871</v>
      </c>
      <c r="E99" s="221" t="s">
        <v>1872</v>
      </c>
      <c r="F99" s="181" t="s">
        <v>1291</v>
      </c>
      <c r="G99" s="181" t="s">
        <v>1057</v>
      </c>
      <c r="H99" s="181"/>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210"/>
      <c r="AZ99" s="8"/>
      <c r="BA99" s="210"/>
      <c r="BB99" s="210" t="s">
        <v>322</v>
      </c>
      <c r="BC99" s="210" t="s">
        <v>322</v>
      </c>
      <c r="BD99" s="210"/>
      <c r="BE99" s="174">
        <v>100</v>
      </c>
      <c r="BF99" s="174">
        <v>0</v>
      </c>
      <c r="BG99" s="179">
        <v>18</v>
      </c>
    </row>
    <row r="100" spans="1:59" ht="107.25" customHeight="1" x14ac:dyDescent="0.3">
      <c r="A100" s="183" t="s">
        <v>1058</v>
      </c>
      <c r="B100" s="182" t="s">
        <v>1020</v>
      </c>
      <c r="C100" s="43" t="s">
        <v>1887</v>
      </c>
      <c r="D100" s="227" t="s">
        <v>1859</v>
      </c>
      <c r="E100" s="221" t="s">
        <v>1897</v>
      </c>
      <c r="F100" s="181" t="s">
        <v>1345</v>
      </c>
      <c r="G100" s="181" t="s">
        <v>1059</v>
      </c>
      <c r="H100" s="181"/>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210"/>
      <c r="AZ100" s="8"/>
      <c r="BA100" s="210"/>
      <c r="BB100" s="210" t="s">
        <v>322</v>
      </c>
      <c r="BC100" s="210" t="s">
        <v>322</v>
      </c>
      <c r="BD100" s="210"/>
      <c r="BE100" s="174">
        <v>100</v>
      </c>
      <c r="BF100" s="174">
        <v>0</v>
      </c>
      <c r="BG100" s="179">
        <v>18</v>
      </c>
    </row>
    <row r="101" spans="1:59" ht="168" customHeight="1" x14ac:dyDescent="0.3">
      <c r="A101" s="183" t="s">
        <v>1060</v>
      </c>
      <c r="B101" s="182" t="s">
        <v>1020</v>
      </c>
      <c r="C101" s="43" t="s">
        <v>1887</v>
      </c>
      <c r="D101" s="220" t="s">
        <v>1871</v>
      </c>
      <c r="E101" s="221" t="s">
        <v>1908</v>
      </c>
      <c r="F101" s="181" t="s">
        <v>1346</v>
      </c>
      <c r="G101" s="181" t="s">
        <v>1061</v>
      </c>
      <c r="H101" s="181"/>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210"/>
      <c r="AZ101" s="8"/>
      <c r="BA101" s="210" t="s">
        <v>322</v>
      </c>
      <c r="BB101" s="210" t="s">
        <v>322</v>
      </c>
      <c r="BC101" s="210" t="s">
        <v>322</v>
      </c>
      <c r="BD101" s="210"/>
      <c r="BE101" s="174">
        <v>100</v>
      </c>
      <c r="BF101" s="174">
        <v>0</v>
      </c>
      <c r="BG101" s="179">
        <v>18</v>
      </c>
    </row>
    <row r="102" spans="1:59" ht="162.75" customHeight="1" x14ac:dyDescent="0.3">
      <c r="A102" s="183" t="s">
        <v>1064</v>
      </c>
      <c r="B102" s="182" t="s">
        <v>1020</v>
      </c>
      <c r="C102" s="43" t="s">
        <v>1887</v>
      </c>
      <c r="D102" s="220" t="s">
        <v>1871</v>
      </c>
      <c r="E102" s="221" t="s">
        <v>1909</v>
      </c>
      <c r="F102" s="181" t="s">
        <v>1292</v>
      </c>
      <c r="G102" s="181" t="s">
        <v>1065</v>
      </c>
      <c r="H102" s="181"/>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210"/>
      <c r="AZ102" s="8"/>
      <c r="BA102" s="210" t="s">
        <v>322</v>
      </c>
      <c r="BB102" s="210" t="s">
        <v>322</v>
      </c>
      <c r="BC102" s="210" t="s">
        <v>322</v>
      </c>
      <c r="BD102" s="210"/>
      <c r="BE102" s="174">
        <v>100</v>
      </c>
      <c r="BF102" s="174">
        <v>0</v>
      </c>
      <c r="BG102" s="179">
        <v>18</v>
      </c>
    </row>
    <row r="103" spans="1:59" ht="57.6" x14ac:dyDescent="0.3">
      <c r="A103" s="183" t="s">
        <v>1066</v>
      </c>
      <c r="B103" s="182" t="s">
        <v>1020</v>
      </c>
      <c r="C103" s="43" t="s">
        <v>1887</v>
      </c>
      <c r="D103" s="220" t="s">
        <v>1871</v>
      </c>
      <c r="E103" s="221" t="s">
        <v>1909</v>
      </c>
      <c r="F103" s="181" t="s">
        <v>1347</v>
      </c>
      <c r="G103" s="181" t="s">
        <v>1067</v>
      </c>
      <c r="H103" s="181"/>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210"/>
      <c r="AZ103" s="8"/>
      <c r="BA103" s="210" t="s">
        <v>322</v>
      </c>
      <c r="BB103" s="210" t="s">
        <v>322</v>
      </c>
      <c r="BC103" s="210" t="s">
        <v>322</v>
      </c>
      <c r="BD103" s="210"/>
      <c r="BE103" s="174">
        <v>100</v>
      </c>
      <c r="BF103" s="174">
        <v>0</v>
      </c>
      <c r="BG103" s="179">
        <v>18</v>
      </c>
    </row>
    <row r="104" spans="1:59" ht="103.5" customHeight="1" x14ac:dyDescent="0.3">
      <c r="A104" s="183" t="s">
        <v>1068</v>
      </c>
      <c r="B104" s="182" t="s">
        <v>1020</v>
      </c>
      <c r="C104" s="43" t="s">
        <v>1887</v>
      </c>
      <c r="D104" s="227" t="s">
        <v>1859</v>
      </c>
      <c r="E104" s="221" t="s">
        <v>1896</v>
      </c>
      <c r="F104" s="181" t="s">
        <v>1293</v>
      </c>
      <c r="G104" s="181" t="s">
        <v>1069</v>
      </c>
      <c r="H104" s="181"/>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210"/>
      <c r="AZ104" s="8"/>
      <c r="BA104" s="210" t="s">
        <v>322</v>
      </c>
      <c r="BB104" s="210" t="s">
        <v>322</v>
      </c>
      <c r="BC104" s="210" t="s">
        <v>322</v>
      </c>
      <c r="BD104" s="210"/>
      <c r="BE104" s="174">
        <v>100</v>
      </c>
      <c r="BF104" s="174">
        <v>0</v>
      </c>
      <c r="BG104" s="179">
        <v>18</v>
      </c>
    </row>
    <row r="105" spans="1:59" ht="96" customHeight="1" x14ac:dyDescent="0.3">
      <c r="A105" s="183" t="s">
        <v>1070</v>
      </c>
      <c r="B105" s="182" t="s">
        <v>1020</v>
      </c>
      <c r="C105" s="43" t="s">
        <v>1887</v>
      </c>
      <c r="D105" s="221" t="s">
        <v>1871</v>
      </c>
      <c r="E105" s="221" t="s">
        <v>1910</v>
      </c>
      <c r="F105" s="181" t="s">
        <v>1294</v>
      </c>
      <c r="G105" s="181" t="s">
        <v>1071</v>
      </c>
      <c r="H105" s="181"/>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210"/>
      <c r="AZ105" s="8"/>
      <c r="BA105" s="210" t="s">
        <v>322</v>
      </c>
      <c r="BB105" s="210" t="s">
        <v>322</v>
      </c>
      <c r="BC105" s="210" t="s">
        <v>322</v>
      </c>
      <c r="BD105" s="210"/>
      <c r="BE105" s="174">
        <v>100</v>
      </c>
      <c r="BF105" s="174">
        <v>0</v>
      </c>
      <c r="BG105" s="179">
        <v>18</v>
      </c>
    </row>
    <row r="106" spans="1:59" ht="101.25" customHeight="1" x14ac:dyDescent="0.3">
      <c r="A106" s="183" t="s">
        <v>1072</v>
      </c>
      <c r="B106" s="182" t="s">
        <v>1020</v>
      </c>
      <c r="C106" s="43" t="s">
        <v>1887</v>
      </c>
      <c r="D106" s="227" t="s">
        <v>1859</v>
      </c>
      <c r="E106" s="221" t="s">
        <v>1896</v>
      </c>
      <c r="F106" s="181" t="s">
        <v>1295</v>
      </c>
      <c r="G106" s="181" t="s">
        <v>1073</v>
      </c>
      <c r="H106" s="181"/>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210"/>
      <c r="AZ106" s="8"/>
      <c r="BA106" s="210" t="s">
        <v>322</v>
      </c>
      <c r="BB106" s="210" t="s">
        <v>322</v>
      </c>
      <c r="BC106" s="210" t="s">
        <v>322</v>
      </c>
      <c r="BD106" s="210"/>
      <c r="BE106" s="174">
        <v>100</v>
      </c>
      <c r="BF106" s="174">
        <v>0</v>
      </c>
      <c r="BG106" s="179">
        <v>18</v>
      </c>
    </row>
    <row r="107" spans="1:59" ht="121.5" customHeight="1" x14ac:dyDescent="0.3">
      <c r="A107" s="183" t="s">
        <v>1074</v>
      </c>
      <c r="B107" s="182" t="s">
        <v>1020</v>
      </c>
      <c r="C107" s="43" t="s">
        <v>1887</v>
      </c>
      <c r="D107" s="227" t="s">
        <v>1859</v>
      </c>
      <c r="E107" s="221" t="s">
        <v>1896</v>
      </c>
      <c r="F107" s="181" t="s">
        <v>1296</v>
      </c>
      <c r="G107" s="181" t="s">
        <v>1075</v>
      </c>
      <c r="H107" s="181"/>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210"/>
      <c r="AZ107" s="8"/>
      <c r="BA107" s="210"/>
      <c r="BB107" s="210" t="s">
        <v>322</v>
      </c>
      <c r="BC107" s="210" t="s">
        <v>322</v>
      </c>
      <c r="BD107" s="210"/>
      <c r="BE107" s="174">
        <v>100</v>
      </c>
      <c r="BF107" s="174">
        <v>0</v>
      </c>
      <c r="BG107" s="179">
        <v>18</v>
      </c>
    </row>
    <row r="108" spans="1:59" ht="124.5" customHeight="1" x14ac:dyDescent="0.3">
      <c r="A108" s="183" t="s">
        <v>1076</v>
      </c>
      <c r="B108" s="182" t="s">
        <v>1020</v>
      </c>
      <c r="C108" s="43" t="s">
        <v>1887</v>
      </c>
      <c r="D108" s="227" t="s">
        <v>1859</v>
      </c>
      <c r="E108" s="221" t="s">
        <v>1897</v>
      </c>
      <c r="F108" s="181" t="s">
        <v>1297</v>
      </c>
      <c r="G108" s="181" t="s">
        <v>1077</v>
      </c>
      <c r="H108" s="181"/>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210"/>
      <c r="AZ108" s="8"/>
      <c r="BA108" s="210"/>
      <c r="BB108" s="210" t="s">
        <v>322</v>
      </c>
      <c r="BC108" s="210" t="s">
        <v>322</v>
      </c>
      <c r="BD108" s="210"/>
      <c r="BE108" s="174">
        <v>100</v>
      </c>
      <c r="BF108" s="174">
        <v>0</v>
      </c>
      <c r="BG108" s="179">
        <v>18</v>
      </c>
    </row>
    <row r="109" spans="1:59" ht="89.25" customHeight="1" x14ac:dyDescent="0.3">
      <c r="A109" s="183" t="s">
        <v>1078</v>
      </c>
      <c r="B109" s="182" t="s">
        <v>1020</v>
      </c>
      <c r="C109" s="43" t="s">
        <v>1887</v>
      </c>
      <c r="D109" s="220" t="s">
        <v>1892</v>
      </c>
      <c r="E109" s="221" t="s">
        <v>1893</v>
      </c>
      <c r="F109" s="181" t="s">
        <v>1298</v>
      </c>
      <c r="G109" s="181" t="s">
        <v>1063</v>
      </c>
      <c r="H109" s="181"/>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210"/>
      <c r="AZ109" s="8"/>
      <c r="BA109" s="210"/>
      <c r="BB109" s="210" t="s">
        <v>322</v>
      </c>
      <c r="BC109" s="210" t="s">
        <v>322</v>
      </c>
      <c r="BD109" s="210"/>
      <c r="BE109" s="174">
        <v>100</v>
      </c>
      <c r="BF109" s="174">
        <v>0</v>
      </c>
      <c r="BG109" s="179">
        <v>18</v>
      </c>
    </row>
    <row r="110" spans="1:59" ht="96" customHeight="1" x14ac:dyDescent="0.3">
      <c r="A110" s="183" t="s">
        <v>1079</v>
      </c>
      <c r="B110" s="182" t="s">
        <v>1020</v>
      </c>
      <c r="C110" s="43" t="s">
        <v>1887</v>
      </c>
      <c r="D110" s="227" t="s">
        <v>1859</v>
      </c>
      <c r="E110" s="221" t="s">
        <v>1897</v>
      </c>
      <c r="F110" s="181" t="s">
        <v>1348</v>
      </c>
      <c r="G110" s="181" t="s">
        <v>1080</v>
      </c>
      <c r="H110" s="181"/>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210"/>
      <c r="AZ110" s="8"/>
      <c r="BA110" s="210" t="s">
        <v>322</v>
      </c>
      <c r="BB110" s="210" t="s">
        <v>322</v>
      </c>
      <c r="BC110" s="210" t="s">
        <v>322</v>
      </c>
      <c r="BD110" s="210"/>
      <c r="BE110" s="174">
        <v>100</v>
      </c>
      <c r="BF110" s="174">
        <v>0</v>
      </c>
      <c r="BG110" s="179">
        <v>18</v>
      </c>
    </row>
    <row r="111" spans="1:59" ht="93" customHeight="1" x14ac:dyDescent="0.3">
      <c r="A111" s="183" t="s">
        <v>1081</v>
      </c>
      <c r="B111" s="182" t="s">
        <v>1020</v>
      </c>
      <c r="C111" s="43" t="s">
        <v>1887</v>
      </c>
      <c r="D111" s="220" t="s">
        <v>1871</v>
      </c>
      <c r="E111" s="221" t="s">
        <v>1910</v>
      </c>
      <c r="F111" s="181" t="s">
        <v>1299</v>
      </c>
      <c r="G111" s="181" t="s">
        <v>1082</v>
      </c>
      <c r="H111" s="181"/>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210"/>
      <c r="AZ111" s="8"/>
      <c r="BA111" s="210"/>
      <c r="BB111" s="210" t="s">
        <v>322</v>
      </c>
      <c r="BC111" s="210" t="s">
        <v>322</v>
      </c>
      <c r="BD111" s="210"/>
      <c r="BE111" s="174">
        <v>100</v>
      </c>
      <c r="BF111" s="174">
        <v>0</v>
      </c>
      <c r="BG111" s="179">
        <v>18</v>
      </c>
    </row>
    <row r="112" spans="1:59" ht="81.75" customHeight="1" x14ac:dyDescent="0.3">
      <c r="A112" s="183" t="s">
        <v>1083</v>
      </c>
      <c r="B112" s="182" t="s">
        <v>1020</v>
      </c>
      <c r="C112" s="43" t="s">
        <v>1887</v>
      </c>
      <c r="D112" s="220" t="s">
        <v>1871</v>
      </c>
      <c r="E112" s="221" t="s">
        <v>1911</v>
      </c>
      <c r="F112" s="181" t="s">
        <v>1349</v>
      </c>
      <c r="G112" s="181" t="s">
        <v>1084</v>
      </c>
      <c r="H112" s="181"/>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210"/>
      <c r="AZ112" s="8"/>
      <c r="BA112" s="210" t="s">
        <v>322</v>
      </c>
      <c r="BB112" s="210" t="s">
        <v>322</v>
      </c>
      <c r="BC112" s="210" t="s">
        <v>322</v>
      </c>
      <c r="BD112" s="210"/>
      <c r="BE112" s="174">
        <v>100</v>
      </c>
      <c r="BF112" s="174">
        <v>0</v>
      </c>
      <c r="BG112" s="179">
        <v>18</v>
      </c>
    </row>
    <row r="113" spans="1:59" ht="48.75" customHeight="1" x14ac:dyDescent="0.3">
      <c r="A113" s="183" t="s">
        <v>1085</v>
      </c>
      <c r="B113" s="182" t="s">
        <v>1020</v>
      </c>
      <c r="C113" s="43" t="s">
        <v>1887</v>
      </c>
      <c r="D113" s="220" t="s">
        <v>1871</v>
      </c>
      <c r="E113" s="221" t="s">
        <v>1911</v>
      </c>
      <c r="F113" s="181" t="s">
        <v>1300</v>
      </c>
      <c r="G113" s="181" t="s">
        <v>1086</v>
      </c>
      <c r="H113" s="181"/>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210"/>
      <c r="AZ113" s="8"/>
      <c r="BA113" s="210"/>
      <c r="BB113" s="210" t="s">
        <v>322</v>
      </c>
      <c r="BC113" s="210"/>
      <c r="BD113" s="210"/>
      <c r="BE113" s="174">
        <v>100</v>
      </c>
      <c r="BF113" s="174">
        <v>0</v>
      </c>
      <c r="BG113" s="179">
        <v>18</v>
      </c>
    </row>
    <row r="114" spans="1:59" ht="38.25" customHeight="1" x14ac:dyDescent="0.3">
      <c r="A114" s="183" t="s">
        <v>1087</v>
      </c>
      <c r="B114" s="182" t="s">
        <v>1020</v>
      </c>
      <c r="C114" s="43" t="s">
        <v>1887</v>
      </c>
      <c r="D114" s="227" t="s">
        <v>1960</v>
      </c>
      <c r="E114" s="223" t="s">
        <v>1912</v>
      </c>
      <c r="F114" s="181" t="s">
        <v>1350</v>
      </c>
      <c r="G114" s="181" t="s">
        <v>1088</v>
      </c>
      <c r="H114" s="181"/>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210"/>
      <c r="AZ114" s="8"/>
      <c r="BA114" s="210" t="s">
        <v>322</v>
      </c>
      <c r="BB114" s="210" t="s">
        <v>322</v>
      </c>
      <c r="BC114" s="210" t="s">
        <v>322</v>
      </c>
      <c r="BD114" s="210"/>
      <c r="BE114" s="174">
        <v>100</v>
      </c>
      <c r="BF114" s="174">
        <v>0</v>
      </c>
      <c r="BG114" s="179">
        <v>18</v>
      </c>
    </row>
    <row r="115" spans="1:59" ht="82.5" customHeight="1" x14ac:dyDescent="0.3">
      <c r="A115" s="183" t="s">
        <v>1089</v>
      </c>
      <c r="B115" s="182" t="s">
        <v>1020</v>
      </c>
      <c r="C115" s="43" t="s">
        <v>1887</v>
      </c>
      <c r="D115" s="227" t="s">
        <v>1960</v>
      </c>
      <c r="E115" s="223" t="s">
        <v>1912</v>
      </c>
      <c r="F115" s="181" t="s">
        <v>1351</v>
      </c>
      <c r="G115" s="181" t="s">
        <v>1090</v>
      </c>
      <c r="H115" s="181"/>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210"/>
      <c r="AZ115" s="8"/>
      <c r="BA115" s="210" t="s">
        <v>322</v>
      </c>
      <c r="BB115" s="210" t="s">
        <v>322</v>
      </c>
      <c r="BC115" s="210" t="s">
        <v>322</v>
      </c>
      <c r="BD115" s="210"/>
      <c r="BE115" s="174">
        <v>100</v>
      </c>
      <c r="BF115" s="174">
        <v>0</v>
      </c>
      <c r="BG115" s="179">
        <v>18</v>
      </c>
    </row>
    <row r="116" spans="1:59" ht="51" customHeight="1" x14ac:dyDescent="0.3">
      <c r="A116" s="183" t="s">
        <v>1024</v>
      </c>
      <c r="B116" s="182" t="s">
        <v>1020</v>
      </c>
      <c r="C116" s="43" t="s">
        <v>1887</v>
      </c>
      <c r="D116" s="227" t="s">
        <v>1960</v>
      </c>
      <c r="E116" s="223" t="s">
        <v>1912</v>
      </c>
      <c r="F116" s="181" t="s">
        <v>1352</v>
      </c>
      <c r="G116" s="181" t="s">
        <v>1025</v>
      </c>
      <c r="H116" s="181"/>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210"/>
      <c r="AZ116" s="8"/>
      <c r="BA116" s="210"/>
      <c r="BB116" s="210" t="s">
        <v>322</v>
      </c>
      <c r="BC116" s="210"/>
      <c r="BD116" s="210"/>
      <c r="BE116" s="174">
        <v>100</v>
      </c>
      <c r="BF116" s="174">
        <v>0</v>
      </c>
      <c r="BG116" s="179">
        <v>18</v>
      </c>
    </row>
    <row r="117" spans="1:59" ht="43.5" customHeight="1" x14ac:dyDescent="0.3">
      <c r="A117" s="183" t="s">
        <v>1026</v>
      </c>
      <c r="B117" s="182" t="s">
        <v>1020</v>
      </c>
      <c r="C117" s="43" t="s">
        <v>1887</v>
      </c>
      <c r="D117" s="227" t="s">
        <v>1960</v>
      </c>
      <c r="E117" s="223" t="s">
        <v>1873</v>
      </c>
      <c r="F117" s="181" t="s">
        <v>1353</v>
      </c>
      <c r="G117" s="181" t="s">
        <v>1027</v>
      </c>
      <c r="H117" s="181"/>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210"/>
      <c r="AZ117" s="8"/>
      <c r="BA117" s="210"/>
      <c r="BB117" s="210" t="s">
        <v>322</v>
      </c>
      <c r="BC117" s="210"/>
      <c r="BD117" s="210"/>
      <c r="BE117" s="174">
        <v>100</v>
      </c>
      <c r="BF117" s="174">
        <v>0</v>
      </c>
      <c r="BG117" s="179">
        <v>18</v>
      </c>
    </row>
    <row r="118" spans="1:59" ht="50.25" customHeight="1" x14ac:dyDescent="0.3">
      <c r="A118" s="183" t="s">
        <v>1091</v>
      </c>
      <c r="B118" s="182" t="s">
        <v>1020</v>
      </c>
      <c r="C118" s="43" t="s">
        <v>1887</v>
      </c>
      <c r="D118" s="227" t="s">
        <v>1960</v>
      </c>
      <c r="E118" s="220" t="s">
        <v>1913</v>
      </c>
      <c r="F118" s="181" t="s">
        <v>1301</v>
      </c>
      <c r="G118" s="181" t="s">
        <v>1092</v>
      </c>
      <c r="H118" s="181"/>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210"/>
      <c r="AZ118" s="8"/>
      <c r="BA118" s="210" t="s">
        <v>322</v>
      </c>
      <c r="BB118" s="210" t="s">
        <v>322</v>
      </c>
      <c r="BC118" s="210" t="s">
        <v>322</v>
      </c>
      <c r="BD118" s="210"/>
      <c r="BE118" s="174">
        <v>100</v>
      </c>
      <c r="BF118" s="174">
        <v>0</v>
      </c>
      <c r="BG118" s="179">
        <v>18</v>
      </c>
    </row>
    <row r="119" spans="1:59" ht="50.25" customHeight="1" x14ac:dyDescent="0.3">
      <c r="A119" s="183" t="s">
        <v>1093</v>
      </c>
      <c r="B119" s="182" t="s">
        <v>1020</v>
      </c>
      <c r="C119" s="43" t="s">
        <v>1887</v>
      </c>
      <c r="D119" s="227" t="s">
        <v>1960</v>
      </c>
      <c r="E119" s="220" t="s">
        <v>1913</v>
      </c>
      <c r="F119" s="181" t="s">
        <v>1354</v>
      </c>
      <c r="G119" s="181" t="s">
        <v>1094</v>
      </c>
      <c r="H119" s="181"/>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210"/>
      <c r="AZ119" s="8"/>
      <c r="BA119" s="210" t="s">
        <v>322</v>
      </c>
      <c r="BB119" s="210" t="s">
        <v>322</v>
      </c>
      <c r="BC119" s="210" t="s">
        <v>322</v>
      </c>
      <c r="BD119" s="210"/>
      <c r="BE119" s="174">
        <v>100</v>
      </c>
      <c r="BF119" s="174">
        <v>0</v>
      </c>
      <c r="BG119" s="179">
        <v>18</v>
      </c>
    </row>
    <row r="120" spans="1:59" ht="52.5" customHeight="1" x14ac:dyDescent="0.3">
      <c r="A120" s="183" t="s">
        <v>1028</v>
      </c>
      <c r="B120" s="182" t="s">
        <v>1020</v>
      </c>
      <c r="C120" s="43" t="s">
        <v>1887</v>
      </c>
      <c r="D120" s="227" t="s">
        <v>1960</v>
      </c>
      <c r="E120" s="220" t="s">
        <v>1912</v>
      </c>
      <c r="F120" s="181" t="s">
        <v>1355</v>
      </c>
      <c r="G120" s="181" t="s">
        <v>1029</v>
      </c>
      <c r="H120" s="181"/>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232"/>
      <c r="AH120" s="8"/>
      <c r="AI120" s="8"/>
      <c r="AJ120" s="8"/>
      <c r="AK120" s="8"/>
      <c r="AL120" s="8"/>
      <c r="AM120" s="8"/>
      <c r="AN120" s="8"/>
      <c r="AO120" s="8"/>
      <c r="AP120" s="8"/>
      <c r="AQ120" s="8"/>
      <c r="AR120" s="8"/>
      <c r="AS120" s="8"/>
      <c r="AT120" s="8"/>
      <c r="AU120" s="8"/>
      <c r="AV120" s="8"/>
      <c r="AW120" s="8"/>
      <c r="AX120" s="8"/>
      <c r="AY120" s="210"/>
      <c r="AZ120" s="8"/>
      <c r="BA120" s="210" t="s">
        <v>322</v>
      </c>
      <c r="BB120" s="210" t="s">
        <v>322</v>
      </c>
      <c r="BC120" s="210" t="s">
        <v>322</v>
      </c>
      <c r="BD120" s="210"/>
      <c r="BE120" s="174">
        <v>100</v>
      </c>
      <c r="BF120" s="174">
        <v>0</v>
      </c>
      <c r="BG120" s="179">
        <v>18</v>
      </c>
    </row>
    <row r="121" spans="1:59" ht="48" customHeight="1" x14ac:dyDescent="0.3">
      <c r="A121" s="183" t="s">
        <v>1030</v>
      </c>
      <c r="B121" s="182" t="s">
        <v>1020</v>
      </c>
      <c r="C121" s="43" t="s">
        <v>1887</v>
      </c>
      <c r="D121" s="227" t="s">
        <v>1960</v>
      </c>
      <c r="E121" s="220" t="s">
        <v>1914</v>
      </c>
      <c r="F121" s="181" t="s">
        <v>1356</v>
      </c>
      <c r="G121" s="181" t="s">
        <v>1031</v>
      </c>
      <c r="H121" s="181"/>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232"/>
      <c r="AH121" s="8"/>
      <c r="AI121" s="8"/>
      <c r="AJ121" s="8"/>
      <c r="AK121" s="8"/>
      <c r="AL121" s="8"/>
      <c r="AM121" s="8"/>
      <c r="AN121" s="8"/>
      <c r="AO121" s="8"/>
      <c r="AP121" s="8"/>
      <c r="AQ121" s="8"/>
      <c r="AR121" s="8"/>
      <c r="AS121" s="8"/>
      <c r="AT121" s="8"/>
      <c r="AU121" s="8"/>
      <c r="AV121" s="8"/>
      <c r="AW121" s="8"/>
      <c r="AX121" s="8"/>
      <c r="AY121" s="210"/>
      <c r="AZ121" s="8"/>
      <c r="BA121" s="210" t="s">
        <v>322</v>
      </c>
      <c r="BB121" s="210" t="s">
        <v>322</v>
      </c>
      <c r="BC121" s="210" t="s">
        <v>322</v>
      </c>
      <c r="BD121" s="210"/>
      <c r="BE121" s="174">
        <v>100</v>
      </c>
      <c r="BF121" s="174">
        <v>0</v>
      </c>
      <c r="BG121" s="179">
        <v>18</v>
      </c>
    </row>
    <row r="122" spans="1:59" ht="44.25" customHeight="1" x14ac:dyDescent="0.3">
      <c r="A122" s="183" t="s">
        <v>1032</v>
      </c>
      <c r="B122" s="182" t="s">
        <v>1020</v>
      </c>
      <c r="C122" s="43" t="s">
        <v>1887</v>
      </c>
      <c r="D122" s="227" t="s">
        <v>1960</v>
      </c>
      <c r="E122" s="220" t="s">
        <v>1914</v>
      </c>
      <c r="F122" s="181" t="s">
        <v>1357</v>
      </c>
      <c r="G122" s="181" t="s">
        <v>1033</v>
      </c>
      <c r="H122" s="181"/>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232"/>
      <c r="AH122" s="8"/>
      <c r="AI122" s="8"/>
      <c r="AJ122" s="8"/>
      <c r="AK122" s="8"/>
      <c r="AL122" s="8"/>
      <c r="AM122" s="8"/>
      <c r="AN122" s="8"/>
      <c r="AO122" s="8"/>
      <c r="AP122" s="8"/>
      <c r="AQ122" s="8"/>
      <c r="AR122" s="8"/>
      <c r="AS122" s="8"/>
      <c r="AT122" s="8"/>
      <c r="AU122" s="8"/>
      <c r="AV122" s="8"/>
      <c r="AW122" s="8"/>
      <c r="AX122" s="8"/>
      <c r="AY122" s="210"/>
      <c r="AZ122" s="8"/>
      <c r="BA122" s="210" t="s">
        <v>322</v>
      </c>
      <c r="BB122" s="210" t="s">
        <v>322</v>
      </c>
      <c r="BC122" s="210" t="s">
        <v>322</v>
      </c>
      <c r="BD122" s="210"/>
      <c r="BE122" s="174">
        <v>100</v>
      </c>
      <c r="BF122" s="174">
        <v>0</v>
      </c>
      <c r="BG122" s="179">
        <v>18</v>
      </c>
    </row>
    <row r="123" spans="1:59" ht="37.5" customHeight="1" x14ac:dyDescent="0.3">
      <c r="A123" s="183" t="s">
        <v>1034</v>
      </c>
      <c r="B123" s="182" t="s">
        <v>1020</v>
      </c>
      <c r="C123" s="43" t="s">
        <v>1887</v>
      </c>
      <c r="D123" s="227" t="s">
        <v>1960</v>
      </c>
      <c r="E123" s="220" t="s">
        <v>1915</v>
      </c>
      <c r="F123" s="181" t="s">
        <v>1358</v>
      </c>
      <c r="G123" s="181" t="s">
        <v>1035</v>
      </c>
      <c r="H123" s="181"/>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210"/>
      <c r="AZ123" s="8"/>
      <c r="BA123" s="210"/>
      <c r="BB123" s="210" t="s">
        <v>322</v>
      </c>
      <c r="BC123" s="210" t="s">
        <v>322</v>
      </c>
      <c r="BD123" s="210"/>
      <c r="BE123" s="174">
        <v>100</v>
      </c>
      <c r="BF123" s="174">
        <v>0</v>
      </c>
      <c r="BG123" s="179">
        <v>18</v>
      </c>
    </row>
    <row r="124" spans="1:59" ht="42" customHeight="1" x14ac:dyDescent="0.3">
      <c r="A124" s="183" t="s">
        <v>1036</v>
      </c>
      <c r="B124" s="182" t="s">
        <v>1020</v>
      </c>
      <c r="C124" s="43" t="s">
        <v>1887</v>
      </c>
      <c r="D124" s="227" t="s">
        <v>1960</v>
      </c>
      <c r="E124" s="220" t="s">
        <v>1914</v>
      </c>
      <c r="F124" s="181" t="s">
        <v>1359</v>
      </c>
      <c r="G124" s="181" t="s">
        <v>1037</v>
      </c>
      <c r="H124" s="181"/>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210"/>
      <c r="AZ124" s="8"/>
      <c r="BA124" s="210"/>
      <c r="BB124" s="210" t="s">
        <v>322</v>
      </c>
      <c r="BC124" s="210"/>
      <c r="BD124" s="210"/>
      <c r="BE124" s="174">
        <v>100</v>
      </c>
      <c r="BF124" s="174">
        <v>0</v>
      </c>
      <c r="BG124" s="179">
        <v>18</v>
      </c>
    </row>
    <row r="125" spans="1:59" ht="44.25" customHeight="1" x14ac:dyDescent="0.3">
      <c r="A125" s="183" t="s">
        <v>1038</v>
      </c>
      <c r="B125" s="182" t="s">
        <v>1020</v>
      </c>
      <c r="C125" s="43" t="s">
        <v>1887</v>
      </c>
      <c r="D125" s="227" t="s">
        <v>1960</v>
      </c>
      <c r="E125" s="220" t="s">
        <v>1914</v>
      </c>
      <c r="F125" s="181" t="s">
        <v>1360</v>
      </c>
      <c r="G125" s="181" t="s">
        <v>1039</v>
      </c>
      <c r="H125" s="181"/>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210"/>
      <c r="AZ125" s="8"/>
      <c r="BA125" s="210"/>
      <c r="BB125" s="210" t="s">
        <v>322</v>
      </c>
      <c r="BC125" s="210"/>
      <c r="BD125" s="210"/>
      <c r="BE125" s="174">
        <v>100</v>
      </c>
      <c r="BF125" s="174">
        <v>0</v>
      </c>
      <c r="BG125" s="179">
        <v>18</v>
      </c>
    </row>
    <row r="126" spans="1:59" ht="42.75" customHeight="1" x14ac:dyDescent="0.3">
      <c r="A126" s="183" t="s">
        <v>1040</v>
      </c>
      <c r="B126" s="182" t="s">
        <v>1020</v>
      </c>
      <c r="C126" s="43" t="s">
        <v>1887</v>
      </c>
      <c r="D126" s="227" t="s">
        <v>1960</v>
      </c>
      <c r="E126" s="220" t="s">
        <v>1914</v>
      </c>
      <c r="F126" s="181" t="s">
        <v>1361</v>
      </c>
      <c r="G126" s="181" t="s">
        <v>1041</v>
      </c>
      <c r="H126" s="181"/>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232"/>
      <c r="AH126" s="8"/>
      <c r="AI126" s="8"/>
      <c r="AJ126" s="8"/>
      <c r="AK126" s="8"/>
      <c r="AL126" s="8"/>
      <c r="AM126" s="8"/>
      <c r="AN126" s="8"/>
      <c r="AO126" s="8"/>
      <c r="AP126" s="8"/>
      <c r="AQ126" s="8"/>
      <c r="AR126" s="8"/>
      <c r="AS126" s="8"/>
      <c r="AT126" s="8"/>
      <c r="AU126" s="8"/>
      <c r="AV126" s="8"/>
      <c r="AW126" s="8"/>
      <c r="AX126" s="8"/>
      <c r="AY126" s="210"/>
      <c r="AZ126" s="8"/>
      <c r="BA126" s="210" t="s">
        <v>322</v>
      </c>
      <c r="BB126" s="210" t="s">
        <v>322</v>
      </c>
      <c r="BC126" s="210" t="s">
        <v>322</v>
      </c>
      <c r="BD126" s="210"/>
      <c r="BE126" s="174">
        <v>100</v>
      </c>
      <c r="BF126" s="174">
        <v>0</v>
      </c>
      <c r="BG126" s="179">
        <v>18</v>
      </c>
    </row>
    <row r="127" spans="1:59" ht="66.75" customHeight="1" x14ac:dyDescent="0.3">
      <c r="A127" s="183" t="s">
        <v>1042</v>
      </c>
      <c r="B127" s="182" t="s">
        <v>1020</v>
      </c>
      <c r="C127" s="43" t="s">
        <v>1887</v>
      </c>
      <c r="D127" s="227" t="s">
        <v>1960</v>
      </c>
      <c r="E127" s="220" t="s">
        <v>1913</v>
      </c>
      <c r="F127" s="181" t="s">
        <v>1362</v>
      </c>
      <c r="G127" s="181" t="s">
        <v>1043</v>
      </c>
      <c r="H127" s="181"/>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210"/>
      <c r="AZ127" s="8"/>
      <c r="BA127" s="210" t="s">
        <v>322</v>
      </c>
      <c r="BB127" s="210" t="s">
        <v>322</v>
      </c>
      <c r="BC127" s="210" t="s">
        <v>322</v>
      </c>
      <c r="BD127" s="210"/>
      <c r="BE127" s="174">
        <v>100</v>
      </c>
      <c r="BF127" s="174">
        <v>0</v>
      </c>
      <c r="BG127" s="179">
        <v>18</v>
      </c>
    </row>
    <row r="128" spans="1:59" ht="42" customHeight="1" x14ac:dyDescent="0.3">
      <c r="A128" s="183" t="s">
        <v>1045</v>
      </c>
      <c r="B128" s="182" t="s">
        <v>1020</v>
      </c>
      <c r="C128" s="43" t="s">
        <v>1887</v>
      </c>
      <c r="D128" s="227" t="s">
        <v>1960</v>
      </c>
      <c r="E128" s="220" t="s">
        <v>1913</v>
      </c>
      <c r="F128" s="181" t="s">
        <v>1363</v>
      </c>
      <c r="G128" s="181" t="s">
        <v>1046</v>
      </c>
      <c r="H128" s="181"/>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210"/>
      <c r="AZ128" s="8"/>
      <c r="BA128" s="210" t="s">
        <v>322</v>
      </c>
      <c r="BB128" s="210" t="s">
        <v>322</v>
      </c>
      <c r="BC128" s="210" t="s">
        <v>322</v>
      </c>
      <c r="BD128" s="210"/>
      <c r="BE128" s="174">
        <v>100</v>
      </c>
      <c r="BF128" s="174">
        <v>0</v>
      </c>
      <c r="BG128" s="179">
        <v>18</v>
      </c>
    </row>
    <row r="129" spans="1:59" ht="87.75" customHeight="1" x14ac:dyDescent="0.3">
      <c r="A129" s="183" t="s">
        <v>1047</v>
      </c>
      <c r="B129" s="182" t="s">
        <v>1020</v>
      </c>
      <c r="C129" s="43" t="s">
        <v>1887</v>
      </c>
      <c r="D129" s="227" t="s">
        <v>1960</v>
      </c>
      <c r="E129" s="220" t="s">
        <v>1913</v>
      </c>
      <c r="F129" s="181" t="s">
        <v>1364</v>
      </c>
      <c r="G129" s="181" t="s">
        <v>1048</v>
      </c>
      <c r="H129" s="181"/>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210"/>
      <c r="AZ129" s="8"/>
      <c r="BA129" s="210" t="s">
        <v>322</v>
      </c>
      <c r="BB129" s="210" t="s">
        <v>322</v>
      </c>
      <c r="BC129" s="210" t="s">
        <v>322</v>
      </c>
      <c r="BD129" s="210"/>
      <c r="BE129" s="174">
        <v>100</v>
      </c>
      <c r="BF129" s="174">
        <v>0</v>
      </c>
      <c r="BG129" s="179">
        <v>18</v>
      </c>
    </row>
    <row r="130" spans="1:59" ht="144" x14ac:dyDescent="0.3">
      <c r="A130" s="183" t="s">
        <v>394</v>
      </c>
      <c r="B130" s="182" t="s">
        <v>395</v>
      </c>
      <c r="C130" s="180" t="s">
        <v>317</v>
      </c>
      <c r="D130" s="221" t="s">
        <v>1871</v>
      </c>
      <c r="E130" s="221" t="s">
        <v>1886</v>
      </c>
      <c r="F130" s="181" t="s">
        <v>518</v>
      </c>
      <c r="G130" s="181" t="s">
        <v>788</v>
      </c>
      <c r="H130" s="181"/>
      <c r="I130" s="8"/>
      <c r="J130" s="8"/>
      <c r="K130" s="8"/>
      <c r="L130" s="8"/>
      <c r="M130" s="8"/>
      <c r="N130" s="8"/>
      <c r="O130" s="8"/>
      <c r="P130" s="8"/>
      <c r="Q130" s="8"/>
      <c r="R130" s="8"/>
      <c r="S130" s="8"/>
      <c r="T130" s="8"/>
      <c r="U130" s="8"/>
      <c r="V130" s="8"/>
      <c r="W130" s="8"/>
      <c r="X130" s="8"/>
      <c r="Y130" s="8"/>
      <c r="Z130" s="8"/>
      <c r="AA130" s="8"/>
      <c r="AB130" s="8"/>
      <c r="AC130" s="8" t="s">
        <v>322</v>
      </c>
      <c r="AD130" s="8"/>
      <c r="AE130" s="8"/>
      <c r="AF130" s="8"/>
      <c r="AG130" s="8"/>
      <c r="AH130" s="8"/>
      <c r="AI130" s="8"/>
      <c r="AJ130" s="8"/>
      <c r="AK130" s="8"/>
      <c r="AL130" s="8"/>
      <c r="AM130" s="8"/>
      <c r="AN130" s="8"/>
      <c r="AO130" s="8"/>
      <c r="AP130" s="8"/>
      <c r="AQ130" s="8"/>
      <c r="AR130" s="8"/>
      <c r="AS130" s="8"/>
      <c r="AT130" s="8"/>
      <c r="AU130" s="8"/>
      <c r="AV130" s="8"/>
      <c r="AW130" s="8"/>
      <c r="AX130" s="8"/>
      <c r="AY130" s="210"/>
      <c r="AZ130" s="8"/>
      <c r="BA130" s="210"/>
      <c r="BB130" s="210"/>
      <c r="BC130" s="210"/>
      <c r="BD130" s="210"/>
      <c r="BE130" s="174">
        <v>60</v>
      </c>
      <c r="BF130" s="174">
        <v>0</v>
      </c>
      <c r="BG130" s="179">
        <v>45</v>
      </c>
    </row>
    <row r="131" spans="1:59" ht="115.2" x14ac:dyDescent="0.3">
      <c r="A131" s="183" t="s">
        <v>405</v>
      </c>
      <c r="B131" s="182" t="s">
        <v>395</v>
      </c>
      <c r="C131" s="180" t="s">
        <v>317</v>
      </c>
      <c r="D131" s="227" t="s">
        <v>1960</v>
      </c>
      <c r="E131" s="221" t="s">
        <v>1890</v>
      </c>
      <c r="F131" s="181" t="s">
        <v>606</v>
      </c>
      <c r="G131" s="181" t="s">
        <v>791</v>
      </c>
      <c r="H131" s="181"/>
      <c r="I131" s="8"/>
      <c r="J131" s="8"/>
      <c r="K131" s="8"/>
      <c r="L131" s="8"/>
      <c r="M131" s="8"/>
      <c r="N131" s="8"/>
      <c r="O131" s="8"/>
      <c r="P131" s="8"/>
      <c r="Q131" s="8"/>
      <c r="R131" s="8"/>
      <c r="S131" s="8"/>
      <c r="T131" s="8"/>
      <c r="U131" s="8"/>
      <c r="V131" s="8"/>
      <c r="W131" s="8"/>
      <c r="X131" s="8"/>
      <c r="Y131" s="8"/>
      <c r="Z131" s="8"/>
      <c r="AA131" s="8"/>
      <c r="AB131" s="8"/>
      <c r="AC131" s="8" t="s">
        <v>322</v>
      </c>
      <c r="AD131" s="8"/>
      <c r="AE131" s="8"/>
      <c r="AF131" s="8"/>
      <c r="AG131" s="8"/>
      <c r="AH131" s="8"/>
      <c r="AI131" s="8"/>
      <c r="AJ131" s="8"/>
      <c r="AK131" s="8"/>
      <c r="AL131" s="8"/>
      <c r="AM131" s="8"/>
      <c r="AN131" s="8"/>
      <c r="AO131" s="8"/>
      <c r="AP131" s="8"/>
      <c r="AQ131" s="8"/>
      <c r="AR131" s="8"/>
      <c r="AS131" s="8"/>
      <c r="AT131" s="8"/>
      <c r="AU131" s="8"/>
      <c r="AV131" s="8"/>
      <c r="AW131" s="8"/>
      <c r="AX131" s="8"/>
      <c r="AY131" s="210"/>
      <c r="AZ131" s="8"/>
      <c r="BA131" s="210"/>
      <c r="BB131" s="210"/>
      <c r="BC131" s="210"/>
      <c r="BD131" s="210"/>
      <c r="BE131" s="174">
        <v>50</v>
      </c>
      <c r="BF131" s="174">
        <v>0</v>
      </c>
      <c r="BG131" s="179">
        <v>20</v>
      </c>
    </row>
    <row r="132" spans="1:59" ht="132" customHeight="1" x14ac:dyDescent="0.3">
      <c r="A132" s="41" t="s">
        <v>406</v>
      </c>
      <c r="B132" s="42" t="s">
        <v>395</v>
      </c>
      <c r="C132" s="43" t="s">
        <v>317</v>
      </c>
      <c r="D132" s="220" t="s">
        <v>1888</v>
      </c>
      <c r="E132" s="221" t="s">
        <v>1889</v>
      </c>
      <c r="F132" s="88" t="s">
        <v>588</v>
      </c>
      <c r="G132" s="88" t="s">
        <v>589</v>
      </c>
      <c r="H132" s="88"/>
      <c r="I132" s="45"/>
      <c r="J132" s="45"/>
      <c r="K132" s="45"/>
      <c r="L132" s="45"/>
      <c r="M132" s="46"/>
      <c r="N132" s="46"/>
      <c r="O132" s="46"/>
      <c r="P132" s="46"/>
      <c r="Q132" s="47"/>
      <c r="R132" s="47"/>
      <c r="S132" s="47"/>
      <c r="T132" s="47"/>
      <c r="U132" s="48"/>
      <c r="V132" s="48"/>
      <c r="W132" s="48"/>
      <c r="X132" s="48"/>
      <c r="Y132" s="49"/>
      <c r="Z132" s="49"/>
      <c r="AA132" s="49"/>
      <c r="AB132" s="49"/>
      <c r="AC132" s="85" t="s">
        <v>322</v>
      </c>
      <c r="AD132" s="85"/>
      <c r="AE132" s="85"/>
      <c r="AF132" s="85"/>
      <c r="AG132" s="85"/>
      <c r="AH132" s="85"/>
      <c r="AI132" s="8"/>
      <c r="AJ132" s="86"/>
      <c r="AK132" s="86"/>
      <c r="AL132" s="86"/>
      <c r="AM132" s="86"/>
      <c r="AN132" s="85"/>
      <c r="AO132" s="86"/>
      <c r="AP132" s="86"/>
      <c r="AQ132" s="8"/>
      <c r="AR132" s="86"/>
      <c r="AS132" s="8"/>
      <c r="AT132" s="8"/>
      <c r="AU132" s="8"/>
      <c r="AV132" s="8"/>
      <c r="AW132" s="8"/>
      <c r="AX132" s="85"/>
      <c r="AY132" s="85"/>
      <c r="AZ132" s="85"/>
      <c r="BA132" s="85"/>
      <c r="BB132" s="85"/>
      <c r="BC132" s="85"/>
      <c r="BD132" s="85"/>
      <c r="BE132" s="133">
        <v>60</v>
      </c>
      <c r="BF132" s="106">
        <v>0</v>
      </c>
      <c r="BG132" s="105">
        <v>50</v>
      </c>
    </row>
    <row r="133" spans="1:59" ht="152.25" customHeight="1" x14ac:dyDescent="0.3">
      <c r="A133" s="41" t="s">
        <v>407</v>
      </c>
      <c r="B133" s="42" t="s">
        <v>395</v>
      </c>
      <c r="C133" s="43" t="s">
        <v>317</v>
      </c>
      <c r="D133" s="227" t="s">
        <v>1960</v>
      </c>
      <c r="E133" s="221" t="s">
        <v>1890</v>
      </c>
      <c r="F133" s="88" t="s">
        <v>408</v>
      </c>
      <c r="G133" s="88" t="s">
        <v>792</v>
      </c>
      <c r="H133" s="88"/>
      <c r="I133" s="45"/>
      <c r="J133" s="45"/>
      <c r="K133" s="45"/>
      <c r="L133" s="45"/>
      <c r="M133" s="46"/>
      <c r="N133" s="46"/>
      <c r="O133" s="46"/>
      <c r="P133" s="46"/>
      <c r="Q133" s="47"/>
      <c r="R133" s="47"/>
      <c r="S133" s="47"/>
      <c r="T133" s="47"/>
      <c r="U133" s="48"/>
      <c r="V133" s="48"/>
      <c r="W133" s="48"/>
      <c r="X133" s="48"/>
      <c r="Y133" s="49"/>
      <c r="Z133" s="49"/>
      <c r="AA133" s="49"/>
      <c r="AB133" s="49"/>
      <c r="AC133" s="85" t="s">
        <v>322</v>
      </c>
      <c r="AD133" s="85"/>
      <c r="AE133" s="85"/>
      <c r="AF133" s="85"/>
      <c r="AG133" s="85"/>
      <c r="AH133" s="85"/>
      <c r="AI133" s="8"/>
      <c r="AJ133" s="86"/>
      <c r="AK133" s="86"/>
      <c r="AL133" s="86"/>
      <c r="AM133" s="86"/>
      <c r="AN133" s="85"/>
      <c r="AO133" s="86"/>
      <c r="AP133" s="86"/>
      <c r="AQ133" s="8"/>
      <c r="AR133" s="86"/>
      <c r="AS133" s="8"/>
      <c r="AT133" s="8"/>
      <c r="AU133" s="8"/>
      <c r="AV133" s="8"/>
      <c r="AW133" s="8"/>
      <c r="AX133" s="85"/>
      <c r="AY133" s="85"/>
      <c r="AZ133" s="85"/>
      <c r="BA133" s="85"/>
      <c r="BB133" s="85"/>
      <c r="BC133" s="85"/>
      <c r="BD133" s="85"/>
      <c r="BE133" s="133">
        <v>60</v>
      </c>
      <c r="BF133" s="106">
        <v>0</v>
      </c>
      <c r="BG133" s="105">
        <v>35</v>
      </c>
    </row>
    <row r="134" spans="1:59" ht="126.75" customHeight="1" x14ac:dyDescent="0.3">
      <c r="A134" s="41" t="s">
        <v>396</v>
      </c>
      <c r="B134" s="42" t="s">
        <v>395</v>
      </c>
      <c r="C134" s="43" t="s">
        <v>321</v>
      </c>
      <c r="D134" s="227" t="s">
        <v>1859</v>
      </c>
      <c r="E134" s="221" t="s">
        <v>1861</v>
      </c>
      <c r="F134" s="88" t="s">
        <v>582</v>
      </c>
      <c r="G134" s="88" t="s">
        <v>580</v>
      </c>
      <c r="H134" s="88"/>
      <c r="I134" s="45"/>
      <c r="J134" s="45"/>
      <c r="K134" s="45"/>
      <c r="L134" s="45"/>
      <c r="M134" s="46"/>
      <c r="N134" s="46"/>
      <c r="O134" s="46"/>
      <c r="P134" s="46"/>
      <c r="Q134" s="47"/>
      <c r="R134" s="47"/>
      <c r="S134" s="47"/>
      <c r="T134" s="47"/>
      <c r="U134" s="48"/>
      <c r="V134" s="48"/>
      <c r="W134" s="48"/>
      <c r="X134" s="48"/>
      <c r="Y134" s="49"/>
      <c r="Z134" s="49"/>
      <c r="AA134" s="49"/>
      <c r="AB134" s="49"/>
      <c r="AC134" s="85" t="s">
        <v>322</v>
      </c>
      <c r="AD134" s="85"/>
      <c r="AE134" s="85"/>
      <c r="AF134" s="85"/>
      <c r="AG134" s="85"/>
      <c r="AH134" s="85"/>
      <c r="AI134" s="8"/>
      <c r="AJ134" s="86"/>
      <c r="AK134" s="86"/>
      <c r="AL134" s="86"/>
      <c r="AM134" s="86"/>
      <c r="AN134" s="85"/>
      <c r="AO134" s="86"/>
      <c r="AP134" s="86"/>
      <c r="AQ134" s="8"/>
      <c r="AR134" s="86"/>
      <c r="AS134" s="8"/>
      <c r="AT134" s="8"/>
      <c r="AU134" s="8"/>
      <c r="AV134" s="8"/>
      <c r="AW134" s="8"/>
      <c r="AX134" s="85"/>
      <c r="AY134" s="85"/>
      <c r="AZ134" s="85"/>
      <c r="BA134" s="85"/>
      <c r="BB134" s="85"/>
      <c r="BC134" s="85"/>
      <c r="BD134" s="85"/>
      <c r="BE134" s="133">
        <v>60</v>
      </c>
      <c r="BF134" s="106">
        <v>0</v>
      </c>
      <c r="BG134" s="105">
        <v>35</v>
      </c>
    </row>
    <row r="135" spans="1:59" ht="132.75" customHeight="1" x14ac:dyDescent="0.3">
      <c r="A135" s="41" t="s">
        <v>397</v>
      </c>
      <c r="B135" s="42" t="s">
        <v>395</v>
      </c>
      <c r="C135" s="43" t="s">
        <v>317</v>
      </c>
      <c r="D135" s="220" t="s">
        <v>1871</v>
      </c>
      <c r="E135" s="221" t="s">
        <v>1894</v>
      </c>
      <c r="F135" s="88" t="s">
        <v>602</v>
      </c>
      <c r="G135" s="88" t="s">
        <v>603</v>
      </c>
      <c r="H135" s="88"/>
      <c r="I135" s="45"/>
      <c r="J135" s="45"/>
      <c r="K135" s="45"/>
      <c r="L135" s="45"/>
      <c r="M135" s="46"/>
      <c r="N135" s="46"/>
      <c r="O135" s="46"/>
      <c r="P135" s="46"/>
      <c r="Q135" s="47"/>
      <c r="R135" s="47"/>
      <c r="S135" s="47"/>
      <c r="T135" s="47"/>
      <c r="U135" s="48"/>
      <c r="V135" s="48"/>
      <c r="W135" s="48"/>
      <c r="X135" s="48"/>
      <c r="Y135" s="49"/>
      <c r="Z135" s="49"/>
      <c r="AA135" s="49"/>
      <c r="AB135" s="49"/>
      <c r="AC135" s="85" t="s">
        <v>322</v>
      </c>
      <c r="AD135" s="85"/>
      <c r="AE135" s="85"/>
      <c r="AF135" s="85"/>
      <c r="AG135" s="85"/>
      <c r="AH135" s="85"/>
      <c r="AI135" s="8"/>
      <c r="AJ135" s="86"/>
      <c r="AK135" s="86"/>
      <c r="AL135" s="86"/>
      <c r="AM135" s="86"/>
      <c r="AN135" s="85"/>
      <c r="AO135" s="86"/>
      <c r="AP135" s="86"/>
      <c r="AQ135" s="8"/>
      <c r="AR135" s="86"/>
      <c r="AS135" s="8"/>
      <c r="AT135" s="8"/>
      <c r="AU135" s="8"/>
      <c r="AV135" s="8"/>
      <c r="AW135" s="8"/>
      <c r="AX135" s="85"/>
      <c r="AY135" s="85"/>
      <c r="AZ135" s="85"/>
      <c r="BA135" s="85"/>
      <c r="BB135" s="85"/>
      <c r="BC135" s="85"/>
      <c r="BD135" s="85"/>
      <c r="BE135" s="133">
        <v>60</v>
      </c>
      <c r="BF135" s="106">
        <v>0</v>
      </c>
      <c r="BG135" s="105">
        <v>50</v>
      </c>
    </row>
    <row r="136" spans="1:59" ht="126" customHeight="1" x14ac:dyDescent="0.3">
      <c r="A136" s="41" t="s">
        <v>398</v>
      </c>
      <c r="B136" s="42" t="s">
        <v>395</v>
      </c>
      <c r="C136" s="43" t="s">
        <v>317</v>
      </c>
      <c r="D136" s="220" t="s">
        <v>1871</v>
      </c>
      <c r="E136" s="221" t="s">
        <v>1885</v>
      </c>
      <c r="F136" s="88" t="s">
        <v>399</v>
      </c>
      <c r="G136" s="88" t="s">
        <v>583</v>
      </c>
      <c r="H136" s="88"/>
      <c r="I136" s="45"/>
      <c r="J136" s="45"/>
      <c r="K136" s="45"/>
      <c r="L136" s="45"/>
      <c r="M136" s="46"/>
      <c r="N136" s="46"/>
      <c r="O136" s="46"/>
      <c r="P136" s="46"/>
      <c r="Q136" s="47"/>
      <c r="R136" s="47"/>
      <c r="S136" s="47"/>
      <c r="T136" s="47"/>
      <c r="U136" s="48"/>
      <c r="V136" s="48"/>
      <c r="W136" s="48"/>
      <c r="X136" s="48"/>
      <c r="Y136" s="49"/>
      <c r="Z136" s="49"/>
      <c r="AA136" s="49"/>
      <c r="AB136" s="49"/>
      <c r="AC136" s="85" t="s">
        <v>322</v>
      </c>
      <c r="AD136" s="85"/>
      <c r="AE136" s="85"/>
      <c r="AF136" s="85"/>
      <c r="AG136" s="85"/>
      <c r="AH136" s="85"/>
      <c r="AI136" s="8"/>
      <c r="AJ136" s="86"/>
      <c r="AK136" s="86"/>
      <c r="AL136" s="86"/>
      <c r="AM136" s="86"/>
      <c r="AN136" s="85"/>
      <c r="AO136" s="86"/>
      <c r="AP136" s="86"/>
      <c r="AQ136" s="8"/>
      <c r="AR136" s="86"/>
      <c r="AS136" s="8"/>
      <c r="AT136" s="8"/>
      <c r="AU136" s="8"/>
      <c r="AV136" s="8"/>
      <c r="AW136" s="8"/>
      <c r="AX136" s="85"/>
      <c r="AY136" s="85"/>
      <c r="AZ136" s="85"/>
      <c r="BA136" s="85"/>
      <c r="BB136" s="85"/>
      <c r="BC136" s="85"/>
      <c r="BD136" s="85"/>
      <c r="BE136" s="133">
        <v>60</v>
      </c>
      <c r="BF136" s="106">
        <v>0</v>
      </c>
      <c r="BG136" s="105">
        <v>60</v>
      </c>
    </row>
    <row r="137" spans="1:59" ht="171.75" customHeight="1" x14ac:dyDescent="0.3">
      <c r="A137" s="41" t="s">
        <v>400</v>
      </c>
      <c r="B137" s="42" t="s">
        <v>395</v>
      </c>
      <c r="C137" s="43" t="s">
        <v>317</v>
      </c>
      <c r="D137" s="220" t="s">
        <v>1871</v>
      </c>
      <c r="E137" s="221" t="s">
        <v>1891</v>
      </c>
      <c r="F137" s="88" t="s">
        <v>604</v>
      </c>
      <c r="G137" s="88" t="s">
        <v>605</v>
      </c>
      <c r="H137" s="88"/>
      <c r="I137" s="45"/>
      <c r="J137" s="45"/>
      <c r="K137" s="45"/>
      <c r="L137" s="45"/>
      <c r="M137" s="46"/>
      <c r="N137" s="46"/>
      <c r="O137" s="46"/>
      <c r="P137" s="46"/>
      <c r="Q137" s="47"/>
      <c r="R137" s="47"/>
      <c r="S137" s="47"/>
      <c r="T137" s="47"/>
      <c r="U137" s="48"/>
      <c r="V137" s="48"/>
      <c r="W137" s="48"/>
      <c r="X137" s="48"/>
      <c r="Y137" s="49"/>
      <c r="Z137" s="49"/>
      <c r="AA137" s="49"/>
      <c r="AB137" s="49"/>
      <c r="AC137" s="85" t="s">
        <v>322</v>
      </c>
      <c r="AD137" s="85"/>
      <c r="AE137" s="85"/>
      <c r="AF137" s="85"/>
      <c r="AG137" s="85"/>
      <c r="AH137" s="85"/>
      <c r="AI137" s="8"/>
      <c r="AJ137" s="86"/>
      <c r="AK137" s="86"/>
      <c r="AL137" s="86"/>
      <c r="AM137" s="86"/>
      <c r="AN137" s="85"/>
      <c r="AO137" s="86"/>
      <c r="AP137" s="86"/>
      <c r="AQ137" s="8"/>
      <c r="AR137" s="86"/>
      <c r="AS137" s="8"/>
      <c r="AT137" s="8"/>
      <c r="AU137" s="8"/>
      <c r="AV137" s="8"/>
      <c r="AW137" s="8"/>
      <c r="AX137" s="85"/>
      <c r="AY137" s="85"/>
      <c r="AZ137" s="85"/>
      <c r="BA137" s="85"/>
      <c r="BB137" s="85"/>
      <c r="BC137" s="85"/>
      <c r="BD137" s="85"/>
      <c r="BE137" s="133">
        <v>40</v>
      </c>
      <c r="BF137" s="106">
        <v>0</v>
      </c>
      <c r="BG137" s="105">
        <v>25</v>
      </c>
    </row>
    <row r="138" spans="1:59" ht="157.5" customHeight="1" x14ac:dyDescent="0.3">
      <c r="A138" s="41" t="s">
        <v>401</v>
      </c>
      <c r="B138" s="42" t="s">
        <v>395</v>
      </c>
      <c r="C138" s="43" t="s">
        <v>317</v>
      </c>
      <c r="D138" s="220" t="s">
        <v>1892</v>
      </c>
      <c r="E138" s="221" t="s">
        <v>1893</v>
      </c>
      <c r="F138" s="88" t="s">
        <v>1368</v>
      </c>
      <c r="G138" s="88" t="s">
        <v>1369</v>
      </c>
      <c r="H138" s="88"/>
      <c r="I138" s="45"/>
      <c r="J138" s="45"/>
      <c r="K138" s="45"/>
      <c r="L138" s="45"/>
      <c r="M138" s="46"/>
      <c r="N138" s="46"/>
      <c r="O138" s="46"/>
      <c r="P138" s="46"/>
      <c r="Q138" s="47"/>
      <c r="R138" s="47"/>
      <c r="S138" s="47"/>
      <c r="T138" s="47"/>
      <c r="U138" s="48"/>
      <c r="V138" s="48"/>
      <c r="W138" s="48"/>
      <c r="X138" s="48"/>
      <c r="Y138" s="49"/>
      <c r="Z138" s="49"/>
      <c r="AA138" s="49"/>
      <c r="AB138" s="49"/>
      <c r="AC138" s="85" t="s">
        <v>322</v>
      </c>
      <c r="AD138" s="85"/>
      <c r="AE138" s="85"/>
      <c r="AF138" s="85"/>
      <c r="AG138" s="85"/>
      <c r="AH138" s="85"/>
      <c r="AI138" s="8"/>
      <c r="AJ138" s="86"/>
      <c r="AK138" s="86"/>
      <c r="AL138" s="86"/>
      <c r="AM138" s="86"/>
      <c r="AN138" s="85"/>
      <c r="AO138" s="86"/>
      <c r="AP138" s="86"/>
      <c r="AQ138" s="8"/>
      <c r="AR138" s="86"/>
      <c r="AS138" s="8"/>
      <c r="AT138" s="8"/>
      <c r="AU138" s="8"/>
      <c r="AV138" s="8"/>
      <c r="AW138" s="8"/>
      <c r="AX138" s="85"/>
      <c r="AY138" s="85"/>
      <c r="AZ138" s="85"/>
      <c r="BA138" s="85"/>
      <c r="BB138" s="85"/>
      <c r="BC138" s="85"/>
      <c r="BD138" s="85"/>
      <c r="BE138" s="133">
        <v>60</v>
      </c>
      <c r="BF138" s="106">
        <v>0</v>
      </c>
      <c r="BG138" s="105">
        <v>35</v>
      </c>
    </row>
    <row r="139" spans="1:59" ht="123.75" customHeight="1" x14ac:dyDescent="0.3">
      <c r="A139" s="41" t="s">
        <v>402</v>
      </c>
      <c r="B139" s="42" t="s">
        <v>395</v>
      </c>
      <c r="C139" s="43" t="s">
        <v>317</v>
      </c>
      <c r="D139" s="221" t="s">
        <v>1871</v>
      </c>
      <c r="E139" s="221" t="s">
        <v>1880</v>
      </c>
      <c r="F139" s="88" t="s">
        <v>584</v>
      </c>
      <c r="G139" s="88" t="s">
        <v>585</v>
      </c>
      <c r="H139" s="88"/>
      <c r="I139" s="45"/>
      <c r="J139" s="45"/>
      <c r="K139" s="45"/>
      <c r="L139" s="45"/>
      <c r="M139" s="46"/>
      <c r="N139" s="46"/>
      <c r="O139" s="46"/>
      <c r="P139" s="46"/>
      <c r="Q139" s="47"/>
      <c r="R139" s="47"/>
      <c r="S139" s="47"/>
      <c r="T139" s="47"/>
      <c r="U139" s="48"/>
      <c r="V139" s="48"/>
      <c r="W139" s="48"/>
      <c r="X139" s="48"/>
      <c r="Y139" s="49"/>
      <c r="Z139" s="49"/>
      <c r="AA139" s="49"/>
      <c r="AB139" s="49"/>
      <c r="AC139" s="85" t="s">
        <v>322</v>
      </c>
      <c r="AD139" s="85"/>
      <c r="AE139" s="85"/>
      <c r="AF139" s="85"/>
      <c r="AG139" s="85"/>
      <c r="AH139" s="85"/>
      <c r="AI139" s="8"/>
      <c r="AJ139" s="86"/>
      <c r="AK139" s="86"/>
      <c r="AL139" s="86"/>
      <c r="AM139" s="86"/>
      <c r="AN139" s="85"/>
      <c r="AO139" s="86"/>
      <c r="AP139" s="86"/>
      <c r="AQ139" s="8"/>
      <c r="AR139" s="86"/>
      <c r="AS139" s="8"/>
      <c r="AT139" s="8"/>
      <c r="AU139" s="8"/>
      <c r="AV139" s="8"/>
      <c r="AW139" s="8"/>
      <c r="AX139" s="85"/>
      <c r="AY139" s="85"/>
      <c r="AZ139" s="85"/>
      <c r="BA139" s="85"/>
      <c r="BB139" s="85"/>
      <c r="BC139" s="85"/>
      <c r="BD139" s="85"/>
      <c r="BE139" s="133">
        <v>60</v>
      </c>
      <c r="BF139" s="106">
        <v>0</v>
      </c>
      <c r="BG139" s="105">
        <v>75</v>
      </c>
    </row>
    <row r="140" spans="1:59" ht="72" x14ac:dyDescent="0.3">
      <c r="A140" s="41" t="s">
        <v>403</v>
      </c>
      <c r="B140" s="42" t="s">
        <v>395</v>
      </c>
      <c r="C140" s="43" t="s">
        <v>317</v>
      </c>
      <c r="D140" s="227" t="s">
        <v>1960</v>
      </c>
      <c r="E140" s="221" t="s">
        <v>1890</v>
      </c>
      <c r="F140" s="88" t="s">
        <v>586</v>
      </c>
      <c r="G140" s="88" t="s">
        <v>789</v>
      </c>
      <c r="H140" s="88"/>
      <c r="I140" s="45"/>
      <c r="J140" s="45"/>
      <c r="K140" s="45"/>
      <c r="L140" s="45"/>
      <c r="M140" s="46"/>
      <c r="N140" s="46"/>
      <c r="O140" s="46"/>
      <c r="P140" s="46"/>
      <c r="Q140" s="47"/>
      <c r="R140" s="47"/>
      <c r="S140" s="47"/>
      <c r="T140" s="47"/>
      <c r="U140" s="48"/>
      <c r="V140" s="48"/>
      <c r="W140" s="48"/>
      <c r="X140" s="48"/>
      <c r="Y140" s="49"/>
      <c r="Z140" s="49"/>
      <c r="AA140" s="49"/>
      <c r="AB140" s="49"/>
      <c r="AC140" s="85" t="s">
        <v>322</v>
      </c>
      <c r="AD140" s="85"/>
      <c r="AE140" s="85"/>
      <c r="AF140" s="85"/>
      <c r="AG140" s="85"/>
      <c r="AH140" s="85"/>
      <c r="AI140" s="8"/>
      <c r="AJ140" s="86"/>
      <c r="AK140" s="86"/>
      <c r="AL140" s="86"/>
      <c r="AM140" s="86"/>
      <c r="AN140" s="85"/>
      <c r="AO140" s="86"/>
      <c r="AP140" s="86"/>
      <c r="AQ140" s="8"/>
      <c r="AR140" s="86"/>
      <c r="AS140" s="8"/>
      <c r="AT140" s="8"/>
      <c r="AU140" s="8"/>
      <c r="AV140" s="8"/>
      <c r="AW140" s="8"/>
      <c r="AX140" s="85"/>
      <c r="AY140" s="85"/>
      <c r="AZ140" s="85"/>
      <c r="BA140" s="85"/>
      <c r="BB140" s="85"/>
      <c r="BC140" s="85"/>
      <c r="BD140" s="85"/>
      <c r="BE140" s="133">
        <v>60</v>
      </c>
      <c r="BF140" s="106">
        <v>0</v>
      </c>
      <c r="BG140" s="105">
        <v>35</v>
      </c>
    </row>
    <row r="141" spans="1:59" ht="87.75" customHeight="1" x14ac:dyDescent="0.3">
      <c r="A141" s="41" t="s">
        <v>404</v>
      </c>
      <c r="B141" s="42" t="s">
        <v>395</v>
      </c>
      <c r="C141" s="43" t="s">
        <v>317</v>
      </c>
      <c r="D141" s="227" t="s">
        <v>1960</v>
      </c>
      <c r="E141" s="221" t="s">
        <v>1890</v>
      </c>
      <c r="F141" s="88" t="s">
        <v>587</v>
      </c>
      <c r="G141" s="88" t="s">
        <v>790</v>
      </c>
      <c r="H141" s="88"/>
      <c r="I141" s="45"/>
      <c r="J141" s="45"/>
      <c r="K141" s="45"/>
      <c r="L141" s="45"/>
      <c r="M141" s="46"/>
      <c r="N141" s="46"/>
      <c r="O141" s="46"/>
      <c r="P141" s="46"/>
      <c r="Q141" s="47"/>
      <c r="R141" s="47"/>
      <c r="S141" s="47"/>
      <c r="T141" s="47"/>
      <c r="U141" s="48"/>
      <c r="V141" s="48"/>
      <c r="W141" s="48"/>
      <c r="X141" s="48"/>
      <c r="Y141" s="49"/>
      <c r="Z141" s="49"/>
      <c r="AA141" s="49"/>
      <c r="AB141" s="49"/>
      <c r="AC141" s="85" t="s">
        <v>322</v>
      </c>
      <c r="AD141" s="85"/>
      <c r="AE141" s="85"/>
      <c r="AF141" s="85"/>
      <c r="AG141" s="85"/>
      <c r="AH141" s="85"/>
      <c r="AI141" s="8"/>
      <c r="AJ141" s="86"/>
      <c r="AK141" s="86"/>
      <c r="AL141" s="86"/>
      <c r="AM141" s="86"/>
      <c r="AN141" s="85"/>
      <c r="AO141" s="86"/>
      <c r="AP141" s="86"/>
      <c r="AQ141" s="8"/>
      <c r="AR141" s="86"/>
      <c r="AS141" s="8"/>
      <c r="AT141" s="8"/>
      <c r="AU141" s="8"/>
      <c r="AV141" s="8"/>
      <c r="AW141" s="8"/>
      <c r="AX141" s="85"/>
      <c r="AY141" s="85"/>
      <c r="AZ141" s="85"/>
      <c r="BA141" s="85"/>
      <c r="BB141" s="85"/>
      <c r="BC141" s="85"/>
      <c r="BD141" s="85"/>
      <c r="BE141" s="133">
        <v>60</v>
      </c>
      <c r="BF141" s="106">
        <v>0</v>
      </c>
      <c r="BG141" s="105">
        <v>45</v>
      </c>
    </row>
    <row r="142" spans="1:59" ht="87.75" customHeight="1" x14ac:dyDescent="0.3">
      <c r="A142" s="41" t="s">
        <v>430</v>
      </c>
      <c r="B142" s="42" t="s">
        <v>327</v>
      </c>
      <c r="C142" s="43" t="s">
        <v>317</v>
      </c>
      <c r="D142" s="220" t="s">
        <v>1875</v>
      </c>
      <c r="E142" s="220" t="s">
        <v>1876</v>
      </c>
      <c r="F142" s="88" t="s">
        <v>565</v>
      </c>
      <c r="G142" s="88" t="s">
        <v>596</v>
      </c>
      <c r="H142" s="88"/>
      <c r="I142" s="45"/>
      <c r="J142" s="45" t="s">
        <v>322</v>
      </c>
      <c r="K142" s="45" t="s">
        <v>322</v>
      </c>
      <c r="L142" s="45"/>
      <c r="M142" s="46"/>
      <c r="N142" s="46"/>
      <c r="O142" s="46"/>
      <c r="P142" s="46"/>
      <c r="Q142" s="47"/>
      <c r="R142" s="47"/>
      <c r="S142" s="47"/>
      <c r="T142" s="47"/>
      <c r="U142" s="48"/>
      <c r="V142" s="48"/>
      <c r="W142" s="48"/>
      <c r="X142" s="48"/>
      <c r="Y142" s="49"/>
      <c r="Z142" s="49"/>
      <c r="AA142" s="49"/>
      <c r="AB142" s="49"/>
      <c r="AC142" s="85"/>
      <c r="AD142" s="85"/>
      <c r="AE142" s="85"/>
      <c r="AF142" s="85"/>
      <c r="AG142" s="85"/>
      <c r="AH142" s="85"/>
      <c r="AI142" s="8"/>
      <c r="AJ142" s="86"/>
      <c r="AK142" s="86"/>
      <c r="AL142" s="86"/>
      <c r="AM142" s="86" t="s">
        <v>322</v>
      </c>
      <c r="AN142" s="85"/>
      <c r="AO142" s="86"/>
      <c r="AP142" s="86"/>
      <c r="AQ142" s="8"/>
      <c r="AR142" s="86"/>
      <c r="AS142" s="8"/>
      <c r="AT142" s="8"/>
      <c r="AU142" s="8"/>
      <c r="AV142" s="8"/>
      <c r="AW142" s="8"/>
      <c r="AX142" s="85"/>
      <c r="AY142" s="85"/>
      <c r="AZ142" s="85"/>
      <c r="BA142" s="85"/>
      <c r="BB142" s="85"/>
      <c r="BC142" s="85"/>
      <c r="BD142" s="85"/>
      <c r="BE142" s="133">
        <v>100</v>
      </c>
      <c r="BF142" s="106">
        <v>0</v>
      </c>
      <c r="BG142" s="105">
        <v>15</v>
      </c>
    </row>
    <row r="143" spans="1:59" ht="86.4" x14ac:dyDescent="0.3">
      <c r="A143" s="41" t="s">
        <v>1095</v>
      </c>
      <c r="B143" s="42" t="s">
        <v>1370</v>
      </c>
      <c r="C143" s="43" t="s">
        <v>1887</v>
      </c>
      <c r="D143" s="220" t="s">
        <v>1875</v>
      </c>
      <c r="E143" s="221" t="s">
        <v>1917</v>
      </c>
      <c r="F143" s="88" t="s">
        <v>1371</v>
      </c>
      <c r="G143" s="88" t="s">
        <v>1371</v>
      </c>
      <c r="H143" s="88"/>
      <c r="I143" s="45"/>
      <c r="J143" s="45"/>
      <c r="K143" s="45"/>
      <c r="L143" s="45"/>
      <c r="M143" s="46"/>
      <c r="N143" s="46"/>
      <c r="O143" s="46"/>
      <c r="P143" s="46"/>
      <c r="Q143" s="47"/>
      <c r="R143" s="47"/>
      <c r="S143" s="47"/>
      <c r="T143" s="47"/>
      <c r="U143" s="48"/>
      <c r="V143" s="48"/>
      <c r="W143" s="48"/>
      <c r="X143" s="48"/>
      <c r="Y143" s="49"/>
      <c r="Z143" s="49"/>
      <c r="AA143" s="49"/>
      <c r="AB143" s="49"/>
      <c r="AC143" s="85"/>
      <c r="AD143" s="85"/>
      <c r="AE143" s="85"/>
      <c r="AF143" s="85"/>
      <c r="AG143" s="85"/>
      <c r="AH143" s="85"/>
      <c r="AI143" s="8"/>
      <c r="AJ143" s="86"/>
      <c r="AK143" s="86"/>
      <c r="AL143" s="86"/>
      <c r="AM143" s="86"/>
      <c r="AN143" s="85"/>
      <c r="AO143" s="86"/>
      <c r="AP143" s="86"/>
      <c r="AQ143" s="8"/>
      <c r="AR143" s="86"/>
      <c r="AS143" s="8"/>
      <c r="AT143" s="8"/>
      <c r="AU143" s="8"/>
      <c r="AV143" s="8"/>
      <c r="AW143" s="8"/>
      <c r="AX143" s="85"/>
      <c r="AY143" s="224" t="s">
        <v>322</v>
      </c>
      <c r="AZ143" s="85"/>
      <c r="BA143" s="85"/>
      <c r="BB143" s="85"/>
      <c r="BC143" s="85"/>
      <c r="BD143" s="85"/>
      <c r="BE143" s="133">
        <v>100</v>
      </c>
      <c r="BF143" s="106">
        <v>0</v>
      </c>
      <c r="BG143" s="105">
        <v>18</v>
      </c>
    </row>
    <row r="144" spans="1:59" ht="86.4" x14ac:dyDescent="0.3">
      <c r="A144" s="41" t="s">
        <v>1096</v>
      </c>
      <c r="B144" s="42" t="s">
        <v>1372</v>
      </c>
      <c r="C144" s="43" t="s">
        <v>1887</v>
      </c>
      <c r="D144" s="220" t="s">
        <v>1875</v>
      </c>
      <c r="E144" s="221" t="s">
        <v>1918</v>
      </c>
      <c r="F144" s="88" t="s">
        <v>1373</v>
      </c>
      <c r="G144" s="88" t="s">
        <v>1374</v>
      </c>
      <c r="H144" s="88"/>
      <c r="I144" s="45"/>
      <c r="J144" s="45"/>
      <c r="K144" s="45"/>
      <c r="L144" s="45"/>
      <c r="M144" s="46"/>
      <c r="N144" s="46"/>
      <c r="O144" s="46"/>
      <c r="P144" s="46"/>
      <c r="Q144" s="47"/>
      <c r="R144" s="47"/>
      <c r="S144" s="47"/>
      <c r="T144" s="47"/>
      <c r="U144" s="48"/>
      <c r="V144" s="48"/>
      <c r="W144" s="48"/>
      <c r="X144" s="48"/>
      <c r="Y144" s="49"/>
      <c r="Z144" s="49"/>
      <c r="AA144" s="49"/>
      <c r="AB144" s="49"/>
      <c r="AC144" s="85"/>
      <c r="AD144" s="85"/>
      <c r="AE144" s="85"/>
      <c r="AF144" s="85"/>
      <c r="AG144" s="85"/>
      <c r="AH144" s="85"/>
      <c r="AI144" s="8"/>
      <c r="AJ144" s="86"/>
      <c r="AK144" s="86"/>
      <c r="AL144" s="86"/>
      <c r="AM144" s="86"/>
      <c r="AN144" s="85"/>
      <c r="AO144" s="86"/>
      <c r="AP144" s="86"/>
      <c r="AQ144" s="8"/>
      <c r="AR144" s="86"/>
      <c r="AS144" s="8"/>
      <c r="AT144" s="8"/>
      <c r="AU144" s="8"/>
      <c r="AV144" s="8"/>
      <c r="AW144" s="8"/>
      <c r="AX144" s="85"/>
      <c r="AY144" s="224" t="s">
        <v>322</v>
      </c>
      <c r="AZ144" s="85"/>
      <c r="BA144" s="85"/>
      <c r="BB144" s="85"/>
      <c r="BC144" s="85"/>
      <c r="BD144" s="85"/>
      <c r="BE144" s="133">
        <v>100</v>
      </c>
      <c r="BF144" s="106">
        <v>0</v>
      </c>
      <c r="BG144" s="105">
        <v>18</v>
      </c>
    </row>
    <row r="145" spans="1:59" ht="129.6" x14ac:dyDescent="0.3">
      <c r="A145" s="50" t="s">
        <v>1097</v>
      </c>
      <c r="B145" s="42" t="s">
        <v>1375</v>
      </c>
      <c r="C145" s="43" t="s">
        <v>1887</v>
      </c>
      <c r="D145" s="220" t="s">
        <v>1875</v>
      </c>
      <c r="E145" s="221" t="s">
        <v>1919</v>
      </c>
      <c r="F145" s="94" t="s">
        <v>1376</v>
      </c>
      <c r="G145" s="88" t="s">
        <v>1376</v>
      </c>
      <c r="H145" s="88"/>
      <c r="I145" s="45"/>
      <c r="J145" s="45"/>
      <c r="K145" s="45"/>
      <c r="L145" s="45"/>
      <c r="M145" s="46"/>
      <c r="N145" s="46"/>
      <c r="O145" s="46"/>
      <c r="P145" s="46"/>
      <c r="Q145" s="51"/>
      <c r="R145" s="51"/>
      <c r="S145" s="51"/>
      <c r="T145" s="51"/>
      <c r="U145" s="48"/>
      <c r="V145" s="48"/>
      <c r="W145" s="48"/>
      <c r="X145" s="48"/>
      <c r="Y145" s="49"/>
      <c r="Z145" s="49"/>
      <c r="AA145" s="49"/>
      <c r="AB145" s="49"/>
      <c r="AC145" s="8"/>
      <c r="AD145" s="8"/>
      <c r="AE145" s="8"/>
      <c r="AF145" s="8"/>
      <c r="AG145" s="8"/>
      <c r="AH145" s="8"/>
      <c r="AI145" s="8"/>
      <c r="AJ145" s="8"/>
      <c r="AK145" s="8"/>
      <c r="AL145" s="8"/>
      <c r="AM145" s="8"/>
      <c r="AN145" s="8"/>
      <c r="AO145" s="8"/>
      <c r="AP145" s="8"/>
      <c r="AQ145" s="8"/>
      <c r="AR145" s="8"/>
      <c r="AS145" s="8"/>
      <c r="AT145" s="8"/>
      <c r="AU145" s="8"/>
      <c r="AV145" s="8"/>
      <c r="AW145" s="8"/>
      <c r="AX145" s="8"/>
      <c r="AY145" s="224" t="s">
        <v>322</v>
      </c>
      <c r="AZ145" s="8"/>
      <c r="BA145" s="8"/>
      <c r="BB145" s="8"/>
      <c r="BC145" s="8"/>
      <c r="BD145" s="8"/>
      <c r="BE145" s="133">
        <v>100</v>
      </c>
      <c r="BF145" s="106">
        <v>0</v>
      </c>
      <c r="BG145" s="105">
        <v>18</v>
      </c>
    </row>
    <row r="146" spans="1:59" ht="86.4" x14ac:dyDescent="0.3">
      <c r="A146" s="50" t="s">
        <v>1098</v>
      </c>
      <c r="B146" s="42" t="s">
        <v>1377</v>
      </c>
      <c r="C146" s="43" t="s">
        <v>1887</v>
      </c>
      <c r="D146" s="220" t="s">
        <v>1875</v>
      </c>
      <c r="E146" s="221" t="s">
        <v>1920</v>
      </c>
      <c r="F146" s="94" t="s">
        <v>1378</v>
      </c>
      <c r="G146" s="88" t="s">
        <v>1378</v>
      </c>
      <c r="H146" s="88"/>
      <c r="I146" s="45"/>
      <c r="J146" s="45"/>
      <c r="K146" s="45"/>
      <c r="L146" s="45"/>
      <c r="M146" s="46"/>
      <c r="N146" s="46"/>
      <c r="O146" s="46"/>
      <c r="P146" s="46"/>
      <c r="Q146" s="51"/>
      <c r="R146" s="51"/>
      <c r="S146" s="51"/>
      <c r="T146" s="51"/>
      <c r="U146" s="48"/>
      <c r="V146" s="48"/>
      <c r="W146" s="48"/>
      <c r="X146" s="48"/>
      <c r="Y146" s="49"/>
      <c r="Z146" s="49"/>
      <c r="AA146" s="49"/>
      <c r="AB146" s="49"/>
      <c r="AC146" s="8"/>
      <c r="AD146" s="8"/>
      <c r="AE146" s="8"/>
      <c r="AF146" s="8"/>
      <c r="AG146" s="8"/>
      <c r="AH146" s="8"/>
      <c r="AI146" s="8"/>
      <c r="AJ146" s="8"/>
      <c r="AK146" s="8"/>
      <c r="AL146" s="8"/>
      <c r="AM146" s="8"/>
      <c r="AN146" s="8"/>
      <c r="AO146" s="8"/>
      <c r="AP146" s="8"/>
      <c r="AQ146" s="8"/>
      <c r="AR146" s="8"/>
      <c r="AS146" s="8"/>
      <c r="AT146" s="8"/>
      <c r="AU146" s="8"/>
      <c r="AV146" s="8"/>
      <c r="AW146" s="8"/>
      <c r="AX146" s="8"/>
      <c r="AY146" s="224" t="s">
        <v>322</v>
      </c>
      <c r="AZ146" s="8"/>
      <c r="BA146" s="8"/>
      <c r="BB146" s="8"/>
      <c r="BC146" s="8"/>
      <c r="BD146" s="8"/>
      <c r="BE146" s="133">
        <v>100</v>
      </c>
      <c r="BF146" s="106">
        <v>0</v>
      </c>
      <c r="BG146" s="105">
        <v>18</v>
      </c>
    </row>
    <row r="147" spans="1:59" ht="86.4" x14ac:dyDescent="0.3">
      <c r="A147" s="183" t="s">
        <v>1099</v>
      </c>
      <c r="B147" s="182" t="s">
        <v>1379</v>
      </c>
      <c r="C147" s="43" t="s">
        <v>1887</v>
      </c>
      <c r="D147" s="227" t="s">
        <v>1859</v>
      </c>
      <c r="E147" s="221" t="s">
        <v>1931</v>
      </c>
      <c r="F147" s="181" t="s">
        <v>1380</v>
      </c>
      <c r="G147" s="181" t="s">
        <v>1380</v>
      </c>
      <c r="H147" s="181"/>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224" t="s">
        <v>322</v>
      </c>
      <c r="AZ147" s="8"/>
      <c r="BA147" s="186"/>
      <c r="BB147" s="186"/>
      <c r="BC147" s="186"/>
      <c r="BD147" s="186"/>
      <c r="BE147" s="174">
        <v>100</v>
      </c>
      <c r="BF147" s="174">
        <v>0</v>
      </c>
      <c r="BG147" s="179">
        <v>18</v>
      </c>
    </row>
    <row r="148" spans="1:59" ht="86.4" x14ac:dyDescent="0.3">
      <c r="A148" s="183" t="s">
        <v>1100</v>
      </c>
      <c r="B148" s="182" t="s">
        <v>1381</v>
      </c>
      <c r="C148" s="43" t="s">
        <v>1887</v>
      </c>
      <c r="D148" s="220" t="s">
        <v>1916</v>
      </c>
      <c r="E148" s="221" t="s">
        <v>1921</v>
      </c>
      <c r="F148" s="181" t="s">
        <v>1382</v>
      </c>
      <c r="G148" s="181" t="s">
        <v>1383</v>
      </c>
      <c r="H148" s="181"/>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224" t="s">
        <v>322</v>
      </c>
      <c r="AZ148" s="8"/>
      <c r="BA148" s="186"/>
      <c r="BB148" s="186"/>
      <c r="BC148" s="186"/>
      <c r="BD148" s="186"/>
      <c r="BE148" s="174">
        <v>100</v>
      </c>
      <c r="BF148" s="174">
        <v>0</v>
      </c>
      <c r="BG148" s="179">
        <v>18</v>
      </c>
    </row>
    <row r="149" spans="1:59" ht="86.4" x14ac:dyDescent="0.3">
      <c r="A149" s="183" t="s">
        <v>1101</v>
      </c>
      <c r="B149" s="182" t="s">
        <v>1384</v>
      </c>
      <c r="C149" s="43" t="s">
        <v>1887</v>
      </c>
      <c r="D149" s="220" t="s">
        <v>1875</v>
      </c>
      <c r="E149" s="221" t="s">
        <v>1922</v>
      </c>
      <c r="F149" s="181" t="s">
        <v>1385</v>
      </c>
      <c r="G149" s="181" t="s">
        <v>1385</v>
      </c>
      <c r="H149" s="181"/>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224" t="s">
        <v>322</v>
      </c>
      <c r="AZ149" s="8"/>
      <c r="BA149" s="186"/>
      <c r="BB149" s="186"/>
      <c r="BC149" s="186"/>
      <c r="BD149" s="186"/>
      <c r="BE149" s="174">
        <v>100</v>
      </c>
      <c r="BF149" s="174">
        <v>0</v>
      </c>
      <c r="BG149" s="179">
        <v>18</v>
      </c>
    </row>
    <row r="150" spans="1:59" ht="86.4" x14ac:dyDescent="0.3">
      <c r="A150" s="183" t="s">
        <v>1102</v>
      </c>
      <c r="B150" s="182" t="s">
        <v>1386</v>
      </c>
      <c r="C150" s="43" t="s">
        <v>1887</v>
      </c>
      <c r="D150" s="220" t="s">
        <v>1875</v>
      </c>
      <c r="E150" s="221" t="s">
        <v>1923</v>
      </c>
      <c r="F150" s="181" t="s">
        <v>1387</v>
      </c>
      <c r="G150" s="181" t="s">
        <v>1388</v>
      </c>
      <c r="H150" s="181"/>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224" t="s">
        <v>322</v>
      </c>
      <c r="AZ150" s="8"/>
      <c r="BA150" s="186"/>
      <c r="BB150" s="186"/>
      <c r="BC150" s="186"/>
      <c r="BD150" s="186"/>
      <c r="BE150" s="174">
        <v>100</v>
      </c>
      <c r="BF150" s="174">
        <v>0</v>
      </c>
      <c r="BG150" s="179">
        <v>18</v>
      </c>
    </row>
    <row r="151" spans="1:59" ht="86.4" x14ac:dyDescent="0.3">
      <c r="A151" s="183" t="s">
        <v>1103</v>
      </c>
      <c r="B151" s="182" t="s">
        <v>1389</v>
      </c>
      <c r="C151" s="43" t="s">
        <v>1887</v>
      </c>
      <c r="D151" s="220" t="s">
        <v>1875</v>
      </c>
      <c r="E151" s="221" t="s">
        <v>1923</v>
      </c>
      <c r="F151" s="181" t="s">
        <v>1390</v>
      </c>
      <c r="G151" s="181" t="s">
        <v>1391</v>
      </c>
      <c r="H151" s="181"/>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224" t="s">
        <v>322</v>
      </c>
      <c r="AZ151" s="8"/>
      <c r="BA151" s="186"/>
      <c r="BB151" s="186"/>
      <c r="BC151" s="186"/>
      <c r="BD151" s="186"/>
      <c r="BE151" s="174">
        <v>100</v>
      </c>
      <c r="BF151" s="174">
        <v>0</v>
      </c>
      <c r="BG151" s="179">
        <v>18</v>
      </c>
    </row>
    <row r="152" spans="1:59" ht="43.2" x14ac:dyDescent="0.3">
      <c r="A152" s="183" t="s">
        <v>1104</v>
      </c>
      <c r="B152" s="182" t="s">
        <v>1392</v>
      </c>
      <c r="C152" s="43" t="s">
        <v>1887</v>
      </c>
      <c r="D152" s="220" t="s">
        <v>1875</v>
      </c>
      <c r="E152" s="221" t="s">
        <v>1924</v>
      </c>
      <c r="F152" s="181" t="s">
        <v>1393</v>
      </c>
      <c r="G152" s="181" t="s">
        <v>1393</v>
      </c>
      <c r="H152" s="181"/>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224" t="s">
        <v>322</v>
      </c>
      <c r="AZ152" s="8"/>
      <c r="BA152" s="186"/>
      <c r="BB152" s="186"/>
      <c r="BC152" s="186"/>
      <c r="BD152" s="186"/>
      <c r="BE152" s="174">
        <v>100</v>
      </c>
      <c r="BF152" s="174">
        <v>0</v>
      </c>
      <c r="BG152" s="179">
        <v>18</v>
      </c>
    </row>
    <row r="153" spans="1:59" ht="57.6" x14ac:dyDescent="0.3">
      <c r="A153" s="183" t="s">
        <v>1105</v>
      </c>
      <c r="B153" s="182" t="s">
        <v>1394</v>
      </c>
      <c r="C153" s="43" t="s">
        <v>1887</v>
      </c>
      <c r="D153" s="220" t="s">
        <v>1875</v>
      </c>
      <c r="E153" s="221" t="s">
        <v>1925</v>
      </c>
      <c r="F153" s="181" t="s">
        <v>1395</v>
      </c>
      <c r="G153" s="181" t="s">
        <v>1395</v>
      </c>
      <c r="H153" s="181"/>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224" t="s">
        <v>322</v>
      </c>
      <c r="AZ153" s="8"/>
      <c r="BA153" s="186"/>
      <c r="BB153" s="186"/>
      <c r="BC153" s="186"/>
      <c r="BD153" s="186"/>
      <c r="BE153" s="174">
        <v>100</v>
      </c>
      <c r="BF153" s="174">
        <v>0</v>
      </c>
      <c r="BG153" s="179">
        <v>18</v>
      </c>
    </row>
    <row r="154" spans="1:59" ht="86.4" x14ac:dyDescent="0.3">
      <c r="A154" s="183" t="s">
        <v>1106</v>
      </c>
      <c r="B154" s="182" t="s">
        <v>1396</v>
      </c>
      <c r="C154" s="43" t="s">
        <v>1887</v>
      </c>
      <c r="D154" s="220" t="s">
        <v>1916</v>
      </c>
      <c r="E154" s="221" t="s">
        <v>1926</v>
      </c>
      <c r="F154" s="181" t="s">
        <v>1397</v>
      </c>
      <c r="G154" s="181" t="s">
        <v>1397</v>
      </c>
      <c r="H154" s="181"/>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224" t="s">
        <v>322</v>
      </c>
      <c r="AZ154" s="8"/>
      <c r="BA154" s="186"/>
      <c r="BB154" s="186"/>
      <c r="BC154" s="186"/>
      <c r="BD154" s="186"/>
      <c r="BE154" s="174">
        <v>100</v>
      </c>
      <c r="BF154" s="174">
        <v>0</v>
      </c>
      <c r="BG154" s="179">
        <v>18</v>
      </c>
    </row>
    <row r="155" spans="1:59" ht="86.4" x14ac:dyDescent="0.3">
      <c r="A155" s="183" t="s">
        <v>1107</v>
      </c>
      <c r="B155" s="182" t="s">
        <v>1398</v>
      </c>
      <c r="C155" s="43" t="s">
        <v>1887</v>
      </c>
      <c r="D155" s="220" t="s">
        <v>1875</v>
      </c>
      <c r="E155" s="221" t="s">
        <v>1927</v>
      </c>
      <c r="F155" s="181" t="s">
        <v>1399</v>
      </c>
      <c r="G155" s="181" t="s">
        <v>1399</v>
      </c>
      <c r="H155" s="181"/>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224" t="s">
        <v>322</v>
      </c>
      <c r="AZ155" s="8"/>
      <c r="BA155" s="186"/>
      <c r="BB155" s="186"/>
      <c r="BC155" s="186"/>
      <c r="BD155" s="186"/>
      <c r="BE155" s="174">
        <v>100</v>
      </c>
      <c r="BF155" s="174">
        <v>0</v>
      </c>
      <c r="BG155" s="179">
        <v>18</v>
      </c>
    </row>
    <row r="156" spans="1:59" ht="43.2" x14ac:dyDescent="0.3">
      <c r="A156" s="183" t="s">
        <v>1108</v>
      </c>
      <c r="B156" s="182" t="s">
        <v>1400</v>
      </c>
      <c r="C156" s="43" t="s">
        <v>1887</v>
      </c>
      <c r="D156" s="220" t="s">
        <v>1875</v>
      </c>
      <c r="E156" s="221" t="s">
        <v>1922</v>
      </c>
      <c r="F156" s="181" t="s">
        <v>1401</v>
      </c>
      <c r="G156" s="181" t="s">
        <v>1401</v>
      </c>
      <c r="H156" s="181"/>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224" t="s">
        <v>322</v>
      </c>
      <c r="AZ156" s="8"/>
      <c r="BA156" s="186"/>
      <c r="BB156" s="186"/>
      <c r="BC156" s="186"/>
      <c r="BD156" s="186"/>
      <c r="BE156" s="174">
        <v>100</v>
      </c>
      <c r="BF156" s="174">
        <v>0</v>
      </c>
      <c r="BG156" s="179">
        <v>18</v>
      </c>
    </row>
    <row r="157" spans="1:59" ht="86.4" x14ac:dyDescent="0.3">
      <c r="A157" s="183" t="s">
        <v>1109</v>
      </c>
      <c r="B157" s="182" t="s">
        <v>1402</v>
      </c>
      <c r="C157" s="43" t="s">
        <v>1887</v>
      </c>
      <c r="D157" s="227" t="s">
        <v>1859</v>
      </c>
      <c r="E157" s="221" t="s">
        <v>1928</v>
      </c>
      <c r="F157" s="181" t="s">
        <v>1403</v>
      </c>
      <c r="G157" s="181" t="s">
        <v>1403</v>
      </c>
      <c r="H157" s="181"/>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224" t="s">
        <v>322</v>
      </c>
      <c r="AZ157" s="8"/>
      <c r="BA157" s="186"/>
      <c r="BB157" s="186"/>
      <c r="BC157" s="186"/>
      <c r="BD157" s="186"/>
      <c r="BE157" s="174">
        <v>100</v>
      </c>
      <c r="BF157" s="174">
        <v>0</v>
      </c>
      <c r="BG157" s="179">
        <v>18</v>
      </c>
    </row>
    <row r="158" spans="1:59" ht="115.2" x14ac:dyDescent="0.3">
      <c r="A158" s="183" t="s">
        <v>1110</v>
      </c>
      <c r="B158" s="182" t="s">
        <v>1404</v>
      </c>
      <c r="C158" s="43" t="s">
        <v>1887</v>
      </c>
      <c r="D158" s="227" t="s">
        <v>1859</v>
      </c>
      <c r="E158" s="221" t="s">
        <v>1929</v>
      </c>
      <c r="F158" s="181" t="s">
        <v>1405</v>
      </c>
      <c r="G158" s="181" t="s">
        <v>1405</v>
      </c>
      <c r="H158" s="181"/>
      <c r="I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224" t="s">
        <v>322</v>
      </c>
      <c r="AZ158" s="8"/>
      <c r="BA158" s="210"/>
      <c r="BB158" s="210"/>
      <c r="BC158" s="210"/>
      <c r="BD158" s="210"/>
      <c r="BE158" s="174">
        <v>100</v>
      </c>
      <c r="BF158" s="174">
        <v>0</v>
      </c>
      <c r="BG158" s="179">
        <v>18</v>
      </c>
    </row>
    <row r="159" spans="1:59" ht="107.25" customHeight="1" x14ac:dyDescent="0.3">
      <c r="A159" s="183" t="s">
        <v>1111</v>
      </c>
      <c r="B159" s="182" t="s">
        <v>1406</v>
      </c>
      <c r="C159" s="43" t="s">
        <v>1887</v>
      </c>
      <c r="D159" s="227" t="s">
        <v>1859</v>
      </c>
      <c r="E159" s="221" t="s">
        <v>1933</v>
      </c>
      <c r="F159" s="181" t="s">
        <v>1407</v>
      </c>
      <c r="G159" s="181" t="s">
        <v>1407</v>
      </c>
      <c r="H159" s="181"/>
      <c r="I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224" t="s">
        <v>322</v>
      </c>
      <c r="AZ159" s="8"/>
      <c r="BA159" s="210"/>
      <c r="BB159" s="210"/>
      <c r="BC159" s="210"/>
      <c r="BD159" s="210"/>
      <c r="BE159" s="174">
        <v>100</v>
      </c>
      <c r="BF159" s="174">
        <v>0</v>
      </c>
      <c r="BG159" s="179">
        <v>18</v>
      </c>
    </row>
    <row r="160" spans="1:59" ht="86.4" x14ac:dyDescent="0.3">
      <c r="A160" s="183" t="s">
        <v>1112</v>
      </c>
      <c r="B160" s="182" t="s">
        <v>1408</v>
      </c>
      <c r="C160" s="43" t="s">
        <v>1887</v>
      </c>
      <c r="D160" s="227" t="s">
        <v>1859</v>
      </c>
      <c r="E160" s="221" t="s">
        <v>1930</v>
      </c>
      <c r="F160" s="181" t="s">
        <v>1409</v>
      </c>
      <c r="G160" s="181" t="s">
        <v>1409</v>
      </c>
      <c r="H160" s="181"/>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224" t="s">
        <v>322</v>
      </c>
      <c r="AZ160" s="8"/>
      <c r="BA160" s="210"/>
      <c r="BB160" s="210"/>
      <c r="BC160" s="210"/>
      <c r="BD160" s="210"/>
      <c r="BE160" s="174">
        <v>100</v>
      </c>
      <c r="BF160" s="174">
        <v>0</v>
      </c>
      <c r="BG160" s="179">
        <v>18</v>
      </c>
    </row>
    <row r="161" spans="1:59" ht="86.4" x14ac:dyDescent="0.3">
      <c r="A161" s="183" t="s">
        <v>1113</v>
      </c>
      <c r="B161" s="182" t="s">
        <v>1410</v>
      </c>
      <c r="C161" s="43" t="s">
        <v>1887</v>
      </c>
      <c r="D161" s="220" t="s">
        <v>1892</v>
      </c>
      <c r="E161" s="221" t="s">
        <v>1932</v>
      </c>
      <c r="F161" s="181" t="s">
        <v>1411</v>
      </c>
      <c r="G161" s="181" t="s">
        <v>1411</v>
      </c>
      <c r="H161" s="181"/>
      <c r="I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224" t="s">
        <v>322</v>
      </c>
      <c r="AZ161" s="8"/>
      <c r="BA161" s="210"/>
      <c r="BB161" s="210"/>
      <c r="BC161" s="210"/>
      <c r="BD161" s="210"/>
      <c r="BE161" s="174">
        <v>100</v>
      </c>
      <c r="BF161" s="174">
        <v>0</v>
      </c>
      <c r="BG161" s="179">
        <v>18</v>
      </c>
    </row>
    <row r="162" spans="1:59" ht="43.2" x14ac:dyDescent="0.3">
      <c r="A162" s="183" t="s">
        <v>1114</v>
      </c>
      <c r="B162" s="182" t="s">
        <v>1412</v>
      </c>
      <c r="C162" s="43" t="s">
        <v>1887</v>
      </c>
      <c r="D162" s="227" t="s">
        <v>1859</v>
      </c>
      <c r="E162" s="221" t="s">
        <v>1934</v>
      </c>
      <c r="F162" s="181" t="s">
        <v>1413</v>
      </c>
      <c r="G162" s="181" t="s">
        <v>1413</v>
      </c>
      <c r="H162" s="181"/>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224" t="s">
        <v>322</v>
      </c>
      <c r="AZ162" s="8"/>
      <c r="BA162" s="210"/>
      <c r="BB162" s="210"/>
      <c r="BC162" s="210"/>
      <c r="BD162" s="210"/>
      <c r="BE162" s="174">
        <v>100</v>
      </c>
      <c r="BF162" s="174">
        <v>0</v>
      </c>
      <c r="BG162" s="179">
        <v>18</v>
      </c>
    </row>
    <row r="163" spans="1:59" ht="43.2" x14ac:dyDescent="0.3">
      <c r="A163" s="183" t="s">
        <v>1115</v>
      </c>
      <c r="B163" s="182" t="s">
        <v>1414</v>
      </c>
      <c r="C163" s="43" t="s">
        <v>1887</v>
      </c>
      <c r="D163" s="227" t="s">
        <v>1859</v>
      </c>
      <c r="E163" s="221" t="s">
        <v>1934</v>
      </c>
      <c r="F163" s="181" t="s">
        <v>1415</v>
      </c>
      <c r="G163" s="181" t="s">
        <v>1415</v>
      </c>
      <c r="H163" s="181"/>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224" t="s">
        <v>322</v>
      </c>
      <c r="AZ163" s="8"/>
      <c r="BA163" s="210"/>
      <c r="BB163" s="210"/>
      <c r="BC163" s="210"/>
      <c r="BD163" s="210"/>
      <c r="BE163" s="174">
        <v>100</v>
      </c>
      <c r="BF163" s="174">
        <v>0</v>
      </c>
      <c r="BG163" s="179">
        <v>18</v>
      </c>
    </row>
    <row r="164" spans="1:59" ht="57.6" x14ac:dyDescent="0.3">
      <c r="A164" s="183" t="s">
        <v>1117</v>
      </c>
      <c r="B164" s="182" t="s">
        <v>1416</v>
      </c>
      <c r="C164" s="43" t="s">
        <v>1887</v>
      </c>
      <c r="D164" s="227" t="s">
        <v>1859</v>
      </c>
      <c r="E164" s="221" t="s">
        <v>1935</v>
      </c>
      <c r="F164" s="181" t="s">
        <v>1417</v>
      </c>
      <c r="G164" s="181" t="s">
        <v>1417</v>
      </c>
      <c r="H164" s="181"/>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8"/>
      <c r="AS164" s="8"/>
      <c r="AT164" s="8"/>
      <c r="AU164" s="8"/>
      <c r="AV164" s="8"/>
      <c r="AW164" s="8"/>
      <c r="AX164" s="8"/>
      <c r="AY164" s="224" t="s">
        <v>322</v>
      </c>
      <c r="AZ164" s="8"/>
      <c r="BA164" s="210"/>
      <c r="BB164" s="210"/>
      <c r="BC164" s="210"/>
      <c r="BD164" s="210"/>
      <c r="BE164" s="174">
        <v>100</v>
      </c>
      <c r="BF164" s="174">
        <v>0</v>
      </c>
      <c r="BG164" s="179">
        <v>18</v>
      </c>
    </row>
    <row r="165" spans="1:59" ht="43.2" x14ac:dyDescent="0.3">
      <c r="A165" s="183" t="s">
        <v>1118</v>
      </c>
      <c r="B165" s="182" t="s">
        <v>1418</v>
      </c>
      <c r="C165" s="43" t="s">
        <v>1887</v>
      </c>
      <c r="D165" s="227" t="s">
        <v>1859</v>
      </c>
      <c r="E165" s="221" t="s">
        <v>1931</v>
      </c>
      <c r="F165" s="181" t="s">
        <v>1419</v>
      </c>
      <c r="G165" s="181" t="s">
        <v>1419</v>
      </c>
      <c r="H165" s="181"/>
      <c r="I165" s="8"/>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224" t="s">
        <v>322</v>
      </c>
      <c r="AZ165" s="8"/>
      <c r="BA165" s="210"/>
      <c r="BB165" s="210"/>
      <c r="BC165" s="210"/>
      <c r="BD165" s="210"/>
      <c r="BE165" s="174">
        <v>100</v>
      </c>
      <c r="BF165" s="174">
        <v>0</v>
      </c>
      <c r="BG165" s="179">
        <v>18</v>
      </c>
    </row>
    <row r="166" spans="1:59" ht="86.4" x14ac:dyDescent="0.3">
      <c r="A166" s="183" t="s">
        <v>1119</v>
      </c>
      <c r="B166" s="182" t="s">
        <v>1420</v>
      </c>
      <c r="C166" s="43" t="s">
        <v>1887</v>
      </c>
      <c r="D166" s="220" t="s">
        <v>1875</v>
      </c>
      <c r="E166" s="221" t="s">
        <v>1937</v>
      </c>
      <c r="F166" s="181" t="s">
        <v>1421</v>
      </c>
      <c r="G166" s="181" t="s">
        <v>1421</v>
      </c>
      <c r="H166" s="181"/>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c r="AR166" s="8"/>
      <c r="AS166" s="8"/>
      <c r="AT166" s="8"/>
      <c r="AU166" s="8"/>
      <c r="AV166" s="8"/>
      <c r="AW166" s="8"/>
      <c r="AX166" s="8"/>
      <c r="AY166" s="224" t="s">
        <v>322</v>
      </c>
      <c r="AZ166" s="8"/>
      <c r="BA166" s="210"/>
      <c r="BB166" s="210"/>
      <c r="BC166" s="210"/>
      <c r="BD166" s="210"/>
      <c r="BE166" s="174">
        <v>100</v>
      </c>
      <c r="BF166" s="174">
        <v>0</v>
      </c>
      <c r="BG166" s="179">
        <v>18</v>
      </c>
    </row>
    <row r="167" spans="1:59" ht="86.4" x14ac:dyDescent="0.3">
      <c r="A167" s="183" t="s">
        <v>1120</v>
      </c>
      <c r="B167" s="182" t="s">
        <v>1422</v>
      </c>
      <c r="C167" s="43" t="s">
        <v>1887</v>
      </c>
      <c r="D167" s="220" t="s">
        <v>1916</v>
      </c>
      <c r="E167" s="221" t="s">
        <v>1936</v>
      </c>
      <c r="F167" s="181" t="s">
        <v>1423</v>
      </c>
      <c r="G167" s="181" t="s">
        <v>1423</v>
      </c>
      <c r="H167" s="181"/>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224" t="s">
        <v>322</v>
      </c>
      <c r="AZ167" s="8"/>
      <c r="BA167" s="210"/>
      <c r="BB167" s="210"/>
      <c r="BC167" s="210"/>
      <c r="BD167" s="210"/>
      <c r="BE167" s="174">
        <v>100</v>
      </c>
      <c r="BF167" s="174">
        <v>0</v>
      </c>
      <c r="BG167" s="179">
        <v>18</v>
      </c>
    </row>
    <row r="168" spans="1:59" ht="72" x14ac:dyDescent="0.3">
      <c r="A168" s="183" t="s">
        <v>1121</v>
      </c>
      <c r="B168" s="182" t="s">
        <v>1424</v>
      </c>
      <c r="C168" s="43" t="s">
        <v>1887</v>
      </c>
      <c r="D168" s="220" t="s">
        <v>1875</v>
      </c>
      <c r="E168" s="221" t="s">
        <v>1938</v>
      </c>
      <c r="F168" s="181" t="s">
        <v>1425</v>
      </c>
      <c r="G168" s="181" t="s">
        <v>1425</v>
      </c>
      <c r="H168" s="181"/>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224" t="s">
        <v>322</v>
      </c>
      <c r="AZ168" s="8"/>
      <c r="BA168" s="210"/>
      <c r="BB168" s="210"/>
      <c r="BC168" s="210"/>
      <c r="BD168" s="210"/>
      <c r="BE168" s="174">
        <v>100</v>
      </c>
      <c r="BF168" s="174">
        <v>0</v>
      </c>
      <c r="BG168" s="179">
        <v>18</v>
      </c>
    </row>
    <row r="169" spans="1:59" ht="86.4" x14ac:dyDescent="0.3">
      <c r="A169" s="183" t="s">
        <v>1122</v>
      </c>
      <c r="B169" s="182" t="s">
        <v>1426</v>
      </c>
      <c r="C169" s="43" t="s">
        <v>1887</v>
      </c>
      <c r="D169" s="220" t="s">
        <v>1916</v>
      </c>
      <c r="E169" s="221" t="s">
        <v>1939</v>
      </c>
      <c r="F169" s="181" t="s">
        <v>1427</v>
      </c>
      <c r="G169" s="181" t="s">
        <v>1428</v>
      </c>
      <c r="H169" s="181"/>
      <c r="I169" s="8"/>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224" t="s">
        <v>322</v>
      </c>
      <c r="AZ169" s="8"/>
      <c r="BA169" s="210"/>
      <c r="BB169" s="210"/>
      <c r="BC169" s="210"/>
      <c r="BD169" s="210"/>
      <c r="BE169" s="174">
        <v>100</v>
      </c>
      <c r="BF169" s="174">
        <v>0</v>
      </c>
      <c r="BG169" s="179">
        <v>18</v>
      </c>
    </row>
    <row r="170" spans="1:59" ht="72" x14ac:dyDescent="0.3">
      <c r="A170" s="183" t="s">
        <v>1123</v>
      </c>
      <c r="B170" s="182" t="s">
        <v>1429</v>
      </c>
      <c r="C170" s="43" t="s">
        <v>1887</v>
      </c>
      <c r="D170" s="227" t="s">
        <v>1859</v>
      </c>
      <c r="E170" s="221" t="s">
        <v>1940</v>
      </c>
      <c r="F170" s="181" t="s">
        <v>1430</v>
      </c>
      <c r="G170" s="181" t="s">
        <v>1430</v>
      </c>
      <c r="H170" s="181"/>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c r="AR170" s="8"/>
      <c r="AS170" s="8"/>
      <c r="AT170" s="8"/>
      <c r="AU170" s="8"/>
      <c r="AV170" s="8"/>
      <c r="AW170" s="8"/>
      <c r="AX170" s="8"/>
      <c r="AY170" s="224" t="s">
        <v>322</v>
      </c>
      <c r="AZ170" s="8"/>
      <c r="BA170" s="210"/>
      <c r="BB170" s="210"/>
      <c r="BC170" s="210"/>
      <c r="BD170" s="210"/>
      <c r="BE170" s="174">
        <v>100</v>
      </c>
      <c r="BF170" s="174">
        <v>0</v>
      </c>
      <c r="BG170" s="179">
        <v>18</v>
      </c>
    </row>
    <row r="171" spans="1:59" ht="57.6" x14ac:dyDescent="0.3">
      <c r="A171" s="183" t="s">
        <v>1124</v>
      </c>
      <c r="B171" s="182" t="s">
        <v>1431</v>
      </c>
      <c r="C171" s="43" t="s">
        <v>1887</v>
      </c>
      <c r="D171" s="227" t="s">
        <v>1859</v>
      </c>
      <c r="E171" s="221" t="s">
        <v>1940</v>
      </c>
      <c r="F171" s="181" t="s">
        <v>1432</v>
      </c>
      <c r="G171" s="181" t="s">
        <v>1432</v>
      </c>
      <c r="H171" s="181"/>
      <c r="I171" s="8"/>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224" t="s">
        <v>322</v>
      </c>
      <c r="AZ171" s="8"/>
      <c r="BA171" s="210"/>
      <c r="BB171" s="210"/>
      <c r="BC171" s="210"/>
      <c r="BD171" s="210"/>
      <c r="BE171" s="174">
        <v>100</v>
      </c>
      <c r="BF171" s="174">
        <v>0</v>
      </c>
      <c r="BG171" s="179">
        <v>18</v>
      </c>
    </row>
    <row r="172" spans="1:59" ht="57.6" x14ac:dyDescent="0.3">
      <c r="A172" s="183" t="s">
        <v>1125</v>
      </c>
      <c r="B172" s="182" t="s">
        <v>1433</v>
      </c>
      <c r="C172" s="43" t="s">
        <v>1887</v>
      </c>
      <c r="D172" s="227" t="s">
        <v>1859</v>
      </c>
      <c r="E172" s="221" t="s">
        <v>1940</v>
      </c>
      <c r="F172" s="181" t="s">
        <v>1434</v>
      </c>
      <c r="G172" s="181" t="s">
        <v>1434</v>
      </c>
      <c r="H172" s="181"/>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c r="AR172" s="8"/>
      <c r="AS172" s="8"/>
      <c r="AT172" s="8"/>
      <c r="AU172" s="8"/>
      <c r="AV172" s="8"/>
      <c r="AW172" s="8"/>
      <c r="AX172" s="8"/>
      <c r="AY172" s="224" t="s">
        <v>322</v>
      </c>
      <c r="AZ172" s="8"/>
      <c r="BA172" s="210"/>
      <c r="BB172" s="210"/>
      <c r="BC172" s="210"/>
      <c r="BD172" s="210"/>
      <c r="BE172" s="174">
        <v>100</v>
      </c>
      <c r="BF172" s="174">
        <v>0</v>
      </c>
      <c r="BG172" s="179">
        <v>18</v>
      </c>
    </row>
    <row r="173" spans="1:59" ht="100.8" x14ac:dyDescent="0.3">
      <c r="A173" s="183" t="s">
        <v>1126</v>
      </c>
      <c r="B173" s="182" t="s">
        <v>1435</v>
      </c>
      <c r="C173" s="43" t="s">
        <v>1887</v>
      </c>
      <c r="D173" s="227" t="s">
        <v>1859</v>
      </c>
      <c r="E173" s="221" t="s">
        <v>1941</v>
      </c>
      <c r="F173" s="181" t="s">
        <v>1436</v>
      </c>
      <c r="G173" s="181" t="s">
        <v>1436</v>
      </c>
      <c r="H173" s="181"/>
      <c r="I173" s="8"/>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224" t="s">
        <v>322</v>
      </c>
      <c r="AZ173" s="8"/>
      <c r="BA173" s="210"/>
      <c r="BB173" s="210"/>
      <c r="BC173" s="210"/>
      <c r="BD173" s="210"/>
      <c r="BE173" s="174">
        <v>100</v>
      </c>
      <c r="BF173" s="174">
        <v>0</v>
      </c>
      <c r="BG173" s="179">
        <v>18</v>
      </c>
    </row>
    <row r="174" spans="1:59" ht="57.6" x14ac:dyDescent="0.3">
      <c r="A174" s="183" t="s">
        <v>1127</v>
      </c>
      <c r="B174" s="182" t="s">
        <v>1437</v>
      </c>
      <c r="C174" s="43" t="s">
        <v>1887</v>
      </c>
      <c r="D174" s="227" t="s">
        <v>1960</v>
      </c>
      <c r="E174" s="223" t="s">
        <v>1942</v>
      </c>
      <c r="F174" s="181" t="s">
        <v>1438</v>
      </c>
      <c r="G174" s="181" t="s">
        <v>1439</v>
      </c>
      <c r="H174" s="181"/>
      <c r="I174" s="8"/>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224" t="s">
        <v>322</v>
      </c>
      <c r="AZ174" s="8"/>
      <c r="BA174" s="210"/>
      <c r="BB174" s="210"/>
      <c r="BC174" s="210"/>
      <c r="BD174" s="210"/>
      <c r="BE174" s="174">
        <v>100</v>
      </c>
      <c r="BF174" s="174">
        <v>0</v>
      </c>
      <c r="BG174" s="179">
        <v>18</v>
      </c>
    </row>
    <row r="175" spans="1:59" ht="43.2" x14ac:dyDescent="0.3">
      <c r="A175" s="183" t="s">
        <v>1128</v>
      </c>
      <c r="B175" s="182" t="s">
        <v>1440</v>
      </c>
      <c r="C175" s="43" t="s">
        <v>1887</v>
      </c>
      <c r="D175" s="227" t="s">
        <v>1960</v>
      </c>
      <c r="E175" s="223" t="s">
        <v>1942</v>
      </c>
      <c r="F175" s="181" t="s">
        <v>1441</v>
      </c>
      <c r="G175" s="181" t="s">
        <v>1442</v>
      </c>
      <c r="H175" s="181"/>
      <c r="I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224" t="s">
        <v>322</v>
      </c>
      <c r="AZ175" s="8"/>
      <c r="BA175" s="210"/>
      <c r="BB175" s="210"/>
      <c r="BC175" s="210"/>
      <c r="BD175" s="210"/>
      <c r="BE175" s="174">
        <v>100</v>
      </c>
      <c r="BF175" s="174">
        <v>0</v>
      </c>
      <c r="BG175" s="179">
        <v>18</v>
      </c>
    </row>
    <row r="176" spans="1:59" ht="43.2" x14ac:dyDescent="0.3">
      <c r="A176" s="183" t="s">
        <v>1129</v>
      </c>
      <c r="B176" s="182" t="s">
        <v>1443</v>
      </c>
      <c r="C176" s="43" t="s">
        <v>1887</v>
      </c>
      <c r="D176" s="227" t="s">
        <v>1960</v>
      </c>
      <c r="E176" s="223" t="s">
        <v>1942</v>
      </c>
      <c r="F176" s="181" t="s">
        <v>1444</v>
      </c>
      <c r="G176" s="181" t="s">
        <v>1444</v>
      </c>
      <c r="H176" s="181"/>
      <c r="I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c r="AR176" s="8"/>
      <c r="AS176" s="8"/>
      <c r="AT176" s="8"/>
      <c r="AU176" s="8"/>
      <c r="AV176" s="8"/>
      <c r="AW176" s="8"/>
      <c r="AX176" s="8"/>
      <c r="AY176" s="224" t="s">
        <v>322</v>
      </c>
      <c r="AZ176" s="8"/>
      <c r="BA176" s="210"/>
      <c r="BB176" s="210"/>
      <c r="BC176" s="210"/>
      <c r="BD176" s="210"/>
      <c r="BE176" s="174">
        <v>100</v>
      </c>
      <c r="BF176" s="174">
        <v>0</v>
      </c>
      <c r="BG176" s="179">
        <v>18</v>
      </c>
    </row>
    <row r="177" spans="1:59" ht="129.6" x14ac:dyDescent="0.3">
      <c r="A177" s="183" t="s">
        <v>1131</v>
      </c>
      <c r="B177" s="182" t="s">
        <v>1445</v>
      </c>
      <c r="C177" s="43" t="s">
        <v>1887</v>
      </c>
      <c r="D177" s="220" t="s">
        <v>1881</v>
      </c>
      <c r="E177" s="220" t="s">
        <v>1882</v>
      </c>
      <c r="F177" s="181" t="s">
        <v>1446</v>
      </c>
      <c r="G177" s="181" t="s">
        <v>1446</v>
      </c>
      <c r="H177" s="181"/>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224" t="s">
        <v>322</v>
      </c>
      <c r="AZ177" s="8"/>
      <c r="BA177" s="210"/>
      <c r="BB177" s="210"/>
      <c r="BC177" s="210"/>
      <c r="BD177" s="210"/>
      <c r="BE177" s="174">
        <v>100</v>
      </c>
      <c r="BF177" s="174">
        <v>0</v>
      </c>
      <c r="BG177" s="179">
        <v>18</v>
      </c>
    </row>
    <row r="178" spans="1:59" ht="72" x14ac:dyDescent="0.3">
      <c r="A178" s="183" t="s">
        <v>1132</v>
      </c>
      <c r="B178" s="182" t="s">
        <v>1447</v>
      </c>
      <c r="C178" s="43" t="s">
        <v>1887</v>
      </c>
      <c r="D178" s="220" t="s">
        <v>1881</v>
      </c>
      <c r="E178" s="220" t="s">
        <v>1882</v>
      </c>
      <c r="F178" s="181" t="s">
        <v>1448</v>
      </c>
      <c r="G178" s="181" t="s">
        <v>1448</v>
      </c>
      <c r="H178" s="181"/>
      <c r="I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224" t="s">
        <v>322</v>
      </c>
      <c r="AZ178" s="8"/>
      <c r="BA178" s="210"/>
      <c r="BB178" s="210"/>
      <c r="BC178" s="210"/>
      <c r="BD178" s="210"/>
      <c r="BE178" s="174">
        <v>100</v>
      </c>
      <c r="BF178" s="174">
        <v>0</v>
      </c>
      <c r="BG178" s="179">
        <v>18</v>
      </c>
    </row>
    <row r="179" spans="1:59" ht="43.2" x14ac:dyDescent="0.3">
      <c r="A179" s="183" t="s">
        <v>1133</v>
      </c>
      <c r="B179" s="182" t="s">
        <v>1449</v>
      </c>
      <c r="C179" s="43" t="s">
        <v>1887</v>
      </c>
      <c r="D179" s="220" t="s">
        <v>1881</v>
      </c>
      <c r="E179" s="220" t="s">
        <v>1882</v>
      </c>
      <c r="F179" s="181" t="s">
        <v>1450</v>
      </c>
      <c r="G179" s="181" t="s">
        <v>1450</v>
      </c>
      <c r="H179" s="181"/>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224" t="s">
        <v>322</v>
      </c>
      <c r="AZ179" s="8"/>
      <c r="BA179" s="210"/>
      <c r="BB179" s="210"/>
      <c r="BC179" s="210"/>
      <c r="BD179" s="210"/>
      <c r="BE179" s="174">
        <v>100</v>
      </c>
      <c r="BF179" s="174">
        <v>0</v>
      </c>
      <c r="BG179" s="179">
        <v>18</v>
      </c>
    </row>
    <row r="180" spans="1:59" ht="129.6" x14ac:dyDescent="0.3">
      <c r="A180" s="183" t="s">
        <v>1134</v>
      </c>
      <c r="B180" s="182" t="s">
        <v>1451</v>
      </c>
      <c r="C180" s="43" t="s">
        <v>1887</v>
      </c>
      <c r="D180" s="227" t="s">
        <v>1960</v>
      </c>
      <c r="E180" s="223" t="s">
        <v>1945</v>
      </c>
      <c r="F180" s="181" t="s">
        <v>1943</v>
      </c>
      <c r="G180" s="181" t="s">
        <v>1452</v>
      </c>
      <c r="H180" s="181"/>
      <c r="I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224" t="s">
        <v>322</v>
      </c>
      <c r="AZ180" s="8"/>
      <c r="BA180" s="210"/>
      <c r="BB180" s="210"/>
      <c r="BC180" s="210"/>
      <c r="BD180" s="210"/>
      <c r="BE180" s="174">
        <v>100</v>
      </c>
      <c r="BF180" s="174">
        <v>0</v>
      </c>
      <c r="BG180" s="179">
        <v>18</v>
      </c>
    </row>
    <row r="181" spans="1:59" ht="100.8" x14ac:dyDescent="0.3">
      <c r="A181" s="183" t="s">
        <v>1135</v>
      </c>
      <c r="B181" s="182" t="s">
        <v>1453</v>
      </c>
      <c r="C181" s="43" t="s">
        <v>1887</v>
      </c>
      <c r="D181" s="220" t="s">
        <v>1888</v>
      </c>
      <c r="E181" s="220" t="s">
        <v>1944</v>
      </c>
      <c r="F181" s="181" t="s">
        <v>1454</v>
      </c>
      <c r="G181" s="181" t="s">
        <v>1455</v>
      </c>
      <c r="H181" s="181"/>
      <c r="I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224" t="s">
        <v>322</v>
      </c>
      <c r="AZ181" s="8"/>
      <c r="BA181" s="210"/>
      <c r="BB181" s="210"/>
      <c r="BC181" s="210"/>
      <c r="BD181" s="210"/>
      <c r="BE181" s="174">
        <v>100</v>
      </c>
      <c r="BF181" s="174">
        <v>0</v>
      </c>
      <c r="BG181" s="179">
        <v>18</v>
      </c>
    </row>
    <row r="182" spans="1:59" ht="115.2" x14ac:dyDescent="0.3">
      <c r="A182" s="183" t="s">
        <v>1136</v>
      </c>
      <c r="B182" s="182" t="s">
        <v>1456</v>
      </c>
      <c r="C182" s="43" t="s">
        <v>1887</v>
      </c>
      <c r="D182" s="227" t="s">
        <v>1960</v>
      </c>
      <c r="E182" s="223" t="s">
        <v>1945</v>
      </c>
      <c r="F182" s="181" t="s">
        <v>1457</v>
      </c>
      <c r="G182" s="181" t="s">
        <v>1458</v>
      </c>
      <c r="H182" s="181"/>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224" t="s">
        <v>322</v>
      </c>
      <c r="AZ182" s="8"/>
      <c r="BA182" s="210"/>
      <c r="BB182" s="210"/>
      <c r="BC182" s="210"/>
      <c r="BD182" s="210"/>
      <c r="BE182" s="174">
        <v>100</v>
      </c>
      <c r="BF182" s="174">
        <v>0</v>
      </c>
      <c r="BG182" s="179">
        <v>18</v>
      </c>
    </row>
    <row r="183" spans="1:59" ht="86.4" x14ac:dyDescent="0.3">
      <c r="A183" s="183" t="s">
        <v>1138</v>
      </c>
      <c r="B183" s="182" t="s">
        <v>1459</v>
      </c>
      <c r="C183" s="43" t="s">
        <v>1887</v>
      </c>
      <c r="D183" s="227" t="s">
        <v>1960</v>
      </c>
      <c r="E183" s="223" t="s">
        <v>1946</v>
      </c>
      <c r="F183" s="181" t="s">
        <v>1460</v>
      </c>
      <c r="G183" s="181" t="s">
        <v>1461</v>
      </c>
      <c r="H183" s="181"/>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224" t="s">
        <v>322</v>
      </c>
      <c r="AZ183" s="8"/>
      <c r="BA183" s="210"/>
      <c r="BB183" s="210"/>
      <c r="BC183" s="210"/>
      <c r="BD183" s="210"/>
      <c r="BE183" s="174">
        <v>100</v>
      </c>
      <c r="BF183" s="174">
        <v>0</v>
      </c>
      <c r="BG183" s="179">
        <v>18</v>
      </c>
    </row>
    <row r="184" spans="1:59" ht="86.4" x14ac:dyDescent="0.3">
      <c r="A184" s="183" t="s">
        <v>1139</v>
      </c>
      <c r="B184" s="182" t="s">
        <v>1462</v>
      </c>
      <c r="C184" s="43" t="s">
        <v>1887</v>
      </c>
      <c r="D184" s="227" t="s">
        <v>1960</v>
      </c>
      <c r="E184" s="223" t="s">
        <v>1946</v>
      </c>
      <c r="F184" s="181" t="s">
        <v>1463</v>
      </c>
      <c r="G184" s="181" t="s">
        <v>1463</v>
      </c>
      <c r="H184" s="181"/>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224" t="s">
        <v>322</v>
      </c>
      <c r="AZ184" s="8"/>
      <c r="BA184" s="210"/>
      <c r="BB184" s="210"/>
      <c r="BC184" s="210"/>
      <c r="BD184" s="210"/>
      <c r="BE184" s="174">
        <v>100</v>
      </c>
      <c r="BF184" s="174">
        <v>0</v>
      </c>
      <c r="BG184" s="179">
        <v>18</v>
      </c>
    </row>
    <row r="185" spans="1:59" ht="86.4" x14ac:dyDescent="0.3">
      <c r="A185" s="183" t="s">
        <v>1140</v>
      </c>
      <c r="B185" s="182" t="s">
        <v>1464</v>
      </c>
      <c r="C185" s="43" t="s">
        <v>1887</v>
      </c>
      <c r="D185" s="227" t="s">
        <v>1960</v>
      </c>
      <c r="E185" s="223" t="s">
        <v>1946</v>
      </c>
      <c r="F185" s="181" t="s">
        <v>1465</v>
      </c>
      <c r="G185" s="181" t="s">
        <v>1466</v>
      </c>
      <c r="H185" s="181"/>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224" t="s">
        <v>322</v>
      </c>
      <c r="AZ185" s="8"/>
      <c r="BA185" s="210"/>
      <c r="BB185" s="210"/>
      <c r="BC185" s="210"/>
      <c r="BD185" s="210"/>
      <c r="BE185" s="174">
        <v>100</v>
      </c>
      <c r="BF185" s="174">
        <v>0</v>
      </c>
      <c r="BG185" s="179">
        <v>18</v>
      </c>
    </row>
    <row r="186" spans="1:59" ht="172.8" x14ac:dyDescent="0.3">
      <c r="A186" s="183" t="s">
        <v>1141</v>
      </c>
      <c r="B186" s="182" t="s">
        <v>1467</v>
      </c>
      <c r="C186" s="43" t="s">
        <v>1887</v>
      </c>
      <c r="D186" s="227" t="s">
        <v>1960</v>
      </c>
      <c r="E186" s="223" t="s">
        <v>1946</v>
      </c>
      <c r="F186" s="181" t="s">
        <v>1468</v>
      </c>
      <c r="G186" s="181" t="s">
        <v>1468</v>
      </c>
      <c r="H186" s="181"/>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224" t="s">
        <v>322</v>
      </c>
      <c r="AZ186" s="8"/>
      <c r="BA186" s="210"/>
      <c r="BB186" s="210"/>
      <c r="BC186" s="210"/>
      <c r="BD186" s="210"/>
      <c r="BE186" s="174">
        <v>100</v>
      </c>
      <c r="BF186" s="174">
        <v>0</v>
      </c>
      <c r="BG186" s="179">
        <v>18</v>
      </c>
    </row>
    <row r="187" spans="1:59" ht="100.8" x14ac:dyDescent="0.3">
      <c r="A187" s="183" t="s">
        <v>1142</v>
      </c>
      <c r="B187" s="182" t="s">
        <v>1469</v>
      </c>
      <c r="C187" s="43" t="s">
        <v>1887</v>
      </c>
      <c r="D187" s="227" t="s">
        <v>1960</v>
      </c>
      <c r="E187" s="223" t="s">
        <v>1946</v>
      </c>
      <c r="F187" s="181" t="s">
        <v>1470</v>
      </c>
      <c r="G187" s="181" t="s">
        <v>1470</v>
      </c>
      <c r="H187" s="181"/>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224" t="s">
        <v>322</v>
      </c>
      <c r="AZ187" s="8"/>
      <c r="BA187" s="210"/>
      <c r="BB187" s="210"/>
      <c r="BC187" s="210"/>
      <c r="BD187" s="210"/>
      <c r="BE187" s="174">
        <v>100</v>
      </c>
      <c r="BF187" s="174">
        <v>0</v>
      </c>
      <c r="BG187" s="179">
        <v>18</v>
      </c>
    </row>
    <row r="188" spans="1:59" ht="43.2" x14ac:dyDescent="0.3">
      <c r="A188" s="183" t="s">
        <v>1143</v>
      </c>
      <c r="B188" s="182" t="s">
        <v>1471</v>
      </c>
      <c r="C188" s="43" t="s">
        <v>1887</v>
      </c>
      <c r="D188" s="227" t="s">
        <v>1960</v>
      </c>
      <c r="E188" s="223" t="s">
        <v>1946</v>
      </c>
      <c r="F188" s="181" t="s">
        <v>1472</v>
      </c>
      <c r="G188" s="181" t="s">
        <v>1472</v>
      </c>
      <c r="H188" s="181"/>
      <c r="I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224" t="s">
        <v>322</v>
      </c>
      <c r="AZ188" s="8"/>
      <c r="BA188" s="210"/>
      <c r="BB188" s="210"/>
      <c r="BC188" s="210"/>
      <c r="BD188" s="210"/>
      <c r="BE188" s="174">
        <v>100</v>
      </c>
      <c r="BF188" s="174">
        <v>0</v>
      </c>
      <c r="BG188" s="179">
        <v>18</v>
      </c>
    </row>
    <row r="189" spans="1:59" ht="100.8" x14ac:dyDescent="0.3">
      <c r="A189" s="183" t="s">
        <v>1144</v>
      </c>
      <c r="B189" s="182" t="s">
        <v>1473</v>
      </c>
      <c r="C189" s="43" t="s">
        <v>1887</v>
      </c>
      <c r="D189" s="227" t="s">
        <v>1960</v>
      </c>
      <c r="E189" s="223" t="s">
        <v>1947</v>
      </c>
      <c r="F189" s="181" t="s">
        <v>1474</v>
      </c>
      <c r="G189" s="181" t="s">
        <v>1475</v>
      </c>
      <c r="H189" s="181"/>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224" t="s">
        <v>322</v>
      </c>
      <c r="AZ189" s="8"/>
      <c r="BA189" s="210"/>
      <c r="BB189" s="210"/>
      <c r="BC189" s="210"/>
      <c r="BD189" s="210"/>
      <c r="BE189" s="174">
        <v>100</v>
      </c>
      <c r="BF189" s="174">
        <v>0</v>
      </c>
      <c r="BG189" s="179">
        <v>18</v>
      </c>
    </row>
    <row r="190" spans="1:59" ht="86.4" x14ac:dyDescent="0.3">
      <c r="A190" s="183" t="s">
        <v>1146</v>
      </c>
      <c r="B190" s="182" t="s">
        <v>1476</v>
      </c>
      <c r="C190" s="43" t="s">
        <v>1887</v>
      </c>
      <c r="D190" s="227" t="s">
        <v>1960</v>
      </c>
      <c r="E190" s="223" t="s">
        <v>1947</v>
      </c>
      <c r="F190" s="181" t="s">
        <v>1477</v>
      </c>
      <c r="G190" s="181" t="s">
        <v>1477</v>
      </c>
      <c r="H190" s="181"/>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224" t="s">
        <v>322</v>
      </c>
      <c r="AZ190" s="8"/>
      <c r="BA190" s="210"/>
      <c r="BB190" s="210"/>
      <c r="BC190" s="210"/>
      <c r="BD190" s="210"/>
      <c r="BE190" s="174">
        <v>100</v>
      </c>
      <c r="BF190" s="174">
        <v>0</v>
      </c>
      <c r="BG190" s="179">
        <v>18</v>
      </c>
    </row>
    <row r="191" spans="1:59" ht="86.4" x14ac:dyDescent="0.3">
      <c r="A191" s="183" t="s">
        <v>1147</v>
      </c>
      <c r="B191" s="182" t="s">
        <v>1478</v>
      </c>
      <c r="C191" s="43" t="s">
        <v>1887</v>
      </c>
      <c r="D191" s="227" t="s">
        <v>1960</v>
      </c>
      <c r="E191" s="223" t="s">
        <v>1947</v>
      </c>
      <c r="F191" s="181" t="s">
        <v>1479</v>
      </c>
      <c r="G191" s="181" t="s">
        <v>1479</v>
      </c>
      <c r="H191" s="181"/>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224" t="s">
        <v>322</v>
      </c>
      <c r="AZ191" s="8"/>
      <c r="BA191" s="210"/>
      <c r="BB191" s="210"/>
      <c r="BC191" s="210"/>
      <c r="BD191" s="210"/>
      <c r="BE191" s="174">
        <v>100</v>
      </c>
      <c r="BF191" s="174">
        <v>0</v>
      </c>
      <c r="BG191" s="179">
        <v>18</v>
      </c>
    </row>
    <row r="192" spans="1:59" ht="100.8" x14ac:dyDescent="0.3">
      <c r="A192" s="183" t="s">
        <v>1148</v>
      </c>
      <c r="B192" s="182" t="s">
        <v>1480</v>
      </c>
      <c r="C192" s="43" t="s">
        <v>1887</v>
      </c>
      <c r="D192" s="227" t="s">
        <v>1960</v>
      </c>
      <c r="E192" s="223" t="s">
        <v>1947</v>
      </c>
      <c r="F192" s="181" t="s">
        <v>1948</v>
      </c>
      <c r="G192" s="181" t="s">
        <v>1948</v>
      </c>
      <c r="H192" s="181"/>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224" t="s">
        <v>322</v>
      </c>
      <c r="AZ192" s="8"/>
      <c r="BA192" s="186"/>
      <c r="BB192" s="186"/>
      <c r="BC192" s="186"/>
      <c r="BD192" s="186"/>
      <c r="BE192" s="174">
        <v>100</v>
      </c>
      <c r="BF192" s="174">
        <v>0</v>
      </c>
      <c r="BG192" s="179">
        <v>18</v>
      </c>
    </row>
    <row r="193" spans="1:59" ht="43.2" x14ac:dyDescent="0.3">
      <c r="A193" s="183" t="s">
        <v>1149</v>
      </c>
      <c r="B193" s="182" t="s">
        <v>1481</v>
      </c>
      <c r="C193" s="43" t="s">
        <v>1887</v>
      </c>
      <c r="D193" s="227" t="s">
        <v>1960</v>
      </c>
      <c r="E193" s="223" t="s">
        <v>1947</v>
      </c>
      <c r="F193" s="181" t="s">
        <v>1949</v>
      </c>
      <c r="G193" s="181" t="s">
        <v>1950</v>
      </c>
      <c r="H193" s="181"/>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224" t="s">
        <v>322</v>
      </c>
      <c r="AZ193" s="8"/>
      <c r="BA193" s="186"/>
      <c r="BB193" s="186"/>
      <c r="BC193" s="186"/>
      <c r="BD193" s="186"/>
      <c r="BE193" s="174">
        <v>100</v>
      </c>
      <c r="BF193" s="174">
        <v>0</v>
      </c>
      <c r="BG193" s="179">
        <v>18</v>
      </c>
    </row>
    <row r="194" spans="1:59" ht="86.4" x14ac:dyDescent="0.3">
      <c r="A194" s="183" t="s">
        <v>1150</v>
      </c>
      <c r="B194" s="182" t="s">
        <v>1482</v>
      </c>
      <c r="C194" s="43" t="s">
        <v>1887</v>
      </c>
      <c r="D194" s="220" t="s">
        <v>1875</v>
      </c>
      <c r="E194" s="221" t="s">
        <v>1952</v>
      </c>
      <c r="F194" s="181" t="s">
        <v>1483</v>
      </c>
      <c r="G194" s="181" t="s">
        <v>1483</v>
      </c>
      <c r="H194" s="181"/>
      <c r="I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224" t="s">
        <v>322</v>
      </c>
      <c r="AZ194" s="8"/>
      <c r="BA194" s="210"/>
      <c r="BB194" s="210"/>
      <c r="BC194" s="210"/>
      <c r="BD194" s="210"/>
      <c r="BE194" s="174">
        <v>100</v>
      </c>
      <c r="BF194" s="174">
        <v>0</v>
      </c>
      <c r="BG194" s="179">
        <v>18</v>
      </c>
    </row>
    <row r="195" spans="1:59" ht="43.2" x14ac:dyDescent="0.3">
      <c r="A195" s="183" t="s">
        <v>1151</v>
      </c>
      <c r="B195" s="182" t="s">
        <v>1484</v>
      </c>
      <c r="C195" s="43" t="s">
        <v>1887</v>
      </c>
      <c r="D195" s="220" t="s">
        <v>1875</v>
      </c>
      <c r="E195" s="221" t="s">
        <v>1952</v>
      </c>
      <c r="F195" s="181" t="s">
        <v>1485</v>
      </c>
      <c r="G195" s="181" t="s">
        <v>1485</v>
      </c>
      <c r="H195" s="181"/>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224" t="s">
        <v>322</v>
      </c>
      <c r="AZ195" s="8"/>
      <c r="BA195" s="210"/>
      <c r="BB195" s="210"/>
      <c r="BC195" s="210"/>
      <c r="BD195" s="210"/>
      <c r="BE195" s="174">
        <v>100</v>
      </c>
      <c r="BF195" s="174">
        <v>0</v>
      </c>
      <c r="BG195" s="179">
        <v>18</v>
      </c>
    </row>
    <row r="196" spans="1:59" ht="72" x14ac:dyDescent="0.3">
      <c r="A196" s="183" t="s">
        <v>1152</v>
      </c>
      <c r="B196" s="182" t="s">
        <v>1486</v>
      </c>
      <c r="C196" s="43" t="s">
        <v>1887</v>
      </c>
      <c r="D196" s="227" t="s">
        <v>1859</v>
      </c>
      <c r="E196" s="221" t="s">
        <v>1951</v>
      </c>
      <c r="F196" s="181" t="s">
        <v>1487</v>
      </c>
      <c r="G196" s="181" t="s">
        <v>1487</v>
      </c>
      <c r="H196" s="181"/>
      <c r="I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224" t="s">
        <v>322</v>
      </c>
      <c r="AZ196" s="8"/>
      <c r="BA196" s="210"/>
      <c r="BB196" s="210"/>
      <c r="BC196" s="210"/>
      <c r="BD196" s="210"/>
      <c r="BE196" s="174">
        <v>100</v>
      </c>
      <c r="BF196" s="174">
        <v>0</v>
      </c>
      <c r="BG196" s="179">
        <v>18</v>
      </c>
    </row>
    <row r="197" spans="1:59" ht="86.4" x14ac:dyDescent="0.3">
      <c r="A197" s="183" t="s">
        <v>1153</v>
      </c>
      <c r="B197" s="182" t="s">
        <v>1488</v>
      </c>
      <c r="C197" s="43" t="s">
        <v>1887</v>
      </c>
      <c r="D197" s="220" t="s">
        <v>1916</v>
      </c>
      <c r="E197" s="221" t="s">
        <v>1953</v>
      </c>
      <c r="F197" s="181" t="s">
        <v>1489</v>
      </c>
      <c r="G197" s="181" t="s">
        <v>1489</v>
      </c>
      <c r="H197" s="181"/>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224" t="s">
        <v>322</v>
      </c>
      <c r="AZ197" s="8"/>
      <c r="BA197" s="210"/>
      <c r="BB197" s="210"/>
      <c r="BC197" s="210"/>
      <c r="BD197" s="210"/>
      <c r="BE197" s="174">
        <v>100</v>
      </c>
      <c r="BF197" s="174">
        <v>0</v>
      </c>
      <c r="BG197" s="179">
        <v>18</v>
      </c>
    </row>
    <row r="198" spans="1:59" ht="72" x14ac:dyDescent="0.3">
      <c r="A198" s="183" t="s">
        <v>1154</v>
      </c>
      <c r="B198" s="182" t="s">
        <v>1490</v>
      </c>
      <c r="C198" s="43" t="s">
        <v>1887</v>
      </c>
      <c r="D198" s="220" t="s">
        <v>1875</v>
      </c>
      <c r="E198" s="221" t="s">
        <v>1954</v>
      </c>
      <c r="F198" s="181" t="s">
        <v>1491</v>
      </c>
      <c r="G198" s="181" t="s">
        <v>1491</v>
      </c>
      <c r="H198" s="181"/>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c r="AR198" s="8"/>
      <c r="AS198" s="8"/>
      <c r="AT198" s="8"/>
      <c r="AU198" s="8"/>
      <c r="AV198" s="8"/>
      <c r="AW198" s="8"/>
      <c r="AX198" s="8"/>
      <c r="AY198" s="224" t="s">
        <v>322</v>
      </c>
      <c r="AZ198" s="8"/>
      <c r="BA198" s="210"/>
      <c r="BB198" s="210"/>
      <c r="BC198" s="210"/>
      <c r="BD198" s="210"/>
      <c r="BE198" s="174">
        <v>100</v>
      </c>
      <c r="BF198" s="174">
        <v>0</v>
      </c>
      <c r="BG198" s="179">
        <v>18</v>
      </c>
    </row>
    <row r="199" spans="1:59" ht="57.6" x14ac:dyDescent="0.3">
      <c r="A199" s="183" t="s">
        <v>1155</v>
      </c>
      <c r="B199" s="182" t="s">
        <v>1492</v>
      </c>
      <c r="C199" s="43" t="s">
        <v>1887</v>
      </c>
      <c r="D199" s="220" t="s">
        <v>1875</v>
      </c>
      <c r="E199" s="221" t="s">
        <v>1952</v>
      </c>
      <c r="F199" s="181" t="s">
        <v>1493</v>
      </c>
      <c r="G199" s="181" t="s">
        <v>1493</v>
      </c>
      <c r="H199" s="181"/>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224" t="s">
        <v>322</v>
      </c>
      <c r="AZ199" s="8"/>
      <c r="BA199" s="210"/>
      <c r="BB199" s="210"/>
      <c r="BC199" s="210"/>
      <c r="BD199" s="210"/>
      <c r="BE199" s="174">
        <v>100</v>
      </c>
      <c r="BF199" s="174">
        <v>0</v>
      </c>
      <c r="BG199" s="179">
        <v>18</v>
      </c>
    </row>
    <row r="200" spans="1:59" ht="43.2" x14ac:dyDescent="0.3">
      <c r="A200" s="183" t="s">
        <v>1156</v>
      </c>
      <c r="B200" s="182" t="s">
        <v>1494</v>
      </c>
      <c r="C200" s="43" t="s">
        <v>1887</v>
      </c>
      <c r="D200" s="220" t="s">
        <v>1875</v>
      </c>
      <c r="E200" s="221" t="s">
        <v>1952</v>
      </c>
      <c r="F200" s="181" t="s">
        <v>1495</v>
      </c>
      <c r="G200" s="181" t="s">
        <v>1495</v>
      </c>
      <c r="H200" s="181"/>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224" t="s">
        <v>322</v>
      </c>
      <c r="AZ200" s="8"/>
      <c r="BA200" s="210"/>
      <c r="BB200" s="210"/>
      <c r="BC200" s="210"/>
      <c r="BD200" s="210"/>
      <c r="BE200" s="174">
        <v>100</v>
      </c>
      <c r="BF200" s="174">
        <v>0</v>
      </c>
      <c r="BG200" s="179">
        <v>18</v>
      </c>
    </row>
    <row r="201" spans="1:59" ht="43.2" x14ac:dyDescent="0.3">
      <c r="A201" s="183" t="s">
        <v>1157</v>
      </c>
      <c r="B201" s="182" t="s">
        <v>1496</v>
      </c>
      <c r="C201" s="43" t="s">
        <v>1887</v>
      </c>
      <c r="D201" s="220" t="s">
        <v>1875</v>
      </c>
      <c r="E201" s="221" t="s">
        <v>1952</v>
      </c>
      <c r="F201" s="181" t="s">
        <v>1497</v>
      </c>
      <c r="G201" s="181" t="s">
        <v>1497</v>
      </c>
      <c r="H201" s="181"/>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224" t="s">
        <v>322</v>
      </c>
      <c r="AZ201" s="8"/>
      <c r="BA201" s="186"/>
      <c r="BB201" s="186"/>
      <c r="BC201" s="186"/>
      <c r="BD201" s="186"/>
      <c r="BE201" s="174">
        <v>100</v>
      </c>
      <c r="BF201" s="174">
        <v>0</v>
      </c>
      <c r="BG201" s="179">
        <v>18</v>
      </c>
    </row>
    <row r="202" spans="1:59" ht="72" x14ac:dyDescent="0.3">
      <c r="A202" s="183" t="s">
        <v>1158</v>
      </c>
      <c r="B202" s="182" t="s">
        <v>1498</v>
      </c>
      <c r="C202" s="43" t="s">
        <v>1887</v>
      </c>
      <c r="D202" s="227" t="s">
        <v>1859</v>
      </c>
      <c r="E202" s="221" t="s">
        <v>1955</v>
      </c>
      <c r="F202" s="181" t="s">
        <v>1499</v>
      </c>
      <c r="G202" s="181" t="s">
        <v>1499</v>
      </c>
      <c r="H202" s="181"/>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224" t="s">
        <v>322</v>
      </c>
      <c r="AZ202" s="8"/>
      <c r="BA202" s="186"/>
      <c r="BB202" s="186"/>
      <c r="BC202" s="186"/>
      <c r="BD202" s="186"/>
      <c r="BE202" s="174">
        <v>100</v>
      </c>
      <c r="BF202" s="174">
        <v>0</v>
      </c>
      <c r="BG202" s="179">
        <v>18</v>
      </c>
    </row>
    <row r="203" spans="1:59" ht="43.2" x14ac:dyDescent="0.3">
      <c r="A203" s="183" t="s">
        <v>1159</v>
      </c>
      <c r="B203" s="182" t="s">
        <v>1500</v>
      </c>
      <c r="C203" s="43" t="s">
        <v>1887</v>
      </c>
      <c r="D203" s="227" t="s">
        <v>1859</v>
      </c>
      <c r="E203" s="221" t="s">
        <v>1956</v>
      </c>
      <c r="F203" s="181" t="s">
        <v>1501</v>
      </c>
      <c r="G203" s="181" t="s">
        <v>1501</v>
      </c>
      <c r="H203" s="181"/>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224" t="s">
        <v>322</v>
      </c>
      <c r="AZ203" s="8"/>
      <c r="BA203" s="186"/>
      <c r="BB203" s="186"/>
      <c r="BC203" s="186"/>
      <c r="BD203" s="186"/>
      <c r="BE203" s="174">
        <v>100</v>
      </c>
      <c r="BF203" s="174">
        <v>0</v>
      </c>
      <c r="BG203" s="179">
        <v>18</v>
      </c>
    </row>
    <row r="204" spans="1:59" ht="43.2" x14ac:dyDescent="0.3">
      <c r="A204" s="183" t="s">
        <v>1160</v>
      </c>
      <c r="B204" s="182" t="s">
        <v>1502</v>
      </c>
      <c r="C204" s="43" t="s">
        <v>1887</v>
      </c>
      <c r="D204" s="227" t="s">
        <v>1859</v>
      </c>
      <c r="E204" s="221" t="s">
        <v>1951</v>
      </c>
      <c r="F204" s="181" t="s">
        <v>1503</v>
      </c>
      <c r="G204" s="181" t="s">
        <v>1503</v>
      </c>
      <c r="H204" s="181"/>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224" t="s">
        <v>322</v>
      </c>
      <c r="AZ204" s="8"/>
      <c r="BA204" s="210"/>
      <c r="BB204" s="210"/>
      <c r="BC204" s="210"/>
      <c r="BD204" s="210"/>
      <c r="BE204" s="174">
        <v>100</v>
      </c>
      <c r="BF204" s="174">
        <v>0</v>
      </c>
      <c r="BG204" s="179">
        <v>18</v>
      </c>
    </row>
    <row r="205" spans="1:59" ht="86.4" x14ac:dyDescent="0.3">
      <c r="A205" s="183" t="s">
        <v>1161</v>
      </c>
      <c r="B205" s="182" t="s">
        <v>1504</v>
      </c>
      <c r="C205" s="43" t="s">
        <v>1887</v>
      </c>
      <c r="D205" s="227" t="s">
        <v>1859</v>
      </c>
      <c r="E205" s="221" t="s">
        <v>1956</v>
      </c>
      <c r="F205" s="181" t="s">
        <v>1505</v>
      </c>
      <c r="G205" s="181" t="s">
        <v>1505</v>
      </c>
      <c r="H205" s="181"/>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224" t="s">
        <v>322</v>
      </c>
      <c r="AZ205" s="8"/>
      <c r="BA205" s="210"/>
      <c r="BB205" s="210"/>
      <c r="BC205" s="210"/>
      <c r="BD205" s="210"/>
      <c r="BE205" s="174">
        <v>100</v>
      </c>
      <c r="BF205" s="174">
        <v>0</v>
      </c>
      <c r="BG205" s="179">
        <v>18</v>
      </c>
    </row>
    <row r="206" spans="1:59" ht="43.2" x14ac:dyDescent="0.3">
      <c r="A206" s="183" t="s">
        <v>1162</v>
      </c>
      <c r="B206" s="182" t="s">
        <v>1506</v>
      </c>
      <c r="C206" s="43" t="s">
        <v>1887</v>
      </c>
      <c r="D206" s="227" t="s">
        <v>1859</v>
      </c>
      <c r="E206" s="221" t="s">
        <v>1955</v>
      </c>
      <c r="F206" s="181" t="s">
        <v>1507</v>
      </c>
      <c r="G206" s="181" t="s">
        <v>1507</v>
      </c>
      <c r="H206" s="181"/>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224" t="s">
        <v>322</v>
      </c>
      <c r="AZ206" s="8"/>
      <c r="BA206" s="210"/>
      <c r="BB206" s="210"/>
      <c r="BC206" s="210"/>
      <c r="BD206" s="210"/>
      <c r="BE206" s="174">
        <v>100</v>
      </c>
      <c r="BF206" s="174">
        <v>0</v>
      </c>
      <c r="BG206" s="179">
        <v>18</v>
      </c>
    </row>
    <row r="207" spans="1:59" ht="43.2" x14ac:dyDescent="0.3">
      <c r="A207" s="183" t="s">
        <v>1163</v>
      </c>
      <c r="B207" s="182" t="s">
        <v>1508</v>
      </c>
      <c r="C207" s="43" t="s">
        <v>1887</v>
      </c>
      <c r="D207" s="220" t="s">
        <v>1875</v>
      </c>
      <c r="E207" s="221" t="s">
        <v>1968</v>
      </c>
      <c r="F207" s="181" t="s">
        <v>1957</v>
      </c>
      <c r="G207" s="181" t="s">
        <v>1957</v>
      </c>
      <c r="H207" s="181"/>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224" t="s">
        <v>322</v>
      </c>
      <c r="AZ207" s="8"/>
      <c r="BA207" s="186"/>
      <c r="BB207" s="186"/>
      <c r="BC207" s="186"/>
      <c r="BD207" s="186"/>
      <c r="BE207" s="174">
        <v>100</v>
      </c>
      <c r="BF207" s="174">
        <v>0</v>
      </c>
      <c r="BG207" s="179">
        <v>18</v>
      </c>
    </row>
    <row r="208" spans="1:59" ht="72" x14ac:dyDescent="0.3">
      <c r="A208" s="183" t="s">
        <v>1164</v>
      </c>
      <c r="B208" s="182" t="s">
        <v>1509</v>
      </c>
      <c r="C208" s="43" t="s">
        <v>1887</v>
      </c>
      <c r="D208" s="220" t="s">
        <v>1875</v>
      </c>
      <c r="E208" s="221" t="s">
        <v>1968</v>
      </c>
      <c r="F208" s="181" t="s">
        <v>1510</v>
      </c>
      <c r="G208" s="181" t="s">
        <v>1511</v>
      </c>
      <c r="H208" s="181"/>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224" t="s">
        <v>322</v>
      </c>
      <c r="AZ208" s="8"/>
      <c r="BA208" s="210"/>
      <c r="BB208" s="210"/>
      <c r="BC208" s="210"/>
      <c r="BD208" s="210"/>
      <c r="BE208" s="174">
        <v>100</v>
      </c>
      <c r="BF208" s="174">
        <v>0</v>
      </c>
      <c r="BG208" s="179">
        <v>18</v>
      </c>
    </row>
    <row r="209" spans="1:59" ht="86.4" x14ac:dyDescent="0.3">
      <c r="A209" s="183" t="s">
        <v>1165</v>
      </c>
      <c r="B209" s="182" t="s">
        <v>1512</v>
      </c>
      <c r="C209" s="43" t="s">
        <v>1887</v>
      </c>
      <c r="D209" s="220" t="s">
        <v>1916</v>
      </c>
      <c r="E209" s="221" t="s">
        <v>1969</v>
      </c>
      <c r="F209" s="181" t="s">
        <v>1958</v>
      </c>
      <c r="G209" s="181" t="s">
        <v>1958</v>
      </c>
      <c r="H209" s="181"/>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224" t="s">
        <v>322</v>
      </c>
      <c r="AZ209" s="8"/>
      <c r="BA209" s="210"/>
      <c r="BB209" s="210"/>
      <c r="BC209" s="210"/>
      <c r="BD209" s="210"/>
      <c r="BE209" s="174">
        <v>100</v>
      </c>
      <c r="BF209" s="174">
        <v>0</v>
      </c>
      <c r="BG209" s="179">
        <v>18</v>
      </c>
    </row>
    <row r="210" spans="1:59" ht="100.8" x14ac:dyDescent="0.3">
      <c r="A210" s="183" t="s">
        <v>1166</v>
      </c>
      <c r="B210" s="182" t="s">
        <v>1513</v>
      </c>
      <c r="C210" s="43" t="s">
        <v>1887</v>
      </c>
      <c r="D210" s="220" t="s">
        <v>1892</v>
      </c>
      <c r="E210" s="221" t="s">
        <v>1970</v>
      </c>
      <c r="F210" s="181" t="s">
        <v>1514</v>
      </c>
      <c r="G210" s="181" t="s">
        <v>1514</v>
      </c>
      <c r="H210" s="181"/>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224" t="s">
        <v>322</v>
      </c>
      <c r="AZ210" s="8"/>
      <c r="BA210" s="210"/>
      <c r="BB210" s="210"/>
      <c r="BC210" s="210"/>
      <c r="BD210" s="210"/>
      <c r="BE210" s="174">
        <v>100</v>
      </c>
      <c r="BF210" s="174">
        <v>0</v>
      </c>
      <c r="BG210" s="179">
        <v>18</v>
      </c>
    </row>
    <row r="211" spans="1:59" ht="43.2" x14ac:dyDescent="0.3">
      <c r="A211" s="183" t="s">
        <v>1167</v>
      </c>
      <c r="B211" s="182" t="s">
        <v>1515</v>
      </c>
      <c r="C211" s="43" t="s">
        <v>1887</v>
      </c>
      <c r="D211" s="227" t="s">
        <v>1859</v>
      </c>
      <c r="E211" s="221" t="s">
        <v>1972</v>
      </c>
      <c r="F211" s="181" t="s">
        <v>1407</v>
      </c>
      <c r="G211" s="181" t="s">
        <v>1407</v>
      </c>
      <c r="H211" s="181"/>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224" t="s">
        <v>322</v>
      </c>
      <c r="AZ211" s="8"/>
      <c r="BA211" s="186"/>
      <c r="BB211" s="186"/>
      <c r="BC211" s="186"/>
      <c r="BD211" s="186"/>
      <c r="BE211" s="174">
        <v>100</v>
      </c>
      <c r="BF211" s="174">
        <v>0</v>
      </c>
      <c r="BG211" s="179">
        <v>18</v>
      </c>
    </row>
    <row r="212" spans="1:59" ht="57.6" x14ac:dyDescent="0.3">
      <c r="A212" s="183" t="s">
        <v>1168</v>
      </c>
      <c r="B212" s="182" t="s">
        <v>1516</v>
      </c>
      <c r="C212" s="43" t="s">
        <v>1887</v>
      </c>
      <c r="D212" s="220" t="s">
        <v>1875</v>
      </c>
      <c r="E212" s="221" t="s">
        <v>1971</v>
      </c>
      <c r="F212" s="181" t="s">
        <v>1959</v>
      </c>
      <c r="G212" s="181" t="s">
        <v>1959</v>
      </c>
      <c r="H212" s="181"/>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224" t="s">
        <v>322</v>
      </c>
      <c r="AZ212" s="8"/>
      <c r="BA212" s="186"/>
      <c r="BB212" s="186"/>
      <c r="BC212" s="186"/>
      <c r="BD212" s="186"/>
      <c r="BE212" s="174">
        <v>100</v>
      </c>
      <c r="BF212" s="174">
        <v>0</v>
      </c>
      <c r="BG212" s="179">
        <v>18</v>
      </c>
    </row>
    <row r="213" spans="1:59" ht="86.4" x14ac:dyDescent="0.3">
      <c r="A213" s="183" t="s">
        <v>1170</v>
      </c>
      <c r="B213" s="182" t="s">
        <v>1517</v>
      </c>
      <c r="C213" s="43" t="s">
        <v>1887</v>
      </c>
      <c r="D213" s="227" t="s">
        <v>1859</v>
      </c>
      <c r="E213" s="221" t="s">
        <v>1973</v>
      </c>
      <c r="F213" s="181" t="s">
        <v>1518</v>
      </c>
      <c r="G213" s="181" t="s">
        <v>1518</v>
      </c>
      <c r="H213" s="181"/>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224" t="s">
        <v>322</v>
      </c>
      <c r="AZ213" s="8"/>
      <c r="BA213" s="186"/>
      <c r="BB213" s="186"/>
      <c r="BC213" s="186"/>
      <c r="BD213" s="186"/>
      <c r="BE213" s="174">
        <v>100</v>
      </c>
      <c r="BF213" s="174">
        <v>0</v>
      </c>
      <c r="BG213" s="179">
        <v>18</v>
      </c>
    </row>
    <row r="214" spans="1:59" ht="100.8" x14ac:dyDescent="0.3">
      <c r="A214" s="183" t="s">
        <v>1171</v>
      </c>
      <c r="B214" s="182" t="s">
        <v>1519</v>
      </c>
      <c r="C214" s="43" t="s">
        <v>1887</v>
      </c>
      <c r="D214" s="227" t="s">
        <v>1859</v>
      </c>
      <c r="E214" s="221" t="s">
        <v>1974</v>
      </c>
      <c r="F214" s="181" t="s">
        <v>1520</v>
      </c>
      <c r="G214" s="181" t="s">
        <v>1520</v>
      </c>
      <c r="H214" s="181"/>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224" t="s">
        <v>322</v>
      </c>
      <c r="AZ214" s="8"/>
      <c r="BA214" s="210"/>
      <c r="BB214" s="210"/>
      <c r="BC214" s="210"/>
      <c r="BD214" s="210"/>
      <c r="BE214" s="174">
        <v>100</v>
      </c>
      <c r="BF214" s="174">
        <v>0</v>
      </c>
      <c r="BG214" s="179">
        <v>18</v>
      </c>
    </row>
    <row r="215" spans="1:59" ht="86.4" x14ac:dyDescent="0.3">
      <c r="A215" s="183" t="s">
        <v>1172</v>
      </c>
      <c r="B215" s="182" t="s">
        <v>1521</v>
      </c>
      <c r="C215" s="43" t="s">
        <v>1887</v>
      </c>
      <c r="D215" s="227" t="s">
        <v>1960</v>
      </c>
      <c r="E215" s="221" t="s">
        <v>1975</v>
      </c>
      <c r="F215" s="181" t="s">
        <v>1522</v>
      </c>
      <c r="G215" s="181" t="s">
        <v>1522</v>
      </c>
      <c r="H215" s="181"/>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224" t="s">
        <v>322</v>
      </c>
      <c r="AZ215" s="8"/>
      <c r="BA215" s="210"/>
      <c r="BB215" s="210"/>
      <c r="BC215" s="210"/>
      <c r="BD215" s="210"/>
      <c r="BE215" s="174">
        <v>100</v>
      </c>
      <c r="BF215" s="174">
        <v>0</v>
      </c>
      <c r="BG215" s="179">
        <v>18</v>
      </c>
    </row>
    <row r="216" spans="1:59" ht="86.4" x14ac:dyDescent="0.3">
      <c r="A216" s="183" t="s">
        <v>1173</v>
      </c>
      <c r="B216" s="182" t="s">
        <v>1523</v>
      </c>
      <c r="C216" s="43" t="s">
        <v>1887</v>
      </c>
      <c r="D216" s="227" t="s">
        <v>1960</v>
      </c>
      <c r="E216" s="221" t="s">
        <v>1975</v>
      </c>
      <c r="F216" s="181" t="s">
        <v>1524</v>
      </c>
      <c r="G216" s="181" t="s">
        <v>1525</v>
      </c>
      <c r="H216" s="181"/>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224" t="s">
        <v>322</v>
      </c>
      <c r="AZ216" s="8"/>
      <c r="BA216" s="210"/>
      <c r="BB216" s="210"/>
      <c r="BC216" s="210"/>
      <c r="BD216" s="210"/>
      <c r="BE216" s="174">
        <v>30</v>
      </c>
      <c r="BF216" s="174">
        <v>0</v>
      </c>
      <c r="BG216" s="179">
        <v>15</v>
      </c>
    </row>
    <row r="217" spans="1:59" ht="100.8" x14ac:dyDescent="0.3">
      <c r="A217" s="183" t="s">
        <v>1174</v>
      </c>
      <c r="B217" s="182" t="s">
        <v>1526</v>
      </c>
      <c r="C217" s="43" t="s">
        <v>1887</v>
      </c>
      <c r="D217" s="227" t="s">
        <v>1960</v>
      </c>
      <c r="E217" s="221" t="s">
        <v>1975</v>
      </c>
      <c r="F217" s="181" t="s">
        <v>1527</v>
      </c>
      <c r="G217" s="181" t="s">
        <v>1528</v>
      </c>
      <c r="H217" s="181"/>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224" t="s">
        <v>322</v>
      </c>
      <c r="AZ217" s="8"/>
      <c r="BA217" s="210"/>
      <c r="BB217" s="210"/>
      <c r="BC217" s="210"/>
      <c r="BD217" s="210"/>
      <c r="BE217" s="174">
        <v>100</v>
      </c>
      <c r="BF217" s="174">
        <v>0</v>
      </c>
      <c r="BG217" s="179">
        <v>25</v>
      </c>
    </row>
    <row r="218" spans="1:59" ht="86.4" x14ac:dyDescent="0.3">
      <c r="A218" s="183" t="s">
        <v>1175</v>
      </c>
      <c r="B218" s="182" t="s">
        <v>1529</v>
      </c>
      <c r="C218" s="43" t="s">
        <v>1887</v>
      </c>
      <c r="D218" s="227" t="s">
        <v>1960</v>
      </c>
      <c r="E218" s="221" t="s">
        <v>1975</v>
      </c>
      <c r="F218" s="181" t="s">
        <v>1530</v>
      </c>
      <c r="G218" s="181" t="s">
        <v>1530</v>
      </c>
      <c r="H218" s="181"/>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224" t="s">
        <v>322</v>
      </c>
      <c r="AZ218" s="8"/>
      <c r="BA218" s="210"/>
      <c r="BB218" s="210"/>
      <c r="BC218" s="210"/>
      <c r="BD218" s="210"/>
      <c r="BE218" s="174">
        <v>100</v>
      </c>
      <c r="BF218" s="174">
        <v>0</v>
      </c>
      <c r="BG218" s="179">
        <v>25</v>
      </c>
    </row>
    <row r="219" spans="1:59" ht="115.2" x14ac:dyDescent="0.3">
      <c r="A219" s="183" t="s">
        <v>1177</v>
      </c>
      <c r="B219" s="182" t="s">
        <v>1531</v>
      </c>
      <c r="C219" s="43" t="s">
        <v>1887</v>
      </c>
      <c r="D219" s="227" t="s">
        <v>1960</v>
      </c>
      <c r="E219" s="223" t="s">
        <v>1976</v>
      </c>
      <c r="F219" s="181" t="s">
        <v>1961</v>
      </c>
      <c r="G219" s="181" t="s">
        <v>1961</v>
      </c>
      <c r="H219" s="181"/>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224" t="s">
        <v>322</v>
      </c>
      <c r="AZ219" s="8"/>
      <c r="BA219" s="210"/>
      <c r="BB219" s="210"/>
      <c r="BC219" s="210"/>
      <c r="BD219" s="210"/>
      <c r="BE219" s="174">
        <v>25</v>
      </c>
      <c r="BF219" s="174">
        <v>0</v>
      </c>
      <c r="BG219" s="179">
        <v>5</v>
      </c>
    </row>
    <row r="220" spans="1:59" ht="86.4" x14ac:dyDescent="0.3">
      <c r="A220" s="183" t="s">
        <v>1178</v>
      </c>
      <c r="B220" s="182" t="s">
        <v>1532</v>
      </c>
      <c r="C220" s="43" t="s">
        <v>1887</v>
      </c>
      <c r="D220" s="227" t="s">
        <v>1960</v>
      </c>
      <c r="E220" s="223" t="s">
        <v>1976</v>
      </c>
      <c r="F220" s="181" t="s">
        <v>1533</v>
      </c>
      <c r="G220" s="181" t="s">
        <v>1533</v>
      </c>
      <c r="H220" s="181"/>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224" t="s">
        <v>322</v>
      </c>
      <c r="AZ220" s="8"/>
      <c r="BA220" s="210"/>
      <c r="BB220" s="210"/>
      <c r="BC220" s="210"/>
      <c r="BD220" s="210"/>
      <c r="BE220" s="174">
        <v>20</v>
      </c>
      <c r="BF220" s="174">
        <v>0</v>
      </c>
      <c r="BG220" s="179">
        <v>5</v>
      </c>
    </row>
    <row r="221" spans="1:59" ht="72" x14ac:dyDescent="0.3">
      <c r="A221" s="183" t="s">
        <v>1179</v>
      </c>
      <c r="B221" s="182" t="s">
        <v>1534</v>
      </c>
      <c r="C221" s="43" t="s">
        <v>1887</v>
      </c>
      <c r="D221" s="227" t="s">
        <v>1960</v>
      </c>
      <c r="E221" s="223" t="s">
        <v>1976</v>
      </c>
      <c r="F221" s="181" t="s">
        <v>1535</v>
      </c>
      <c r="G221" s="181" t="s">
        <v>1535</v>
      </c>
      <c r="H221" s="181"/>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224" t="s">
        <v>322</v>
      </c>
      <c r="AZ221" s="8"/>
      <c r="BA221" s="210"/>
      <c r="BB221" s="210"/>
      <c r="BC221" s="210"/>
      <c r="BD221" s="210"/>
      <c r="BE221" s="174">
        <v>15</v>
      </c>
      <c r="BF221" s="174">
        <v>0</v>
      </c>
      <c r="BG221" s="179">
        <v>10</v>
      </c>
    </row>
    <row r="222" spans="1:59" ht="59.25" customHeight="1" x14ac:dyDescent="0.3">
      <c r="A222" s="41" t="s">
        <v>1180</v>
      </c>
      <c r="B222" s="42" t="s">
        <v>1536</v>
      </c>
      <c r="C222" s="43" t="s">
        <v>1887</v>
      </c>
      <c r="D222" s="227" t="s">
        <v>1960</v>
      </c>
      <c r="E222" s="223" t="s">
        <v>1976</v>
      </c>
      <c r="F222" s="88" t="s">
        <v>1537</v>
      </c>
      <c r="G222" s="88" t="s">
        <v>1537</v>
      </c>
      <c r="H222" s="88"/>
      <c r="I222" s="45"/>
      <c r="J222" s="45"/>
      <c r="K222" s="45"/>
      <c r="L222" s="45"/>
      <c r="M222" s="46"/>
      <c r="N222" s="46"/>
      <c r="O222" s="46"/>
      <c r="P222" s="46"/>
      <c r="Q222" s="47"/>
      <c r="R222" s="47"/>
      <c r="S222" s="47"/>
      <c r="T222" s="47"/>
      <c r="U222" s="48"/>
      <c r="V222" s="48"/>
      <c r="W222" s="48"/>
      <c r="X222" s="48"/>
      <c r="Y222" s="49"/>
      <c r="Z222" s="49"/>
      <c r="AA222" s="49"/>
      <c r="AB222" s="49"/>
      <c r="AC222" s="85"/>
      <c r="AD222" s="85"/>
      <c r="AE222" s="85"/>
      <c r="AF222" s="85"/>
      <c r="AG222" s="85"/>
      <c r="AH222" s="85"/>
      <c r="AI222" s="8"/>
      <c r="AJ222" s="86"/>
      <c r="AK222" s="86"/>
      <c r="AL222" s="86"/>
      <c r="AM222" s="86"/>
      <c r="AN222" s="85"/>
      <c r="AO222" s="86"/>
      <c r="AP222" s="86"/>
      <c r="AQ222" s="8"/>
      <c r="AR222" s="86"/>
      <c r="AS222" s="8"/>
      <c r="AT222" s="8"/>
      <c r="AU222" s="8"/>
      <c r="AV222" s="8"/>
      <c r="AW222" s="8"/>
      <c r="AX222" s="85"/>
      <c r="AY222" s="224" t="s">
        <v>322</v>
      </c>
      <c r="AZ222" s="85"/>
      <c r="BA222" s="85"/>
      <c r="BB222" s="85"/>
      <c r="BC222" s="85"/>
      <c r="BD222" s="85"/>
      <c r="BE222" s="133">
        <v>35</v>
      </c>
      <c r="BF222" s="106">
        <v>0</v>
      </c>
      <c r="BG222" s="105">
        <v>10</v>
      </c>
    </row>
    <row r="223" spans="1:59" ht="57.6" x14ac:dyDescent="0.3">
      <c r="A223" s="41" t="s">
        <v>1181</v>
      </c>
      <c r="B223" s="42" t="s">
        <v>1538</v>
      </c>
      <c r="C223" s="43" t="s">
        <v>1887</v>
      </c>
      <c r="D223" s="227" t="s">
        <v>1960</v>
      </c>
      <c r="E223" s="221" t="s">
        <v>1977</v>
      </c>
      <c r="F223" s="88" t="s">
        <v>1962</v>
      </c>
      <c r="G223" s="88" t="s">
        <v>1539</v>
      </c>
      <c r="H223" s="88"/>
      <c r="I223" s="45"/>
      <c r="J223" s="45"/>
      <c r="K223" s="45"/>
      <c r="L223" s="45"/>
      <c r="M223" s="46"/>
      <c r="N223" s="46"/>
      <c r="O223" s="46"/>
      <c r="P223" s="46"/>
      <c r="Q223" s="51"/>
      <c r="R223" s="51"/>
      <c r="S223" s="51"/>
      <c r="T223" s="51"/>
      <c r="U223" s="48"/>
      <c r="V223" s="48"/>
      <c r="W223" s="48"/>
      <c r="X223" s="48"/>
      <c r="Y223" s="49"/>
      <c r="Z223" s="49"/>
      <c r="AA223" s="49"/>
      <c r="AB223" s="49"/>
      <c r="AC223" s="85"/>
      <c r="AD223" s="85"/>
      <c r="AE223" s="85"/>
      <c r="AF223" s="85"/>
      <c r="AG223" s="85"/>
      <c r="AH223" s="85"/>
      <c r="AI223" s="8"/>
      <c r="AJ223" s="85"/>
      <c r="AK223" s="85"/>
      <c r="AL223" s="85"/>
      <c r="AM223" s="85"/>
      <c r="AN223" s="85"/>
      <c r="AO223" s="86"/>
      <c r="AP223" s="86"/>
      <c r="AQ223" s="86"/>
      <c r="AR223" s="86"/>
      <c r="AS223" s="8"/>
      <c r="AT223" s="8"/>
      <c r="AU223" s="8"/>
      <c r="AV223" s="8"/>
      <c r="AW223" s="8"/>
      <c r="AX223" s="85"/>
      <c r="AY223" s="224" t="s">
        <v>322</v>
      </c>
      <c r="AZ223" s="85"/>
      <c r="BA223" s="85"/>
      <c r="BB223" s="85"/>
      <c r="BC223" s="85"/>
      <c r="BD223" s="85"/>
      <c r="BE223" s="133">
        <v>40</v>
      </c>
      <c r="BF223" s="106">
        <v>0</v>
      </c>
      <c r="BG223" s="105">
        <v>75</v>
      </c>
    </row>
    <row r="224" spans="1:59" ht="72" x14ac:dyDescent="0.3">
      <c r="A224" s="41" t="s">
        <v>1182</v>
      </c>
      <c r="B224" s="42" t="s">
        <v>1540</v>
      </c>
      <c r="C224" s="43" t="s">
        <v>1887</v>
      </c>
      <c r="D224" s="227" t="s">
        <v>1960</v>
      </c>
      <c r="E224" s="221" t="s">
        <v>1977</v>
      </c>
      <c r="F224" s="88" t="s">
        <v>1541</v>
      </c>
      <c r="G224" s="88" t="s">
        <v>1542</v>
      </c>
      <c r="H224" s="88"/>
      <c r="I224" s="45"/>
      <c r="J224" s="45"/>
      <c r="K224" s="45"/>
      <c r="L224" s="45"/>
      <c r="M224" s="46"/>
      <c r="N224" s="46"/>
      <c r="O224" s="46"/>
      <c r="P224" s="46"/>
      <c r="Q224" s="51"/>
      <c r="R224" s="51"/>
      <c r="S224" s="51"/>
      <c r="T224" s="51"/>
      <c r="U224" s="48"/>
      <c r="V224" s="48"/>
      <c r="W224" s="48"/>
      <c r="X224" s="48"/>
      <c r="Y224" s="49"/>
      <c r="Z224" s="49"/>
      <c r="AA224" s="49"/>
      <c r="AB224" s="49"/>
      <c r="AC224" s="85"/>
      <c r="AD224" s="85"/>
      <c r="AE224" s="85"/>
      <c r="AF224" s="85"/>
      <c r="AG224" s="85"/>
      <c r="AH224" s="85"/>
      <c r="AI224" s="8"/>
      <c r="AJ224" s="85"/>
      <c r="AK224" s="85"/>
      <c r="AL224" s="85"/>
      <c r="AM224" s="85"/>
      <c r="AN224" s="85"/>
      <c r="AO224" s="86"/>
      <c r="AP224" s="86"/>
      <c r="AQ224" s="8"/>
      <c r="AR224" s="86"/>
      <c r="AS224" s="8"/>
      <c r="AT224" s="8"/>
      <c r="AU224" s="8"/>
      <c r="AV224" s="8"/>
      <c r="AW224" s="8"/>
      <c r="AX224" s="85"/>
      <c r="AY224" s="224" t="s">
        <v>322</v>
      </c>
      <c r="AZ224" s="85"/>
      <c r="BA224" s="85"/>
      <c r="BB224" s="85"/>
      <c r="BC224" s="85"/>
      <c r="BD224" s="85"/>
      <c r="BE224" s="133">
        <v>100</v>
      </c>
      <c r="BF224" s="106">
        <v>0</v>
      </c>
      <c r="BG224" s="105">
        <v>15</v>
      </c>
    </row>
    <row r="225" spans="1:59" ht="57.6" x14ac:dyDescent="0.3">
      <c r="A225" s="41" t="s">
        <v>1183</v>
      </c>
      <c r="B225" s="42" t="s">
        <v>1543</v>
      </c>
      <c r="C225" s="43" t="s">
        <v>1887</v>
      </c>
      <c r="D225" s="227" t="s">
        <v>1960</v>
      </c>
      <c r="E225" s="221" t="s">
        <v>1977</v>
      </c>
      <c r="F225" s="88" t="s">
        <v>1544</v>
      </c>
      <c r="G225" s="88" t="s">
        <v>1544</v>
      </c>
      <c r="H225" s="88"/>
      <c r="I225" s="45"/>
      <c r="J225" s="45"/>
      <c r="K225" s="45"/>
      <c r="L225" s="45"/>
      <c r="M225" s="46"/>
      <c r="N225" s="46"/>
      <c r="O225" s="46"/>
      <c r="P225" s="46"/>
      <c r="Q225" s="51"/>
      <c r="R225" s="51"/>
      <c r="S225" s="51"/>
      <c r="T225" s="51"/>
      <c r="U225" s="48"/>
      <c r="V225" s="48"/>
      <c r="W225" s="48"/>
      <c r="X225" s="48"/>
      <c r="Y225" s="49"/>
      <c r="Z225" s="49"/>
      <c r="AA225" s="49"/>
      <c r="AB225" s="49"/>
      <c r="AC225" s="85"/>
      <c r="AD225" s="85"/>
      <c r="AE225" s="85"/>
      <c r="AF225" s="85"/>
      <c r="AG225" s="85"/>
      <c r="AH225" s="85"/>
      <c r="AI225" s="8"/>
      <c r="AJ225" s="85"/>
      <c r="AK225" s="85"/>
      <c r="AL225" s="85"/>
      <c r="AM225" s="85"/>
      <c r="AN225" s="85"/>
      <c r="AO225" s="85"/>
      <c r="AP225" s="85"/>
      <c r="AQ225" s="8"/>
      <c r="AR225" s="85"/>
      <c r="AS225" s="86"/>
      <c r="AT225" s="8"/>
      <c r="AU225" s="8"/>
      <c r="AV225" s="86"/>
      <c r="AW225" s="8"/>
      <c r="AX225" s="85"/>
      <c r="AY225" s="224" t="s">
        <v>322</v>
      </c>
      <c r="AZ225" s="85"/>
      <c r="BA225" s="85"/>
      <c r="BB225" s="85"/>
      <c r="BC225" s="85"/>
      <c r="BD225" s="85"/>
      <c r="BE225" s="133">
        <v>40</v>
      </c>
      <c r="BF225" s="106">
        <v>0</v>
      </c>
      <c r="BG225" s="105">
        <v>25</v>
      </c>
    </row>
    <row r="226" spans="1:59" ht="57.6" x14ac:dyDescent="0.3">
      <c r="A226" s="41" t="s">
        <v>1184</v>
      </c>
      <c r="B226" s="42" t="s">
        <v>1545</v>
      </c>
      <c r="C226" s="43" t="s">
        <v>1887</v>
      </c>
      <c r="D226" s="220" t="s">
        <v>1883</v>
      </c>
      <c r="E226" s="220" t="s">
        <v>1978</v>
      </c>
      <c r="F226" s="88" t="s">
        <v>1546</v>
      </c>
      <c r="G226" s="88" t="s">
        <v>1546</v>
      </c>
      <c r="H226" s="88"/>
      <c r="I226" s="45"/>
      <c r="J226" s="45"/>
      <c r="K226" s="45"/>
      <c r="L226" s="45"/>
      <c r="M226" s="46"/>
      <c r="N226" s="46"/>
      <c r="O226" s="46"/>
      <c r="P226" s="46"/>
      <c r="Q226" s="51"/>
      <c r="R226" s="51"/>
      <c r="S226" s="51"/>
      <c r="T226" s="51"/>
      <c r="U226" s="48"/>
      <c r="V226" s="48"/>
      <c r="W226" s="48"/>
      <c r="X226" s="48"/>
      <c r="Y226" s="49"/>
      <c r="Z226" s="49"/>
      <c r="AA226" s="49"/>
      <c r="AB226" s="49"/>
      <c r="AC226" s="85"/>
      <c r="AD226" s="85"/>
      <c r="AE226" s="85"/>
      <c r="AF226" s="85"/>
      <c r="AG226" s="85"/>
      <c r="AH226" s="85"/>
      <c r="AI226" s="8"/>
      <c r="AJ226" s="85"/>
      <c r="AK226" s="85"/>
      <c r="AL226" s="85"/>
      <c r="AM226" s="85"/>
      <c r="AN226" s="85"/>
      <c r="AO226" s="85"/>
      <c r="AP226" s="85"/>
      <c r="AQ226" s="8"/>
      <c r="AR226" s="85"/>
      <c r="AS226" s="8"/>
      <c r="AT226" s="86"/>
      <c r="AU226" s="8"/>
      <c r="AV226" s="8"/>
      <c r="AW226" s="8"/>
      <c r="AX226" s="85"/>
      <c r="AY226" s="224" t="s">
        <v>322</v>
      </c>
      <c r="AZ226" s="85"/>
      <c r="BA226" s="85"/>
      <c r="BB226" s="85"/>
      <c r="BC226" s="85"/>
      <c r="BD226" s="85"/>
      <c r="BE226" s="133">
        <v>20</v>
      </c>
      <c r="BF226" s="106">
        <v>0</v>
      </c>
      <c r="BG226" s="105">
        <v>15</v>
      </c>
    </row>
    <row r="227" spans="1:59" ht="57.6" x14ac:dyDescent="0.3">
      <c r="A227" s="41" t="s">
        <v>1185</v>
      </c>
      <c r="B227" s="42" t="s">
        <v>1547</v>
      </c>
      <c r="C227" s="43" t="s">
        <v>1887</v>
      </c>
      <c r="D227" s="220" t="s">
        <v>1883</v>
      </c>
      <c r="E227" s="220" t="s">
        <v>1979</v>
      </c>
      <c r="F227" s="94" t="s">
        <v>1548</v>
      </c>
      <c r="G227" s="94" t="s">
        <v>1548</v>
      </c>
      <c r="H227" s="94"/>
      <c r="I227" s="45"/>
      <c r="J227" s="45"/>
      <c r="K227" s="45"/>
      <c r="L227" s="45"/>
      <c r="M227" s="46"/>
      <c r="N227" s="46"/>
      <c r="O227" s="46"/>
      <c r="P227" s="46"/>
      <c r="Q227" s="51"/>
      <c r="R227" s="51"/>
      <c r="S227" s="51"/>
      <c r="T227" s="51"/>
      <c r="U227" s="48"/>
      <c r="V227" s="48"/>
      <c r="W227" s="48"/>
      <c r="X227" s="48"/>
      <c r="Y227" s="49"/>
      <c r="Z227" s="49"/>
      <c r="AA227" s="49"/>
      <c r="AB227" s="49"/>
      <c r="AC227" s="85"/>
      <c r="AD227" s="85"/>
      <c r="AE227" s="85"/>
      <c r="AF227" s="85"/>
      <c r="AG227" s="85"/>
      <c r="AH227" s="85"/>
      <c r="AI227" s="8"/>
      <c r="AJ227" s="85"/>
      <c r="AK227" s="85"/>
      <c r="AL227" s="85"/>
      <c r="AM227" s="85"/>
      <c r="AN227" s="85"/>
      <c r="AO227" s="85"/>
      <c r="AP227" s="85"/>
      <c r="AQ227" s="8"/>
      <c r="AR227" s="85"/>
      <c r="AS227" s="8"/>
      <c r="AT227" s="8"/>
      <c r="AU227" s="86"/>
      <c r="AV227" s="8"/>
      <c r="AW227" s="8"/>
      <c r="AX227" s="85"/>
      <c r="AY227" s="224" t="s">
        <v>322</v>
      </c>
      <c r="AZ227" s="85"/>
      <c r="BA227" s="85"/>
      <c r="BB227" s="85"/>
      <c r="BC227" s="85"/>
      <c r="BD227" s="85"/>
      <c r="BE227" s="133">
        <v>100</v>
      </c>
      <c r="BF227" s="106">
        <v>0</v>
      </c>
      <c r="BG227" s="105">
        <v>25</v>
      </c>
    </row>
    <row r="228" spans="1:59" ht="129.6" x14ac:dyDescent="0.3">
      <c r="A228" s="50" t="s">
        <v>1186</v>
      </c>
      <c r="B228" s="42" t="s">
        <v>1549</v>
      </c>
      <c r="C228" s="43" t="s">
        <v>1887</v>
      </c>
      <c r="D228" s="220" t="s">
        <v>1883</v>
      </c>
      <c r="E228" s="220" t="s">
        <v>1980</v>
      </c>
      <c r="F228" s="94" t="s">
        <v>1550</v>
      </c>
      <c r="G228" s="94" t="s">
        <v>1550</v>
      </c>
      <c r="H228" s="94"/>
      <c r="I228" s="45"/>
      <c r="J228" s="45"/>
      <c r="K228" s="45"/>
      <c r="L228" s="45"/>
      <c r="M228" s="46"/>
      <c r="N228" s="46"/>
      <c r="O228" s="46"/>
      <c r="P228" s="46"/>
      <c r="Q228" s="51"/>
      <c r="R228" s="51"/>
      <c r="S228" s="51"/>
      <c r="T228" s="51"/>
      <c r="U228" s="48"/>
      <c r="V228" s="48"/>
      <c r="W228" s="48"/>
      <c r="X228" s="48"/>
      <c r="Y228" s="49"/>
      <c r="Z228" s="49"/>
      <c r="AA228" s="49"/>
      <c r="AB228" s="49"/>
      <c r="AC228" s="85"/>
      <c r="AD228" s="85"/>
      <c r="AE228" s="85"/>
      <c r="AF228" s="85"/>
      <c r="AG228" s="85"/>
      <c r="AH228" s="85"/>
      <c r="AI228" s="8"/>
      <c r="AJ228" s="85"/>
      <c r="AK228" s="85"/>
      <c r="AL228" s="85"/>
      <c r="AM228" s="85"/>
      <c r="AN228" s="85"/>
      <c r="AO228" s="85"/>
      <c r="AP228" s="85"/>
      <c r="AQ228" s="8"/>
      <c r="AR228" s="85"/>
      <c r="AS228" s="8"/>
      <c r="AT228" s="8"/>
      <c r="AU228" s="86"/>
      <c r="AV228" s="8"/>
      <c r="AW228" s="8"/>
      <c r="AX228" s="85"/>
      <c r="AY228" s="224" t="s">
        <v>322</v>
      </c>
      <c r="AZ228" s="85"/>
      <c r="BA228" s="85"/>
      <c r="BB228" s="85"/>
      <c r="BC228" s="85"/>
      <c r="BD228" s="85"/>
      <c r="BE228" s="133">
        <v>100</v>
      </c>
      <c r="BF228" s="106">
        <v>0</v>
      </c>
      <c r="BG228" s="105">
        <v>15</v>
      </c>
    </row>
    <row r="229" spans="1:59" ht="57.6" x14ac:dyDescent="0.3">
      <c r="A229" s="50" t="s">
        <v>1187</v>
      </c>
      <c r="B229" s="42" t="s">
        <v>1551</v>
      </c>
      <c r="C229" s="43" t="s">
        <v>1887</v>
      </c>
      <c r="D229" s="220" t="s">
        <v>1883</v>
      </c>
      <c r="E229" s="220" t="s">
        <v>1981</v>
      </c>
      <c r="F229" s="94" t="s">
        <v>1552</v>
      </c>
      <c r="G229" s="94" t="s">
        <v>1552</v>
      </c>
      <c r="H229" s="94"/>
      <c r="I229" s="45"/>
      <c r="J229" s="45"/>
      <c r="K229" s="45"/>
      <c r="L229" s="45"/>
      <c r="M229" s="46"/>
      <c r="N229" s="46"/>
      <c r="O229" s="46"/>
      <c r="P229" s="46"/>
      <c r="Q229" s="51"/>
      <c r="R229" s="51"/>
      <c r="S229" s="51"/>
      <c r="T229" s="51"/>
      <c r="U229" s="48"/>
      <c r="V229" s="48"/>
      <c r="W229" s="48"/>
      <c r="X229" s="48"/>
      <c r="Y229" s="49"/>
      <c r="Z229" s="49"/>
      <c r="AA229" s="49"/>
      <c r="AB229" s="49"/>
      <c r="AC229" s="85"/>
      <c r="AD229" s="85"/>
      <c r="AE229" s="85"/>
      <c r="AF229" s="85"/>
      <c r="AG229" s="85"/>
      <c r="AH229" s="85"/>
      <c r="AI229" s="8"/>
      <c r="AJ229" s="85"/>
      <c r="AK229" s="85"/>
      <c r="AL229" s="85"/>
      <c r="AM229" s="85"/>
      <c r="AN229" s="85"/>
      <c r="AO229" s="85"/>
      <c r="AP229" s="85"/>
      <c r="AQ229" s="8"/>
      <c r="AR229" s="85"/>
      <c r="AS229" s="8"/>
      <c r="AT229" s="8"/>
      <c r="AU229" s="86"/>
      <c r="AV229" s="8"/>
      <c r="AW229" s="86"/>
      <c r="AX229" s="85"/>
      <c r="AY229" s="224" t="s">
        <v>322</v>
      </c>
      <c r="AZ229" s="85"/>
      <c r="BA229" s="85"/>
      <c r="BB229" s="85"/>
      <c r="BC229" s="85"/>
      <c r="BD229" s="85"/>
      <c r="BE229" s="133">
        <v>60</v>
      </c>
      <c r="BF229" s="106">
        <v>0</v>
      </c>
      <c r="BG229" s="105">
        <v>60</v>
      </c>
    </row>
    <row r="230" spans="1:59" ht="115.2" x14ac:dyDescent="0.3">
      <c r="A230" s="41" t="s">
        <v>1188</v>
      </c>
      <c r="B230" s="42" t="s">
        <v>1553</v>
      </c>
      <c r="C230" s="43" t="s">
        <v>1887</v>
      </c>
      <c r="D230" s="220" t="s">
        <v>1883</v>
      </c>
      <c r="E230" s="220" t="s">
        <v>1982</v>
      </c>
      <c r="F230" s="88" t="s">
        <v>1554</v>
      </c>
      <c r="G230" s="88" t="s">
        <v>1554</v>
      </c>
      <c r="H230" s="88"/>
      <c r="I230" s="45"/>
      <c r="J230" s="45"/>
      <c r="K230" s="45"/>
      <c r="L230" s="45"/>
      <c r="M230" s="46"/>
      <c r="N230" s="46"/>
      <c r="O230" s="46"/>
      <c r="P230" s="46"/>
      <c r="Q230" s="47"/>
      <c r="R230" s="47"/>
      <c r="S230" s="47"/>
      <c r="T230" s="47"/>
      <c r="U230" s="48"/>
      <c r="V230" s="48"/>
      <c r="W230" s="48"/>
      <c r="X230" s="48"/>
      <c r="Y230" s="49"/>
      <c r="Z230" s="49"/>
      <c r="AA230" s="49"/>
      <c r="AB230" s="49"/>
      <c r="AC230" s="85"/>
      <c r="AD230" s="85"/>
      <c r="AE230" s="85"/>
      <c r="AF230" s="85"/>
      <c r="AG230" s="85"/>
      <c r="AH230" s="85"/>
      <c r="AI230" s="8"/>
      <c r="AJ230" s="86"/>
      <c r="AK230" s="86"/>
      <c r="AL230" s="86"/>
      <c r="AM230" s="86"/>
      <c r="AN230" s="85"/>
      <c r="AO230" s="86"/>
      <c r="AP230" s="86"/>
      <c r="AQ230" s="8"/>
      <c r="AR230" s="86"/>
      <c r="AS230" s="8"/>
      <c r="AT230" s="8"/>
      <c r="AU230" s="8"/>
      <c r="AV230" s="8"/>
      <c r="AW230" s="8"/>
      <c r="AX230" s="85"/>
      <c r="AY230" s="224" t="s">
        <v>322</v>
      </c>
      <c r="AZ230" s="85"/>
      <c r="BA230" s="85"/>
      <c r="BB230" s="85"/>
      <c r="BC230" s="85"/>
      <c r="BD230" s="85"/>
      <c r="BE230" s="133">
        <v>100</v>
      </c>
      <c r="BF230" s="106">
        <v>0</v>
      </c>
      <c r="BG230" s="105">
        <v>25</v>
      </c>
    </row>
    <row r="231" spans="1:59" ht="86.4" x14ac:dyDescent="0.3">
      <c r="A231" s="41" t="s">
        <v>1189</v>
      </c>
      <c r="B231" s="42" t="s">
        <v>1555</v>
      </c>
      <c r="C231" s="43" t="s">
        <v>1887</v>
      </c>
      <c r="D231" s="220" t="s">
        <v>1883</v>
      </c>
      <c r="E231" s="220" t="s">
        <v>1983</v>
      </c>
      <c r="F231" s="88" t="s">
        <v>1556</v>
      </c>
      <c r="G231" s="88" t="s">
        <v>1556</v>
      </c>
      <c r="H231" s="88"/>
      <c r="I231" s="45"/>
      <c r="J231" s="45"/>
      <c r="K231" s="45"/>
      <c r="L231" s="45"/>
      <c r="M231" s="46"/>
      <c r="N231" s="46"/>
      <c r="O231" s="46"/>
      <c r="P231" s="46"/>
      <c r="Q231" s="47"/>
      <c r="R231" s="47"/>
      <c r="S231" s="47"/>
      <c r="T231" s="47"/>
      <c r="U231" s="48"/>
      <c r="V231" s="48"/>
      <c r="W231" s="48"/>
      <c r="X231" s="48"/>
      <c r="Y231" s="49"/>
      <c r="Z231" s="49"/>
      <c r="AA231" s="49"/>
      <c r="AB231" s="49"/>
      <c r="AC231" s="85"/>
      <c r="AD231" s="85"/>
      <c r="AE231" s="85"/>
      <c r="AF231" s="85"/>
      <c r="AG231" s="85"/>
      <c r="AH231" s="85"/>
      <c r="AI231" s="8"/>
      <c r="AJ231" s="86"/>
      <c r="AK231" s="86"/>
      <c r="AL231" s="86"/>
      <c r="AM231" s="86"/>
      <c r="AN231" s="85"/>
      <c r="AO231" s="86"/>
      <c r="AP231" s="86"/>
      <c r="AQ231" s="8"/>
      <c r="AR231" s="86"/>
      <c r="AS231" s="8"/>
      <c r="AT231" s="8"/>
      <c r="AU231" s="8"/>
      <c r="AV231" s="8"/>
      <c r="AW231" s="8"/>
      <c r="AX231" s="85"/>
      <c r="AY231" s="224" t="s">
        <v>322</v>
      </c>
      <c r="AZ231" s="85"/>
      <c r="BA231" s="85"/>
      <c r="BB231" s="85"/>
      <c r="BC231" s="85"/>
      <c r="BD231" s="85"/>
      <c r="BE231" s="133">
        <v>100</v>
      </c>
      <c r="BF231" s="106">
        <v>0</v>
      </c>
      <c r="BG231" s="105">
        <v>95</v>
      </c>
    </row>
    <row r="232" spans="1:59" ht="72" x14ac:dyDescent="0.3">
      <c r="A232" s="41" t="s">
        <v>1190</v>
      </c>
      <c r="B232" s="42" t="s">
        <v>1557</v>
      </c>
      <c r="C232" s="43" t="s">
        <v>1887</v>
      </c>
      <c r="D232" s="227" t="s">
        <v>1859</v>
      </c>
      <c r="E232" s="221" t="s">
        <v>1984</v>
      </c>
      <c r="F232" s="88" t="s">
        <v>1558</v>
      </c>
      <c r="G232" s="88" t="s">
        <v>1558</v>
      </c>
      <c r="H232" s="88"/>
      <c r="I232" s="45"/>
      <c r="J232" s="45"/>
      <c r="K232" s="45"/>
      <c r="L232" s="45"/>
      <c r="M232" s="46"/>
      <c r="N232" s="46"/>
      <c r="O232" s="46"/>
      <c r="P232" s="46"/>
      <c r="Q232" s="47"/>
      <c r="R232" s="47"/>
      <c r="S232" s="47"/>
      <c r="T232" s="47"/>
      <c r="U232" s="48"/>
      <c r="V232" s="48"/>
      <c r="W232" s="48"/>
      <c r="X232" s="48"/>
      <c r="Y232" s="49"/>
      <c r="Z232" s="49"/>
      <c r="AA232" s="49"/>
      <c r="AB232" s="49"/>
      <c r="AC232" s="85"/>
      <c r="AD232" s="85"/>
      <c r="AE232" s="85"/>
      <c r="AF232" s="85"/>
      <c r="AG232" s="85"/>
      <c r="AH232" s="85"/>
      <c r="AI232" s="8"/>
      <c r="AJ232" s="86"/>
      <c r="AK232" s="86"/>
      <c r="AL232" s="86"/>
      <c r="AM232" s="86"/>
      <c r="AN232" s="85"/>
      <c r="AO232" s="86"/>
      <c r="AP232" s="86"/>
      <c r="AQ232" s="8"/>
      <c r="AR232" s="86"/>
      <c r="AS232" s="8"/>
      <c r="AT232" s="8"/>
      <c r="AU232" s="8"/>
      <c r="AV232" s="8"/>
      <c r="AW232" s="8"/>
      <c r="AX232" s="85"/>
      <c r="AY232" s="224" t="s">
        <v>322</v>
      </c>
      <c r="AZ232" s="85"/>
      <c r="BA232" s="85"/>
      <c r="BB232" s="85"/>
      <c r="BC232" s="85"/>
      <c r="BD232" s="85"/>
      <c r="BE232" s="133">
        <v>50</v>
      </c>
      <c r="BF232" s="106">
        <v>0</v>
      </c>
      <c r="BG232" s="105">
        <v>15</v>
      </c>
    </row>
    <row r="233" spans="1:59" ht="72" x14ac:dyDescent="0.3">
      <c r="A233" s="41" t="s">
        <v>1191</v>
      </c>
      <c r="B233" s="42" t="s">
        <v>1559</v>
      </c>
      <c r="C233" s="43" t="s">
        <v>1887</v>
      </c>
      <c r="D233" s="227" t="s">
        <v>1859</v>
      </c>
      <c r="E233" s="221" t="s">
        <v>1985</v>
      </c>
      <c r="F233" s="88" t="s">
        <v>1560</v>
      </c>
      <c r="G233" s="88" t="s">
        <v>1560</v>
      </c>
      <c r="H233" s="88"/>
      <c r="I233" s="45"/>
      <c r="J233" s="45"/>
      <c r="K233" s="45"/>
      <c r="L233" s="45"/>
      <c r="M233" s="46"/>
      <c r="N233" s="46"/>
      <c r="O233" s="46"/>
      <c r="P233" s="46"/>
      <c r="Q233" s="47"/>
      <c r="R233" s="47"/>
      <c r="S233" s="47"/>
      <c r="T233" s="47"/>
      <c r="U233" s="48"/>
      <c r="V233" s="48"/>
      <c r="W233" s="48"/>
      <c r="X233" s="48"/>
      <c r="Y233" s="49"/>
      <c r="Z233" s="49"/>
      <c r="AA233" s="49"/>
      <c r="AB233" s="49"/>
      <c r="AC233" s="85"/>
      <c r="AD233" s="85"/>
      <c r="AE233" s="85"/>
      <c r="AF233" s="85"/>
      <c r="AG233" s="85"/>
      <c r="AH233" s="85"/>
      <c r="AI233" s="8"/>
      <c r="AJ233" s="86"/>
      <c r="AK233" s="86"/>
      <c r="AL233" s="86"/>
      <c r="AM233" s="86"/>
      <c r="AN233" s="85"/>
      <c r="AO233" s="86"/>
      <c r="AP233" s="86"/>
      <c r="AQ233" s="8"/>
      <c r="AR233" s="86"/>
      <c r="AS233" s="8"/>
      <c r="AT233" s="8"/>
      <c r="AU233" s="8"/>
      <c r="AV233" s="8"/>
      <c r="AW233" s="8"/>
      <c r="AX233" s="85"/>
      <c r="AY233" s="224" t="s">
        <v>322</v>
      </c>
      <c r="AZ233" s="85"/>
      <c r="BA233" s="85"/>
      <c r="BB233" s="85"/>
      <c r="BC233" s="85"/>
      <c r="BD233" s="85"/>
      <c r="BE233" s="133">
        <v>75</v>
      </c>
      <c r="BF233" s="106">
        <v>0</v>
      </c>
      <c r="BG233" s="105">
        <v>35</v>
      </c>
    </row>
    <row r="234" spans="1:59" ht="43.2" x14ac:dyDescent="0.3">
      <c r="A234" s="41" t="s">
        <v>1192</v>
      </c>
      <c r="B234" s="42" t="s">
        <v>1561</v>
      </c>
      <c r="C234" s="43" t="s">
        <v>1887</v>
      </c>
      <c r="D234" s="227" t="s">
        <v>1859</v>
      </c>
      <c r="E234" s="221" t="s">
        <v>1985</v>
      </c>
      <c r="F234" s="88" t="s">
        <v>1562</v>
      </c>
      <c r="G234" s="88" t="s">
        <v>1562</v>
      </c>
      <c r="H234" s="88"/>
      <c r="I234" s="45"/>
      <c r="J234" s="45"/>
      <c r="K234" s="45"/>
      <c r="L234" s="45"/>
      <c r="M234" s="46"/>
      <c r="N234" s="46"/>
      <c r="O234" s="46"/>
      <c r="P234" s="46"/>
      <c r="Q234" s="47"/>
      <c r="R234" s="47"/>
      <c r="S234" s="47"/>
      <c r="T234" s="47"/>
      <c r="U234" s="48"/>
      <c r="V234" s="48"/>
      <c r="W234" s="48"/>
      <c r="X234" s="48"/>
      <c r="Y234" s="49"/>
      <c r="Z234" s="49"/>
      <c r="AA234" s="49"/>
      <c r="AB234" s="49"/>
      <c r="AC234" s="85"/>
      <c r="AD234" s="85"/>
      <c r="AE234" s="85"/>
      <c r="AF234" s="85"/>
      <c r="AG234" s="85"/>
      <c r="AH234" s="85"/>
      <c r="AI234" s="8"/>
      <c r="AJ234" s="86"/>
      <c r="AK234" s="86"/>
      <c r="AL234" s="86"/>
      <c r="AM234" s="86"/>
      <c r="AN234" s="85"/>
      <c r="AO234" s="86"/>
      <c r="AP234" s="86"/>
      <c r="AQ234" s="8"/>
      <c r="AR234" s="86"/>
      <c r="AS234" s="8"/>
      <c r="AT234" s="8"/>
      <c r="AU234" s="8"/>
      <c r="AV234" s="8"/>
      <c r="AW234" s="8"/>
      <c r="AX234" s="85"/>
      <c r="AY234" s="224" t="s">
        <v>322</v>
      </c>
      <c r="AZ234" s="85"/>
      <c r="BA234" s="85"/>
      <c r="BB234" s="85"/>
      <c r="BC234" s="85"/>
      <c r="BD234" s="85"/>
      <c r="BE234" s="133">
        <v>100</v>
      </c>
      <c r="BF234" s="106">
        <v>0</v>
      </c>
      <c r="BG234" s="105">
        <v>70</v>
      </c>
    </row>
    <row r="235" spans="1:59" ht="72" x14ac:dyDescent="0.3">
      <c r="A235" s="41" t="s">
        <v>1193</v>
      </c>
      <c r="B235" s="42" t="s">
        <v>1563</v>
      </c>
      <c r="C235" s="43" t="s">
        <v>1887</v>
      </c>
      <c r="D235" s="227" t="s">
        <v>1859</v>
      </c>
      <c r="E235" s="221" t="s">
        <v>1987</v>
      </c>
      <c r="F235" s="88" t="s">
        <v>1564</v>
      </c>
      <c r="G235" s="88" t="s">
        <v>1564</v>
      </c>
      <c r="H235" s="88"/>
      <c r="I235" s="45"/>
      <c r="J235" s="45"/>
      <c r="K235" s="45"/>
      <c r="L235" s="45"/>
      <c r="M235" s="46"/>
      <c r="N235" s="46"/>
      <c r="O235" s="46"/>
      <c r="P235" s="46"/>
      <c r="Q235" s="47"/>
      <c r="R235" s="47"/>
      <c r="S235" s="47"/>
      <c r="T235" s="47"/>
      <c r="U235" s="48"/>
      <c r="V235" s="48"/>
      <c r="W235" s="48"/>
      <c r="X235" s="48"/>
      <c r="Y235" s="49"/>
      <c r="Z235" s="49"/>
      <c r="AA235" s="49"/>
      <c r="AB235" s="49"/>
      <c r="AC235" s="85"/>
      <c r="AD235" s="85"/>
      <c r="AE235" s="85"/>
      <c r="AF235" s="85"/>
      <c r="AG235" s="85"/>
      <c r="AH235" s="85"/>
      <c r="AI235" s="8"/>
      <c r="AJ235" s="86"/>
      <c r="AK235" s="86"/>
      <c r="AL235" s="86"/>
      <c r="AM235" s="86"/>
      <c r="AN235" s="85"/>
      <c r="AO235" s="86"/>
      <c r="AP235" s="86"/>
      <c r="AQ235" s="8"/>
      <c r="AR235" s="86"/>
      <c r="AS235" s="8"/>
      <c r="AT235" s="8"/>
      <c r="AU235" s="8"/>
      <c r="AV235" s="8"/>
      <c r="AW235" s="8"/>
      <c r="AX235" s="85"/>
      <c r="AY235" s="224" t="s">
        <v>322</v>
      </c>
      <c r="AZ235" s="85"/>
      <c r="BA235" s="85"/>
      <c r="BB235" s="85"/>
      <c r="BC235" s="85"/>
      <c r="BD235" s="85"/>
      <c r="BE235" s="133">
        <v>100</v>
      </c>
      <c r="BF235" s="106">
        <v>0</v>
      </c>
      <c r="BG235" s="105">
        <v>25</v>
      </c>
    </row>
    <row r="236" spans="1:59" ht="57.6" x14ac:dyDescent="0.3">
      <c r="A236" s="41" t="s">
        <v>1194</v>
      </c>
      <c r="B236" s="42" t="s">
        <v>1565</v>
      </c>
      <c r="C236" s="43" t="s">
        <v>1887</v>
      </c>
      <c r="D236" s="227" t="s">
        <v>1859</v>
      </c>
      <c r="E236" s="221" t="s">
        <v>1987</v>
      </c>
      <c r="F236" s="88" t="s">
        <v>1566</v>
      </c>
      <c r="G236" s="88" t="s">
        <v>1566</v>
      </c>
      <c r="H236" s="88"/>
      <c r="I236" s="45"/>
      <c r="J236" s="45"/>
      <c r="K236" s="45"/>
      <c r="L236" s="45"/>
      <c r="M236" s="46"/>
      <c r="N236" s="46"/>
      <c r="O236" s="46"/>
      <c r="P236" s="46"/>
      <c r="Q236" s="47"/>
      <c r="R236" s="47"/>
      <c r="S236" s="47"/>
      <c r="T236" s="47"/>
      <c r="U236" s="48"/>
      <c r="V236" s="48"/>
      <c r="W236" s="48"/>
      <c r="X236" s="48"/>
      <c r="Y236" s="49"/>
      <c r="Z236" s="49"/>
      <c r="AA236" s="49"/>
      <c r="AB236" s="49"/>
      <c r="AC236" s="85"/>
      <c r="AD236" s="85"/>
      <c r="AE236" s="85"/>
      <c r="AF236" s="85"/>
      <c r="AG236" s="85"/>
      <c r="AH236" s="85"/>
      <c r="AI236" s="8"/>
      <c r="AJ236" s="86"/>
      <c r="AK236" s="86"/>
      <c r="AL236" s="86"/>
      <c r="AM236" s="86"/>
      <c r="AN236" s="85"/>
      <c r="AO236" s="86"/>
      <c r="AP236" s="86"/>
      <c r="AQ236" s="8"/>
      <c r="AR236" s="86"/>
      <c r="AS236" s="8"/>
      <c r="AT236" s="8"/>
      <c r="AU236" s="8"/>
      <c r="AV236" s="8"/>
      <c r="AW236" s="8"/>
      <c r="AX236" s="85"/>
      <c r="AY236" s="224" t="s">
        <v>322</v>
      </c>
      <c r="AZ236" s="85"/>
      <c r="BA236" s="85"/>
      <c r="BB236" s="85"/>
      <c r="BC236" s="85"/>
      <c r="BD236" s="85"/>
      <c r="BE236" s="133">
        <v>100</v>
      </c>
      <c r="BF236" s="106">
        <v>0</v>
      </c>
      <c r="BG236" s="105">
        <v>25</v>
      </c>
    </row>
    <row r="237" spans="1:59" ht="43.2" x14ac:dyDescent="0.3">
      <c r="A237" s="41" t="s">
        <v>1195</v>
      </c>
      <c r="B237" s="42" t="s">
        <v>1567</v>
      </c>
      <c r="C237" s="43" t="s">
        <v>1887</v>
      </c>
      <c r="D237" s="227" t="s">
        <v>1859</v>
      </c>
      <c r="E237" s="221" t="s">
        <v>1986</v>
      </c>
      <c r="F237" s="88" t="s">
        <v>1568</v>
      </c>
      <c r="G237" s="88" t="s">
        <v>1568</v>
      </c>
      <c r="H237" s="88"/>
      <c r="I237" s="45"/>
      <c r="J237" s="45"/>
      <c r="K237" s="45"/>
      <c r="L237" s="45"/>
      <c r="M237" s="46"/>
      <c r="N237" s="46"/>
      <c r="O237" s="46"/>
      <c r="P237" s="46"/>
      <c r="Q237" s="47"/>
      <c r="R237" s="47"/>
      <c r="S237" s="47"/>
      <c r="T237" s="47"/>
      <c r="U237" s="48"/>
      <c r="V237" s="48"/>
      <c r="W237" s="48"/>
      <c r="X237" s="48"/>
      <c r="Y237" s="49"/>
      <c r="Z237" s="49"/>
      <c r="AA237" s="49"/>
      <c r="AB237" s="49"/>
      <c r="AC237" s="85"/>
      <c r="AD237" s="85"/>
      <c r="AE237" s="85"/>
      <c r="AF237" s="85"/>
      <c r="AG237" s="85"/>
      <c r="AH237" s="85"/>
      <c r="AI237" s="8"/>
      <c r="AJ237" s="86"/>
      <c r="AK237" s="86"/>
      <c r="AL237" s="86"/>
      <c r="AM237" s="86"/>
      <c r="AN237" s="85"/>
      <c r="AO237" s="86"/>
      <c r="AP237" s="86"/>
      <c r="AQ237" s="8"/>
      <c r="AR237" s="86"/>
      <c r="AS237" s="8"/>
      <c r="AT237" s="8"/>
      <c r="AU237" s="8"/>
      <c r="AV237" s="8"/>
      <c r="AW237" s="8"/>
      <c r="AX237" s="85"/>
      <c r="AY237" s="224" t="s">
        <v>322</v>
      </c>
      <c r="AZ237" s="85"/>
      <c r="BA237" s="85"/>
      <c r="BB237" s="85"/>
      <c r="BC237" s="85"/>
      <c r="BD237" s="85"/>
      <c r="BE237" s="133">
        <v>100</v>
      </c>
      <c r="BF237" s="106">
        <v>0</v>
      </c>
      <c r="BG237" s="105">
        <v>20</v>
      </c>
    </row>
    <row r="238" spans="1:59" ht="72" x14ac:dyDescent="0.3">
      <c r="A238" s="41" t="s">
        <v>1196</v>
      </c>
      <c r="B238" s="42" t="s">
        <v>1569</v>
      </c>
      <c r="C238" s="43" t="s">
        <v>1887</v>
      </c>
      <c r="D238" s="227" t="s">
        <v>1859</v>
      </c>
      <c r="E238" s="221" t="s">
        <v>1986</v>
      </c>
      <c r="F238" s="88" t="s">
        <v>1570</v>
      </c>
      <c r="G238" s="88" t="s">
        <v>1570</v>
      </c>
      <c r="H238" s="88"/>
      <c r="I238" s="45"/>
      <c r="J238" s="45"/>
      <c r="K238" s="45"/>
      <c r="L238" s="45"/>
      <c r="M238" s="46"/>
      <c r="N238" s="46"/>
      <c r="O238" s="46"/>
      <c r="P238" s="46"/>
      <c r="Q238" s="47"/>
      <c r="R238" s="47"/>
      <c r="S238" s="47"/>
      <c r="T238" s="47"/>
      <c r="U238" s="48"/>
      <c r="V238" s="48"/>
      <c r="W238" s="48"/>
      <c r="X238" s="48"/>
      <c r="Y238" s="49"/>
      <c r="Z238" s="49"/>
      <c r="AA238" s="49"/>
      <c r="AB238" s="49"/>
      <c r="AC238" s="85"/>
      <c r="AD238" s="85"/>
      <c r="AE238" s="85"/>
      <c r="AF238" s="85"/>
      <c r="AG238" s="85"/>
      <c r="AH238" s="85"/>
      <c r="AI238" s="8"/>
      <c r="AJ238" s="86"/>
      <c r="AK238" s="86"/>
      <c r="AL238" s="86"/>
      <c r="AM238" s="86"/>
      <c r="AN238" s="85"/>
      <c r="AO238" s="86"/>
      <c r="AP238" s="86"/>
      <c r="AQ238" s="8"/>
      <c r="AR238" s="86"/>
      <c r="AS238" s="8"/>
      <c r="AT238" s="8"/>
      <c r="AU238" s="8"/>
      <c r="AV238" s="8"/>
      <c r="AW238" s="8"/>
      <c r="AX238" s="85"/>
      <c r="AY238" s="224" t="s">
        <v>322</v>
      </c>
      <c r="AZ238" s="85"/>
      <c r="BA238" s="85"/>
      <c r="BB238" s="85"/>
      <c r="BC238" s="85"/>
      <c r="BD238" s="85"/>
      <c r="BE238" s="133">
        <v>100</v>
      </c>
      <c r="BF238" s="106">
        <v>0</v>
      </c>
      <c r="BG238" s="105">
        <v>35</v>
      </c>
    </row>
    <row r="239" spans="1:59" ht="57.6" x14ac:dyDescent="0.3">
      <c r="A239" s="41" t="s">
        <v>1197</v>
      </c>
      <c r="B239" s="42" t="s">
        <v>1571</v>
      </c>
      <c r="C239" s="43" t="s">
        <v>1887</v>
      </c>
      <c r="D239" s="227" t="s">
        <v>1960</v>
      </c>
      <c r="E239" s="221" t="s">
        <v>1988</v>
      </c>
      <c r="F239" s="88" t="s">
        <v>1572</v>
      </c>
      <c r="G239" s="88" t="s">
        <v>1573</v>
      </c>
      <c r="H239" s="88"/>
      <c r="I239" s="45"/>
      <c r="J239" s="45"/>
      <c r="K239" s="45"/>
      <c r="L239" s="45"/>
      <c r="M239" s="46"/>
      <c r="N239" s="46"/>
      <c r="O239" s="46"/>
      <c r="P239" s="46"/>
      <c r="Q239" s="47"/>
      <c r="R239" s="47"/>
      <c r="S239" s="47"/>
      <c r="T239" s="47"/>
      <c r="U239" s="48"/>
      <c r="V239" s="48"/>
      <c r="W239" s="48"/>
      <c r="X239" s="48"/>
      <c r="Y239" s="49"/>
      <c r="Z239" s="49"/>
      <c r="AA239" s="49"/>
      <c r="AB239" s="49"/>
      <c r="AC239" s="85"/>
      <c r="AD239" s="85"/>
      <c r="AE239" s="85"/>
      <c r="AF239" s="85"/>
      <c r="AG239" s="85"/>
      <c r="AH239" s="85"/>
      <c r="AI239" s="8"/>
      <c r="AJ239" s="86"/>
      <c r="AK239" s="86"/>
      <c r="AL239" s="86"/>
      <c r="AM239" s="86"/>
      <c r="AN239" s="85"/>
      <c r="AO239" s="86"/>
      <c r="AP239" s="86"/>
      <c r="AQ239" s="8"/>
      <c r="AR239" s="86"/>
      <c r="AS239" s="8"/>
      <c r="AT239" s="8"/>
      <c r="AU239" s="8"/>
      <c r="AV239" s="8"/>
      <c r="AW239" s="8"/>
      <c r="AX239" s="85"/>
      <c r="AY239" s="224" t="s">
        <v>322</v>
      </c>
      <c r="AZ239" s="85"/>
      <c r="BA239" s="85"/>
      <c r="BB239" s="85"/>
      <c r="BC239" s="85"/>
      <c r="BD239" s="85"/>
      <c r="BE239" s="133">
        <v>100</v>
      </c>
      <c r="BF239" s="106">
        <v>0</v>
      </c>
      <c r="BG239" s="105">
        <v>45</v>
      </c>
    </row>
    <row r="240" spans="1:59" ht="86.4" x14ac:dyDescent="0.3">
      <c r="A240" s="41" t="s">
        <v>1198</v>
      </c>
      <c r="B240" s="42" t="s">
        <v>1574</v>
      </c>
      <c r="C240" s="43" t="s">
        <v>1887</v>
      </c>
      <c r="D240" s="227" t="s">
        <v>1960</v>
      </c>
      <c r="E240" s="221" t="s">
        <v>1988</v>
      </c>
      <c r="F240" s="88" t="s">
        <v>1575</v>
      </c>
      <c r="G240" s="88" t="s">
        <v>1576</v>
      </c>
      <c r="H240" s="88"/>
      <c r="I240" s="45"/>
      <c r="J240" s="45"/>
      <c r="K240" s="45"/>
      <c r="L240" s="45"/>
      <c r="M240" s="46"/>
      <c r="N240" s="46"/>
      <c r="O240" s="46"/>
      <c r="P240" s="46"/>
      <c r="Q240" s="47"/>
      <c r="R240" s="47"/>
      <c r="S240" s="47"/>
      <c r="T240" s="47"/>
      <c r="U240" s="48"/>
      <c r="V240" s="48"/>
      <c r="W240" s="48"/>
      <c r="X240" s="48"/>
      <c r="Y240" s="49"/>
      <c r="Z240" s="49"/>
      <c r="AA240" s="49"/>
      <c r="AB240" s="49"/>
      <c r="AC240" s="85"/>
      <c r="AD240" s="85"/>
      <c r="AE240" s="85"/>
      <c r="AF240" s="85"/>
      <c r="AG240" s="85"/>
      <c r="AH240" s="85"/>
      <c r="AI240" s="8"/>
      <c r="AJ240" s="86"/>
      <c r="AK240" s="86"/>
      <c r="AL240" s="86"/>
      <c r="AM240" s="86"/>
      <c r="AN240" s="85"/>
      <c r="AO240" s="86"/>
      <c r="AP240" s="86"/>
      <c r="AQ240" s="8"/>
      <c r="AR240" s="86"/>
      <c r="AS240" s="8"/>
      <c r="AT240" s="8"/>
      <c r="AU240" s="8"/>
      <c r="AV240" s="8"/>
      <c r="AW240" s="8"/>
      <c r="AX240" s="85"/>
      <c r="AY240" s="224" t="s">
        <v>322</v>
      </c>
      <c r="AZ240" s="85"/>
      <c r="BA240" s="85"/>
      <c r="BB240" s="85"/>
      <c r="BC240" s="85"/>
      <c r="BD240" s="85"/>
      <c r="BE240" s="133">
        <v>100</v>
      </c>
      <c r="BF240" s="106">
        <v>0</v>
      </c>
      <c r="BG240" s="105">
        <v>30</v>
      </c>
    </row>
    <row r="241" spans="1:59" ht="115.2" x14ac:dyDescent="0.3">
      <c r="A241" s="41" t="s">
        <v>1199</v>
      </c>
      <c r="B241" s="42" t="s">
        <v>1577</v>
      </c>
      <c r="C241" s="43" t="s">
        <v>1887</v>
      </c>
      <c r="D241" s="227" t="s">
        <v>1960</v>
      </c>
      <c r="E241" s="221" t="s">
        <v>1988</v>
      </c>
      <c r="F241" s="88" t="s">
        <v>1578</v>
      </c>
      <c r="G241" s="88" t="s">
        <v>1578</v>
      </c>
      <c r="H241" s="88"/>
      <c r="I241" s="45"/>
      <c r="J241" s="45"/>
      <c r="K241" s="45"/>
      <c r="L241" s="45"/>
      <c r="M241" s="46"/>
      <c r="N241" s="46"/>
      <c r="O241" s="46"/>
      <c r="P241" s="46"/>
      <c r="Q241" s="47"/>
      <c r="R241" s="47"/>
      <c r="S241" s="47"/>
      <c r="T241" s="47"/>
      <c r="U241" s="48"/>
      <c r="V241" s="48"/>
      <c r="W241" s="48"/>
      <c r="X241" s="48"/>
      <c r="Y241" s="49"/>
      <c r="Z241" s="49"/>
      <c r="AA241" s="49"/>
      <c r="AB241" s="49"/>
      <c r="AC241" s="85"/>
      <c r="AD241" s="85"/>
      <c r="AE241" s="85"/>
      <c r="AF241" s="85"/>
      <c r="AG241" s="85"/>
      <c r="AH241" s="85"/>
      <c r="AI241" s="8"/>
      <c r="AJ241" s="86"/>
      <c r="AK241" s="86"/>
      <c r="AL241" s="86"/>
      <c r="AM241" s="86"/>
      <c r="AN241" s="85"/>
      <c r="AO241" s="86"/>
      <c r="AP241" s="86"/>
      <c r="AQ241" s="8"/>
      <c r="AR241" s="86"/>
      <c r="AS241" s="8"/>
      <c r="AT241" s="8"/>
      <c r="AU241" s="8"/>
      <c r="AV241" s="8"/>
      <c r="AW241" s="8"/>
      <c r="AX241" s="85"/>
      <c r="AY241" s="224" t="s">
        <v>322</v>
      </c>
      <c r="AZ241" s="85"/>
      <c r="BA241" s="85"/>
      <c r="BB241" s="85"/>
      <c r="BC241" s="85"/>
      <c r="BD241" s="85"/>
      <c r="BE241" s="133">
        <v>100</v>
      </c>
      <c r="BF241" s="106">
        <v>0</v>
      </c>
      <c r="BG241" s="105">
        <v>35</v>
      </c>
    </row>
    <row r="242" spans="1:59" ht="100.8" x14ac:dyDescent="0.3">
      <c r="A242" s="41" t="s">
        <v>1201</v>
      </c>
      <c r="B242" s="42" t="s">
        <v>1579</v>
      </c>
      <c r="C242" s="43" t="s">
        <v>1887</v>
      </c>
      <c r="D242" s="227" t="s">
        <v>1960</v>
      </c>
      <c r="E242" s="221" t="s">
        <v>1988</v>
      </c>
      <c r="F242" s="88" t="s">
        <v>1963</v>
      </c>
      <c r="G242" s="88" t="s">
        <v>1963</v>
      </c>
      <c r="H242" s="88"/>
      <c r="I242" s="45"/>
      <c r="J242" s="45"/>
      <c r="K242" s="45"/>
      <c r="L242" s="45"/>
      <c r="M242" s="46"/>
      <c r="N242" s="46"/>
      <c r="O242" s="46"/>
      <c r="P242" s="46"/>
      <c r="Q242" s="47"/>
      <c r="R242" s="47"/>
      <c r="S242" s="47"/>
      <c r="T242" s="47"/>
      <c r="U242" s="48"/>
      <c r="V242" s="48"/>
      <c r="W242" s="48"/>
      <c r="X242" s="48"/>
      <c r="Y242" s="49"/>
      <c r="Z242" s="49"/>
      <c r="AA242" s="49"/>
      <c r="AB242" s="49"/>
      <c r="AC242" s="85"/>
      <c r="AD242" s="85"/>
      <c r="AE242" s="85"/>
      <c r="AF242" s="85"/>
      <c r="AG242" s="85"/>
      <c r="AH242" s="85"/>
      <c r="AI242" s="8"/>
      <c r="AJ242" s="86"/>
      <c r="AK242" s="86"/>
      <c r="AL242" s="86"/>
      <c r="AM242" s="86"/>
      <c r="AN242" s="85"/>
      <c r="AO242" s="86"/>
      <c r="AP242" s="86"/>
      <c r="AQ242" s="8"/>
      <c r="AR242" s="86"/>
      <c r="AS242" s="8"/>
      <c r="AT242" s="8"/>
      <c r="AU242" s="8"/>
      <c r="AV242" s="8"/>
      <c r="AW242" s="8"/>
      <c r="AX242" s="85"/>
      <c r="AY242" s="224" t="s">
        <v>322</v>
      </c>
      <c r="AZ242" s="85"/>
      <c r="BA242" s="85"/>
      <c r="BB242" s="85"/>
      <c r="BC242" s="85"/>
      <c r="BD242" s="85"/>
      <c r="BE242" s="133">
        <v>100</v>
      </c>
      <c r="BF242" s="106">
        <v>0</v>
      </c>
      <c r="BG242" s="105">
        <v>35</v>
      </c>
    </row>
    <row r="243" spans="1:59" ht="129.6" x14ac:dyDescent="0.3">
      <c r="A243" s="41" t="s">
        <v>1202</v>
      </c>
      <c r="B243" s="42" t="s">
        <v>1580</v>
      </c>
      <c r="C243" s="43" t="s">
        <v>1887</v>
      </c>
      <c r="D243" s="227" t="s">
        <v>1960</v>
      </c>
      <c r="E243" s="221" t="s">
        <v>1990</v>
      </c>
      <c r="F243" s="88" t="s">
        <v>1581</v>
      </c>
      <c r="G243" s="88" t="s">
        <v>1582</v>
      </c>
      <c r="H243" s="88"/>
      <c r="I243" s="45"/>
      <c r="J243" s="45"/>
      <c r="K243" s="45"/>
      <c r="L243" s="45"/>
      <c r="M243" s="46"/>
      <c r="N243" s="46"/>
      <c r="O243" s="46"/>
      <c r="P243" s="46"/>
      <c r="Q243" s="47"/>
      <c r="R243" s="47"/>
      <c r="S243" s="47"/>
      <c r="T243" s="47"/>
      <c r="U243" s="48"/>
      <c r="V243" s="48"/>
      <c r="W243" s="48"/>
      <c r="X243" s="48"/>
      <c r="Y243" s="49"/>
      <c r="Z243" s="49"/>
      <c r="AA243" s="49"/>
      <c r="AB243" s="49"/>
      <c r="AC243" s="85"/>
      <c r="AD243" s="85"/>
      <c r="AE243" s="85"/>
      <c r="AF243" s="85"/>
      <c r="AG243" s="85"/>
      <c r="AH243" s="85"/>
      <c r="AI243" s="8"/>
      <c r="AJ243" s="86"/>
      <c r="AK243" s="86"/>
      <c r="AL243" s="86"/>
      <c r="AM243" s="86"/>
      <c r="AN243" s="85"/>
      <c r="AO243" s="86"/>
      <c r="AP243" s="86"/>
      <c r="AQ243" s="8"/>
      <c r="AR243" s="86"/>
      <c r="AS243" s="8"/>
      <c r="AT243" s="8"/>
      <c r="AU243" s="8"/>
      <c r="AV243" s="8"/>
      <c r="AW243" s="8"/>
      <c r="AX243" s="85"/>
      <c r="AY243" s="224" t="s">
        <v>322</v>
      </c>
      <c r="AZ243" s="85"/>
      <c r="BA243" s="85"/>
      <c r="BB243" s="85"/>
      <c r="BC243" s="85"/>
      <c r="BD243" s="85"/>
      <c r="BE243" s="133">
        <v>100</v>
      </c>
      <c r="BF243" s="106">
        <v>0</v>
      </c>
      <c r="BG243" s="105">
        <v>55</v>
      </c>
    </row>
    <row r="244" spans="1:59" ht="86.4" x14ac:dyDescent="0.3">
      <c r="A244" s="41" t="s">
        <v>1203</v>
      </c>
      <c r="B244" s="42" t="s">
        <v>1583</v>
      </c>
      <c r="C244" s="43" t="s">
        <v>1887</v>
      </c>
      <c r="D244" s="227" t="s">
        <v>1867</v>
      </c>
      <c r="E244" s="220" t="s">
        <v>1991</v>
      </c>
      <c r="F244" s="88" t="s">
        <v>1964</v>
      </c>
      <c r="G244" s="88" t="s">
        <v>1965</v>
      </c>
      <c r="H244" s="88"/>
      <c r="I244" s="45"/>
      <c r="J244" s="45"/>
      <c r="K244" s="45"/>
      <c r="L244" s="45"/>
      <c r="M244" s="46"/>
      <c r="N244" s="46"/>
      <c r="O244" s="46"/>
      <c r="P244" s="46"/>
      <c r="Q244" s="47"/>
      <c r="R244" s="47"/>
      <c r="S244" s="47"/>
      <c r="T244" s="47"/>
      <c r="U244" s="48"/>
      <c r="V244" s="48"/>
      <c r="W244" s="48"/>
      <c r="X244" s="48"/>
      <c r="Y244" s="49"/>
      <c r="Z244" s="49"/>
      <c r="AA244" s="49"/>
      <c r="AB244" s="49"/>
      <c r="AC244" s="85"/>
      <c r="AD244" s="85"/>
      <c r="AE244" s="85"/>
      <c r="AF244" s="85"/>
      <c r="AG244" s="85"/>
      <c r="AH244" s="85"/>
      <c r="AI244" s="8"/>
      <c r="AJ244" s="86"/>
      <c r="AK244" s="86"/>
      <c r="AL244" s="86"/>
      <c r="AM244" s="86"/>
      <c r="AN244" s="85"/>
      <c r="AO244" s="86"/>
      <c r="AP244" s="86"/>
      <c r="AQ244" s="8"/>
      <c r="AR244" s="86"/>
      <c r="AS244" s="8"/>
      <c r="AT244" s="8"/>
      <c r="AU244" s="8"/>
      <c r="AV244" s="8"/>
      <c r="AW244" s="8"/>
      <c r="AX244" s="85"/>
      <c r="AY244" s="224" t="s">
        <v>322</v>
      </c>
      <c r="AZ244" s="85"/>
      <c r="BA244" s="85"/>
      <c r="BB244" s="85"/>
      <c r="BC244" s="85"/>
      <c r="BD244" s="85"/>
      <c r="BE244" s="133">
        <v>100</v>
      </c>
      <c r="BF244" s="106">
        <v>0</v>
      </c>
      <c r="BG244" s="105">
        <v>80</v>
      </c>
    </row>
    <row r="245" spans="1:59" ht="43.2" x14ac:dyDescent="0.3">
      <c r="A245" s="41" t="s">
        <v>1204</v>
      </c>
      <c r="B245" s="42" t="s">
        <v>1585</v>
      </c>
      <c r="C245" s="43" t="s">
        <v>1887</v>
      </c>
      <c r="D245" s="227" t="s">
        <v>1867</v>
      </c>
      <c r="E245" s="220" t="s">
        <v>1991</v>
      </c>
      <c r="F245" s="88" t="s">
        <v>1966</v>
      </c>
      <c r="G245" s="88" t="s">
        <v>1966</v>
      </c>
      <c r="H245" s="88"/>
      <c r="I245" s="45"/>
      <c r="J245" s="45"/>
      <c r="K245" s="45"/>
      <c r="L245" s="45"/>
      <c r="M245" s="46"/>
      <c r="N245" s="46"/>
      <c r="O245" s="46"/>
      <c r="P245" s="46"/>
      <c r="Q245" s="47"/>
      <c r="R245" s="47"/>
      <c r="S245" s="47"/>
      <c r="T245" s="47"/>
      <c r="U245" s="48"/>
      <c r="V245" s="48"/>
      <c r="W245" s="48"/>
      <c r="X245" s="48"/>
      <c r="Y245" s="49"/>
      <c r="Z245" s="49"/>
      <c r="AA245" s="49"/>
      <c r="AB245" s="49"/>
      <c r="AC245" s="85"/>
      <c r="AD245" s="85"/>
      <c r="AE245" s="85"/>
      <c r="AF245" s="85"/>
      <c r="AG245" s="85"/>
      <c r="AH245" s="85"/>
      <c r="AI245" s="8"/>
      <c r="AJ245" s="86"/>
      <c r="AK245" s="86"/>
      <c r="AL245" s="86"/>
      <c r="AM245" s="86"/>
      <c r="AN245" s="85"/>
      <c r="AO245" s="86"/>
      <c r="AP245" s="86"/>
      <c r="AQ245" s="8"/>
      <c r="AR245" s="86"/>
      <c r="AS245" s="8"/>
      <c r="AT245" s="8"/>
      <c r="AU245" s="8"/>
      <c r="AV245" s="8"/>
      <c r="AW245" s="8"/>
      <c r="AX245" s="85"/>
      <c r="AY245" s="224" t="s">
        <v>322</v>
      </c>
      <c r="AZ245" s="85"/>
      <c r="BA245" s="85"/>
      <c r="BB245" s="85"/>
      <c r="BC245" s="85"/>
      <c r="BD245" s="85"/>
      <c r="BE245" s="133">
        <v>100</v>
      </c>
      <c r="BF245" s="106">
        <v>0</v>
      </c>
      <c r="BG245" s="105">
        <v>18</v>
      </c>
    </row>
    <row r="246" spans="1:59" ht="129.6" x14ac:dyDescent="0.3">
      <c r="A246" s="41" t="s">
        <v>1587</v>
      </c>
      <c r="B246" s="42" t="s">
        <v>1588</v>
      </c>
      <c r="C246" s="43" t="s">
        <v>1887</v>
      </c>
      <c r="D246" s="227" t="s">
        <v>1867</v>
      </c>
      <c r="E246" s="220" t="s">
        <v>1991</v>
      </c>
      <c r="F246" s="88" t="s">
        <v>1589</v>
      </c>
      <c r="G246" s="88" t="s">
        <v>1967</v>
      </c>
      <c r="H246" s="88"/>
      <c r="I246" s="45"/>
      <c r="J246" s="45"/>
      <c r="K246" s="45"/>
      <c r="L246" s="45"/>
      <c r="M246" s="46"/>
      <c r="N246" s="46"/>
      <c r="O246" s="46"/>
      <c r="P246" s="46"/>
      <c r="Q246" s="47"/>
      <c r="R246" s="47"/>
      <c r="S246" s="47"/>
      <c r="T246" s="47"/>
      <c r="U246" s="48"/>
      <c r="V246" s="48"/>
      <c r="W246" s="48"/>
      <c r="X246" s="48"/>
      <c r="Y246" s="49"/>
      <c r="Z246" s="49"/>
      <c r="AA246" s="49"/>
      <c r="AB246" s="49"/>
      <c r="AC246" s="85"/>
      <c r="AD246" s="85"/>
      <c r="AE246" s="85"/>
      <c r="AF246" s="85"/>
      <c r="AG246" s="85"/>
      <c r="AH246" s="85"/>
      <c r="AI246" s="8"/>
      <c r="AJ246" s="86"/>
      <c r="AK246" s="86"/>
      <c r="AL246" s="86"/>
      <c r="AM246" s="86"/>
      <c r="AN246" s="85"/>
      <c r="AO246" s="86"/>
      <c r="AP246" s="86"/>
      <c r="AQ246" s="8"/>
      <c r="AR246" s="86"/>
      <c r="AS246" s="8"/>
      <c r="AT246" s="8"/>
      <c r="AU246" s="8"/>
      <c r="AV246" s="8"/>
      <c r="AW246" s="8"/>
      <c r="AX246" s="85"/>
      <c r="AY246" s="224" t="s">
        <v>322</v>
      </c>
      <c r="AZ246" s="85"/>
      <c r="BA246" s="85"/>
      <c r="BB246" s="85"/>
      <c r="BC246" s="85"/>
      <c r="BD246" s="85"/>
      <c r="BE246" s="133">
        <v>100</v>
      </c>
      <c r="BF246" s="106">
        <v>0</v>
      </c>
      <c r="BG246" s="105">
        <v>18</v>
      </c>
    </row>
    <row r="247" spans="1:59" ht="86.4" x14ac:dyDescent="0.3">
      <c r="A247" s="41" t="s">
        <v>1591</v>
      </c>
      <c r="B247" s="42" t="s">
        <v>1592</v>
      </c>
      <c r="C247" s="43" t="s">
        <v>1887</v>
      </c>
      <c r="D247" s="227" t="s">
        <v>1867</v>
      </c>
      <c r="E247" s="220" t="s">
        <v>1992</v>
      </c>
      <c r="F247" s="88" t="s">
        <v>1593</v>
      </c>
      <c r="G247" s="88" t="s">
        <v>1594</v>
      </c>
      <c r="H247" s="88"/>
      <c r="I247" s="45"/>
      <c r="J247" s="45"/>
      <c r="K247" s="45"/>
      <c r="L247" s="45"/>
      <c r="M247" s="46"/>
      <c r="N247" s="46"/>
      <c r="O247" s="46"/>
      <c r="P247" s="46"/>
      <c r="Q247" s="47"/>
      <c r="R247" s="47"/>
      <c r="S247" s="47"/>
      <c r="T247" s="47"/>
      <c r="U247" s="48"/>
      <c r="V247" s="48"/>
      <c r="W247" s="48"/>
      <c r="X247" s="48"/>
      <c r="Y247" s="49"/>
      <c r="Z247" s="49"/>
      <c r="AA247" s="49"/>
      <c r="AB247" s="49"/>
      <c r="AC247" s="85"/>
      <c r="AD247" s="85"/>
      <c r="AE247" s="85"/>
      <c r="AF247" s="85"/>
      <c r="AG247" s="85"/>
      <c r="AH247" s="85"/>
      <c r="AI247" s="8"/>
      <c r="AJ247" s="86"/>
      <c r="AK247" s="86"/>
      <c r="AL247" s="86"/>
      <c r="AM247" s="86"/>
      <c r="AN247" s="85"/>
      <c r="AO247" s="86"/>
      <c r="AP247" s="86"/>
      <c r="AQ247" s="8"/>
      <c r="AR247" s="86"/>
      <c r="AS247" s="8"/>
      <c r="AT247" s="8"/>
      <c r="AU247" s="8"/>
      <c r="AV247" s="8"/>
      <c r="AW247" s="8"/>
      <c r="AX247" s="85"/>
      <c r="AY247" s="224" t="s">
        <v>322</v>
      </c>
      <c r="AZ247" s="85"/>
      <c r="BA247" s="85"/>
      <c r="BB247" s="85"/>
      <c r="BC247" s="85"/>
      <c r="BD247" s="85"/>
      <c r="BE247" s="133">
        <v>100</v>
      </c>
      <c r="BF247" s="106">
        <v>0</v>
      </c>
      <c r="BG247" s="105">
        <v>18</v>
      </c>
    </row>
    <row r="248" spans="1:59" ht="86.4" x14ac:dyDescent="0.3">
      <c r="A248" s="41" t="s">
        <v>1595</v>
      </c>
      <c r="B248" s="42" t="s">
        <v>1596</v>
      </c>
      <c r="C248" s="43" t="s">
        <v>1887</v>
      </c>
      <c r="D248" s="227" t="s">
        <v>1867</v>
      </c>
      <c r="E248" s="220" t="s">
        <v>1992</v>
      </c>
      <c r="F248" s="88" t="s">
        <v>1597</v>
      </c>
      <c r="G248" s="88" t="s">
        <v>1584</v>
      </c>
      <c r="H248" s="88"/>
      <c r="I248" s="45"/>
      <c r="J248" s="45"/>
      <c r="K248" s="45"/>
      <c r="L248" s="45"/>
      <c r="M248" s="46"/>
      <c r="N248" s="46"/>
      <c r="O248" s="46"/>
      <c r="P248" s="46"/>
      <c r="Q248" s="47"/>
      <c r="R248" s="47"/>
      <c r="S248" s="47"/>
      <c r="T248" s="47"/>
      <c r="U248" s="48"/>
      <c r="V248" s="48"/>
      <c r="W248" s="48"/>
      <c r="X248" s="48"/>
      <c r="Y248" s="49"/>
      <c r="Z248" s="49"/>
      <c r="AA248" s="49"/>
      <c r="AB248" s="49"/>
      <c r="AC248" s="85"/>
      <c r="AD248" s="85"/>
      <c r="AE248" s="85"/>
      <c r="AF248" s="85"/>
      <c r="AG248" s="85"/>
      <c r="AH248" s="85"/>
      <c r="AI248" s="8"/>
      <c r="AJ248" s="86"/>
      <c r="AK248" s="86"/>
      <c r="AL248" s="86"/>
      <c r="AM248" s="86"/>
      <c r="AN248" s="85"/>
      <c r="AO248" s="86"/>
      <c r="AP248" s="86"/>
      <c r="AQ248" s="8"/>
      <c r="AR248" s="86"/>
      <c r="AS248" s="8"/>
      <c r="AT248" s="8"/>
      <c r="AU248" s="8"/>
      <c r="AV248" s="8"/>
      <c r="AW248" s="8"/>
      <c r="AX248" s="85"/>
      <c r="AY248" s="224" t="s">
        <v>322</v>
      </c>
      <c r="AZ248" s="85"/>
      <c r="BA248" s="85"/>
      <c r="BB248" s="85"/>
      <c r="BC248" s="85"/>
      <c r="BD248" s="85"/>
      <c r="BE248" s="133">
        <v>100</v>
      </c>
      <c r="BF248" s="106">
        <v>0</v>
      </c>
      <c r="BG248" s="105">
        <v>18</v>
      </c>
    </row>
    <row r="249" spans="1:59" ht="57.6" x14ac:dyDescent="0.3">
      <c r="A249" s="41" t="s">
        <v>1598</v>
      </c>
      <c r="B249" s="42" t="s">
        <v>1599</v>
      </c>
      <c r="C249" s="43" t="s">
        <v>1887</v>
      </c>
      <c r="D249" s="227" t="s">
        <v>1867</v>
      </c>
      <c r="E249" s="220" t="s">
        <v>1992</v>
      </c>
      <c r="F249" s="88" t="s">
        <v>1600</v>
      </c>
      <c r="G249" s="88" t="s">
        <v>1586</v>
      </c>
      <c r="H249" s="88"/>
      <c r="I249" s="45"/>
      <c r="J249" s="45"/>
      <c r="K249" s="45"/>
      <c r="L249" s="45"/>
      <c r="M249" s="46"/>
      <c r="N249" s="46"/>
      <c r="O249" s="46"/>
      <c r="P249" s="46"/>
      <c r="Q249" s="47"/>
      <c r="R249" s="47"/>
      <c r="S249" s="47"/>
      <c r="T249" s="47"/>
      <c r="U249" s="48"/>
      <c r="V249" s="48"/>
      <c r="W249" s="48"/>
      <c r="X249" s="48"/>
      <c r="Y249" s="49"/>
      <c r="Z249" s="49"/>
      <c r="AA249" s="49"/>
      <c r="AB249" s="49"/>
      <c r="AC249" s="85"/>
      <c r="AD249" s="85"/>
      <c r="AE249" s="85"/>
      <c r="AF249" s="85"/>
      <c r="AG249" s="85"/>
      <c r="AH249" s="85"/>
      <c r="AI249" s="8"/>
      <c r="AJ249" s="86"/>
      <c r="AK249" s="86"/>
      <c r="AL249" s="86"/>
      <c r="AM249" s="86"/>
      <c r="AN249" s="85"/>
      <c r="AO249" s="86"/>
      <c r="AP249" s="86"/>
      <c r="AQ249" s="8"/>
      <c r="AR249" s="86"/>
      <c r="AS249" s="8"/>
      <c r="AT249" s="8"/>
      <c r="AU249" s="8"/>
      <c r="AV249" s="8"/>
      <c r="AW249" s="8"/>
      <c r="AX249" s="85"/>
      <c r="AY249" s="224" t="s">
        <v>322</v>
      </c>
      <c r="AZ249" s="85"/>
      <c r="BA249" s="85"/>
      <c r="BB249" s="85"/>
      <c r="BC249" s="85"/>
      <c r="BD249" s="85"/>
      <c r="BE249" s="133">
        <v>100</v>
      </c>
      <c r="BF249" s="106">
        <v>0</v>
      </c>
      <c r="BG249" s="105">
        <v>18</v>
      </c>
    </row>
    <row r="250" spans="1:59" ht="129.6" x14ac:dyDescent="0.3">
      <c r="A250" s="41" t="s">
        <v>1601</v>
      </c>
      <c r="B250" s="42" t="s">
        <v>1602</v>
      </c>
      <c r="C250" s="43" t="s">
        <v>1887</v>
      </c>
      <c r="D250" s="227" t="s">
        <v>1867</v>
      </c>
      <c r="E250" s="220" t="s">
        <v>1993</v>
      </c>
      <c r="F250" s="88" t="s">
        <v>1603</v>
      </c>
      <c r="G250" s="88" t="s">
        <v>1590</v>
      </c>
      <c r="H250" s="88"/>
      <c r="I250" s="45"/>
      <c r="J250" s="45"/>
      <c r="K250" s="45"/>
      <c r="L250" s="45"/>
      <c r="M250" s="46"/>
      <c r="N250" s="46"/>
      <c r="O250" s="46"/>
      <c r="P250" s="46"/>
      <c r="Q250" s="47"/>
      <c r="R250" s="47"/>
      <c r="S250" s="47"/>
      <c r="T250" s="47"/>
      <c r="U250" s="48"/>
      <c r="V250" s="48"/>
      <c r="W250" s="48"/>
      <c r="X250" s="48"/>
      <c r="Y250" s="49"/>
      <c r="Z250" s="49"/>
      <c r="AA250" s="49"/>
      <c r="AB250" s="49"/>
      <c r="AC250" s="85"/>
      <c r="AD250" s="85"/>
      <c r="AE250" s="85"/>
      <c r="AF250" s="85"/>
      <c r="AG250" s="85"/>
      <c r="AH250" s="85"/>
      <c r="AI250" s="8"/>
      <c r="AJ250" s="86"/>
      <c r="AK250" s="86"/>
      <c r="AL250" s="86"/>
      <c r="AM250" s="86"/>
      <c r="AN250" s="85"/>
      <c r="AO250" s="86"/>
      <c r="AP250" s="86"/>
      <c r="AQ250" s="8"/>
      <c r="AR250" s="86"/>
      <c r="AS250" s="8"/>
      <c r="AT250" s="8"/>
      <c r="AU250" s="8"/>
      <c r="AV250" s="8"/>
      <c r="AW250" s="8"/>
      <c r="AX250" s="85"/>
      <c r="AY250" s="224" t="s">
        <v>322</v>
      </c>
      <c r="AZ250" s="85"/>
      <c r="BA250" s="85"/>
      <c r="BB250" s="85"/>
      <c r="BC250" s="85"/>
      <c r="BD250" s="85"/>
      <c r="BE250" s="133">
        <v>100</v>
      </c>
      <c r="BF250" s="106">
        <v>0</v>
      </c>
      <c r="BG250" s="105">
        <v>18</v>
      </c>
    </row>
    <row r="251" spans="1:59" ht="86.4" x14ac:dyDescent="0.3">
      <c r="A251" s="41" t="s">
        <v>1604</v>
      </c>
      <c r="B251" s="42" t="s">
        <v>1605</v>
      </c>
      <c r="C251" s="43" t="s">
        <v>1887</v>
      </c>
      <c r="D251" s="227" t="s">
        <v>1867</v>
      </c>
      <c r="E251" s="220" t="s">
        <v>1993</v>
      </c>
      <c r="F251" s="88" t="s">
        <v>1606</v>
      </c>
      <c r="G251" s="88" t="s">
        <v>1594</v>
      </c>
      <c r="H251" s="88"/>
      <c r="I251" s="45"/>
      <c r="J251" s="45"/>
      <c r="K251" s="45"/>
      <c r="L251" s="45"/>
      <c r="M251" s="46"/>
      <c r="N251" s="46"/>
      <c r="O251" s="46"/>
      <c r="P251" s="46"/>
      <c r="Q251" s="47"/>
      <c r="R251" s="47"/>
      <c r="S251" s="47"/>
      <c r="T251" s="47"/>
      <c r="U251" s="48"/>
      <c r="V251" s="48"/>
      <c r="W251" s="48"/>
      <c r="X251" s="48"/>
      <c r="Y251" s="49"/>
      <c r="Z251" s="49"/>
      <c r="AA251" s="49"/>
      <c r="AB251" s="49"/>
      <c r="AC251" s="85"/>
      <c r="AD251" s="85"/>
      <c r="AE251" s="85"/>
      <c r="AF251" s="85"/>
      <c r="AG251" s="85"/>
      <c r="AH251" s="85"/>
      <c r="AI251" s="8"/>
      <c r="AJ251" s="86"/>
      <c r="AK251" s="86"/>
      <c r="AL251" s="86"/>
      <c r="AM251" s="86"/>
      <c r="AN251" s="85"/>
      <c r="AO251" s="86"/>
      <c r="AP251" s="86"/>
      <c r="AQ251" s="8"/>
      <c r="AR251" s="86"/>
      <c r="AS251" s="8"/>
      <c r="AT251" s="8"/>
      <c r="AU251" s="8"/>
      <c r="AV251" s="8"/>
      <c r="AW251" s="8"/>
      <c r="AX251" s="85"/>
      <c r="AY251" s="224" t="s">
        <v>322</v>
      </c>
      <c r="AZ251" s="85"/>
      <c r="BA251" s="85"/>
      <c r="BB251" s="85"/>
      <c r="BC251" s="85"/>
      <c r="BD251" s="85"/>
      <c r="BE251" s="133">
        <v>100</v>
      </c>
      <c r="BF251" s="106">
        <v>0</v>
      </c>
      <c r="BG251" s="105">
        <v>18</v>
      </c>
    </row>
    <row r="252" spans="1:59" ht="86.4" x14ac:dyDescent="0.3">
      <c r="A252" s="41" t="s">
        <v>1607</v>
      </c>
      <c r="B252" s="42" t="s">
        <v>1608</v>
      </c>
      <c r="C252" s="43" t="s">
        <v>1887</v>
      </c>
      <c r="D252" s="227" t="s">
        <v>1867</v>
      </c>
      <c r="E252" s="220" t="s">
        <v>1993</v>
      </c>
      <c r="F252" s="88" t="s">
        <v>1609</v>
      </c>
      <c r="G252" s="88" t="s">
        <v>1584</v>
      </c>
      <c r="H252" s="88"/>
      <c r="I252" s="45"/>
      <c r="J252" s="45"/>
      <c r="K252" s="45"/>
      <c r="L252" s="45"/>
      <c r="M252" s="46"/>
      <c r="N252" s="46"/>
      <c r="O252" s="46"/>
      <c r="P252" s="46"/>
      <c r="Q252" s="47"/>
      <c r="R252" s="47"/>
      <c r="S252" s="47"/>
      <c r="T252" s="47"/>
      <c r="U252" s="48"/>
      <c r="V252" s="48"/>
      <c r="W252" s="48"/>
      <c r="X252" s="48"/>
      <c r="Y252" s="49"/>
      <c r="Z252" s="49"/>
      <c r="AA252" s="49"/>
      <c r="AB252" s="49"/>
      <c r="AC252" s="85"/>
      <c r="AD252" s="85"/>
      <c r="AE252" s="85"/>
      <c r="AF252" s="85"/>
      <c r="AG252" s="85"/>
      <c r="AH252" s="85"/>
      <c r="AI252" s="8"/>
      <c r="AJ252" s="86"/>
      <c r="AK252" s="86"/>
      <c r="AL252" s="86"/>
      <c r="AM252" s="86"/>
      <c r="AN252" s="85"/>
      <c r="AO252" s="86"/>
      <c r="AP252" s="86"/>
      <c r="AQ252" s="8"/>
      <c r="AR252" s="86"/>
      <c r="AS252" s="8"/>
      <c r="AT252" s="8"/>
      <c r="AU252" s="8"/>
      <c r="AV252" s="8"/>
      <c r="AW252" s="8"/>
      <c r="AX252" s="85"/>
      <c r="AY252" s="224" t="s">
        <v>322</v>
      </c>
      <c r="AZ252" s="85"/>
      <c r="BA252" s="85"/>
      <c r="BB252" s="85"/>
      <c r="BC252" s="85"/>
      <c r="BD252" s="85"/>
      <c r="BE252" s="133">
        <v>100</v>
      </c>
      <c r="BF252" s="106">
        <v>0</v>
      </c>
      <c r="BG252" s="105">
        <v>18</v>
      </c>
    </row>
    <row r="253" spans="1:59" ht="43.2" x14ac:dyDescent="0.3">
      <c r="A253" s="41" t="s">
        <v>1610</v>
      </c>
      <c r="B253" s="42" t="s">
        <v>1611</v>
      </c>
      <c r="C253" s="43" t="s">
        <v>1887</v>
      </c>
      <c r="D253" s="227" t="s">
        <v>1867</v>
      </c>
      <c r="E253" s="220" t="s">
        <v>1993</v>
      </c>
      <c r="F253" s="88" t="s">
        <v>1612</v>
      </c>
      <c r="G253" s="88" t="s">
        <v>1586</v>
      </c>
      <c r="H253" s="88"/>
      <c r="I253" s="45"/>
      <c r="J253" s="45"/>
      <c r="K253" s="45"/>
      <c r="L253" s="45"/>
      <c r="M253" s="46"/>
      <c r="N253" s="46"/>
      <c r="O253" s="46"/>
      <c r="P253" s="46"/>
      <c r="Q253" s="47"/>
      <c r="R253" s="47"/>
      <c r="S253" s="47"/>
      <c r="T253" s="47"/>
      <c r="U253" s="48"/>
      <c r="V253" s="48"/>
      <c r="W253" s="48"/>
      <c r="X253" s="48"/>
      <c r="Y253" s="49"/>
      <c r="Z253" s="49"/>
      <c r="AA253" s="49"/>
      <c r="AB253" s="49"/>
      <c r="AC253" s="85"/>
      <c r="AD253" s="85"/>
      <c r="AE253" s="85"/>
      <c r="AF253" s="85"/>
      <c r="AG253" s="85"/>
      <c r="AH253" s="85"/>
      <c r="AI253" s="8"/>
      <c r="AJ253" s="86"/>
      <c r="AK253" s="86"/>
      <c r="AL253" s="86"/>
      <c r="AM253" s="86"/>
      <c r="AN253" s="85"/>
      <c r="AO253" s="86"/>
      <c r="AP253" s="86"/>
      <c r="AQ253" s="8"/>
      <c r="AR253" s="86"/>
      <c r="AS253" s="8"/>
      <c r="AT253" s="8"/>
      <c r="AU253" s="8"/>
      <c r="AV253" s="8"/>
      <c r="AW253" s="8"/>
      <c r="AX253" s="85"/>
      <c r="AY253" s="224" t="s">
        <v>322</v>
      </c>
      <c r="AZ253" s="85"/>
      <c r="BA253" s="85"/>
      <c r="BB253" s="85"/>
      <c r="BC253" s="85"/>
      <c r="BD253" s="85"/>
      <c r="BE253" s="133">
        <v>100</v>
      </c>
      <c r="BF253" s="106">
        <v>0</v>
      </c>
      <c r="BG253" s="105">
        <v>18</v>
      </c>
    </row>
    <row r="254" spans="1:59" ht="129.6" x14ac:dyDescent="0.3">
      <c r="A254" s="41" t="s">
        <v>1613</v>
      </c>
      <c r="B254" s="42" t="s">
        <v>1614</v>
      </c>
      <c r="C254" s="43" t="s">
        <v>1887</v>
      </c>
      <c r="D254" s="227" t="s">
        <v>1867</v>
      </c>
      <c r="E254" s="220" t="s">
        <v>1992</v>
      </c>
      <c r="F254" s="88" t="s">
        <v>1590</v>
      </c>
      <c r="G254" s="88" t="s">
        <v>1590</v>
      </c>
      <c r="H254" s="88"/>
      <c r="I254" s="45"/>
      <c r="J254" s="45"/>
      <c r="K254" s="45"/>
      <c r="L254" s="45"/>
      <c r="M254" s="46"/>
      <c r="N254" s="46"/>
      <c r="O254" s="46"/>
      <c r="P254" s="46"/>
      <c r="Q254" s="47"/>
      <c r="R254" s="47"/>
      <c r="S254" s="47"/>
      <c r="T254" s="47"/>
      <c r="U254" s="48"/>
      <c r="V254" s="48"/>
      <c r="W254" s="48"/>
      <c r="X254" s="48"/>
      <c r="Y254" s="49"/>
      <c r="Z254" s="49"/>
      <c r="AA254" s="49"/>
      <c r="AB254" s="49"/>
      <c r="AC254" s="85"/>
      <c r="AD254" s="85"/>
      <c r="AE254" s="85"/>
      <c r="AF254" s="85"/>
      <c r="AG254" s="85"/>
      <c r="AH254" s="85"/>
      <c r="AI254" s="8"/>
      <c r="AJ254" s="86"/>
      <c r="AK254" s="86"/>
      <c r="AL254" s="86"/>
      <c r="AM254" s="86"/>
      <c r="AN254" s="85"/>
      <c r="AO254" s="86"/>
      <c r="AP254" s="86"/>
      <c r="AQ254" s="8"/>
      <c r="AR254" s="86"/>
      <c r="AS254" s="8"/>
      <c r="AT254" s="8"/>
      <c r="AU254" s="8"/>
      <c r="AV254" s="8"/>
      <c r="AW254" s="8"/>
      <c r="AX254" s="85"/>
      <c r="AY254" s="224" t="s">
        <v>322</v>
      </c>
      <c r="AZ254" s="85"/>
      <c r="BA254" s="85"/>
      <c r="BB254" s="85"/>
      <c r="BC254" s="85"/>
      <c r="BD254" s="85"/>
      <c r="BE254" s="133">
        <v>100</v>
      </c>
      <c r="BF254" s="106">
        <v>0</v>
      </c>
      <c r="BG254" s="105">
        <v>18</v>
      </c>
    </row>
    <row r="255" spans="1:59" ht="86.4" x14ac:dyDescent="0.3">
      <c r="A255" s="41" t="s">
        <v>1615</v>
      </c>
      <c r="B255" s="42" t="s">
        <v>1616</v>
      </c>
      <c r="C255" s="43" t="s">
        <v>1887</v>
      </c>
      <c r="D255" s="227" t="s">
        <v>1867</v>
      </c>
      <c r="E255" s="220" t="s">
        <v>1991</v>
      </c>
      <c r="F255" s="88" t="s">
        <v>1617</v>
      </c>
      <c r="G255" s="88" t="s">
        <v>1594</v>
      </c>
      <c r="H255" s="88"/>
      <c r="I255" s="45"/>
      <c r="J255" s="45"/>
      <c r="K255" s="45"/>
      <c r="L255" s="45"/>
      <c r="M255" s="46"/>
      <c r="N255" s="46"/>
      <c r="O255" s="46"/>
      <c r="P255" s="46"/>
      <c r="Q255" s="47"/>
      <c r="R255" s="47"/>
      <c r="S255" s="47"/>
      <c r="T255" s="47"/>
      <c r="U255" s="48"/>
      <c r="V255" s="48"/>
      <c r="W255" s="48"/>
      <c r="X255" s="48"/>
      <c r="Y255" s="49"/>
      <c r="Z255" s="49"/>
      <c r="AA255" s="49"/>
      <c r="AB255" s="49"/>
      <c r="AC255" s="85"/>
      <c r="AD255" s="85"/>
      <c r="AE255" s="85"/>
      <c r="AF255" s="85"/>
      <c r="AG255" s="85"/>
      <c r="AH255" s="85"/>
      <c r="AI255" s="8"/>
      <c r="AJ255" s="86"/>
      <c r="AK255" s="86"/>
      <c r="AL255" s="86"/>
      <c r="AM255" s="86"/>
      <c r="AN255" s="85"/>
      <c r="AO255" s="86"/>
      <c r="AP255" s="86"/>
      <c r="AQ255" s="8"/>
      <c r="AR255" s="86"/>
      <c r="AS255" s="8"/>
      <c r="AT255" s="8"/>
      <c r="AU255" s="8"/>
      <c r="AV255" s="8"/>
      <c r="AW255" s="8"/>
      <c r="AX255" s="85"/>
      <c r="AY255" s="224" t="s">
        <v>322</v>
      </c>
      <c r="AZ255" s="85"/>
      <c r="BA255" s="85"/>
      <c r="BB255" s="85"/>
      <c r="BC255" s="85"/>
      <c r="BD255" s="85"/>
      <c r="BE255" s="133">
        <v>100</v>
      </c>
      <c r="BF255" s="106">
        <v>0</v>
      </c>
      <c r="BG255" s="105">
        <v>18</v>
      </c>
    </row>
    <row r="256" spans="1:59" ht="72" x14ac:dyDescent="0.3">
      <c r="A256" s="41" t="s">
        <v>1618</v>
      </c>
      <c r="B256" s="42" t="s">
        <v>1619</v>
      </c>
      <c r="C256" s="43" t="s">
        <v>1887</v>
      </c>
      <c r="D256" s="227" t="s">
        <v>1867</v>
      </c>
      <c r="E256" s="220" t="s">
        <v>1992</v>
      </c>
      <c r="F256" s="88" t="s">
        <v>1620</v>
      </c>
      <c r="G256" s="88" t="s">
        <v>1620</v>
      </c>
      <c r="H256" s="88"/>
      <c r="I256" s="45"/>
      <c r="J256" s="45"/>
      <c r="K256" s="45"/>
      <c r="L256" s="45"/>
      <c r="M256" s="46"/>
      <c r="N256" s="46"/>
      <c r="O256" s="46"/>
      <c r="P256" s="46"/>
      <c r="Q256" s="47"/>
      <c r="R256" s="47"/>
      <c r="S256" s="47"/>
      <c r="T256" s="47"/>
      <c r="U256" s="48"/>
      <c r="V256" s="48"/>
      <c r="W256" s="48"/>
      <c r="X256" s="48"/>
      <c r="Y256" s="49"/>
      <c r="Z256" s="49"/>
      <c r="AA256" s="49"/>
      <c r="AB256" s="49"/>
      <c r="AC256" s="85"/>
      <c r="AD256" s="85"/>
      <c r="AE256" s="85"/>
      <c r="AF256" s="85"/>
      <c r="AG256" s="85"/>
      <c r="AH256" s="85"/>
      <c r="AI256" s="8"/>
      <c r="AJ256" s="86"/>
      <c r="AK256" s="86"/>
      <c r="AL256" s="86"/>
      <c r="AM256" s="86"/>
      <c r="AN256" s="85"/>
      <c r="AO256" s="86"/>
      <c r="AP256" s="86"/>
      <c r="AQ256" s="8"/>
      <c r="AR256" s="86"/>
      <c r="AS256" s="8"/>
      <c r="AT256" s="8"/>
      <c r="AU256" s="8"/>
      <c r="AV256" s="8"/>
      <c r="AW256" s="8"/>
      <c r="AX256" s="85"/>
      <c r="AY256" s="224" t="s">
        <v>322</v>
      </c>
      <c r="AZ256" s="85"/>
      <c r="BA256" s="85"/>
      <c r="BB256" s="85"/>
      <c r="BC256" s="85"/>
      <c r="BD256" s="85"/>
      <c r="BE256" s="133">
        <v>100</v>
      </c>
      <c r="BF256" s="106">
        <v>0</v>
      </c>
      <c r="BG256" s="105">
        <v>18</v>
      </c>
    </row>
    <row r="257" spans="1:59" ht="57.6" x14ac:dyDescent="0.3">
      <c r="A257" s="41" t="s">
        <v>1621</v>
      </c>
      <c r="B257" s="42" t="s">
        <v>1622</v>
      </c>
      <c r="C257" s="43" t="s">
        <v>1887</v>
      </c>
      <c r="D257" s="220" t="s">
        <v>1888</v>
      </c>
      <c r="E257" s="220" t="s">
        <v>1989</v>
      </c>
      <c r="F257" s="88" t="s">
        <v>1623</v>
      </c>
      <c r="G257" s="88" t="s">
        <v>1623</v>
      </c>
      <c r="H257" s="88"/>
      <c r="I257" s="45"/>
      <c r="J257" s="45"/>
      <c r="K257" s="45"/>
      <c r="L257" s="45"/>
      <c r="M257" s="46"/>
      <c r="N257" s="46"/>
      <c r="O257" s="46"/>
      <c r="P257" s="46"/>
      <c r="Q257" s="47"/>
      <c r="R257" s="47"/>
      <c r="S257" s="47"/>
      <c r="T257" s="47"/>
      <c r="U257" s="48"/>
      <c r="V257" s="48"/>
      <c r="W257" s="48"/>
      <c r="X257" s="48"/>
      <c r="Y257" s="49"/>
      <c r="Z257" s="49"/>
      <c r="AA257" s="49"/>
      <c r="AB257" s="49"/>
      <c r="AC257" s="85"/>
      <c r="AD257" s="85"/>
      <c r="AE257" s="85"/>
      <c r="AF257" s="85"/>
      <c r="AG257" s="85"/>
      <c r="AH257" s="85"/>
      <c r="AI257" s="8"/>
      <c r="AJ257" s="86"/>
      <c r="AK257" s="86"/>
      <c r="AL257" s="86"/>
      <c r="AM257" s="86"/>
      <c r="AN257" s="85"/>
      <c r="AO257" s="86"/>
      <c r="AP257" s="86"/>
      <c r="AQ257" s="8"/>
      <c r="AR257" s="86"/>
      <c r="AS257" s="8"/>
      <c r="AT257" s="8"/>
      <c r="AU257" s="8"/>
      <c r="AV257" s="8"/>
      <c r="AW257" s="8"/>
      <c r="AX257" s="85"/>
      <c r="AY257" s="224" t="s">
        <v>322</v>
      </c>
      <c r="AZ257" s="85"/>
      <c r="BA257" s="85"/>
      <c r="BB257" s="85"/>
      <c r="BC257" s="85"/>
      <c r="BD257" s="85"/>
      <c r="BE257" s="133">
        <v>100</v>
      </c>
      <c r="BF257" s="106">
        <v>0</v>
      </c>
      <c r="BG257" s="105">
        <v>18</v>
      </c>
    </row>
    <row r="258" spans="1:59" ht="43.2" x14ac:dyDescent="0.3">
      <c r="A258" s="41" t="s">
        <v>1624</v>
      </c>
      <c r="B258" s="42" t="s">
        <v>1625</v>
      </c>
      <c r="C258" s="43" t="s">
        <v>1887</v>
      </c>
      <c r="D258" s="227" t="s">
        <v>1960</v>
      </c>
      <c r="E258" s="220" t="s">
        <v>1994</v>
      </c>
      <c r="F258" s="88" t="s">
        <v>1626</v>
      </c>
      <c r="G258" s="88" t="s">
        <v>1627</v>
      </c>
      <c r="H258" s="88"/>
      <c r="I258" s="45"/>
      <c r="J258" s="45"/>
      <c r="K258" s="45"/>
      <c r="L258" s="45"/>
      <c r="M258" s="46"/>
      <c r="N258" s="46"/>
      <c r="O258" s="46"/>
      <c r="P258" s="46"/>
      <c r="Q258" s="47"/>
      <c r="R258" s="47"/>
      <c r="S258" s="47"/>
      <c r="T258" s="47"/>
      <c r="U258" s="48"/>
      <c r="V258" s="48"/>
      <c r="W258" s="48"/>
      <c r="X258" s="48"/>
      <c r="Y258" s="49"/>
      <c r="Z258" s="49"/>
      <c r="AA258" s="49"/>
      <c r="AB258" s="49"/>
      <c r="AC258" s="85"/>
      <c r="AD258" s="85"/>
      <c r="AE258" s="85"/>
      <c r="AF258" s="85"/>
      <c r="AG258" s="85"/>
      <c r="AH258" s="85"/>
      <c r="AI258" s="8"/>
      <c r="AJ258" s="86"/>
      <c r="AK258" s="86"/>
      <c r="AL258" s="86"/>
      <c r="AM258" s="86"/>
      <c r="AN258" s="85"/>
      <c r="AO258" s="86"/>
      <c r="AP258" s="86"/>
      <c r="AQ258" s="8"/>
      <c r="AR258" s="86"/>
      <c r="AS258" s="8"/>
      <c r="AT258" s="8"/>
      <c r="AU258" s="8"/>
      <c r="AV258" s="8"/>
      <c r="AW258" s="8"/>
      <c r="AX258" s="85"/>
      <c r="AY258" s="224" t="s">
        <v>322</v>
      </c>
      <c r="AZ258" s="85"/>
      <c r="BA258" s="85"/>
      <c r="BB258" s="85"/>
      <c r="BC258" s="85"/>
      <c r="BD258" s="85"/>
      <c r="BE258" s="133">
        <v>100</v>
      </c>
      <c r="BF258" s="106">
        <v>0</v>
      </c>
      <c r="BG258" s="105">
        <v>18</v>
      </c>
    </row>
    <row r="259" spans="1:59" ht="43.2" x14ac:dyDescent="0.3">
      <c r="A259" s="41" t="s">
        <v>1628</v>
      </c>
      <c r="B259" s="42" t="s">
        <v>1629</v>
      </c>
      <c r="C259" s="43" t="s">
        <v>1887</v>
      </c>
      <c r="D259" s="227" t="s">
        <v>1960</v>
      </c>
      <c r="E259" s="220" t="s">
        <v>1995</v>
      </c>
      <c r="F259" s="88" t="s">
        <v>1630</v>
      </c>
      <c r="G259" s="88" t="s">
        <v>1630</v>
      </c>
      <c r="H259" s="88"/>
      <c r="I259" s="45"/>
      <c r="J259" s="45"/>
      <c r="K259" s="45"/>
      <c r="L259" s="45"/>
      <c r="M259" s="46"/>
      <c r="N259" s="46"/>
      <c r="O259" s="46"/>
      <c r="P259" s="46"/>
      <c r="Q259" s="47"/>
      <c r="R259" s="47"/>
      <c r="S259" s="47"/>
      <c r="T259" s="47"/>
      <c r="U259" s="48"/>
      <c r="V259" s="48"/>
      <c r="W259" s="48"/>
      <c r="X259" s="48"/>
      <c r="Y259" s="49"/>
      <c r="Z259" s="49"/>
      <c r="AA259" s="49"/>
      <c r="AB259" s="49"/>
      <c r="AC259" s="85"/>
      <c r="AD259" s="85"/>
      <c r="AE259" s="85"/>
      <c r="AF259" s="85"/>
      <c r="AG259" s="85"/>
      <c r="AH259" s="85"/>
      <c r="AI259" s="8"/>
      <c r="AJ259" s="86"/>
      <c r="AK259" s="86"/>
      <c r="AL259" s="86"/>
      <c r="AM259" s="86"/>
      <c r="AN259" s="85"/>
      <c r="AO259" s="86"/>
      <c r="AP259" s="86"/>
      <c r="AQ259" s="8"/>
      <c r="AR259" s="86"/>
      <c r="AS259" s="8"/>
      <c r="AT259" s="8"/>
      <c r="AU259" s="8"/>
      <c r="AV259" s="8"/>
      <c r="AW259" s="8"/>
      <c r="AX259" s="85"/>
      <c r="AY259" s="224" t="s">
        <v>322</v>
      </c>
      <c r="AZ259" s="85"/>
      <c r="BA259" s="85"/>
      <c r="BB259" s="85"/>
      <c r="BC259" s="85"/>
      <c r="BD259" s="85"/>
      <c r="BE259" s="133">
        <v>100</v>
      </c>
      <c r="BF259" s="106">
        <v>0</v>
      </c>
      <c r="BG259" s="105">
        <v>18</v>
      </c>
    </row>
    <row r="260" spans="1:59" ht="43.2" x14ac:dyDescent="0.3">
      <c r="A260" s="41" t="s">
        <v>1631</v>
      </c>
      <c r="B260" s="42" t="s">
        <v>1632</v>
      </c>
      <c r="C260" s="43" t="s">
        <v>1887</v>
      </c>
      <c r="D260" s="220" t="s">
        <v>2021</v>
      </c>
      <c r="E260" s="220" t="s">
        <v>2022</v>
      </c>
      <c r="F260" s="88" t="s">
        <v>1633</v>
      </c>
      <c r="G260" s="88" t="s">
        <v>1633</v>
      </c>
      <c r="H260" s="88"/>
      <c r="I260" s="45"/>
      <c r="J260" s="45"/>
      <c r="K260" s="45"/>
      <c r="L260" s="45"/>
      <c r="M260" s="46"/>
      <c r="N260" s="46"/>
      <c r="O260" s="46"/>
      <c r="P260" s="46"/>
      <c r="Q260" s="47"/>
      <c r="R260" s="47"/>
      <c r="S260" s="47"/>
      <c r="T260" s="47"/>
      <c r="U260" s="48"/>
      <c r="V260" s="48"/>
      <c r="W260" s="48"/>
      <c r="X260" s="48"/>
      <c r="Y260" s="49"/>
      <c r="Z260" s="49"/>
      <c r="AA260" s="49"/>
      <c r="AB260" s="49"/>
      <c r="AC260" s="85"/>
      <c r="AD260" s="85"/>
      <c r="AE260" s="85"/>
      <c r="AF260" s="85"/>
      <c r="AG260" s="85"/>
      <c r="AH260" s="85"/>
      <c r="AI260" s="8"/>
      <c r="AJ260" s="86"/>
      <c r="AK260" s="86"/>
      <c r="AL260" s="86"/>
      <c r="AM260" s="86"/>
      <c r="AN260" s="85"/>
      <c r="AO260" s="86"/>
      <c r="AP260" s="86"/>
      <c r="AQ260" s="8"/>
      <c r="AR260" s="86"/>
      <c r="AS260" s="8"/>
      <c r="AT260" s="8"/>
      <c r="AU260" s="8"/>
      <c r="AV260" s="8"/>
      <c r="AW260" s="8"/>
      <c r="AX260" s="85"/>
      <c r="AY260" s="224" t="s">
        <v>322</v>
      </c>
      <c r="AZ260" s="85"/>
      <c r="BA260" s="85"/>
      <c r="BB260" s="85"/>
      <c r="BC260" s="85"/>
      <c r="BD260" s="85"/>
      <c r="BE260" s="133">
        <v>100</v>
      </c>
      <c r="BF260" s="106">
        <v>0</v>
      </c>
      <c r="BG260" s="105">
        <v>18</v>
      </c>
    </row>
    <row r="261" spans="1:59" ht="57.6" x14ac:dyDescent="0.3">
      <c r="A261" s="41" t="s">
        <v>1634</v>
      </c>
      <c r="B261" s="42" t="s">
        <v>1635</v>
      </c>
      <c r="C261" s="43" t="s">
        <v>1887</v>
      </c>
      <c r="D261" s="220" t="s">
        <v>2021</v>
      </c>
      <c r="E261" s="220" t="s">
        <v>2022</v>
      </c>
      <c r="F261" s="88" t="s">
        <v>1999</v>
      </c>
      <c r="G261" s="88" t="s">
        <v>1636</v>
      </c>
      <c r="H261" s="88"/>
      <c r="I261" s="45"/>
      <c r="J261" s="45"/>
      <c r="K261" s="45"/>
      <c r="L261" s="45"/>
      <c r="M261" s="46"/>
      <c r="N261" s="46"/>
      <c r="O261" s="46"/>
      <c r="P261" s="46"/>
      <c r="Q261" s="47"/>
      <c r="R261" s="47"/>
      <c r="S261" s="47"/>
      <c r="T261" s="47"/>
      <c r="U261" s="48"/>
      <c r="V261" s="48"/>
      <c r="W261" s="48"/>
      <c r="X261" s="48"/>
      <c r="Y261" s="49"/>
      <c r="Z261" s="49"/>
      <c r="AA261" s="49"/>
      <c r="AB261" s="49"/>
      <c r="AC261" s="85"/>
      <c r="AD261" s="85"/>
      <c r="AE261" s="85"/>
      <c r="AF261" s="85"/>
      <c r="AG261" s="85"/>
      <c r="AH261" s="85"/>
      <c r="AI261" s="8"/>
      <c r="AJ261" s="86"/>
      <c r="AK261" s="86"/>
      <c r="AL261" s="86"/>
      <c r="AM261" s="86"/>
      <c r="AN261" s="85"/>
      <c r="AO261" s="86"/>
      <c r="AP261" s="86"/>
      <c r="AQ261" s="8"/>
      <c r="AR261" s="86"/>
      <c r="AS261" s="8"/>
      <c r="AT261" s="8"/>
      <c r="AU261" s="8"/>
      <c r="AV261" s="8"/>
      <c r="AW261" s="8"/>
      <c r="AX261" s="85"/>
      <c r="AY261" s="224" t="s">
        <v>322</v>
      </c>
      <c r="AZ261" s="85"/>
      <c r="BA261" s="85"/>
      <c r="BB261" s="85"/>
      <c r="BC261" s="85"/>
      <c r="BD261" s="85"/>
      <c r="BE261" s="133">
        <v>100</v>
      </c>
      <c r="BF261" s="106">
        <v>0</v>
      </c>
      <c r="BG261" s="105">
        <v>18</v>
      </c>
    </row>
    <row r="262" spans="1:59" ht="43.2" x14ac:dyDescent="0.3">
      <c r="A262" s="41" t="s">
        <v>1637</v>
      </c>
      <c r="B262" s="42" t="s">
        <v>1638</v>
      </c>
      <c r="C262" s="43" t="s">
        <v>1887</v>
      </c>
      <c r="D262" s="220" t="s">
        <v>2021</v>
      </c>
      <c r="E262" s="220" t="s">
        <v>2023</v>
      </c>
      <c r="F262" s="88" t="s">
        <v>1997</v>
      </c>
      <c r="G262" s="88" t="s">
        <v>1639</v>
      </c>
      <c r="H262" s="88"/>
      <c r="I262" s="45"/>
      <c r="J262" s="45"/>
      <c r="K262" s="45"/>
      <c r="L262" s="45"/>
      <c r="M262" s="46"/>
      <c r="N262" s="46"/>
      <c r="O262" s="46"/>
      <c r="P262" s="46"/>
      <c r="Q262" s="47"/>
      <c r="R262" s="47"/>
      <c r="S262" s="47"/>
      <c r="T262" s="47"/>
      <c r="U262" s="48"/>
      <c r="V262" s="48"/>
      <c r="W262" s="48"/>
      <c r="X262" s="48"/>
      <c r="Y262" s="49"/>
      <c r="Z262" s="49"/>
      <c r="AA262" s="49"/>
      <c r="AB262" s="49"/>
      <c r="AC262" s="85"/>
      <c r="AD262" s="85"/>
      <c r="AE262" s="85"/>
      <c r="AF262" s="85"/>
      <c r="AG262" s="85"/>
      <c r="AH262" s="85"/>
      <c r="AI262" s="8"/>
      <c r="AJ262" s="86"/>
      <c r="AK262" s="86"/>
      <c r="AL262" s="86"/>
      <c r="AM262" s="86"/>
      <c r="AN262" s="85"/>
      <c r="AO262" s="86"/>
      <c r="AP262" s="86"/>
      <c r="AQ262" s="8"/>
      <c r="AR262" s="86"/>
      <c r="AS262" s="8"/>
      <c r="AT262" s="8"/>
      <c r="AU262" s="8"/>
      <c r="AV262" s="8"/>
      <c r="AW262" s="8"/>
      <c r="AX262" s="85"/>
      <c r="AY262" s="224" t="s">
        <v>322</v>
      </c>
      <c r="AZ262" s="85"/>
      <c r="BA262" s="85"/>
      <c r="BB262" s="85"/>
      <c r="BC262" s="85"/>
      <c r="BD262" s="85"/>
      <c r="BE262" s="133">
        <v>100</v>
      </c>
      <c r="BF262" s="106">
        <v>0</v>
      </c>
      <c r="BG262" s="105">
        <v>18</v>
      </c>
    </row>
    <row r="263" spans="1:59" ht="43.2" x14ac:dyDescent="0.3">
      <c r="A263" s="41" t="s">
        <v>1640</v>
      </c>
      <c r="B263" s="42" t="s">
        <v>1641</v>
      </c>
      <c r="C263" s="43" t="s">
        <v>1887</v>
      </c>
      <c r="D263" s="220" t="s">
        <v>2021</v>
      </c>
      <c r="E263" s="220" t="s">
        <v>2023</v>
      </c>
      <c r="F263" s="88" t="s">
        <v>1996</v>
      </c>
      <c r="G263" s="88" t="s">
        <v>1639</v>
      </c>
      <c r="H263" s="88"/>
      <c r="I263" s="45"/>
      <c r="J263" s="45"/>
      <c r="K263" s="45"/>
      <c r="L263" s="45"/>
      <c r="M263" s="46"/>
      <c r="N263" s="46"/>
      <c r="O263" s="46"/>
      <c r="P263" s="46"/>
      <c r="Q263" s="47"/>
      <c r="R263" s="47"/>
      <c r="S263" s="47"/>
      <c r="T263" s="47"/>
      <c r="U263" s="48"/>
      <c r="V263" s="48"/>
      <c r="W263" s="48"/>
      <c r="X263" s="48"/>
      <c r="Y263" s="49"/>
      <c r="Z263" s="49"/>
      <c r="AA263" s="49"/>
      <c r="AB263" s="49"/>
      <c r="AC263" s="85"/>
      <c r="AD263" s="85"/>
      <c r="AE263" s="85"/>
      <c r="AF263" s="85"/>
      <c r="AG263" s="85"/>
      <c r="AH263" s="85"/>
      <c r="AI263" s="8"/>
      <c r="AJ263" s="86"/>
      <c r="AK263" s="86"/>
      <c r="AL263" s="86"/>
      <c r="AM263" s="86"/>
      <c r="AN263" s="85"/>
      <c r="AO263" s="86"/>
      <c r="AP263" s="86"/>
      <c r="AQ263" s="8"/>
      <c r="AR263" s="86"/>
      <c r="AS263" s="8"/>
      <c r="AT263" s="8"/>
      <c r="AU263" s="8"/>
      <c r="AV263" s="8"/>
      <c r="AW263" s="8"/>
      <c r="AX263" s="85"/>
      <c r="AY263" s="224" t="s">
        <v>322</v>
      </c>
      <c r="AZ263" s="85"/>
      <c r="BA263" s="85"/>
      <c r="BB263" s="85"/>
      <c r="BC263" s="85"/>
      <c r="BD263" s="85"/>
      <c r="BE263" s="133">
        <v>100</v>
      </c>
      <c r="BF263" s="106">
        <v>0</v>
      </c>
      <c r="BG263" s="105">
        <v>18</v>
      </c>
    </row>
    <row r="264" spans="1:59" ht="57.6" x14ac:dyDescent="0.3">
      <c r="A264" s="41" t="s">
        <v>1642</v>
      </c>
      <c r="B264" s="42" t="s">
        <v>1643</v>
      </c>
      <c r="C264" s="43" t="s">
        <v>1887</v>
      </c>
      <c r="D264" s="220" t="s">
        <v>2021</v>
      </c>
      <c r="E264" s="220" t="s">
        <v>2023</v>
      </c>
      <c r="F264" s="88" t="s">
        <v>1998</v>
      </c>
      <c r="G264" s="88" t="s">
        <v>1639</v>
      </c>
      <c r="H264" s="88"/>
      <c r="I264" s="45"/>
      <c r="J264" s="45"/>
      <c r="K264" s="45"/>
      <c r="L264" s="45"/>
      <c r="M264" s="46"/>
      <c r="N264" s="46"/>
      <c r="O264" s="46"/>
      <c r="P264" s="46"/>
      <c r="Q264" s="47"/>
      <c r="R264" s="47"/>
      <c r="S264" s="47"/>
      <c r="T264" s="47"/>
      <c r="U264" s="48"/>
      <c r="V264" s="48"/>
      <c r="W264" s="48"/>
      <c r="X264" s="48"/>
      <c r="Y264" s="49"/>
      <c r="Z264" s="49"/>
      <c r="AA264" s="49"/>
      <c r="AB264" s="49"/>
      <c r="AC264" s="85"/>
      <c r="AD264" s="85"/>
      <c r="AE264" s="85"/>
      <c r="AF264" s="85"/>
      <c r="AG264" s="85"/>
      <c r="AH264" s="85"/>
      <c r="AI264" s="8"/>
      <c r="AJ264" s="86"/>
      <c r="AK264" s="86"/>
      <c r="AL264" s="86"/>
      <c r="AM264" s="86"/>
      <c r="AN264" s="85"/>
      <c r="AO264" s="86"/>
      <c r="AP264" s="86"/>
      <c r="AQ264" s="8"/>
      <c r="AR264" s="86"/>
      <c r="AS264" s="8"/>
      <c r="AT264" s="8"/>
      <c r="AU264" s="8"/>
      <c r="AV264" s="8"/>
      <c r="AW264" s="8"/>
      <c r="AX264" s="85"/>
      <c r="AY264" s="224" t="s">
        <v>322</v>
      </c>
      <c r="AZ264" s="85"/>
      <c r="BA264" s="85"/>
      <c r="BB264" s="85"/>
      <c r="BC264" s="85"/>
      <c r="BD264" s="85"/>
      <c r="BE264" s="133">
        <v>100</v>
      </c>
      <c r="BF264" s="106">
        <v>0</v>
      </c>
      <c r="BG264" s="105">
        <v>18</v>
      </c>
    </row>
    <row r="265" spans="1:59" ht="43.2" x14ac:dyDescent="0.3">
      <c r="A265" s="41" t="s">
        <v>1644</v>
      </c>
      <c r="B265" s="42" t="s">
        <v>1645</v>
      </c>
      <c r="C265" s="43" t="s">
        <v>1887</v>
      </c>
      <c r="D265" s="220" t="s">
        <v>2021</v>
      </c>
      <c r="E265" s="220" t="s">
        <v>2023</v>
      </c>
      <c r="F265" s="88" t="s">
        <v>2003</v>
      </c>
      <c r="G265" s="88" t="s">
        <v>1646</v>
      </c>
      <c r="H265" s="88"/>
      <c r="I265" s="45"/>
      <c r="J265" s="45"/>
      <c r="K265" s="45"/>
      <c r="L265" s="45"/>
      <c r="M265" s="46"/>
      <c r="N265" s="46"/>
      <c r="O265" s="46"/>
      <c r="P265" s="46"/>
      <c r="Q265" s="47"/>
      <c r="R265" s="47"/>
      <c r="S265" s="47"/>
      <c r="T265" s="47"/>
      <c r="U265" s="48"/>
      <c r="V265" s="48"/>
      <c r="W265" s="48"/>
      <c r="X265" s="48"/>
      <c r="Y265" s="49"/>
      <c r="Z265" s="49"/>
      <c r="AA265" s="49"/>
      <c r="AB265" s="49"/>
      <c r="AC265" s="85"/>
      <c r="AD265" s="85"/>
      <c r="AE265" s="85"/>
      <c r="AF265" s="85"/>
      <c r="AG265" s="85"/>
      <c r="AH265" s="85"/>
      <c r="AI265" s="8"/>
      <c r="AJ265" s="86"/>
      <c r="AK265" s="86"/>
      <c r="AL265" s="86"/>
      <c r="AM265" s="86"/>
      <c r="AN265" s="85"/>
      <c r="AO265" s="86"/>
      <c r="AP265" s="86"/>
      <c r="AQ265" s="8"/>
      <c r="AR265" s="86"/>
      <c r="AS265" s="8"/>
      <c r="AT265" s="8"/>
      <c r="AU265" s="8"/>
      <c r="AV265" s="8"/>
      <c r="AW265" s="8"/>
      <c r="AX265" s="85"/>
      <c r="AY265" s="224" t="s">
        <v>322</v>
      </c>
      <c r="AZ265" s="85"/>
      <c r="BA265" s="85"/>
      <c r="BB265" s="85"/>
      <c r="BC265" s="85"/>
      <c r="BD265" s="85"/>
      <c r="BE265" s="133">
        <v>100</v>
      </c>
      <c r="BF265" s="106">
        <v>0</v>
      </c>
      <c r="BG265" s="105">
        <v>18</v>
      </c>
    </row>
    <row r="266" spans="1:59" ht="43.2" x14ac:dyDescent="0.3">
      <c r="A266" s="41" t="s">
        <v>1647</v>
      </c>
      <c r="B266" s="42" t="s">
        <v>1648</v>
      </c>
      <c r="C266" s="43" t="s">
        <v>1887</v>
      </c>
      <c r="D266" s="220" t="s">
        <v>2021</v>
      </c>
      <c r="E266" s="220" t="s">
        <v>2023</v>
      </c>
      <c r="F266" s="88" t="s">
        <v>2000</v>
      </c>
      <c r="G266" s="88" t="s">
        <v>1646</v>
      </c>
      <c r="H266" s="88"/>
      <c r="I266" s="45"/>
      <c r="J266" s="45"/>
      <c r="K266" s="45"/>
      <c r="L266" s="45"/>
      <c r="M266" s="46"/>
      <c r="N266" s="46"/>
      <c r="O266" s="46"/>
      <c r="P266" s="46"/>
      <c r="Q266" s="47"/>
      <c r="R266" s="47"/>
      <c r="S266" s="47"/>
      <c r="T266" s="47"/>
      <c r="U266" s="48"/>
      <c r="V266" s="48"/>
      <c r="W266" s="48"/>
      <c r="X266" s="48"/>
      <c r="Y266" s="49"/>
      <c r="Z266" s="49"/>
      <c r="AA266" s="49"/>
      <c r="AB266" s="49"/>
      <c r="AC266" s="85"/>
      <c r="AD266" s="85"/>
      <c r="AE266" s="85"/>
      <c r="AF266" s="85"/>
      <c r="AG266" s="85"/>
      <c r="AH266" s="85"/>
      <c r="AI266" s="8"/>
      <c r="AJ266" s="86"/>
      <c r="AK266" s="86"/>
      <c r="AL266" s="86"/>
      <c r="AM266" s="86"/>
      <c r="AN266" s="85"/>
      <c r="AO266" s="86"/>
      <c r="AP266" s="86"/>
      <c r="AQ266" s="8"/>
      <c r="AR266" s="86"/>
      <c r="AS266" s="8"/>
      <c r="AT266" s="8"/>
      <c r="AU266" s="8"/>
      <c r="AV266" s="8"/>
      <c r="AW266" s="8"/>
      <c r="AX266" s="85"/>
      <c r="AY266" s="224" t="s">
        <v>322</v>
      </c>
      <c r="AZ266" s="85"/>
      <c r="BA266" s="85"/>
      <c r="BB266" s="85"/>
      <c r="BC266" s="85"/>
      <c r="BD266" s="85"/>
      <c r="BE266" s="133">
        <v>100</v>
      </c>
      <c r="BF266" s="106">
        <v>0</v>
      </c>
      <c r="BG266" s="105">
        <v>18</v>
      </c>
    </row>
    <row r="267" spans="1:59" ht="57.6" x14ac:dyDescent="0.3">
      <c r="A267" s="41" t="s">
        <v>1649</v>
      </c>
      <c r="B267" s="42" t="s">
        <v>1650</v>
      </c>
      <c r="C267" s="43" t="s">
        <v>1887</v>
      </c>
      <c r="D267" s="220" t="s">
        <v>1859</v>
      </c>
      <c r="E267" s="220" t="s">
        <v>2010</v>
      </c>
      <c r="F267" s="88" t="s">
        <v>2001</v>
      </c>
      <c r="G267" s="88" t="s">
        <v>1651</v>
      </c>
      <c r="H267" s="88"/>
      <c r="I267" s="45"/>
      <c r="J267" s="45"/>
      <c r="K267" s="45"/>
      <c r="L267" s="45"/>
      <c r="M267" s="46"/>
      <c r="N267" s="46"/>
      <c r="O267" s="46"/>
      <c r="P267" s="46"/>
      <c r="Q267" s="47"/>
      <c r="R267" s="47"/>
      <c r="S267" s="47"/>
      <c r="T267" s="47"/>
      <c r="U267" s="48"/>
      <c r="V267" s="48"/>
      <c r="W267" s="48"/>
      <c r="X267" s="48"/>
      <c r="Y267" s="49"/>
      <c r="Z267" s="49"/>
      <c r="AA267" s="49"/>
      <c r="AB267" s="49"/>
      <c r="AC267" s="85"/>
      <c r="AD267" s="85"/>
      <c r="AE267" s="85"/>
      <c r="AF267" s="85"/>
      <c r="AG267" s="85"/>
      <c r="AH267" s="85"/>
      <c r="AI267" s="8"/>
      <c r="AJ267" s="86"/>
      <c r="AK267" s="86"/>
      <c r="AL267" s="86"/>
      <c r="AM267" s="86"/>
      <c r="AN267" s="85"/>
      <c r="AO267" s="86"/>
      <c r="AP267" s="86"/>
      <c r="AQ267" s="8"/>
      <c r="AR267" s="86"/>
      <c r="AS267" s="8"/>
      <c r="AT267" s="8"/>
      <c r="AU267" s="8"/>
      <c r="AV267" s="8"/>
      <c r="AW267" s="8"/>
      <c r="AX267" s="85"/>
      <c r="AY267" s="224" t="s">
        <v>322</v>
      </c>
      <c r="AZ267" s="85"/>
      <c r="BA267" s="85"/>
      <c r="BB267" s="85"/>
      <c r="BC267" s="85"/>
      <c r="BD267" s="85"/>
      <c r="BE267" s="133">
        <v>100</v>
      </c>
      <c r="BF267" s="106">
        <v>0</v>
      </c>
      <c r="BG267" s="105">
        <v>18</v>
      </c>
    </row>
    <row r="268" spans="1:59" ht="43.2" x14ac:dyDescent="0.3">
      <c r="A268" s="41" t="s">
        <v>1652</v>
      </c>
      <c r="B268" s="42" t="s">
        <v>1653</v>
      </c>
      <c r="C268" s="43" t="s">
        <v>1887</v>
      </c>
      <c r="D268" s="220" t="s">
        <v>1859</v>
      </c>
      <c r="E268" s="220" t="s">
        <v>2010</v>
      </c>
      <c r="F268" s="88" t="s">
        <v>2002</v>
      </c>
      <c r="G268" s="88" t="s">
        <v>1654</v>
      </c>
      <c r="H268" s="88"/>
      <c r="I268" s="45"/>
      <c r="J268" s="45"/>
      <c r="K268" s="45"/>
      <c r="L268" s="45"/>
      <c r="M268" s="46"/>
      <c r="N268" s="46"/>
      <c r="O268" s="46"/>
      <c r="P268" s="46"/>
      <c r="Q268" s="47"/>
      <c r="R268" s="47"/>
      <c r="S268" s="47"/>
      <c r="T268" s="47"/>
      <c r="U268" s="48"/>
      <c r="V268" s="48"/>
      <c r="W268" s="48"/>
      <c r="X268" s="48"/>
      <c r="Y268" s="49"/>
      <c r="Z268" s="49"/>
      <c r="AA268" s="49"/>
      <c r="AB268" s="49"/>
      <c r="AC268" s="85"/>
      <c r="AD268" s="85"/>
      <c r="AE268" s="85"/>
      <c r="AF268" s="85"/>
      <c r="AG268" s="85"/>
      <c r="AH268" s="85"/>
      <c r="AI268" s="8"/>
      <c r="AJ268" s="86"/>
      <c r="AK268" s="86"/>
      <c r="AL268" s="86"/>
      <c r="AM268" s="86"/>
      <c r="AN268" s="85"/>
      <c r="AO268" s="86"/>
      <c r="AP268" s="86"/>
      <c r="AQ268" s="8"/>
      <c r="AR268" s="86"/>
      <c r="AS268" s="8"/>
      <c r="AT268" s="8"/>
      <c r="AU268" s="8"/>
      <c r="AV268" s="8"/>
      <c r="AW268" s="8"/>
      <c r="AX268" s="85"/>
      <c r="AY268" s="224" t="s">
        <v>322</v>
      </c>
      <c r="AZ268" s="85"/>
      <c r="BA268" s="85"/>
      <c r="BB268" s="85"/>
      <c r="BC268" s="85"/>
      <c r="BD268" s="85"/>
      <c r="BE268" s="133">
        <v>100</v>
      </c>
      <c r="BF268" s="106">
        <v>0</v>
      </c>
      <c r="BG268" s="105">
        <v>18</v>
      </c>
    </row>
    <row r="269" spans="1:59" ht="57.6" x14ac:dyDescent="0.3">
      <c r="A269" s="41" t="s">
        <v>1655</v>
      </c>
      <c r="B269" s="42" t="s">
        <v>1656</v>
      </c>
      <c r="C269" s="43" t="s">
        <v>1887</v>
      </c>
      <c r="D269" s="220" t="s">
        <v>1859</v>
      </c>
      <c r="E269" s="220" t="s">
        <v>2010</v>
      </c>
      <c r="F269" s="88" t="s">
        <v>1657</v>
      </c>
      <c r="G269" s="88" t="s">
        <v>1657</v>
      </c>
      <c r="H269" s="88"/>
      <c r="I269" s="45"/>
      <c r="J269" s="45"/>
      <c r="K269" s="45"/>
      <c r="L269" s="45"/>
      <c r="M269" s="46"/>
      <c r="N269" s="46"/>
      <c r="O269" s="46"/>
      <c r="P269" s="46"/>
      <c r="Q269" s="47"/>
      <c r="R269" s="47"/>
      <c r="S269" s="47"/>
      <c r="T269" s="47"/>
      <c r="U269" s="48"/>
      <c r="V269" s="48"/>
      <c r="W269" s="48"/>
      <c r="X269" s="48"/>
      <c r="Y269" s="49"/>
      <c r="Z269" s="49"/>
      <c r="AA269" s="49"/>
      <c r="AB269" s="49"/>
      <c r="AC269" s="85"/>
      <c r="AD269" s="85"/>
      <c r="AE269" s="85"/>
      <c r="AF269" s="85"/>
      <c r="AG269" s="85"/>
      <c r="AH269" s="85"/>
      <c r="AI269" s="8"/>
      <c r="AJ269" s="86"/>
      <c r="AK269" s="86"/>
      <c r="AL269" s="86"/>
      <c r="AM269" s="86"/>
      <c r="AN269" s="85"/>
      <c r="AO269" s="86"/>
      <c r="AP269" s="86"/>
      <c r="AQ269" s="8"/>
      <c r="AR269" s="86"/>
      <c r="AS269" s="8"/>
      <c r="AT269" s="8"/>
      <c r="AU269" s="8"/>
      <c r="AV269" s="8"/>
      <c r="AW269" s="8"/>
      <c r="AX269" s="85"/>
      <c r="AY269" s="224" t="s">
        <v>322</v>
      </c>
      <c r="AZ269" s="85"/>
      <c r="BA269" s="85"/>
      <c r="BB269" s="85"/>
      <c r="BC269" s="85"/>
      <c r="BD269" s="85"/>
      <c r="BE269" s="133">
        <v>100</v>
      </c>
      <c r="BF269" s="106">
        <v>0</v>
      </c>
      <c r="BG269" s="105">
        <v>18</v>
      </c>
    </row>
    <row r="270" spans="1:59" ht="72" x14ac:dyDescent="0.3">
      <c r="A270" s="41" t="s">
        <v>1658</v>
      </c>
      <c r="B270" s="42" t="s">
        <v>1659</v>
      </c>
      <c r="C270" s="43" t="s">
        <v>1887</v>
      </c>
      <c r="D270" s="220" t="s">
        <v>1859</v>
      </c>
      <c r="E270" s="220" t="s">
        <v>2010</v>
      </c>
      <c r="F270" s="88" t="s">
        <v>2004</v>
      </c>
      <c r="G270" s="88" t="s">
        <v>1660</v>
      </c>
      <c r="H270" s="88"/>
      <c r="I270" s="45"/>
      <c r="J270" s="45"/>
      <c r="K270" s="45"/>
      <c r="L270" s="45"/>
      <c r="M270" s="46"/>
      <c r="N270" s="46"/>
      <c r="O270" s="46"/>
      <c r="P270" s="46"/>
      <c r="Q270" s="47"/>
      <c r="R270" s="47"/>
      <c r="S270" s="47"/>
      <c r="T270" s="47"/>
      <c r="U270" s="48"/>
      <c r="V270" s="48"/>
      <c r="W270" s="48"/>
      <c r="X270" s="48"/>
      <c r="Y270" s="49"/>
      <c r="Z270" s="49"/>
      <c r="AA270" s="49"/>
      <c r="AB270" s="49"/>
      <c r="AC270" s="85"/>
      <c r="AD270" s="85"/>
      <c r="AE270" s="85"/>
      <c r="AF270" s="85"/>
      <c r="AG270" s="85"/>
      <c r="AH270" s="85"/>
      <c r="AI270" s="8"/>
      <c r="AJ270" s="86"/>
      <c r="AK270" s="86"/>
      <c r="AL270" s="86"/>
      <c r="AM270" s="86"/>
      <c r="AN270" s="85"/>
      <c r="AO270" s="86"/>
      <c r="AP270" s="86"/>
      <c r="AQ270" s="8"/>
      <c r="AR270" s="86"/>
      <c r="AS270" s="8"/>
      <c r="AT270" s="8"/>
      <c r="AU270" s="8"/>
      <c r="AV270" s="8"/>
      <c r="AW270" s="8"/>
      <c r="AX270" s="85"/>
      <c r="AY270" s="224" t="s">
        <v>322</v>
      </c>
      <c r="AZ270" s="85"/>
      <c r="BA270" s="85"/>
      <c r="BB270" s="85"/>
      <c r="BC270" s="85"/>
      <c r="BD270" s="85"/>
      <c r="BE270" s="133">
        <v>100</v>
      </c>
      <c r="BF270" s="106">
        <v>0</v>
      </c>
      <c r="BG270" s="105">
        <v>18</v>
      </c>
    </row>
    <row r="271" spans="1:59" ht="43.2" x14ac:dyDescent="0.3">
      <c r="A271" s="41" t="s">
        <v>1661</v>
      </c>
      <c r="B271" s="42" t="s">
        <v>1662</v>
      </c>
      <c r="C271" s="43" t="s">
        <v>1887</v>
      </c>
      <c r="D271" s="220" t="s">
        <v>1859</v>
      </c>
      <c r="E271" s="220" t="s">
        <v>2010</v>
      </c>
      <c r="F271" s="88" t="s">
        <v>1663</v>
      </c>
      <c r="G271" s="88" t="s">
        <v>1663</v>
      </c>
      <c r="H271" s="88"/>
      <c r="I271" s="45"/>
      <c r="J271" s="45"/>
      <c r="K271" s="45"/>
      <c r="L271" s="45"/>
      <c r="M271" s="46"/>
      <c r="N271" s="46"/>
      <c r="O271" s="46"/>
      <c r="P271" s="46"/>
      <c r="Q271" s="47"/>
      <c r="R271" s="47"/>
      <c r="S271" s="47"/>
      <c r="T271" s="47"/>
      <c r="U271" s="48"/>
      <c r="V271" s="48"/>
      <c r="W271" s="48"/>
      <c r="X271" s="48"/>
      <c r="Y271" s="49"/>
      <c r="Z271" s="49"/>
      <c r="AA271" s="49"/>
      <c r="AB271" s="49"/>
      <c r="AC271" s="85"/>
      <c r="AD271" s="85"/>
      <c r="AE271" s="85"/>
      <c r="AF271" s="85"/>
      <c r="AG271" s="85"/>
      <c r="AH271" s="85"/>
      <c r="AI271" s="8"/>
      <c r="AJ271" s="86"/>
      <c r="AK271" s="86"/>
      <c r="AL271" s="86"/>
      <c r="AM271" s="86"/>
      <c r="AN271" s="85"/>
      <c r="AO271" s="86"/>
      <c r="AP271" s="86"/>
      <c r="AQ271" s="8"/>
      <c r="AR271" s="86"/>
      <c r="AS271" s="8"/>
      <c r="AT271" s="8"/>
      <c r="AU271" s="8"/>
      <c r="AV271" s="8"/>
      <c r="AW271" s="8"/>
      <c r="AX271" s="85"/>
      <c r="AY271" s="224" t="s">
        <v>322</v>
      </c>
      <c r="AZ271" s="85"/>
      <c r="BA271" s="85"/>
      <c r="BB271" s="85"/>
      <c r="BC271" s="85"/>
      <c r="BD271" s="85"/>
      <c r="BE271" s="133">
        <v>100</v>
      </c>
      <c r="BF271" s="106">
        <v>0</v>
      </c>
      <c r="BG271" s="105">
        <v>18</v>
      </c>
    </row>
    <row r="272" spans="1:59" ht="43.2" x14ac:dyDescent="0.3">
      <c r="A272" s="41" t="s">
        <v>1664</v>
      </c>
      <c r="B272" s="42" t="s">
        <v>1665</v>
      </c>
      <c r="C272" s="43" t="s">
        <v>1887</v>
      </c>
      <c r="D272" s="220" t="s">
        <v>1892</v>
      </c>
      <c r="E272" s="220" t="s">
        <v>2011</v>
      </c>
      <c r="F272" s="88" t="s">
        <v>2005</v>
      </c>
      <c r="G272" s="88" t="s">
        <v>1666</v>
      </c>
      <c r="H272" s="88"/>
      <c r="I272" s="45"/>
      <c r="J272" s="45"/>
      <c r="K272" s="45"/>
      <c r="L272" s="45"/>
      <c r="M272" s="46"/>
      <c r="N272" s="46"/>
      <c r="O272" s="46"/>
      <c r="P272" s="46"/>
      <c r="Q272" s="47"/>
      <c r="R272" s="47"/>
      <c r="S272" s="47"/>
      <c r="T272" s="47"/>
      <c r="U272" s="48"/>
      <c r="V272" s="48"/>
      <c r="W272" s="48"/>
      <c r="X272" s="48"/>
      <c r="Y272" s="49"/>
      <c r="Z272" s="49"/>
      <c r="AA272" s="49"/>
      <c r="AB272" s="49"/>
      <c r="AC272" s="85"/>
      <c r="AD272" s="85"/>
      <c r="AE272" s="85"/>
      <c r="AF272" s="85"/>
      <c r="AG272" s="85"/>
      <c r="AH272" s="85"/>
      <c r="AI272" s="8"/>
      <c r="AJ272" s="86"/>
      <c r="AK272" s="86"/>
      <c r="AL272" s="86"/>
      <c r="AM272" s="86"/>
      <c r="AN272" s="85"/>
      <c r="AO272" s="86"/>
      <c r="AP272" s="86"/>
      <c r="AQ272" s="8"/>
      <c r="AR272" s="86"/>
      <c r="AS272" s="8"/>
      <c r="AT272" s="8"/>
      <c r="AU272" s="8"/>
      <c r="AV272" s="8"/>
      <c r="AW272" s="8"/>
      <c r="AX272" s="85"/>
      <c r="AY272" s="224" t="s">
        <v>322</v>
      </c>
      <c r="AZ272" s="85"/>
      <c r="BA272" s="85"/>
      <c r="BB272" s="85"/>
      <c r="BC272" s="85"/>
      <c r="BD272" s="85"/>
      <c r="BE272" s="133">
        <v>100</v>
      </c>
      <c r="BF272" s="106">
        <v>0</v>
      </c>
      <c r="BG272" s="105">
        <v>18</v>
      </c>
    </row>
    <row r="273" spans="1:59" ht="43.2" x14ac:dyDescent="0.3">
      <c r="A273" s="41" t="s">
        <v>1667</v>
      </c>
      <c r="B273" s="42" t="s">
        <v>1668</v>
      </c>
      <c r="C273" s="43" t="s">
        <v>1887</v>
      </c>
      <c r="D273" s="220" t="s">
        <v>2015</v>
      </c>
      <c r="E273" s="220" t="s">
        <v>2016</v>
      </c>
      <c r="F273" s="88" t="s">
        <v>2006</v>
      </c>
      <c r="G273" s="88" t="s">
        <v>1669</v>
      </c>
      <c r="H273" s="88"/>
      <c r="I273" s="45"/>
      <c r="J273" s="45"/>
      <c r="K273" s="45"/>
      <c r="L273" s="45"/>
      <c r="M273" s="46"/>
      <c r="N273" s="46"/>
      <c r="O273" s="46"/>
      <c r="P273" s="46"/>
      <c r="Q273" s="47"/>
      <c r="R273" s="47"/>
      <c r="S273" s="47"/>
      <c r="T273" s="47"/>
      <c r="U273" s="48"/>
      <c r="V273" s="48"/>
      <c r="W273" s="48"/>
      <c r="X273" s="48"/>
      <c r="Y273" s="49"/>
      <c r="Z273" s="49"/>
      <c r="AA273" s="49"/>
      <c r="AB273" s="49"/>
      <c r="AC273" s="85"/>
      <c r="AD273" s="85"/>
      <c r="AE273" s="85"/>
      <c r="AF273" s="85"/>
      <c r="AG273" s="85"/>
      <c r="AH273" s="85"/>
      <c r="AI273" s="8"/>
      <c r="AJ273" s="86"/>
      <c r="AK273" s="86"/>
      <c r="AL273" s="86"/>
      <c r="AM273" s="86"/>
      <c r="AN273" s="85"/>
      <c r="AO273" s="86"/>
      <c r="AP273" s="86"/>
      <c r="AQ273" s="8"/>
      <c r="AR273" s="86"/>
      <c r="AS273" s="8"/>
      <c r="AT273" s="8"/>
      <c r="AU273" s="8"/>
      <c r="AV273" s="8"/>
      <c r="AW273" s="8"/>
      <c r="AX273" s="85"/>
      <c r="AY273" s="224" t="s">
        <v>322</v>
      </c>
      <c r="AZ273" s="85"/>
      <c r="BA273" s="85"/>
      <c r="BB273" s="85"/>
      <c r="BC273" s="85"/>
      <c r="BD273" s="85"/>
      <c r="BE273" s="133">
        <v>100</v>
      </c>
      <c r="BF273" s="106">
        <v>0</v>
      </c>
      <c r="BG273" s="105">
        <v>18</v>
      </c>
    </row>
    <row r="274" spans="1:59" ht="86.4" x14ac:dyDescent="0.3">
      <c r="A274" s="41" t="s">
        <v>1670</v>
      </c>
      <c r="B274" s="42" t="s">
        <v>1671</v>
      </c>
      <c r="C274" s="43" t="s">
        <v>1887</v>
      </c>
      <c r="D274" s="220" t="s">
        <v>2015</v>
      </c>
      <c r="E274" s="220" t="s">
        <v>2017</v>
      </c>
      <c r="F274" s="88" t="s">
        <v>2007</v>
      </c>
      <c r="G274" s="88" t="s">
        <v>1669</v>
      </c>
      <c r="H274" s="88"/>
      <c r="I274" s="45"/>
      <c r="J274" s="45"/>
      <c r="K274" s="45"/>
      <c r="L274" s="45"/>
      <c r="M274" s="46"/>
      <c r="N274" s="46"/>
      <c r="O274" s="46"/>
      <c r="P274" s="46"/>
      <c r="Q274" s="47"/>
      <c r="R274" s="47"/>
      <c r="S274" s="47"/>
      <c r="T274" s="47"/>
      <c r="U274" s="48"/>
      <c r="V274" s="48"/>
      <c r="W274" s="48"/>
      <c r="X274" s="48"/>
      <c r="Y274" s="49"/>
      <c r="Z274" s="49"/>
      <c r="AA274" s="49"/>
      <c r="AB274" s="49"/>
      <c r="AC274" s="85"/>
      <c r="AD274" s="85"/>
      <c r="AE274" s="85"/>
      <c r="AF274" s="85"/>
      <c r="AG274" s="85"/>
      <c r="AH274" s="85"/>
      <c r="AI274" s="8"/>
      <c r="AJ274" s="86"/>
      <c r="AK274" s="86"/>
      <c r="AL274" s="86"/>
      <c r="AM274" s="86"/>
      <c r="AN274" s="85"/>
      <c r="AO274" s="86"/>
      <c r="AP274" s="86"/>
      <c r="AQ274" s="8"/>
      <c r="AR274" s="86"/>
      <c r="AS274" s="8"/>
      <c r="AT274" s="8"/>
      <c r="AU274" s="8"/>
      <c r="AV274" s="8"/>
      <c r="AW274" s="8"/>
      <c r="AX274" s="85"/>
      <c r="AY274" s="224" t="s">
        <v>322</v>
      </c>
      <c r="AZ274" s="85"/>
      <c r="BA274" s="85"/>
      <c r="BB274" s="85"/>
      <c r="BC274" s="85"/>
      <c r="BD274" s="85"/>
      <c r="BE274" s="133">
        <v>100</v>
      </c>
      <c r="BF274" s="106">
        <v>0</v>
      </c>
      <c r="BG274" s="105">
        <v>18</v>
      </c>
    </row>
    <row r="275" spans="1:59" ht="57.6" x14ac:dyDescent="0.3">
      <c r="A275" s="41" t="s">
        <v>1672</v>
      </c>
      <c r="B275" s="42" t="s">
        <v>1673</v>
      </c>
      <c r="C275" s="43" t="s">
        <v>1887</v>
      </c>
      <c r="D275" s="220" t="s">
        <v>1892</v>
      </c>
      <c r="E275" s="220" t="s">
        <v>2011</v>
      </c>
      <c r="F275" s="88" t="s">
        <v>2008</v>
      </c>
      <c r="G275" s="88" t="s">
        <v>1666</v>
      </c>
      <c r="H275" s="88"/>
      <c r="I275" s="45"/>
      <c r="J275" s="45"/>
      <c r="K275" s="45"/>
      <c r="L275" s="45"/>
      <c r="M275" s="46"/>
      <c r="N275" s="46"/>
      <c r="O275" s="46"/>
      <c r="P275" s="46"/>
      <c r="Q275" s="47"/>
      <c r="R275" s="47"/>
      <c r="S275" s="47"/>
      <c r="T275" s="47"/>
      <c r="U275" s="48"/>
      <c r="V275" s="48"/>
      <c r="W275" s="48"/>
      <c r="X275" s="48"/>
      <c r="Y275" s="49"/>
      <c r="Z275" s="49"/>
      <c r="AA275" s="49"/>
      <c r="AB275" s="49"/>
      <c r="AC275" s="85"/>
      <c r="AD275" s="85"/>
      <c r="AE275" s="85"/>
      <c r="AF275" s="85"/>
      <c r="AG275" s="85"/>
      <c r="AH275" s="85"/>
      <c r="AI275" s="8"/>
      <c r="AJ275" s="86"/>
      <c r="AK275" s="86"/>
      <c r="AL275" s="86"/>
      <c r="AM275" s="86"/>
      <c r="AN275" s="85"/>
      <c r="AO275" s="86"/>
      <c r="AP275" s="86"/>
      <c r="AQ275" s="8"/>
      <c r="AR275" s="86"/>
      <c r="AS275" s="8"/>
      <c r="AT275" s="8"/>
      <c r="AU275" s="8"/>
      <c r="AV275" s="8"/>
      <c r="AW275" s="8"/>
      <c r="AX275" s="85"/>
      <c r="AY275" s="224" t="s">
        <v>322</v>
      </c>
      <c r="AZ275" s="85"/>
      <c r="BA275" s="85"/>
      <c r="BB275" s="85"/>
      <c r="BC275" s="85"/>
      <c r="BD275" s="85"/>
      <c r="BE275" s="133">
        <v>100</v>
      </c>
      <c r="BF275" s="106">
        <v>0</v>
      </c>
      <c r="BG275" s="105">
        <v>18</v>
      </c>
    </row>
    <row r="276" spans="1:59" ht="57.6" x14ac:dyDescent="0.3">
      <c r="A276" s="41" t="s">
        <v>1674</v>
      </c>
      <c r="B276" s="42" t="s">
        <v>1675</v>
      </c>
      <c r="C276" s="43" t="s">
        <v>1887</v>
      </c>
      <c r="D276" s="220" t="s">
        <v>1892</v>
      </c>
      <c r="E276" s="220" t="s">
        <v>2011</v>
      </c>
      <c r="F276" s="88" t="s">
        <v>2009</v>
      </c>
      <c r="G276" s="88" t="s">
        <v>1666</v>
      </c>
      <c r="H276" s="88"/>
      <c r="I276" s="45"/>
      <c r="J276" s="45"/>
      <c r="K276" s="45"/>
      <c r="L276" s="45"/>
      <c r="M276" s="46"/>
      <c r="N276" s="46"/>
      <c r="O276" s="46"/>
      <c r="P276" s="46"/>
      <c r="Q276" s="47"/>
      <c r="R276" s="47"/>
      <c r="S276" s="47"/>
      <c r="T276" s="47"/>
      <c r="U276" s="48"/>
      <c r="V276" s="48"/>
      <c r="W276" s="48"/>
      <c r="X276" s="48"/>
      <c r="Y276" s="49"/>
      <c r="Z276" s="49"/>
      <c r="AA276" s="49"/>
      <c r="AB276" s="49"/>
      <c r="AC276" s="85"/>
      <c r="AD276" s="85"/>
      <c r="AE276" s="85"/>
      <c r="AF276" s="85"/>
      <c r="AG276" s="85"/>
      <c r="AH276" s="85"/>
      <c r="AI276" s="8"/>
      <c r="AJ276" s="86"/>
      <c r="AK276" s="86"/>
      <c r="AL276" s="86"/>
      <c r="AM276" s="86"/>
      <c r="AN276" s="85"/>
      <c r="AO276" s="86"/>
      <c r="AP276" s="86"/>
      <c r="AQ276" s="8"/>
      <c r="AR276" s="86"/>
      <c r="AS276" s="8"/>
      <c r="AT276" s="8"/>
      <c r="AU276" s="8"/>
      <c r="AV276" s="8"/>
      <c r="AW276" s="8"/>
      <c r="AX276" s="85"/>
      <c r="AY276" s="224" t="s">
        <v>322</v>
      </c>
      <c r="AZ276" s="85"/>
      <c r="BA276" s="85"/>
      <c r="BB276" s="85"/>
      <c r="BC276" s="85"/>
      <c r="BD276" s="85"/>
      <c r="BE276" s="133">
        <v>100</v>
      </c>
      <c r="BF276" s="106">
        <v>0</v>
      </c>
      <c r="BG276" s="105">
        <v>18</v>
      </c>
    </row>
    <row r="277" spans="1:59" ht="57.6" x14ac:dyDescent="0.3">
      <c r="A277" s="41" t="s">
        <v>1676</v>
      </c>
      <c r="B277" s="42" t="s">
        <v>1677</v>
      </c>
      <c r="C277" s="43" t="s">
        <v>1887</v>
      </c>
      <c r="D277" s="220" t="s">
        <v>2015</v>
      </c>
      <c r="E277" s="220" t="s">
        <v>2018</v>
      </c>
      <c r="F277" s="88" t="s">
        <v>2012</v>
      </c>
      <c r="G277" s="88" t="s">
        <v>1678</v>
      </c>
      <c r="H277" s="88"/>
      <c r="I277" s="45"/>
      <c r="J277" s="45"/>
      <c r="K277" s="45"/>
      <c r="L277" s="45"/>
      <c r="M277" s="46"/>
      <c r="N277" s="46"/>
      <c r="O277" s="46"/>
      <c r="P277" s="46"/>
      <c r="Q277" s="47"/>
      <c r="R277" s="47"/>
      <c r="S277" s="47"/>
      <c r="T277" s="47"/>
      <c r="U277" s="48"/>
      <c r="V277" s="48"/>
      <c r="W277" s="48"/>
      <c r="X277" s="48"/>
      <c r="Y277" s="49"/>
      <c r="Z277" s="49"/>
      <c r="AA277" s="49"/>
      <c r="AB277" s="49"/>
      <c r="AC277" s="85"/>
      <c r="AD277" s="85"/>
      <c r="AE277" s="85"/>
      <c r="AF277" s="85"/>
      <c r="AG277" s="85"/>
      <c r="AH277" s="85"/>
      <c r="AI277" s="8"/>
      <c r="AJ277" s="86"/>
      <c r="AK277" s="86"/>
      <c r="AL277" s="86"/>
      <c r="AM277" s="86"/>
      <c r="AN277" s="85"/>
      <c r="AO277" s="86"/>
      <c r="AP277" s="86"/>
      <c r="AQ277" s="8"/>
      <c r="AR277" s="86"/>
      <c r="AS277" s="8"/>
      <c r="AT277" s="8"/>
      <c r="AU277" s="8"/>
      <c r="AV277" s="8"/>
      <c r="AW277" s="8"/>
      <c r="AX277" s="85"/>
      <c r="AY277" s="224" t="s">
        <v>322</v>
      </c>
      <c r="AZ277" s="85"/>
      <c r="BA277" s="85"/>
      <c r="BB277" s="85"/>
      <c r="BC277" s="85"/>
      <c r="BD277" s="85"/>
      <c r="BE277" s="133">
        <v>100</v>
      </c>
      <c r="BF277" s="106">
        <v>0</v>
      </c>
      <c r="BG277" s="105">
        <v>18</v>
      </c>
    </row>
    <row r="278" spans="1:59" ht="43.2" x14ac:dyDescent="0.3">
      <c r="A278" s="41" t="s">
        <v>1679</v>
      </c>
      <c r="B278" s="42" t="s">
        <v>1680</v>
      </c>
      <c r="C278" s="43" t="s">
        <v>1887</v>
      </c>
      <c r="D278" s="220" t="s">
        <v>2015</v>
      </c>
      <c r="E278" s="220" t="s">
        <v>2019</v>
      </c>
      <c r="F278" s="88" t="s">
        <v>2013</v>
      </c>
      <c r="G278" s="88" t="s">
        <v>1681</v>
      </c>
      <c r="H278" s="88"/>
      <c r="I278" s="45"/>
      <c r="J278" s="45"/>
      <c r="K278" s="45"/>
      <c r="L278" s="45"/>
      <c r="M278" s="46"/>
      <c r="N278" s="46"/>
      <c r="O278" s="46"/>
      <c r="P278" s="46"/>
      <c r="Q278" s="47"/>
      <c r="R278" s="47"/>
      <c r="S278" s="47"/>
      <c r="T278" s="47"/>
      <c r="U278" s="48"/>
      <c r="V278" s="48"/>
      <c r="W278" s="48"/>
      <c r="X278" s="48"/>
      <c r="Y278" s="49"/>
      <c r="Z278" s="49"/>
      <c r="AA278" s="49"/>
      <c r="AB278" s="49"/>
      <c r="AC278" s="85"/>
      <c r="AD278" s="85"/>
      <c r="AE278" s="85"/>
      <c r="AF278" s="85"/>
      <c r="AG278" s="85"/>
      <c r="AH278" s="85"/>
      <c r="AI278" s="8"/>
      <c r="AJ278" s="86"/>
      <c r="AK278" s="86"/>
      <c r="AL278" s="86"/>
      <c r="AM278" s="86"/>
      <c r="AN278" s="85"/>
      <c r="AO278" s="86"/>
      <c r="AP278" s="86"/>
      <c r="AQ278" s="8"/>
      <c r="AR278" s="86"/>
      <c r="AS278" s="8"/>
      <c r="AT278" s="8"/>
      <c r="AU278" s="8"/>
      <c r="AV278" s="8"/>
      <c r="AW278" s="8"/>
      <c r="AX278" s="85"/>
      <c r="AY278" s="224" t="s">
        <v>322</v>
      </c>
      <c r="AZ278" s="85"/>
      <c r="BA278" s="85"/>
      <c r="BB278" s="85"/>
      <c r="BC278" s="85"/>
      <c r="BD278" s="85"/>
      <c r="BE278" s="133">
        <v>100</v>
      </c>
      <c r="BF278" s="106">
        <v>0</v>
      </c>
      <c r="BG278" s="105">
        <v>18</v>
      </c>
    </row>
    <row r="279" spans="1:59" ht="57.6" x14ac:dyDescent="0.3">
      <c r="A279" s="41" t="s">
        <v>1682</v>
      </c>
      <c r="B279" s="42" t="s">
        <v>1683</v>
      </c>
      <c r="C279" s="43" t="s">
        <v>1887</v>
      </c>
      <c r="D279" s="220" t="s">
        <v>2015</v>
      </c>
      <c r="E279" s="220" t="s">
        <v>2020</v>
      </c>
      <c r="F279" s="88" t="s">
        <v>2014</v>
      </c>
      <c r="G279" s="88" t="s">
        <v>1684</v>
      </c>
      <c r="H279" s="88"/>
      <c r="I279" s="45"/>
      <c r="J279" s="45"/>
      <c r="K279" s="45"/>
      <c r="L279" s="45"/>
      <c r="M279" s="46"/>
      <c r="N279" s="46"/>
      <c r="O279" s="46"/>
      <c r="P279" s="46"/>
      <c r="Q279" s="47"/>
      <c r="R279" s="47"/>
      <c r="S279" s="47"/>
      <c r="T279" s="47"/>
      <c r="U279" s="48"/>
      <c r="V279" s="48"/>
      <c r="W279" s="48"/>
      <c r="X279" s="48"/>
      <c r="Y279" s="49"/>
      <c r="Z279" s="49"/>
      <c r="AA279" s="49"/>
      <c r="AB279" s="49"/>
      <c r="AC279" s="85"/>
      <c r="AD279" s="85"/>
      <c r="AE279" s="85"/>
      <c r="AF279" s="85"/>
      <c r="AG279" s="85"/>
      <c r="AH279" s="85"/>
      <c r="AI279" s="8"/>
      <c r="AJ279" s="86"/>
      <c r="AK279" s="86"/>
      <c r="AL279" s="86"/>
      <c r="AM279" s="86"/>
      <c r="AN279" s="85"/>
      <c r="AO279" s="86"/>
      <c r="AP279" s="86"/>
      <c r="AQ279" s="8"/>
      <c r="AR279" s="86"/>
      <c r="AS279" s="8"/>
      <c r="AT279" s="8"/>
      <c r="AU279" s="8"/>
      <c r="AV279" s="8"/>
      <c r="AW279" s="8"/>
      <c r="AX279" s="85"/>
      <c r="AY279" s="224" t="s">
        <v>322</v>
      </c>
      <c r="AZ279" s="85"/>
      <c r="BA279" s="85"/>
      <c r="BB279" s="85"/>
      <c r="BC279" s="85"/>
      <c r="BD279" s="85"/>
      <c r="BE279" s="133">
        <v>100</v>
      </c>
      <c r="BF279" s="106">
        <v>0</v>
      </c>
      <c r="BG279" s="105">
        <v>18</v>
      </c>
    </row>
    <row r="280" spans="1:59" ht="43.2" x14ac:dyDescent="0.3">
      <c r="A280" s="41" t="s">
        <v>1685</v>
      </c>
      <c r="B280" s="42" t="s">
        <v>1686</v>
      </c>
      <c r="C280" s="43" t="s">
        <v>1887</v>
      </c>
      <c r="D280" s="220" t="s">
        <v>2021</v>
      </c>
      <c r="E280" s="220" t="s">
        <v>2024</v>
      </c>
      <c r="F280" s="88" t="s">
        <v>1687</v>
      </c>
      <c r="G280" s="88" t="s">
        <v>1687</v>
      </c>
      <c r="H280" s="88"/>
      <c r="I280" s="45"/>
      <c r="J280" s="45"/>
      <c r="K280" s="45"/>
      <c r="L280" s="45"/>
      <c r="M280" s="46"/>
      <c r="N280" s="46"/>
      <c r="O280" s="46"/>
      <c r="P280" s="46"/>
      <c r="Q280" s="47"/>
      <c r="R280" s="47"/>
      <c r="S280" s="47"/>
      <c r="T280" s="47"/>
      <c r="U280" s="48"/>
      <c r="V280" s="48"/>
      <c r="W280" s="48"/>
      <c r="X280" s="48"/>
      <c r="Y280" s="49"/>
      <c r="Z280" s="49"/>
      <c r="AA280" s="49"/>
      <c r="AB280" s="49"/>
      <c r="AC280" s="85"/>
      <c r="AD280" s="85"/>
      <c r="AE280" s="85"/>
      <c r="AF280" s="85"/>
      <c r="AG280" s="85"/>
      <c r="AH280" s="85"/>
      <c r="AI280" s="8"/>
      <c r="AJ280" s="86"/>
      <c r="AK280" s="86"/>
      <c r="AL280" s="86"/>
      <c r="AM280" s="86"/>
      <c r="AN280" s="85"/>
      <c r="AO280" s="86"/>
      <c r="AP280" s="86"/>
      <c r="AQ280" s="8"/>
      <c r="AR280" s="86"/>
      <c r="AS280" s="8"/>
      <c r="AT280" s="8"/>
      <c r="AU280" s="8"/>
      <c r="AV280" s="8"/>
      <c r="AW280" s="8"/>
      <c r="AX280" s="85"/>
      <c r="AY280" s="224" t="s">
        <v>322</v>
      </c>
      <c r="AZ280" s="85"/>
      <c r="BA280" s="85"/>
      <c r="BB280" s="85"/>
      <c r="BC280" s="85"/>
      <c r="BD280" s="85"/>
      <c r="BE280" s="133">
        <v>100</v>
      </c>
      <c r="BF280" s="106">
        <v>0</v>
      </c>
      <c r="BG280" s="105">
        <v>18</v>
      </c>
    </row>
    <row r="281" spans="1:59" ht="43.2" x14ac:dyDescent="0.3">
      <c r="A281" s="41" t="s">
        <v>1688</v>
      </c>
      <c r="B281" s="42" t="s">
        <v>1689</v>
      </c>
      <c r="C281" s="43" t="s">
        <v>1887</v>
      </c>
      <c r="D281" s="220" t="s">
        <v>1881</v>
      </c>
      <c r="E281" s="220" t="s">
        <v>2025</v>
      </c>
      <c r="F281" s="88" t="s">
        <v>1690</v>
      </c>
      <c r="G281" s="88" t="s">
        <v>1690</v>
      </c>
      <c r="H281" s="88"/>
      <c r="I281" s="45"/>
      <c r="J281" s="45"/>
      <c r="K281" s="45"/>
      <c r="L281" s="45"/>
      <c r="M281" s="46"/>
      <c r="N281" s="46"/>
      <c r="O281" s="46"/>
      <c r="P281" s="46"/>
      <c r="Q281" s="47"/>
      <c r="R281" s="47"/>
      <c r="S281" s="47"/>
      <c r="T281" s="47"/>
      <c r="U281" s="48"/>
      <c r="V281" s="48"/>
      <c r="W281" s="48"/>
      <c r="X281" s="48"/>
      <c r="Y281" s="49"/>
      <c r="Z281" s="49"/>
      <c r="AA281" s="49"/>
      <c r="AB281" s="49"/>
      <c r="AC281" s="85"/>
      <c r="AD281" s="85"/>
      <c r="AE281" s="85"/>
      <c r="AF281" s="85"/>
      <c r="AG281" s="85"/>
      <c r="AH281" s="85"/>
      <c r="AI281" s="8"/>
      <c r="AJ281" s="86"/>
      <c r="AK281" s="86"/>
      <c r="AL281" s="86"/>
      <c r="AM281" s="86"/>
      <c r="AN281" s="85"/>
      <c r="AO281" s="86"/>
      <c r="AP281" s="86"/>
      <c r="AQ281" s="8"/>
      <c r="AR281" s="86"/>
      <c r="AS281" s="8"/>
      <c r="AT281" s="8"/>
      <c r="AU281" s="8"/>
      <c r="AV281" s="8"/>
      <c r="AW281" s="8"/>
      <c r="AX281" s="85"/>
      <c r="AY281" s="224" t="s">
        <v>322</v>
      </c>
      <c r="AZ281" s="85"/>
      <c r="BA281" s="85"/>
      <c r="BB281" s="85"/>
      <c r="BC281" s="85"/>
      <c r="BD281" s="85"/>
      <c r="BE281" s="133">
        <v>100</v>
      </c>
      <c r="BF281" s="106">
        <v>0</v>
      </c>
      <c r="BG281" s="105">
        <v>18</v>
      </c>
    </row>
    <row r="282" spans="1:59" ht="57.6" x14ac:dyDescent="0.3">
      <c r="A282" s="41" t="s">
        <v>1691</v>
      </c>
      <c r="B282" s="42" t="s">
        <v>1692</v>
      </c>
      <c r="C282" s="43" t="s">
        <v>1887</v>
      </c>
      <c r="D282" s="220" t="s">
        <v>1859</v>
      </c>
      <c r="E282" s="220" t="s">
        <v>2010</v>
      </c>
      <c r="F282" s="88" t="s">
        <v>1693</v>
      </c>
      <c r="G282" s="88" t="s">
        <v>1693</v>
      </c>
      <c r="H282" s="88"/>
      <c r="I282" s="45"/>
      <c r="J282" s="45"/>
      <c r="K282" s="45"/>
      <c r="L282" s="45"/>
      <c r="M282" s="46"/>
      <c r="N282" s="46"/>
      <c r="O282" s="46"/>
      <c r="P282" s="46"/>
      <c r="Q282" s="47"/>
      <c r="R282" s="47"/>
      <c r="S282" s="47"/>
      <c r="T282" s="47"/>
      <c r="U282" s="48"/>
      <c r="V282" s="48"/>
      <c r="W282" s="48"/>
      <c r="X282" s="48"/>
      <c r="Y282" s="49"/>
      <c r="Z282" s="49"/>
      <c r="AA282" s="49"/>
      <c r="AB282" s="49"/>
      <c r="AC282" s="85"/>
      <c r="AD282" s="85"/>
      <c r="AE282" s="85"/>
      <c r="AF282" s="85"/>
      <c r="AG282" s="85"/>
      <c r="AH282" s="85"/>
      <c r="AI282" s="8"/>
      <c r="AJ282" s="86"/>
      <c r="AK282" s="86"/>
      <c r="AL282" s="86"/>
      <c r="AM282" s="86"/>
      <c r="AN282" s="85"/>
      <c r="AO282" s="86"/>
      <c r="AP282" s="86"/>
      <c r="AQ282" s="8"/>
      <c r="AR282" s="86"/>
      <c r="AS282" s="8"/>
      <c r="AT282" s="8"/>
      <c r="AU282" s="8"/>
      <c r="AV282" s="8"/>
      <c r="AW282" s="8"/>
      <c r="AX282" s="85"/>
      <c r="AY282" s="224" t="s">
        <v>322</v>
      </c>
      <c r="AZ282" s="85"/>
      <c r="BA282" s="85"/>
      <c r="BB282" s="85"/>
      <c r="BC282" s="85"/>
      <c r="BD282" s="85"/>
      <c r="BE282" s="133">
        <v>100</v>
      </c>
      <c r="BF282" s="106">
        <v>0</v>
      </c>
      <c r="BG282" s="105">
        <v>18</v>
      </c>
    </row>
    <row r="283" spans="1:59" ht="43.2" x14ac:dyDescent="0.3">
      <c r="A283" s="41" t="s">
        <v>1694</v>
      </c>
      <c r="B283" s="42" t="s">
        <v>1695</v>
      </c>
      <c r="C283" s="43" t="s">
        <v>1887</v>
      </c>
      <c r="D283" s="220" t="s">
        <v>2021</v>
      </c>
      <c r="E283" s="220" t="s">
        <v>2022</v>
      </c>
      <c r="F283" s="88" t="s">
        <v>1636</v>
      </c>
      <c r="G283" s="88" t="s">
        <v>1636</v>
      </c>
      <c r="H283" s="88"/>
      <c r="I283" s="45"/>
      <c r="J283" s="45"/>
      <c r="K283" s="45"/>
      <c r="L283" s="45"/>
      <c r="M283" s="46"/>
      <c r="N283" s="46"/>
      <c r="O283" s="46"/>
      <c r="P283" s="46"/>
      <c r="Q283" s="47"/>
      <c r="R283" s="47"/>
      <c r="S283" s="47"/>
      <c r="T283" s="47"/>
      <c r="U283" s="48"/>
      <c r="V283" s="48"/>
      <c r="W283" s="48"/>
      <c r="X283" s="48"/>
      <c r="Y283" s="49"/>
      <c r="Z283" s="49"/>
      <c r="AA283" s="49"/>
      <c r="AB283" s="49"/>
      <c r="AC283" s="85"/>
      <c r="AD283" s="85"/>
      <c r="AE283" s="85"/>
      <c r="AF283" s="85"/>
      <c r="AG283" s="85"/>
      <c r="AH283" s="85"/>
      <c r="AI283" s="8"/>
      <c r="AJ283" s="86"/>
      <c r="AK283" s="86"/>
      <c r="AL283" s="86"/>
      <c r="AM283" s="86"/>
      <c r="AN283" s="85"/>
      <c r="AO283" s="86"/>
      <c r="AP283" s="86"/>
      <c r="AQ283" s="8"/>
      <c r="AR283" s="86"/>
      <c r="AS283" s="8"/>
      <c r="AT283" s="8"/>
      <c r="AU283" s="8"/>
      <c r="AV283" s="8"/>
      <c r="AW283" s="8"/>
      <c r="AX283" s="85"/>
      <c r="AY283" s="224" t="s">
        <v>322</v>
      </c>
      <c r="AZ283" s="85"/>
      <c r="BA283" s="85"/>
      <c r="BB283" s="85"/>
      <c r="BC283" s="85"/>
      <c r="BD283" s="85"/>
      <c r="BE283" s="133">
        <v>100</v>
      </c>
      <c r="BF283" s="106">
        <v>0</v>
      </c>
      <c r="BG283" s="105">
        <v>18</v>
      </c>
    </row>
    <row r="284" spans="1:59" ht="57.6" x14ac:dyDescent="0.3">
      <c r="A284" s="41" t="s">
        <v>1696</v>
      </c>
      <c r="B284" s="42" t="s">
        <v>1697</v>
      </c>
      <c r="C284" s="43" t="s">
        <v>1887</v>
      </c>
      <c r="D284" s="220" t="s">
        <v>1892</v>
      </c>
      <c r="E284" s="220" t="s">
        <v>2011</v>
      </c>
      <c r="F284" s="88" t="s">
        <v>1698</v>
      </c>
      <c r="G284" s="88" t="s">
        <v>1698</v>
      </c>
      <c r="H284" s="88"/>
      <c r="I284" s="45"/>
      <c r="J284" s="45"/>
      <c r="K284" s="45"/>
      <c r="L284" s="45"/>
      <c r="M284" s="46"/>
      <c r="N284" s="46"/>
      <c r="O284" s="46"/>
      <c r="P284" s="46"/>
      <c r="Q284" s="47"/>
      <c r="R284" s="47"/>
      <c r="S284" s="47"/>
      <c r="T284" s="47"/>
      <c r="U284" s="48"/>
      <c r="V284" s="48"/>
      <c r="W284" s="48"/>
      <c r="X284" s="48"/>
      <c r="Y284" s="49"/>
      <c r="Z284" s="49"/>
      <c r="AA284" s="49"/>
      <c r="AB284" s="49"/>
      <c r="AC284" s="85"/>
      <c r="AD284" s="85"/>
      <c r="AE284" s="85"/>
      <c r="AF284" s="85"/>
      <c r="AG284" s="85"/>
      <c r="AH284" s="85"/>
      <c r="AI284" s="8"/>
      <c r="AJ284" s="86"/>
      <c r="AK284" s="86"/>
      <c r="AL284" s="86"/>
      <c r="AM284" s="86"/>
      <c r="AN284" s="85"/>
      <c r="AO284" s="86"/>
      <c r="AP284" s="86"/>
      <c r="AQ284" s="8"/>
      <c r="AR284" s="86"/>
      <c r="AS284" s="8"/>
      <c r="AT284" s="8"/>
      <c r="AU284" s="8"/>
      <c r="AV284" s="8"/>
      <c r="AW284" s="8"/>
      <c r="AX284" s="85"/>
      <c r="AY284" s="224" t="s">
        <v>322</v>
      </c>
      <c r="AZ284" s="85"/>
      <c r="BA284" s="85"/>
      <c r="BB284" s="85"/>
      <c r="BC284" s="85"/>
      <c r="BD284" s="85"/>
      <c r="BE284" s="133">
        <v>100</v>
      </c>
      <c r="BF284" s="106">
        <v>0</v>
      </c>
      <c r="BG284" s="105">
        <v>18</v>
      </c>
    </row>
    <row r="285" spans="1:59" ht="72" x14ac:dyDescent="0.3">
      <c r="A285" s="41" t="s">
        <v>1699</v>
      </c>
      <c r="B285" s="42" t="s">
        <v>1700</v>
      </c>
      <c r="C285" s="43" t="s">
        <v>1887</v>
      </c>
      <c r="D285" s="220" t="s">
        <v>1881</v>
      </c>
      <c r="E285" s="220" t="s">
        <v>2025</v>
      </c>
      <c r="F285" s="88" t="s">
        <v>2026</v>
      </c>
      <c r="G285" s="88" t="s">
        <v>1701</v>
      </c>
      <c r="H285" s="88"/>
      <c r="I285" s="45"/>
      <c r="J285" s="45"/>
      <c r="K285" s="45"/>
      <c r="L285" s="45"/>
      <c r="M285" s="46"/>
      <c r="N285" s="46"/>
      <c r="O285" s="46"/>
      <c r="P285" s="46"/>
      <c r="Q285" s="47"/>
      <c r="R285" s="47"/>
      <c r="S285" s="47"/>
      <c r="T285" s="47"/>
      <c r="U285" s="48"/>
      <c r="V285" s="48"/>
      <c r="W285" s="48"/>
      <c r="X285" s="48"/>
      <c r="Y285" s="49"/>
      <c r="Z285" s="49"/>
      <c r="AA285" s="49"/>
      <c r="AB285" s="49"/>
      <c r="AC285" s="85"/>
      <c r="AD285" s="85"/>
      <c r="AE285" s="85"/>
      <c r="AF285" s="85"/>
      <c r="AG285" s="85"/>
      <c r="AH285" s="85"/>
      <c r="AI285" s="8"/>
      <c r="AJ285" s="86"/>
      <c r="AK285" s="86"/>
      <c r="AL285" s="86"/>
      <c r="AM285" s="86"/>
      <c r="AN285" s="85"/>
      <c r="AO285" s="86"/>
      <c r="AP285" s="86"/>
      <c r="AQ285" s="8"/>
      <c r="AR285" s="86"/>
      <c r="AS285" s="8"/>
      <c r="AT285" s="8"/>
      <c r="AU285" s="8"/>
      <c r="AV285" s="8"/>
      <c r="AW285" s="8"/>
      <c r="AX285" s="85"/>
      <c r="AY285" s="224" t="s">
        <v>322</v>
      </c>
      <c r="AZ285" s="85"/>
      <c r="BA285" s="85"/>
      <c r="BB285" s="85"/>
      <c r="BC285" s="85"/>
      <c r="BD285" s="85"/>
      <c r="BE285" s="133">
        <v>100</v>
      </c>
      <c r="BF285" s="106">
        <v>0</v>
      </c>
      <c r="BG285" s="105">
        <v>18</v>
      </c>
    </row>
    <row r="286" spans="1:59" ht="43.2" x14ac:dyDescent="0.3">
      <c r="A286" s="41" t="s">
        <v>1702</v>
      </c>
      <c r="B286" s="42" t="s">
        <v>1703</v>
      </c>
      <c r="C286" s="43" t="s">
        <v>1887</v>
      </c>
      <c r="D286" s="220" t="s">
        <v>1892</v>
      </c>
      <c r="E286" s="220" t="s">
        <v>2011</v>
      </c>
      <c r="F286" s="88" t="s">
        <v>1704</v>
      </c>
      <c r="G286" s="88" t="s">
        <v>1704</v>
      </c>
      <c r="H286" s="88"/>
      <c r="I286" s="45"/>
      <c r="J286" s="45"/>
      <c r="K286" s="45"/>
      <c r="L286" s="45"/>
      <c r="M286" s="46"/>
      <c r="N286" s="46"/>
      <c r="O286" s="46"/>
      <c r="P286" s="46"/>
      <c r="Q286" s="47"/>
      <c r="R286" s="47"/>
      <c r="S286" s="47"/>
      <c r="T286" s="47"/>
      <c r="U286" s="48"/>
      <c r="V286" s="48"/>
      <c r="W286" s="48"/>
      <c r="X286" s="48"/>
      <c r="Y286" s="49"/>
      <c r="Z286" s="49"/>
      <c r="AA286" s="49"/>
      <c r="AB286" s="49"/>
      <c r="AC286" s="85"/>
      <c r="AD286" s="85"/>
      <c r="AE286" s="85"/>
      <c r="AF286" s="85"/>
      <c r="AG286" s="85"/>
      <c r="AH286" s="85"/>
      <c r="AI286" s="8"/>
      <c r="AJ286" s="86"/>
      <c r="AK286" s="86"/>
      <c r="AL286" s="86"/>
      <c r="AM286" s="86"/>
      <c r="AN286" s="85"/>
      <c r="AO286" s="86"/>
      <c r="AP286" s="86"/>
      <c r="AQ286" s="8"/>
      <c r="AR286" s="86"/>
      <c r="AS286" s="8"/>
      <c r="AT286" s="8"/>
      <c r="AU286" s="8"/>
      <c r="AV286" s="8"/>
      <c r="AW286" s="8"/>
      <c r="AX286" s="85"/>
      <c r="AY286" s="224" t="s">
        <v>322</v>
      </c>
      <c r="AZ286" s="85"/>
      <c r="BA286" s="85"/>
      <c r="BB286" s="85"/>
      <c r="BC286" s="85"/>
      <c r="BD286" s="85"/>
      <c r="BE286" s="133">
        <v>100</v>
      </c>
      <c r="BF286" s="106">
        <v>0</v>
      </c>
      <c r="BG286" s="105">
        <v>18</v>
      </c>
    </row>
    <row r="287" spans="1:59" ht="57.6" x14ac:dyDescent="0.3">
      <c r="A287" s="41" t="s">
        <v>1705</v>
      </c>
      <c r="B287" s="42" t="s">
        <v>1706</v>
      </c>
      <c r="C287" s="43" t="s">
        <v>1887</v>
      </c>
      <c r="D287" s="220" t="s">
        <v>1881</v>
      </c>
      <c r="E287" s="220" t="s">
        <v>2025</v>
      </c>
      <c r="F287" s="88" t="s">
        <v>2027</v>
      </c>
      <c r="G287" s="88" t="s">
        <v>1707</v>
      </c>
      <c r="H287" s="88"/>
      <c r="I287" s="45"/>
      <c r="J287" s="45"/>
      <c r="K287" s="45"/>
      <c r="L287" s="45"/>
      <c r="M287" s="46"/>
      <c r="N287" s="46"/>
      <c r="O287" s="46"/>
      <c r="P287" s="46"/>
      <c r="Q287" s="47"/>
      <c r="R287" s="47"/>
      <c r="S287" s="47"/>
      <c r="T287" s="47"/>
      <c r="U287" s="48"/>
      <c r="V287" s="48"/>
      <c r="W287" s="48"/>
      <c r="X287" s="48"/>
      <c r="Y287" s="49"/>
      <c r="Z287" s="49"/>
      <c r="AA287" s="49"/>
      <c r="AB287" s="49"/>
      <c r="AC287" s="85"/>
      <c r="AD287" s="85"/>
      <c r="AE287" s="85"/>
      <c r="AF287" s="85"/>
      <c r="AG287" s="85"/>
      <c r="AH287" s="85"/>
      <c r="AI287" s="8"/>
      <c r="AJ287" s="86"/>
      <c r="AK287" s="86"/>
      <c r="AL287" s="86"/>
      <c r="AM287" s="86"/>
      <c r="AN287" s="85"/>
      <c r="AO287" s="86"/>
      <c r="AP287" s="86"/>
      <c r="AQ287" s="8"/>
      <c r="AR287" s="86"/>
      <c r="AS287" s="8"/>
      <c r="AT287" s="8"/>
      <c r="AU287" s="8"/>
      <c r="AV287" s="8"/>
      <c r="AW287" s="8"/>
      <c r="AX287" s="85"/>
      <c r="AY287" s="224" t="s">
        <v>322</v>
      </c>
      <c r="AZ287" s="85"/>
      <c r="BA287" s="85"/>
      <c r="BB287" s="85"/>
      <c r="BC287" s="85"/>
      <c r="BD287" s="85"/>
      <c r="BE287" s="133">
        <v>100</v>
      </c>
      <c r="BF287" s="106">
        <v>0</v>
      </c>
      <c r="BG287" s="105">
        <v>18</v>
      </c>
    </row>
    <row r="288" spans="1:59" ht="43.2" x14ac:dyDescent="0.3">
      <c r="A288" s="41" t="s">
        <v>1708</v>
      </c>
      <c r="B288" s="42" t="s">
        <v>1709</v>
      </c>
      <c r="C288" s="43" t="s">
        <v>1887</v>
      </c>
      <c r="D288" s="220" t="s">
        <v>1881</v>
      </c>
      <c r="E288" s="220" t="s">
        <v>2025</v>
      </c>
      <c r="F288" s="88" t="s">
        <v>1710</v>
      </c>
      <c r="G288" s="88" t="s">
        <v>1710</v>
      </c>
      <c r="H288" s="88"/>
      <c r="I288" s="45"/>
      <c r="J288" s="45"/>
      <c r="K288" s="45"/>
      <c r="L288" s="45"/>
      <c r="M288" s="46"/>
      <c r="N288" s="46"/>
      <c r="O288" s="46"/>
      <c r="P288" s="46"/>
      <c r="Q288" s="47"/>
      <c r="R288" s="47"/>
      <c r="S288" s="47"/>
      <c r="T288" s="47"/>
      <c r="U288" s="48"/>
      <c r="V288" s="48"/>
      <c r="W288" s="48"/>
      <c r="X288" s="48"/>
      <c r="Y288" s="49"/>
      <c r="Z288" s="49"/>
      <c r="AA288" s="49"/>
      <c r="AB288" s="49"/>
      <c r="AC288" s="85"/>
      <c r="AD288" s="85"/>
      <c r="AE288" s="85"/>
      <c r="AF288" s="85"/>
      <c r="AG288" s="85"/>
      <c r="AH288" s="85"/>
      <c r="AI288" s="8"/>
      <c r="AJ288" s="86"/>
      <c r="AK288" s="86"/>
      <c r="AL288" s="86"/>
      <c r="AM288" s="86"/>
      <c r="AN288" s="85"/>
      <c r="AO288" s="86"/>
      <c r="AP288" s="86"/>
      <c r="AQ288" s="8"/>
      <c r="AR288" s="86"/>
      <c r="AS288" s="8"/>
      <c r="AT288" s="8"/>
      <c r="AU288" s="8"/>
      <c r="AV288" s="8"/>
      <c r="AW288" s="8"/>
      <c r="AX288" s="85"/>
      <c r="AY288" s="224" t="s">
        <v>322</v>
      </c>
      <c r="AZ288" s="85"/>
      <c r="BA288" s="85"/>
      <c r="BB288" s="85"/>
      <c r="BC288" s="85"/>
      <c r="BD288" s="85"/>
      <c r="BE288" s="133">
        <v>100</v>
      </c>
      <c r="BF288" s="106">
        <v>0</v>
      </c>
      <c r="BG288" s="105">
        <v>18</v>
      </c>
    </row>
    <row r="289" spans="1:59" ht="43.2" x14ac:dyDescent="0.3">
      <c r="A289" s="41" t="s">
        <v>1711</v>
      </c>
      <c r="B289" s="42" t="s">
        <v>1712</v>
      </c>
      <c r="C289" s="43" t="s">
        <v>1887</v>
      </c>
      <c r="D289" s="220" t="s">
        <v>2021</v>
      </c>
      <c r="E289" s="220" t="s">
        <v>2029</v>
      </c>
      <c r="F289" s="88" t="s">
        <v>2028</v>
      </c>
      <c r="G289" s="88" t="s">
        <v>1713</v>
      </c>
      <c r="H289" s="88"/>
      <c r="I289" s="45"/>
      <c r="J289" s="45"/>
      <c r="K289" s="45"/>
      <c r="L289" s="45"/>
      <c r="M289" s="46"/>
      <c r="N289" s="46"/>
      <c r="O289" s="46"/>
      <c r="P289" s="46"/>
      <c r="Q289" s="47"/>
      <c r="R289" s="47"/>
      <c r="S289" s="47"/>
      <c r="T289" s="47"/>
      <c r="U289" s="48"/>
      <c r="V289" s="48"/>
      <c r="W289" s="48"/>
      <c r="X289" s="48"/>
      <c r="Y289" s="49"/>
      <c r="Z289" s="49"/>
      <c r="AA289" s="49"/>
      <c r="AB289" s="49"/>
      <c r="AC289" s="85"/>
      <c r="AD289" s="85"/>
      <c r="AE289" s="85"/>
      <c r="AF289" s="85"/>
      <c r="AG289" s="85"/>
      <c r="AH289" s="85"/>
      <c r="AI289" s="8"/>
      <c r="AJ289" s="86"/>
      <c r="AK289" s="86"/>
      <c r="AL289" s="86"/>
      <c r="AM289" s="86"/>
      <c r="AN289" s="85"/>
      <c r="AO289" s="86"/>
      <c r="AP289" s="86"/>
      <c r="AQ289" s="8"/>
      <c r="AR289" s="86"/>
      <c r="AS289" s="8"/>
      <c r="AT289" s="8"/>
      <c r="AU289" s="8"/>
      <c r="AV289" s="8"/>
      <c r="AW289" s="8"/>
      <c r="AX289" s="85"/>
      <c r="AY289" s="224" t="s">
        <v>322</v>
      </c>
      <c r="AZ289" s="85"/>
      <c r="BA289" s="85"/>
      <c r="BB289" s="85"/>
      <c r="BC289" s="85"/>
      <c r="BD289" s="85"/>
      <c r="BE289" s="133">
        <v>100</v>
      </c>
      <c r="BF289" s="106">
        <v>0</v>
      </c>
      <c r="BG289" s="105">
        <v>18</v>
      </c>
    </row>
    <row r="290" spans="1:59" ht="43.2" x14ac:dyDescent="0.3">
      <c r="A290" s="41" t="s">
        <v>1714</v>
      </c>
      <c r="B290" s="42" t="s">
        <v>1715</v>
      </c>
      <c r="C290" s="43" t="s">
        <v>1887</v>
      </c>
      <c r="D290" s="220" t="s">
        <v>2021</v>
      </c>
      <c r="E290" s="220" t="s">
        <v>2029</v>
      </c>
      <c r="F290" s="88" t="s">
        <v>1716</v>
      </c>
      <c r="G290" s="88" t="s">
        <v>1716</v>
      </c>
      <c r="H290" s="88"/>
      <c r="I290" s="45"/>
      <c r="J290" s="45"/>
      <c r="K290" s="45"/>
      <c r="L290" s="45"/>
      <c r="M290" s="46"/>
      <c r="N290" s="46"/>
      <c r="O290" s="46"/>
      <c r="P290" s="46"/>
      <c r="Q290" s="47"/>
      <c r="R290" s="47"/>
      <c r="S290" s="47"/>
      <c r="T290" s="47"/>
      <c r="U290" s="48"/>
      <c r="V290" s="48"/>
      <c r="W290" s="48"/>
      <c r="X290" s="48"/>
      <c r="Y290" s="49"/>
      <c r="Z290" s="49"/>
      <c r="AA290" s="49"/>
      <c r="AB290" s="49"/>
      <c r="AC290" s="85"/>
      <c r="AD290" s="85"/>
      <c r="AE290" s="85"/>
      <c r="AF290" s="85"/>
      <c r="AG290" s="85"/>
      <c r="AH290" s="85"/>
      <c r="AI290" s="8"/>
      <c r="AJ290" s="86"/>
      <c r="AK290" s="86"/>
      <c r="AL290" s="86"/>
      <c r="AM290" s="86"/>
      <c r="AN290" s="85"/>
      <c r="AO290" s="86"/>
      <c r="AP290" s="86"/>
      <c r="AQ290" s="8"/>
      <c r="AR290" s="86"/>
      <c r="AS290" s="8"/>
      <c r="AT290" s="8"/>
      <c r="AU290" s="8"/>
      <c r="AV290" s="8"/>
      <c r="AW290" s="8"/>
      <c r="AX290" s="85"/>
      <c r="AY290" s="224" t="s">
        <v>322</v>
      </c>
      <c r="AZ290" s="85"/>
      <c r="BA290" s="85"/>
      <c r="BB290" s="85"/>
      <c r="BC290" s="85"/>
      <c r="BD290" s="85"/>
      <c r="BE290" s="133">
        <v>100</v>
      </c>
      <c r="BF290" s="106">
        <v>0</v>
      </c>
      <c r="BG290" s="105">
        <v>18</v>
      </c>
    </row>
    <row r="291" spans="1:59" ht="43.2" x14ac:dyDescent="0.3">
      <c r="A291" s="41" t="s">
        <v>1717</v>
      </c>
      <c r="B291" s="42" t="s">
        <v>1718</v>
      </c>
      <c r="C291" s="43" t="s">
        <v>1887</v>
      </c>
      <c r="D291" s="220" t="s">
        <v>2021</v>
      </c>
      <c r="E291" s="220" t="s">
        <v>2029</v>
      </c>
      <c r="F291" s="88" t="s">
        <v>2030</v>
      </c>
      <c r="G291" s="88" t="s">
        <v>1719</v>
      </c>
      <c r="H291" s="88"/>
      <c r="I291" s="45"/>
      <c r="J291" s="45"/>
      <c r="K291" s="45"/>
      <c r="L291" s="45"/>
      <c r="M291" s="46"/>
      <c r="N291" s="46"/>
      <c r="O291" s="46"/>
      <c r="P291" s="46"/>
      <c r="Q291" s="47"/>
      <c r="R291" s="47"/>
      <c r="S291" s="47"/>
      <c r="T291" s="47"/>
      <c r="U291" s="48"/>
      <c r="V291" s="48"/>
      <c r="W291" s="48"/>
      <c r="X291" s="48"/>
      <c r="Y291" s="49"/>
      <c r="Z291" s="49"/>
      <c r="AA291" s="49"/>
      <c r="AB291" s="49"/>
      <c r="AC291" s="85"/>
      <c r="AD291" s="85"/>
      <c r="AE291" s="85"/>
      <c r="AF291" s="85"/>
      <c r="AG291" s="85"/>
      <c r="AH291" s="85"/>
      <c r="AI291" s="8"/>
      <c r="AJ291" s="86"/>
      <c r="AK291" s="86"/>
      <c r="AL291" s="86"/>
      <c r="AM291" s="86"/>
      <c r="AN291" s="85"/>
      <c r="AO291" s="86"/>
      <c r="AP291" s="86"/>
      <c r="AQ291" s="8"/>
      <c r="AR291" s="86"/>
      <c r="AS291" s="8"/>
      <c r="AT291" s="8"/>
      <c r="AU291" s="8"/>
      <c r="AV291" s="8"/>
      <c r="AW291" s="8"/>
      <c r="AX291" s="85"/>
      <c r="AY291" s="224" t="s">
        <v>322</v>
      </c>
      <c r="AZ291" s="85"/>
      <c r="BA291" s="85"/>
      <c r="BB291" s="85"/>
      <c r="BC291" s="85"/>
      <c r="BD291" s="85"/>
      <c r="BE291" s="133">
        <v>100</v>
      </c>
      <c r="BF291" s="106">
        <v>0</v>
      </c>
      <c r="BG291" s="105">
        <v>18</v>
      </c>
    </row>
    <row r="292" spans="1:59" ht="72" x14ac:dyDescent="0.3">
      <c r="A292" s="41" t="s">
        <v>1720</v>
      </c>
      <c r="B292" s="42" t="s">
        <v>1721</v>
      </c>
      <c r="C292" s="43" t="s">
        <v>1887</v>
      </c>
      <c r="D292" s="227" t="s">
        <v>1960</v>
      </c>
      <c r="E292" s="220" t="s">
        <v>2031</v>
      </c>
      <c r="F292" s="88" t="s">
        <v>2050</v>
      </c>
      <c r="G292" s="88" t="s">
        <v>1722</v>
      </c>
      <c r="H292" s="88"/>
      <c r="I292" s="45"/>
      <c r="J292" s="45"/>
      <c r="K292" s="45"/>
      <c r="L292" s="45"/>
      <c r="M292" s="46"/>
      <c r="N292" s="46"/>
      <c r="O292" s="46"/>
      <c r="P292" s="46"/>
      <c r="Q292" s="47"/>
      <c r="R292" s="47"/>
      <c r="S292" s="47"/>
      <c r="T292" s="47"/>
      <c r="U292" s="48"/>
      <c r="V292" s="48"/>
      <c r="W292" s="48"/>
      <c r="X292" s="48"/>
      <c r="Y292" s="49"/>
      <c r="Z292" s="49"/>
      <c r="AA292" s="49"/>
      <c r="AB292" s="49"/>
      <c r="AC292" s="85"/>
      <c r="AD292" s="85"/>
      <c r="AE292" s="85"/>
      <c r="AF292" s="85"/>
      <c r="AG292" s="85"/>
      <c r="AH292" s="85"/>
      <c r="AI292" s="8"/>
      <c r="AJ292" s="86"/>
      <c r="AK292" s="86"/>
      <c r="AL292" s="86"/>
      <c r="AM292" s="86"/>
      <c r="AN292" s="85"/>
      <c r="AO292" s="86"/>
      <c r="AP292" s="86"/>
      <c r="AQ292" s="8"/>
      <c r="AR292" s="86"/>
      <c r="AS292" s="8"/>
      <c r="AT292" s="8"/>
      <c r="AU292" s="8"/>
      <c r="AV292" s="8"/>
      <c r="AW292" s="8"/>
      <c r="AX292" s="85"/>
      <c r="AY292" s="224" t="s">
        <v>322</v>
      </c>
      <c r="AZ292" s="85"/>
      <c r="BA292" s="85"/>
      <c r="BB292" s="85"/>
      <c r="BC292" s="85"/>
      <c r="BD292" s="85"/>
      <c r="BE292" s="133">
        <v>100</v>
      </c>
      <c r="BF292" s="106">
        <v>0</v>
      </c>
      <c r="BG292" s="105">
        <v>18</v>
      </c>
    </row>
    <row r="293" spans="1:59" ht="86.4" x14ac:dyDescent="0.3">
      <c r="A293" s="41" t="s">
        <v>1723</v>
      </c>
      <c r="B293" s="42" t="s">
        <v>1724</v>
      </c>
      <c r="C293" s="43" t="s">
        <v>1887</v>
      </c>
      <c r="D293" s="227" t="s">
        <v>1960</v>
      </c>
      <c r="E293" s="220" t="s">
        <v>2031</v>
      </c>
      <c r="F293" s="88" t="s">
        <v>2049</v>
      </c>
      <c r="G293" s="88" t="s">
        <v>1725</v>
      </c>
      <c r="H293" s="88"/>
      <c r="I293" s="45"/>
      <c r="J293" s="45"/>
      <c r="K293" s="45"/>
      <c r="L293" s="45"/>
      <c r="M293" s="46"/>
      <c r="N293" s="46"/>
      <c r="O293" s="46"/>
      <c r="P293" s="46"/>
      <c r="Q293" s="47"/>
      <c r="R293" s="47"/>
      <c r="S293" s="47"/>
      <c r="T293" s="47"/>
      <c r="U293" s="48"/>
      <c r="V293" s="48"/>
      <c r="W293" s="48"/>
      <c r="X293" s="48"/>
      <c r="Y293" s="49"/>
      <c r="Z293" s="49"/>
      <c r="AA293" s="49"/>
      <c r="AB293" s="49"/>
      <c r="AC293" s="85"/>
      <c r="AD293" s="85"/>
      <c r="AE293" s="85"/>
      <c r="AF293" s="85"/>
      <c r="AG293" s="85"/>
      <c r="AH293" s="85"/>
      <c r="AI293" s="8"/>
      <c r="AJ293" s="86"/>
      <c r="AK293" s="86"/>
      <c r="AL293" s="86"/>
      <c r="AM293" s="86"/>
      <c r="AN293" s="85"/>
      <c r="AO293" s="86"/>
      <c r="AP293" s="86"/>
      <c r="AQ293" s="8"/>
      <c r="AR293" s="86"/>
      <c r="AS293" s="8"/>
      <c r="AT293" s="8"/>
      <c r="AU293" s="8"/>
      <c r="AV293" s="8"/>
      <c r="AW293" s="8"/>
      <c r="AX293" s="85"/>
      <c r="AY293" s="224" t="s">
        <v>322</v>
      </c>
      <c r="AZ293" s="85"/>
      <c r="BA293" s="85"/>
      <c r="BB293" s="85"/>
      <c r="BC293" s="85"/>
      <c r="BD293" s="85"/>
      <c r="BE293" s="133">
        <v>100</v>
      </c>
      <c r="BF293" s="106">
        <v>0</v>
      </c>
      <c r="BG293" s="105">
        <v>18</v>
      </c>
    </row>
    <row r="294" spans="1:59" ht="115.2" x14ac:dyDescent="0.3">
      <c r="A294" s="41" t="s">
        <v>1726</v>
      </c>
      <c r="B294" s="42" t="s">
        <v>1727</v>
      </c>
      <c r="C294" s="43" t="s">
        <v>1887</v>
      </c>
      <c r="D294" s="227" t="s">
        <v>1960</v>
      </c>
      <c r="E294" s="220" t="s">
        <v>2031</v>
      </c>
      <c r="F294" s="88" t="s">
        <v>2048</v>
      </c>
      <c r="G294" s="88" t="s">
        <v>1728</v>
      </c>
      <c r="H294" s="88"/>
      <c r="I294" s="45"/>
      <c r="J294" s="45"/>
      <c r="K294" s="45"/>
      <c r="L294" s="45"/>
      <c r="M294" s="46"/>
      <c r="N294" s="46"/>
      <c r="O294" s="46"/>
      <c r="P294" s="46"/>
      <c r="Q294" s="47"/>
      <c r="R294" s="47"/>
      <c r="S294" s="47"/>
      <c r="T294" s="47"/>
      <c r="U294" s="48"/>
      <c r="V294" s="48"/>
      <c r="W294" s="48"/>
      <c r="X294" s="48"/>
      <c r="Y294" s="49"/>
      <c r="Z294" s="49"/>
      <c r="AA294" s="49"/>
      <c r="AB294" s="49"/>
      <c r="AC294" s="85"/>
      <c r="AD294" s="85"/>
      <c r="AE294" s="85"/>
      <c r="AF294" s="85"/>
      <c r="AG294" s="85"/>
      <c r="AH294" s="85"/>
      <c r="AI294" s="8"/>
      <c r="AJ294" s="86"/>
      <c r="AK294" s="86"/>
      <c r="AL294" s="86"/>
      <c r="AM294" s="86"/>
      <c r="AN294" s="85"/>
      <c r="AO294" s="86"/>
      <c r="AP294" s="86"/>
      <c r="AQ294" s="8"/>
      <c r="AR294" s="86"/>
      <c r="AS294" s="8"/>
      <c r="AT294" s="8"/>
      <c r="AU294" s="8"/>
      <c r="AV294" s="8"/>
      <c r="AW294" s="8"/>
      <c r="AX294" s="85"/>
      <c r="AY294" s="224" t="s">
        <v>322</v>
      </c>
      <c r="AZ294" s="85"/>
      <c r="BA294" s="85"/>
      <c r="BB294" s="85"/>
      <c r="BC294" s="85"/>
      <c r="BD294" s="85"/>
      <c r="BE294" s="133">
        <v>100</v>
      </c>
      <c r="BF294" s="106">
        <v>0</v>
      </c>
      <c r="BG294" s="105">
        <v>18</v>
      </c>
    </row>
    <row r="295" spans="1:59" ht="72" x14ac:dyDescent="0.3">
      <c r="A295" s="41" t="s">
        <v>1729</v>
      </c>
      <c r="B295" s="42" t="s">
        <v>1730</v>
      </c>
      <c r="C295" s="43" t="s">
        <v>1887</v>
      </c>
      <c r="D295" s="227" t="s">
        <v>1960</v>
      </c>
      <c r="E295" s="220" t="s">
        <v>2031</v>
      </c>
      <c r="F295" s="88" t="s">
        <v>2047</v>
      </c>
      <c r="G295" s="88" t="s">
        <v>1731</v>
      </c>
      <c r="H295" s="88"/>
      <c r="I295" s="45"/>
      <c r="J295" s="45"/>
      <c r="K295" s="45"/>
      <c r="L295" s="45"/>
      <c r="M295" s="46"/>
      <c r="N295" s="46"/>
      <c r="O295" s="46"/>
      <c r="P295" s="46"/>
      <c r="Q295" s="47"/>
      <c r="R295" s="47"/>
      <c r="S295" s="47"/>
      <c r="T295" s="47"/>
      <c r="U295" s="48"/>
      <c r="V295" s="48"/>
      <c r="W295" s="48"/>
      <c r="X295" s="48"/>
      <c r="Y295" s="49"/>
      <c r="Z295" s="49"/>
      <c r="AA295" s="49"/>
      <c r="AB295" s="49"/>
      <c r="AC295" s="85"/>
      <c r="AD295" s="85"/>
      <c r="AE295" s="85"/>
      <c r="AF295" s="85"/>
      <c r="AG295" s="85"/>
      <c r="AH295" s="85"/>
      <c r="AI295" s="8"/>
      <c r="AJ295" s="86"/>
      <c r="AK295" s="86"/>
      <c r="AL295" s="86"/>
      <c r="AM295" s="86"/>
      <c r="AN295" s="85"/>
      <c r="AO295" s="86"/>
      <c r="AP295" s="86"/>
      <c r="AQ295" s="8"/>
      <c r="AR295" s="86"/>
      <c r="AS295" s="8"/>
      <c r="AT295" s="8"/>
      <c r="AU295" s="8"/>
      <c r="AV295" s="8"/>
      <c r="AW295" s="8"/>
      <c r="AX295" s="85"/>
      <c r="AY295" s="224" t="s">
        <v>322</v>
      </c>
      <c r="AZ295" s="85"/>
      <c r="BA295" s="85"/>
      <c r="BB295" s="85"/>
      <c r="BC295" s="85"/>
      <c r="BD295" s="85"/>
      <c r="BE295" s="133">
        <v>100</v>
      </c>
      <c r="BF295" s="106">
        <v>0</v>
      </c>
      <c r="BG295" s="105">
        <v>18</v>
      </c>
    </row>
    <row r="296" spans="1:59" ht="115.2" x14ac:dyDescent="0.3">
      <c r="A296" s="41" t="s">
        <v>1732</v>
      </c>
      <c r="B296" s="42" t="s">
        <v>1733</v>
      </c>
      <c r="C296" s="43" t="s">
        <v>1887</v>
      </c>
      <c r="D296" s="227" t="s">
        <v>1867</v>
      </c>
      <c r="E296" s="220" t="s">
        <v>2033</v>
      </c>
      <c r="F296" s="88" t="s">
        <v>2046</v>
      </c>
      <c r="G296" s="88" t="s">
        <v>1734</v>
      </c>
      <c r="H296" s="88"/>
      <c r="I296" s="45"/>
      <c r="J296" s="45"/>
      <c r="K296" s="45"/>
      <c r="L296" s="45"/>
      <c r="M296" s="46"/>
      <c r="N296" s="46"/>
      <c r="O296" s="46"/>
      <c r="P296" s="46"/>
      <c r="Q296" s="47"/>
      <c r="R296" s="47"/>
      <c r="S296" s="47"/>
      <c r="T296" s="47"/>
      <c r="U296" s="48"/>
      <c r="V296" s="48"/>
      <c r="W296" s="48"/>
      <c r="X296" s="48"/>
      <c r="Y296" s="49"/>
      <c r="Z296" s="49"/>
      <c r="AA296" s="49"/>
      <c r="AB296" s="49"/>
      <c r="AC296" s="85"/>
      <c r="AD296" s="85"/>
      <c r="AE296" s="85"/>
      <c r="AF296" s="85"/>
      <c r="AG296" s="85"/>
      <c r="AH296" s="85"/>
      <c r="AI296" s="8"/>
      <c r="AJ296" s="86"/>
      <c r="AK296" s="86"/>
      <c r="AL296" s="86"/>
      <c r="AM296" s="86"/>
      <c r="AN296" s="85"/>
      <c r="AO296" s="86"/>
      <c r="AP296" s="86"/>
      <c r="AQ296" s="8"/>
      <c r="AR296" s="86"/>
      <c r="AS296" s="8"/>
      <c r="AT296" s="8"/>
      <c r="AU296" s="8"/>
      <c r="AV296" s="8"/>
      <c r="AW296" s="8"/>
      <c r="AX296" s="85"/>
      <c r="AY296" s="224" t="s">
        <v>322</v>
      </c>
      <c r="AZ296" s="85"/>
      <c r="BA296" s="85"/>
      <c r="BB296" s="85"/>
      <c r="BC296" s="85"/>
      <c r="BD296" s="85"/>
      <c r="BE296" s="133">
        <v>100</v>
      </c>
      <c r="BF296" s="106">
        <v>0</v>
      </c>
      <c r="BG296" s="105">
        <v>18</v>
      </c>
    </row>
    <row r="297" spans="1:59" ht="115.2" x14ac:dyDescent="0.3">
      <c r="A297" s="41" t="s">
        <v>1735</v>
      </c>
      <c r="B297" s="42" t="s">
        <v>1736</v>
      </c>
      <c r="C297" s="43" t="s">
        <v>1887</v>
      </c>
      <c r="D297" s="227" t="s">
        <v>1867</v>
      </c>
      <c r="E297" s="220" t="s">
        <v>2033</v>
      </c>
      <c r="F297" s="88" t="s">
        <v>2045</v>
      </c>
      <c r="G297" s="88" t="s">
        <v>1737</v>
      </c>
      <c r="H297" s="88"/>
      <c r="I297" s="45"/>
      <c r="J297" s="45"/>
      <c r="K297" s="45"/>
      <c r="L297" s="45"/>
      <c r="M297" s="46"/>
      <c r="N297" s="46"/>
      <c r="O297" s="46"/>
      <c r="P297" s="46"/>
      <c r="Q297" s="47"/>
      <c r="R297" s="47"/>
      <c r="S297" s="47"/>
      <c r="T297" s="47"/>
      <c r="U297" s="48"/>
      <c r="V297" s="48"/>
      <c r="W297" s="48"/>
      <c r="X297" s="48"/>
      <c r="Y297" s="49"/>
      <c r="Z297" s="49"/>
      <c r="AA297" s="49"/>
      <c r="AB297" s="49"/>
      <c r="AC297" s="85"/>
      <c r="AD297" s="85"/>
      <c r="AE297" s="85"/>
      <c r="AF297" s="85"/>
      <c r="AG297" s="85"/>
      <c r="AH297" s="85"/>
      <c r="AI297" s="8"/>
      <c r="AJ297" s="86"/>
      <c r="AK297" s="86"/>
      <c r="AL297" s="86"/>
      <c r="AM297" s="86"/>
      <c r="AN297" s="85"/>
      <c r="AO297" s="86"/>
      <c r="AP297" s="86"/>
      <c r="AQ297" s="8"/>
      <c r="AR297" s="86"/>
      <c r="AS297" s="8"/>
      <c r="AT297" s="8"/>
      <c r="AU297" s="8"/>
      <c r="AV297" s="8"/>
      <c r="AW297" s="8"/>
      <c r="AX297" s="85"/>
      <c r="AY297" s="224" t="s">
        <v>322</v>
      </c>
      <c r="AZ297" s="85"/>
      <c r="BA297" s="85"/>
      <c r="BB297" s="85"/>
      <c r="BC297" s="85"/>
      <c r="BD297" s="85"/>
      <c r="BE297" s="133">
        <v>100</v>
      </c>
      <c r="BF297" s="106">
        <v>0</v>
      </c>
      <c r="BG297" s="105">
        <v>18</v>
      </c>
    </row>
    <row r="298" spans="1:59" ht="100.8" x14ac:dyDescent="0.3">
      <c r="A298" s="41" t="s">
        <v>1738</v>
      </c>
      <c r="B298" s="42" t="s">
        <v>1739</v>
      </c>
      <c r="C298" s="43" t="s">
        <v>1887</v>
      </c>
      <c r="D298" s="227" t="s">
        <v>1867</v>
      </c>
      <c r="E298" s="220" t="s">
        <v>2032</v>
      </c>
      <c r="F298" s="88" t="s">
        <v>2035</v>
      </c>
      <c r="G298" s="88" t="s">
        <v>1740</v>
      </c>
      <c r="H298" s="88"/>
      <c r="I298" s="45"/>
      <c r="J298" s="45"/>
      <c r="K298" s="45"/>
      <c r="L298" s="45"/>
      <c r="M298" s="46"/>
      <c r="N298" s="46"/>
      <c r="O298" s="46"/>
      <c r="P298" s="46"/>
      <c r="Q298" s="47"/>
      <c r="R298" s="47"/>
      <c r="S298" s="47"/>
      <c r="T298" s="47"/>
      <c r="U298" s="48"/>
      <c r="V298" s="48"/>
      <c r="W298" s="48"/>
      <c r="X298" s="48"/>
      <c r="Y298" s="49"/>
      <c r="Z298" s="49"/>
      <c r="AA298" s="49"/>
      <c r="AB298" s="49"/>
      <c r="AC298" s="85"/>
      <c r="AD298" s="85"/>
      <c r="AE298" s="85"/>
      <c r="AF298" s="85"/>
      <c r="AG298" s="85"/>
      <c r="AH298" s="85"/>
      <c r="AI298" s="8"/>
      <c r="AJ298" s="86"/>
      <c r="AK298" s="86"/>
      <c r="AL298" s="86"/>
      <c r="AM298" s="86"/>
      <c r="AN298" s="85"/>
      <c r="AO298" s="86"/>
      <c r="AP298" s="86"/>
      <c r="AQ298" s="8"/>
      <c r="AR298" s="86"/>
      <c r="AS298" s="8"/>
      <c r="AT298" s="8"/>
      <c r="AU298" s="8"/>
      <c r="AV298" s="8"/>
      <c r="AW298" s="8"/>
      <c r="AX298" s="85"/>
      <c r="AY298" s="224" t="s">
        <v>322</v>
      </c>
      <c r="AZ298" s="85"/>
      <c r="BA298" s="85"/>
      <c r="BB298" s="85"/>
      <c r="BC298" s="85"/>
      <c r="BD298" s="85"/>
      <c r="BE298" s="133">
        <v>100</v>
      </c>
      <c r="BF298" s="106">
        <v>0</v>
      </c>
      <c r="BG298" s="105">
        <v>18</v>
      </c>
    </row>
    <row r="299" spans="1:59" ht="72" x14ac:dyDescent="0.3">
      <c r="A299" s="41" t="s">
        <v>1741</v>
      </c>
      <c r="B299" s="42" t="s">
        <v>1742</v>
      </c>
      <c r="C299" s="43" t="s">
        <v>1887</v>
      </c>
      <c r="D299" s="227" t="s">
        <v>1960</v>
      </c>
      <c r="E299" s="220" t="s">
        <v>2033</v>
      </c>
      <c r="F299" s="88" t="s">
        <v>2044</v>
      </c>
      <c r="G299" s="88" t="s">
        <v>1743</v>
      </c>
      <c r="H299" s="88"/>
      <c r="I299" s="45"/>
      <c r="J299" s="45"/>
      <c r="K299" s="45"/>
      <c r="L299" s="45"/>
      <c r="M299" s="46"/>
      <c r="N299" s="46"/>
      <c r="O299" s="46"/>
      <c r="P299" s="46"/>
      <c r="Q299" s="47"/>
      <c r="R299" s="47"/>
      <c r="S299" s="47"/>
      <c r="T299" s="47"/>
      <c r="U299" s="48"/>
      <c r="V299" s="48"/>
      <c r="W299" s="48"/>
      <c r="X299" s="48"/>
      <c r="Y299" s="49"/>
      <c r="Z299" s="49"/>
      <c r="AA299" s="49"/>
      <c r="AB299" s="49"/>
      <c r="AC299" s="85"/>
      <c r="AD299" s="85"/>
      <c r="AE299" s="85"/>
      <c r="AF299" s="85"/>
      <c r="AG299" s="85"/>
      <c r="AH299" s="85"/>
      <c r="AI299" s="8"/>
      <c r="AJ299" s="86"/>
      <c r="AK299" s="86"/>
      <c r="AL299" s="86"/>
      <c r="AM299" s="86"/>
      <c r="AN299" s="85"/>
      <c r="AO299" s="86"/>
      <c r="AP299" s="86"/>
      <c r="AQ299" s="8"/>
      <c r="AR299" s="86"/>
      <c r="AS299" s="8"/>
      <c r="AT299" s="8"/>
      <c r="AU299" s="8"/>
      <c r="AV299" s="8"/>
      <c r="AW299" s="8"/>
      <c r="AX299" s="85"/>
      <c r="AY299" s="224" t="s">
        <v>322</v>
      </c>
      <c r="AZ299" s="85"/>
      <c r="BA299" s="85"/>
      <c r="BB299" s="85"/>
      <c r="BC299" s="85"/>
      <c r="BD299" s="85"/>
      <c r="BE299" s="133">
        <v>100</v>
      </c>
      <c r="BF299" s="106">
        <v>0</v>
      </c>
      <c r="BG299" s="105">
        <v>18</v>
      </c>
    </row>
    <row r="300" spans="1:59" ht="86.4" x14ac:dyDescent="0.3">
      <c r="A300" s="41" t="s">
        <v>1744</v>
      </c>
      <c r="B300" s="42" t="s">
        <v>1745</v>
      </c>
      <c r="C300" s="43" t="s">
        <v>1887</v>
      </c>
      <c r="D300" s="227" t="s">
        <v>1867</v>
      </c>
      <c r="E300" s="220" t="s">
        <v>2034</v>
      </c>
      <c r="F300" s="88" t="s">
        <v>2043</v>
      </c>
      <c r="G300" s="88" t="s">
        <v>1746</v>
      </c>
      <c r="H300" s="88"/>
      <c r="I300" s="45"/>
      <c r="J300" s="45"/>
      <c r="K300" s="45"/>
      <c r="L300" s="45"/>
      <c r="M300" s="46"/>
      <c r="N300" s="46"/>
      <c r="O300" s="46"/>
      <c r="P300" s="46"/>
      <c r="Q300" s="47"/>
      <c r="R300" s="47"/>
      <c r="S300" s="47"/>
      <c r="T300" s="47"/>
      <c r="U300" s="48"/>
      <c r="V300" s="48"/>
      <c r="W300" s="48"/>
      <c r="X300" s="48"/>
      <c r="Y300" s="49"/>
      <c r="Z300" s="49"/>
      <c r="AA300" s="49"/>
      <c r="AB300" s="49"/>
      <c r="AC300" s="85"/>
      <c r="AD300" s="85"/>
      <c r="AE300" s="85"/>
      <c r="AF300" s="85"/>
      <c r="AG300" s="85"/>
      <c r="AH300" s="85"/>
      <c r="AI300" s="8"/>
      <c r="AJ300" s="86"/>
      <c r="AK300" s="86"/>
      <c r="AL300" s="86"/>
      <c r="AM300" s="86"/>
      <c r="AN300" s="85"/>
      <c r="AO300" s="86"/>
      <c r="AP300" s="86"/>
      <c r="AQ300" s="8"/>
      <c r="AR300" s="86"/>
      <c r="AS300" s="8"/>
      <c r="AT300" s="8"/>
      <c r="AU300" s="8"/>
      <c r="AV300" s="8"/>
      <c r="AW300" s="8"/>
      <c r="AX300" s="85"/>
      <c r="AY300" s="224" t="s">
        <v>322</v>
      </c>
      <c r="AZ300" s="85"/>
      <c r="BA300" s="85"/>
      <c r="BB300" s="85"/>
      <c r="BC300" s="85"/>
      <c r="BD300" s="85"/>
      <c r="BE300" s="133">
        <v>100</v>
      </c>
      <c r="BF300" s="106">
        <v>0</v>
      </c>
      <c r="BG300" s="105">
        <v>18</v>
      </c>
    </row>
    <row r="301" spans="1:59" ht="57.6" x14ac:dyDescent="0.3">
      <c r="A301" s="41" t="s">
        <v>1747</v>
      </c>
      <c r="B301" s="42" t="s">
        <v>1748</v>
      </c>
      <c r="C301" s="43" t="s">
        <v>1887</v>
      </c>
      <c r="D301" s="220" t="s">
        <v>1881</v>
      </c>
      <c r="E301" s="220" t="s">
        <v>2036</v>
      </c>
      <c r="F301" s="88" t="s">
        <v>2042</v>
      </c>
      <c r="G301" s="88" t="s">
        <v>1749</v>
      </c>
      <c r="H301" s="88"/>
      <c r="I301" s="45"/>
      <c r="J301" s="45"/>
      <c r="K301" s="45"/>
      <c r="L301" s="45"/>
      <c r="M301" s="46"/>
      <c r="N301" s="46"/>
      <c r="O301" s="46"/>
      <c r="P301" s="46"/>
      <c r="Q301" s="47"/>
      <c r="R301" s="47"/>
      <c r="S301" s="47"/>
      <c r="T301" s="47"/>
      <c r="U301" s="48"/>
      <c r="V301" s="48"/>
      <c r="W301" s="48"/>
      <c r="X301" s="48"/>
      <c r="Y301" s="49"/>
      <c r="Z301" s="49"/>
      <c r="AA301" s="49"/>
      <c r="AB301" s="49"/>
      <c r="AC301" s="85"/>
      <c r="AD301" s="85"/>
      <c r="AE301" s="85"/>
      <c r="AF301" s="85"/>
      <c r="AG301" s="85"/>
      <c r="AH301" s="85"/>
      <c r="AI301" s="8"/>
      <c r="AJ301" s="86"/>
      <c r="AK301" s="86"/>
      <c r="AL301" s="86"/>
      <c r="AM301" s="86"/>
      <c r="AN301" s="85"/>
      <c r="AO301" s="86"/>
      <c r="AP301" s="86"/>
      <c r="AQ301" s="8"/>
      <c r="AR301" s="86"/>
      <c r="AS301" s="8"/>
      <c r="AT301" s="8"/>
      <c r="AU301" s="8"/>
      <c r="AV301" s="8"/>
      <c r="AW301" s="8"/>
      <c r="AX301" s="85"/>
      <c r="AY301" s="224" t="s">
        <v>322</v>
      </c>
      <c r="AZ301" s="85"/>
      <c r="BA301" s="85"/>
      <c r="BB301" s="85"/>
      <c r="BC301" s="85"/>
      <c r="BD301" s="85"/>
      <c r="BE301" s="133">
        <v>100</v>
      </c>
      <c r="BF301" s="106">
        <v>0</v>
      </c>
      <c r="BG301" s="105">
        <v>18</v>
      </c>
    </row>
    <row r="302" spans="1:59" ht="72" x14ac:dyDescent="0.3">
      <c r="A302" s="41" t="s">
        <v>1750</v>
      </c>
      <c r="B302" s="42" t="s">
        <v>1751</v>
      </c>
      <c r="C302" s="43" t="s">
        <v>1887</v>
      </c>
      <c r="D302" s="220" t="s">
        <v>1881</v>
      </c>
      <c r="E302" s="220" t="s">
        <v>2036</v>
      </c>
      <c r="F302" s="88" t="s">
        <v>2041</v>
      </c>
      <c r="G302" s="88" t="s">
        <v>1752</v>
      </c>
      <c r="H302" s="88"/>
      <c r="I302" s="45"/>
      <c r="J302" s="45"/>
      <c r="K302" s="45"/>
      <c r="L302" s="45"/>
      <c r="M302" s="46"/>
      <c r="N302" s="46"/>
      <c r="O302" s="46"/>
      <c r="P302" s="46"/>
      <c r="Q302" s="47"/>
      <c r="R302" s="47"/>
      <c r="S302" s="47"/>
      <c r="T302" s="47"/>
      <c r="U302" s="48"/>
      <c r="V302" s="48"/>
      <c r="W302" s="48"/>
      <c r="X302" s="48"/>
      <c r="Y302" s="49"/>
      <c r="Z302" s="49"/>
      <c r="AA302" s="49"/>
      <c r="AB302" s="49"/>
      <c r="AC302" s="85"/>
      <c r="AD302" s="85"/>
      <c r="AE302" s="85"/>
      <c r="AF302" s="85"/>
      <c r="AG302" s="85"/>
      <c r="AH302" s="85"/>
      <c r="AI302" s="8"/>
      <c r="AJ302" s="86"/>
      <c r="AK302" s="86"/>
      <c r="AL302" s="86"/>
      <c r="AM302" s="86"/>
      <c r="AN302" s="85"/>
      <c r="AO302" s="86"/>
      <c r="AP302" s="86"/>
      <c r="AQ302" s="8"/>
      <c r="AR302" s="86"/>
      <c r="AS302" s="8"/>
      <c r="AT302" s="8"/>
      <c r="AU302" s="8"/>
      <c r="AV302" s="8"/>
      <c r="AW302" s="8"/>
      <c r="AX302" s="85"/>
      <c r="AY302" s="224" t="s">
        <v>322</v>
      </c>
      <c r="AZ302" s="85"/>
      <c r="BA302" s="85"/>
      <c r="BB302" s="85"/>
      <c r="BC302" s="85"/>
      <c r="BD302" s="85"/>
      <c r="BE302" s="133">
        <v>100</v>
      </c>
      <c r="BF302" s="106">
        <v>0</v>
      </c>
      <c r="BG302" s="105">
        <v>18</v>
      </c>
    </row>
    <row r="303" spans="1:59" ht="72" x14ac:dyDescent="0.3">
      <c r="A303" s="41" t="s">
        <v>1753</v>
      </c>
      <c r="B303" s="42" t="s">
        <v>1754</v>
      </c>
      <c r="C303" s="43" t="s">
        <v>1887</v>
      </c>
      <c r="D303" s="227" t="s">
        <v>1867</v>
      </c>
      <c r="E303" s="220" t="s">
        <v>2032</v>
      </c>
      <c r="F303" s="88" t="s">
        <v>2040</v>
      </c>
      <c r="G303" s="88" t="s">
        <v>1755</v>
      </c>
      <c r="H303" s="88"/>
      <c r="I303" s="45"/>
      <c r="J303" s="45"/>
      <c r="K303" s="45"/>
      <c r="L303" s="45"/>
      <c r="M303" s="46"/>
      <c r="N303" s="46"/>
      <c r="O303" s="46"/>
      <c r="P303" s="46"/>
      <c r="Q303" s="47"/>
      <c r="R303" s="47"/>
      <c r="S303" s="47"/>
      <c r="T303" s="47"/>
      <c r="U303" s="48"/>
      <c r="V303" s="48"/>
      <c r="W303" s="48"/>
      <c r="X303" s="48"/>
      <c r="Y303" s="49"/>
      <c r="Z303" s="49"/>
      <c r="AA303" s="49"/>
      <c r="AB303" s="49"/>
      <c r="AC303" s="85"/>
      <c r="AD303" s="85"/>
      <c r="AE303" s="85"/>
      <c r="AF303" s="85"/>
      <c r="AG303" s="85"/>
      <c r="AH303" s="85"/>
      <c r="AI303" s="8"/>
      <c r="AJ303" s="86"/>
      <c r="AK303" s="86"/>
      <c r="AL303" s="86"/>
      <c r="AM303" s="86"/>
      <c r="AN303" s="85"/>
      <c r="AO303" s="86"/>
      <c r="AP303" s="86"/>
      <c r="AQ303" s="8"/>
      <c r="AR303" s="86"/>
      <c r="AS303" s="8"/>
      <c r="AT303" s="8"/>
      <c r="AU303" s="8"/>
      <c r="AV303" s="8"/>
      <c r="AW303" s="8"/>
      <c r="AX303" s="85"/>
      <c r="AY303" s="224" t="s">
        <v>322</v>
      </c>
      <c r="AZ303" s="85"/>
      <c r="BA303" s="85"/>
      <c r="BB303" s="85"/>
      <c r="BC303" s="85"/>
      <c r="BD303" s="85"/>
      <c r="BE303" s="133">
        <v>100</v>
      </c>
      <c r="BF303" s="106">
        <v>0</v>
      </c>
      <c r="BG303" s="105">
        <v>18</v>
      </c>
    </row>
    <row r="304" spans="1:59" ht="86.4" x14ac:dyDescent="0.3">
      <c r="A304" s="41" t="s">
        <v>1756</v>
      </c>
      <c r="B304" s="42" t="s">
        <v>1757</v>
      </c>
      <c r="C304" s="43" t="s">
        <v>1887</v>
      </c>
      <c r="D304" s="227" t="s">
        <v>1867</v>
      </c>
      <c r="E304" s="220" t="s">
        <v>2032</v>
      </c>
      <c r="F304" s="88" t="s">
        <v>2039</v>
      </c>
      <c r="G304" s="88" t="s">
        <v>1758</v>
      </c>
      <c r="H304" s="88"/>
      <c r="I304" s="45"/>
      <c r="J304" s="45"/>
      <c r="K304" s="45"/>
      <c r="L304" s="45"/>
      <c r="M304" s="46"/>
      <c r="N304" s="46"/>
      <c r="O304" s="46"/>
      <c r="P304" s="46"/>
      <c r="Q304" s="47"/>
      <c r="R304" s="47"/>
      <c r="S304" s="47"/>
      <c r="T304" s="47"/>
      <c r="U304" s="48"/>
      <c r="V304" s="48"/>
      <c r="W304" s="48"/>
      <c r="X304" s="48"/>
      <c r="Y304" s="49"/>
      <c r="Z304" s="49"/>
      <c r="AA304" s="49"/>
      <c r="AB304" s="49"/>
      <c r="AC304" s="85"/>
      <c r="AD304" s="85"/>
      <c r="AE304" s="85"/>
      <c r="AF304" s="85"/>
      <c r="AG304" s="85"/>
      <c r="AH304" s="85"/>
      <c r="AI304" s="8"/>
      <c r="AJ304" s="86"/>
      <c r="AK304" s="86"/>
      <c r="AL304" s="86"/>
      <c r="AM304" s="86"/>
      <c r="AN304" s="85"/>
      <c r="AO304" s="86"/>
      <c r="AP304" s="86"/>
      <c r="AQ304" s="8"/>
      <c r="AR304" s="86"/>
      <c r="AS304" s="8"/>
      <c r="AT304" s="8"/>
      <c r="AU304" s="8"/>
      <c r="AV304" s="8"/>
      <c r="AW304" s="8"/>
      <c r="AX304" s="85"/>
      <c r="AY304" s="224" t="s">
        <v>322</v>
      </c>
      <c r="AZ304" s="85"/>
      <c r="BA304" s="85"/>
      <c r="BB304" s="85"/>
      <c r="BC304" s="85"/>
      <c r="BD304" s="85"/>
      <c r="BE304" s="133">
        <v>100</v>
      </c>
      <c r="BF304" s="106">
        <v>0</v>
      </c>
      <c r="BG304" s="105">
        <v>18</v>
      </c>
    </row>
    <row r="305" spans="1:59" ht="72" x14ac:dyDescent="0.3">
      <c r="A305" s="41" t="s">
        <v>1759</v>
      </c>
      <c r="B305" s="42" t="s">
        <v>1760</v>
      </c>
      <c r="C305" s="43" t="s">
        <v>1887</v>
      </c>
      <c r="D305" s="227" t="s">
        <v>1867</v>
      </c>
      <c r="E305" s="220" t="s">
        <v>2032</v>
      </c>
      <c r="F305" s="88" t="s">
        <v>2038</v>
      </c>
      <c r="G305" s="88" t="s">
        <v>1761</v>
      </c>
      <c r="H305" s="88"/>
      <c r="I305" s="45"/>
      <c r="J305" s="45"/>
      <c r="K305" s="45"/>
      <c r="L305" s="45"/>
      <c r="M305" s="46"/>
      <c r="N305" s="46"/>
      <c r="O305" s="46"/>
      <c r="P305" s="46"/>
      <c r="Q305" s="47"/>
      <c r="R305" s="47"/>
      <c r="S305" s="47"/>
      <c r="T305" s="47"/>
      <c r="U305" s="48"/>
      <c r="V305" s="48"/>
      <c r="W305" s="48"/>
      <c r="X305" s="48"/>
      <c r="Y305" s="49"/>
      <c r="Z305" s="49"/>
      <c r="AA305" s="49"/>
      <c r="AB305" s="49"/>
      <c r="AC305" s="85"/>
      <c r="AD305" s="85"/>
      <c r="AE305" s="85"/>
      <c r="AF305" s="85"/>
      <c r="AG305" s="85"/>
      <c r="AH305" s="85"/>
      <c r="AI305" s="8"/>
      <c r="AJ305" s="86"/>
      <c r="AK305" s="86"/>
      <c r="AL305" s="86"/>
      <c r="AM305" s="86"/>
      <c r="AN305" s="85"/>
      <c r="AO305" s="86"/>
      <c r="AP305" s="86"/>
      <c r="AQ305" s="8"/>
      <c r="AR305" s="86"/>
      <c r="AS305" s="8"/>
      <c r="AT305" s="8"/>
      <c r="AU305" s="8"/>
      <c r="AV305" s="8"/>
      <c r="AW305" s="8"/>
      <c r="AX305" s="85"/>
      <c r="AY305" s="224" t="s">
        <v>322</v>
      </c>
      <c r="AZ305" s="85"/>
      <c r="BA305" s="85"/>
      <c r="BB305" s="85"/>
      <c r="BC305" s="85"/>
      <c r="BD305" s="85"/>
      <c r="BE305" s="133">
        <v>100</v>
      </c>
      <c r="BF305" s="106">
        <v>0</v>
      </c>
      <c r="BG305" s="105">
        <v>18</v>
      </c>
    </row>
    <row r="306" spans="1:59" ht="86.4" x14ac:dyDescent="0.3">
      <c r="A306" s="41" t="s">
        <v>1762</v>
      </c>
      <c r="B306" s="42" t="s">
        <v>1763</v>
      </c>
      <c r="C306" s="43" t="s">
        <v>1887</v>
      </c>
      <c r="D306" s="227" t="s">
        <v>1867</v>
      </c>
      <c r="E306" s="220" t="s">
        <v>2032</v>
      </c>
      <c r="F306" s="88" t="s">
        <v>2037</v>
      </c>
      <c r="G306" s="88" t="s">
        <v>1764</v>
      </c>
      <c r="H306" s="88"/>
      <c r="I306" s="45"/>
      <c r="J306" s="45"/>
      <c r="K306" s="45"/>
      <c r="L306" s="45"/>
      <c r="M306" s="46"/>
      <c r="N306" s="46"/>
      <c r="O306" s="46"/>
      <c r="P306" s="46"/>
      <c r="Q306" s="47"/>
      <c r="R306" s="47"/>
      <c r="S306" s="47"/>
      <c r="T306" s="47"/>
      <c r="U306" s="48"/>
      <c r="V306" s="48"/>
      <c r="W306" s="48"/>
      <c r="X306" s="48"/>
      <c r="Y306" s="49"/>
      <c r="Z306" s="49"/>
      <c r="AA306" s="49"/>
      <c r="AB306" s="49"/>
      <c r="AC306" s="85"/>
      <c r="AD306" s="85"/>
      <c r="AE306" s="85"/>
      <c r="AF306" s="85"/>
      <c r="AG306" s="85"/>
      <c r="AH306" s="85"/>
      <c r="AI306" s="8"/>
      <c r="AJ306" s="86"/>
      <c r="AK306" s="86"/>
      <c r="AL306" s="86"/>
      <c r="AM306" s="86"/>
      <c r="AN306" s="85"/>
      <c r="AO306" s="86"/>
      <c r="AP306" s="86"/>
      <c r="AQ306" s="8"/>
      <c r="AR306" s="86"/>
      <c r="AS306" s="8"/>
      <c r="AT306" s="8"/>
      <c r="AU306" s="8"/>
      <c r="AV306" s="8"/>
      <c r="AW306" s="8"/>
      <c r="AX306" s="85"/>
      <c r="AY306" s="224" t="s">
        <v>322</v>
      </c>
      <c r="AZ306" s="85"/>
      <c r="BA306" s="85"/>
      <c r="BB306" s="85"/>
      <c r="BC306" s="85"/>
      <c r="BD306" s="85"/>
      <c r="BE306" s="133">
        <v>100</v>
      </c>
      <c r="BF306" s="106">
        <v>0</v>
      </c>
      <c r="BG306" s="105">
        <v>18</v>
      </c>
    </row>
  </sheetData>
  <sheetProtection formatCells="0" formatColumns="0" formatRows="0" insertColumns="0" insertRows="0" insertHyperlinks="0" deleteColumns="0" deleteRows="0" sort="0" autoFilter="0" pivotTables="0"/>
  <protectedRanges>
    <protectedRange sqref="BE143:BF251" name="LVLH"/>
  </protectedRanges>
  <autoFilter ref="A4:BH306"/>
  <conditionalFormatting sqref="F307:F1048576">
    <cfRule type="duplicateValues" dxfId="77" priority="116"/>
    <cfRule type="duplicateValues" dxfId="76" priority="117"/>
  </conditionalFormatting>
  <conditionalFormatting sqref="A307:A1048576">
    <cfRule type="duplicateValues" dxfId="75" priority="107"/>
  </conditionalFormatting>
  <conditionalFormatting sqref="F1:F3">
    <cfRule type="duplicateValues" dxfId="74" priority="84"/>
    <cfRule type="duplicateValues" dxfId="73" priority="85"/>
  </conditionalFormatting>
  <conditionalFormatting sqref="F4">
    <cfRule type="duplicateValues" dxfId="72" priority="73"/>
    <cfRule type="duplicateValues" dxfId="71" priority="74"/>
  </conditionalFormatting>
  <conditionalFormatting sqref="A4">
    <cfRule type="duplicateValues" dxfId="70" priority="72"/>
  </conditionalFormatting>
  <conditionalFormatting sqref="A141">
    <cfRule type="duplicateValues" dxfId="69" priority="69"/>
  </conditionalFormatting>
  <conditionalFormatting sqref="A142">
    <cfRule type="duplicateValues" dxfId="68" priority="66"/>
  </conditionalFormatting>
  <conditionalFormatting sqref="F140 F41:F42 F44 F46 F48:F54 F56:F86 F120:F135">
    <cfRule type="duplicateValues" dxfId="67" priority="34"/>
    <cfRule type="duplicateValues" dxfId="66" priority="35"/>
  </conditionalFormatting>
  <conditionalFormatting sqref="F136">
    <cfRule type="duplicateValues" dxfId="65" priority="32"/>
    <cfRule type="duplicateValues" dxfId="64" priority="33"/>
  </conditionalFormatting>
  <conditionalFormatting sqref="F138">
    <cfRule type="duplicateValues" dxfId="63" priority="30"/>
    <cfRule type="duplicateValues" dxfId="62" priority="31"/>
  </conditionalFormatting>
  <conditionalFormatting sqref="F139">
    <cfRule type="duplicateValues" dxfId="61" priority="28"/>
    <cfRule type="duplicateValues" dxfId="60" priority="29"/>
  </conditionalFormatting>
  <conditionalFormatting sqref="F141">
    <cfRule type="duplicateValues" dxfId="59" priority="26"/>
    <cfRule type="duplicateValues" dxfId="58" priority="27"/>
  </conditionalFormatting>
  <conditionalFormatting sqref="F142">
    <cfRule type="duplicateValues" dxfId="57" priority="24"/>
    <cfRule type="duplicateValues" dxfId="56" priority="25"/>
  </conditionalFormatting>
  <conditionalFormatting sqref="F137:G137">
    <cfRule type="duplicateValues" dxfId="55" priority="36"/>
    <cfRule type="duplicateValues" dxfId="54" priority="37"/>
  </conditionalFormatting>
  <conditionalFormatting sqref="F87:F119">
    <cfRule type="duplicateValues" dxfId="53" priority="832"/>
    <cfRule type="duplicateValues" dxfId="52" priority="833"/>
  </conditionalFormatting>
  <conditionalFormatting sqref="A39:A140 A1:A3">
    <cfRule type="duplicateValues" dxfId="51" priority="1474"/>
  </conditionalFormatting>
  <conditionalFormatting sqref="H137">
    <cfRule type="duplicateValues" dxfId="50" priority="20"/>
    <cfRule type="duplicateValues" dxfId="49" priority="21"/>
  </conditionalFormatting>
  <conditionalFormatting sqref="F24:F30">
    <cfRule type="duplicateValues" dxfId="48" priority="2748"/>
    <cfRule type="duplicateValues" dxfId="47" priority="2749"/>
  </conditionalFormatting>
  <conditionalFormatting sqref="F6:F23 F31:F38">
    <cfRule type="duplicateValues" dxfId="46" priority="2978"/>
    <cfRule type="duplicateValues" dxfId="45" priority="2979"/>
  </conditionalFormatting>
  <conditionalFormatting sqref="A5:A38">
    <cfRule type="duplicateValues" dxfId="44" priority="2982"/>
  </conditionalFormatting>
  <pageMargins left="0.35433070866141736" right="0.43307086614173229" top="0.62992125984251968" bottom="0.74803149606299213" header="0.31496062992125984" footer="0.31496062992125984"/>
  <pageSetup paperSize="9" scale="12" fitToHeight="6" orientation="portrait" r:id="rId1"/>
  <headerFooter>
    <oddHeader>&amp;C&amp;A
&amp;P/&amp;N</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AF249"/>
  <sheetViews>
    <sheetView topLeftCell="J89" zoomScale="90" zoomScaleNormal="90" workbookViewId="0">
      <selection activeCell="D66" sqref="D66:E109"/>
    </sheetView>
  </sheetViews>
  <sheetFormatPr baseColWidth="10" defaultColWidth="11.44140625" defaultRowHeight="14.4" x14ac:dyDescent="0.3"/>
  <cols>
    <col min="1" max="3" width="18" customWidth="1"/>
    <col min="4" max="4" width="21.44140625" customWidth="1"/>
    <col min="5" max="5" width="20.44140625" customWidth="1"/>
    <col min="6" max="6" width="18" customWidth="1"/>
    <col min="7" max="7" width="20.6640625" customWidth="1"/>
    <col min="8" max="12" width="18" customWidth="1"/>
    <col min="13" max="13" width="26.44140625" customWidth="1"/>
    <col min="14" max="45" width="18" customWidth="1"/>
  </cols>
  <sheetData>
    <row r="1" spans="1:23" x14ac:dyDescent="0.3">
      <c r="A1" t="s">
        <v>177</v>
      </c>
    </row>
    <row r="3" spans="1:23" s="27" customFormat="1" ht="25.8" x14ac:dyDescent="0.5">
      <c r="A3" s="28" t="s">
        <v>163</v>
      </c>
    </row>
    <row r="6" spans="1:23" x14ac:dyDescent="0.3">
      <c r="B6" t="s">
        <v>164</v>
      </c>
      <c r="D6" t="s">
        <v>165</v>
      </c>
      <c r="F6" t="s">
        <v>168</v>
      </c>
      <c r="H6" t="s">
        <v>174</v>
      </c>
      <c r="M6" t="s">
        <v>269</v>
      </c>
      <c r="N6" t="s">
        <v>270</v>
      </c>
      <c r="P6" t="s">
        <v>271</v>
      </c>
      <c r="Q6" t="s">
        <v>270</v>
      </c>
      <c r="S6" t="s">
        <v>274</v>
      </c>
      <c r="T6" t="s">
        <v>272</v>
      </c>
      <c r="V6" t="s">
        <v>273</v>
      </c>
      <c r="W6" t="s">
        <v>270</v>
      </c>
    </row>
    <row r="7" spans="1:23" x14ac:dyDescent="0.3">
      <c r="B7" t="str">
        <f>IF(Asset_Identity!$F$3="Français",J7,K7)</f>
        <v>-</v>
      </c>
      <c r="D7" t="s">
        <v>248</v>
      </c>
      <c r="F7" t="s">
        <v>248</v>
      </c>
      <c r="H7" t="s">
        <v>175</v>
      </c>
      <c r="J7" t="s">
        <v>248</v>
      </c>
      <c r="K7" t="s">
        <v>248</v>
      </c>
      <c r="M7" t="s">
        <v>248</v>
      </c>
      <c r="N7" t="s">
        <v>248</v>
      </c>
      <c r="P7" t="s">
        <v>248</v>
      </c>
      <c r="Q7" t="s">
        <v>248</v>
      </c>
      <c r="S7" t="s">
        <v>248</v>
      </c>
      <c r="T7" t="s">
        <v>248</v>
      </c>
      <c r="V7" t="s">
        <v>248</v>
      </c>
      <c r="W7" t="s">
        <v>248</v>
      </c>
    </row>
    <row r="8" spans="1:23" x14ac:dyDescent="0.3">
      <c r="B8" t="str">
        <f>IF(Asset_Identity!$F$3="Français",J8,K8)</f>
        <v>Draft</v>
      </c>
      <c r="D8" t="s">
        <v>76</v>
      </c>
      <c r="F8" t="s">
        <v>1</v>
      </c>
      <c r="H8" t="s">
        <v>176</v>
      </c>
      <c r="J8" t="s">
        <v>7</v>
      </c>
      <c r="K8" t="s">
        <v>7</v>
      </c>
      <c r="M8" t="str">
        <f>B32</f>
        <v>SECRET</v>
      </c>
      <c r="N8">
        <v>4</v>
      </c>
      <c r="P8" t="str">
        <f>B43</f>
        <v>INALTERABLE</v>
      </c>
      <c r="Q8">
        <v>4</v>
      </c>
      <c r="S8" t="str">
        <f>B56</f>
        <v>EXTREME</v>
      </c>
      <c r="T8">
        <v>4</v>
      </c>
      <c r="V8" t="str">
        <f>B115</f>
        <v>DETAILLE</v>
      </c>
      <c r="W8">
        <v>4</v>
      </c>
    </row>
    <row r="9" spans="1:23" x14ac:dyDescent="0.3">
      <c r="B9" t="str">
        <f>IF(Asset_Identity!$F$3="Français",J9,K9)</f>
        <v>Complété</v>
      </c>
      <c r="D9" t="s">
        <v>77</v>
      </c>
      <c r="F9" t="s">
        <v>2</v>
      </c>
      <c r="H9" t="s">
        <v>191</v>
      </c>
      <c r="J9" t="s">
        <v>4</v>
      </c>
      <c r="K9" t="s">
        <v>224</v>
      </c>
      <c r="M9" t="str">
        <f>B33</f>
        <v>CONFIDENTIEL</v>
      </c>
      <c r="N9">
        <v>3</v>
      </c>
      <c r="P9" t="str">
        <f>B44</f>
        <v>RENFORCE</v>
      </c>
      <c r="Q9">
        <v>3</v>
      </c>
      <c r="S9" t="str">
        <f>B57</f>
        <v>SERIOUS</v>
      </c>
      <c r="T9">
        <v>3</v>
      </c>
      <c r="V9" t="str">
        <f>B116</f>
        <v>SIMPLE</v>
      </c>
      <c r="W9">
        <v>3</v>
      </c>
    </row>
    <row r="10" spans="1:23" x14ac:dyDescent="0.3">
      <c r="B10" t="str">
        <f>IF(Asset_Identity!$F$3="Français",J10,K10)</f>
        <v>Validé</v>
      </c>
      <c r="D10" t="s">
        <v>81</v>
      </c>
      <c r="F10" t="s">
        <v>3</v>
      </c>
      <c r="J10" t="s">
        <v>213</v>
      </c>
      <c r="K10" t="s">
        <v>225</v>
      </c>
      <c r="M10" t="str">
        <f>B34</f>
        <v>RESTREINT</v>
      </c>
      <c r="N10">
        <v>2</v>
      </c>
      <c r="P10" t="str">
        <f>B45</f>
        <v>STANDARD</v>
      </c>
      <c r="Q10">
        <v>2</v>
      </c>
      <c r="S10" t="str">
        <f>B58</f>
        <v>MODERATE</v>
      </c>
      <c r="T10">
        <v>2</v>
      </c>
      <c r="V10" t="str">
        <f>B117</f>
        <v>MINIMAL</v>
      </c>
      <c r="W10">
        <v>2</v>
      </c>
    </row>
    <row r="11" spans="1:23" x14ac:dyDescent="0.3">
      <c r="D11" t="s">
        <v>167</v>
      </c>
      <c r="M11" t="str">
        <f>B35</f>
        <v>PUBLIC</v>
      </c>
      <c r="N11">
        <v>1</v>
      </c>
      <c r="P11" t="str">
        <f>B46</f>
        <v>AUCUN</v>
      </c>
      <c r="Q11">
        <v>1</v>
      </c>
      <c r="S11" t="str">
        <f>B59</f>
        <v>LOW</v>
      </c>
      <c r="T11">
        <v>1</v>
      </c>
      <c r="V11" t="str">
        <f>B118</f>
        <v>AUCUN</v>
      </c>
      <c r="W11">
        <v>1</v>
      </c>
    </row>
    <row r="12" spans="1:23" x14ac:dyDescent="0.3">
      <c r="D12" t="s">
        <v>166</v>
      </c>
    </row>
    <row r="14" spans="1:23" s="27" customFormat="1" ht="25.8" x14ac:dyDescent="0.5">
      <c r="A14" s="28" t="s">
        <v>140</v>
      </c>
    </row>
    <row r="15" spans="1:23" s="16" customFormat="1" x14ac:dyDescent="0.3">
      <c r="B15" s="16" t="s">
        <v>131</v>
      </c>
    </row>
    <row r="16" spans="1:23" x14ac:dyDescent="0.3">
      <c r="H16" t="s">
        <v>154</v>
      </c>
    </row>
    <row r="17" spans="1:26" x14ac:dyDescent="0.3">
      <c r="B17" t="s">
        <v>105</v>
      </c>
      <c r="C17" t="s">
        <v>521</v>
      </c>
      <c r="D17" t="s">
        <v>106</v>
      </c>
      <c r="F17" s="1" t="s">
        <v>107</v>
      </c>
      <c r="H17" t="str">
        <f>IF(Asset_Identity!$F$3="Français",S17,T17)</f>
        <v>-</v>
      </c>
      <c r="S17" t="s">
        <v>248</v>
      </c>
      <c r="T17" t="s">
        <v>248</v>
      </c>
    </row>
    <row r="18" spans="1:26" x14ac:dyDescent="0.3">
      <c r="B18" t="str">
        <f>IF(Asset_Identity!$F$3="Français",J18,K18)</f>
        <v>-</v>
      </c>
      <c r="C18" t="str">
        <f>IF(Asset_Identity!$F$3="Français",J23,K23)</f>
        <v>-</v>
      </c>
      <c r="D18" s="14" t="str">
        <f>IF(Asset_Identity!$F$3="Français",M18,N18)</f>
        <v>-</v>
      </c>
      <c r="F18" s="12" t="str">
        <f>IF(Asset_Identity!$F$3="Français",P18,Q18)</f>
        <v>-</v>
      </c>
      <c r="H18" t="str">
        <f>IF(Asset_Identity!$F$3="Français",S18,T18)</f>
        <v>H+2</v>
      </c>
      <c r="J18" t="s">
        <v>248</v>
      </c>
      <c r="K18" t="s">
        <v>248</v>
      </c>
      <c r="M18" t="s">
        <v>248</v>
      </c>
      <c r="N18" t="s">
        <v>248</v>
      </c>
      <c r="P18" t="s">
        <v>248</v>
      </c>
      <c r="Q18" t="s">
        <v>248</v>
      </c>
      <c r="S18" t="s">
        <v>155</v>
      </c>
      <c r="T18" t="s">
        <v>155</v>
      </c>
      <c r="V18" t="s">
        <v>304</v>
      </c>
      <c r="X18" t="s">
        <v>309</v>
      </c>
      <c r="Z18" t="s">
        <v>419</v>
      </c>
    </row>
    <row r="19" spans="1:26" x14ac:dyDescent="0.3">
      <c r="B19" t="str">
        <f>IF(Asset_Identity!$F$3="Français",J19,K19)</f>
        <v>Oui</v>
      </c>
      <c r="C19" t="str">
        <f>IF(Asset_Identity!$F$3="Français",J24,K24)</f>
        <v>Réglementaire</v>
      </c>
      <c r="D19" s="14" t="s">
        <v>307</v>
      </c>
      <c r="F19" s="12" t="str">
        <f>IF(Asset_Identity!$F$3="Français",P19,Q19)</f>
        <v>Dizaines</v>
      </c>
      <c r="H19" t="str">
        <f>IF(Asset_Identity!$F$3="Français",S19,T19)</f>
        <v>H+4</v>
      </c>
      <c r="J19" t="s">
        <v>50</v>
      </c>
      <c r="K19" t="s">
        <v>226</v>
      </c>
      <c r="M19" t="s">
        <v>20</v>
      </c>
      <c r="N19" t="s">
        <v>20</v>
      </c>
      <c r="P19" t="s">
        <v>67</v>
      </c>
      <c r="Q19" t="s">
        <v>228</v>
      </c>
      <c r="S19" t="s">
        <v>156</v>
      </c>
      <c r="T19" t="s">
        <v>156</v>
      </c>
      <c r="V19" t="s">
        <v>248</v>
      </c>
      <c r="X19" t="s">
        <v>248</v>
      </c>
      <c r="Z19" t="s">
        <v>248</v>
      </c>
    </row>
    <row r="20" spans="1:26" x14ac:dyDescent="0.3">
      <c r="B20" t="str">
        <f>IF(Asset_Identity!$F$3="Français",J20,K20)</f>
        <v>Non</v>
      </c>
      <c r="C20" t="str">
        <f>IF(Asset_Identity!$F$3="Français",J25,K25)</f>
        <v>Légal</v>
      </c>
      <c r="D20" s="14" t="s">
        <v>308</v>
      </c>
      <c r="F20" s="12" t="str">
        <f>IF(Asset_Identity!$F$3="Français",P20,Q20)</f>
        <v>Centaines</v>
      </c>
      <c r="H20" t="str">
        <f>IF(Asset_Identity!$F$3="Français",S20,T20)</f>
        <v>J+1</v>
      </c>
      <c r="J20" t="s">
        <v>52</v>
      </c>
      <c r="K20" t="s">
        <v>227</v>
      </c>
      <c r="M20" t="s">
        <v>61</v>
      </c>
      <c r="N20" t="s">
        <v>231</v>
      </c>
      <c r="P20" t="s">
        <v>65</v>
      </c>
      <c r="Q20" t="s">
        <v>229</v>
      </c>
      <c r="S20" t="s">
        <v>234</v>
      </c>
      <c r="T20" t="s">
        <v>157</v>
      </c>
      <c r="V20" t="s">
        <v>305</v>
      </c>
      <c r="X20" t="s">
        <v>310</v>
      </c>
      <c r="Z20" t="s">
        <v>421</v>
      </c>
    </row>
    <row r="21" spans="1:26" x14ac:dyDescent="0.3">
      <c r="B21" t="str">
        <f>IF(Asset_Identity!$F$3="Français",J21,K21)</f>
        <v>Non applicable</v>
      </c>
      <c r="C21" t="str">
        <f>IF(Asset_Identity!$F$3="Français",J26,K26)</f>
        <v>Aucune</v>
      </c>
      <c r="D21" s="14" t="s">
        <v>64</v>
      </c>
      <c r="F21" s="12" t="str">
        <f>IF(Asset_Identity!$F$3="Français",P21,Q21)</f>
        <v>Milliers</v>
      </c>
      <c r="H21" t="str">
        <f>IF(Asset_Identity!$F$3="Français",S21,T21)</f>
        <v>J+2</v>
      </c>
      <c r="J21" t="s">
        <v>15</v>
      </c>
      <c r="K21" t="s">
        <v>15</v>
      </c>
      <c r="M21" t="s">
        <v>62</v>
      </c>
      <c r="N21" t="s">
        <v>232</v>
      </c>
      <c r="P21" t="s">
        <v>66</v>
      </c>
      <c r="Q21" t="s">
        <v>230</v>
      </c>
      <c r="S21" t="s">
        <v>235</v>
      </c>
      <c r="T21" t="s">
        <v>158</v>
      </c>
      <c r="V21" t="s">
        <v>258</v>
      </c>
      <c r="X21" t="s">
        <v>311</v>
      </c>
      <c r="Z21" t="s">
        <v>420</v>
      </c>
    </row>
    <row r="22" spans="1:26" x14ac:dyDescent="0.3">
      <c r="D22" s="14"/>
      <c r="F22" s="12" t="str">
        <f>IF(Asset_Identity!$F$3="Français",P22,Q22)</f>
        <v>Non Applicable</v>
      </c>
      <c r="H22" t="str">
        <f>IF(Asset_Identity!$F$3="Français",S22,T22)</f>
        <v>J+5</v>
      </c>
      <c r="M22" t="s">
        <v>63</v>
      </c>
      <c r="N22" t="s">
        <v>233</v>
      </c>
      <c r="P22" t="s">
        <v>64</v>
      </c>
      <c r="Q22" t="s">
        <v>64</v>
      </c>
      <c r="S22" t="s">
        <v>236</v>
      </c>
      <c r="T22" t="s">
        <v>159</v>
      </c>
      <c r="V22" t="s">
        <v>306</v>
      </c>
      <c r="X22" t="s">
        <v>10</v>
      </c>
      <c r="Z22" t="s">
        <v>52</v>
      </c>
    </row>
    <row r="23" spans="1:26" x14ac:dyDescent="0.3">
      <c r="D23" s="14"/>
      <c r="H23" t="str">
        <f>IF(Asset_Identity!$F$3="Français",S23,T23)</f>
        <v>J+10</v>
      </c>
      <c r="J23" t="s">
        <v>248</v>
      </c>
      <c r="K23" t="s">
        <v>248</v>
      </c>
      <c r="M23" t="s">
        <v>43</v>
      </c>
      <c r="N23" t="s">
        <v>215</v>
      </c>
      <c r="S23" t="s">
        <v>237</v>
      </c>
      <c r="T23" t="s">
        <v>160</v>
      </c>
      <c r="V23" t="s">
        <v>773</v>
      </c>
      <c r="X23" t="s">
        <v>64</v>
      </c>
      <c r="Z23" t="s">
        <v>64</v>
      </c>
    </row>
    <row r="24" spans="1:26" x14ac:dyDescent="0.3">
      <c r="D24" s="14"/>
      <c r="H24" t="str">
        <f>IF(Asset_Identity!$F$3="Français",S24,T24)</f>
        <v>J+20</v>
      </c>
      <c r="J24" t="s">
        <v>522</v>
      </c>
      <c r="K24" t="s">
        <v>932</v>
      </c>
      <c r="M24" t="s">
        <v>82</v>
      </c>
      <c r="N24" t="s">
        <v>82</v>
      </c>
      <c r="S24" t="s">
        <v>238</v>
      </c>
      <c r="T24" t="s">
        <v>161</v>
      </c>
    </row>
    <row r="25" spans="1:26" x14ac:dyDescent="0.3">
      <c r="D25" s="14"/>
      <c r="H25" t="str">
        <f>IF(Asset_Identity!$F$3="Français",S25,T25)</f>
        <v>&gt;J+20</v>
      </c>
      <c r="J25" t="s">
        <v>523</v>
      </c>
      <c r="K25" t="s">
        <v>525</v>
      </c>
      <c r="M25" t="s">
        <v>64</v>
      </c>
      <c r="N25" t="s">
        <v>64</v>
      </c>
      <c r="S25" t="s">
        <v>239</v>
      </c>
      <c r="T25" t="s">
        <v>162</v>
      </c>
    </row>
    <row r="26" spans="1:26" x14ac:dyDescent="0.3">
      <c r="J26" t="s">
        <v>524</v>
      </c>
      <c r="K26" t="s">
        <v>227</v>
      </c>
    </row>
    <row r="28" spans="1:26" s="15" customFormat="1" x14ac:dyDescent="0.3">
      <c r="B28" s="16" t="s">
        <v>109</v>
      </c>
    </row>
    <row r="30" spans="1:26" x14ac:dyDescent="0.3">
      <c r="A30" t="s">
        <v>129</v>
      </c>
      <c r="B30" t="s">
        <v>79</v>
      </c>
      <c r="D30" t="s">
        <v>9</v>
      </c>
      <c r="E30" t="s">
        <v>129</v>
      </c>
      <c r="G30" t="s">
        <v>111</v>
      </c>
      <c r="H30" t="s">
        <v>129</v>
      </c>
      <c r="J30" t="s">
        <v>112</v>
      </c>
      <c r="K30" t="s">
        <v>129</v>
      </c>
      <c r="M30" t="s">
        <v>113</v>
      </c>
      <c r="N30" t="s">
        <v>129</v>
      </c>
    </row>
    <row r="31" spans="1:26" x14ac:dyDescent="0.3">
      <c r="A31">
        <v>0</v>
      </c>
      <c r="B31" t="str">
        <f>IF(Asset_Identity!$F$3="Français",P31,Q31)</f>
        <v>-</v>
      </c>
      <c r="D31" t="str">
        <f>IF(Asset_Identity!$F$3="Français",D37,E37)</f>
        <v>-</v>
      </c>
      <c r="E31">
        <v>0</v>
      </c>
      <c r="G31" t="str">
        <f>IF(Asset_Identity!$F$3="Français",S31,T31)</f>
        <v>-</v>
      </c>
      <c r="H31">
        <v>0</v>
      </c>
      <c r="J31" t="str">
        <f>IF(Asset_Identity!$F$3="Français",V31,W31)</f>
        <v>-</v>
      </c>
      <c r="K31">
        <v>0</v>
      </c>
      <c r="M31" t="str">
        <f>IF(Asset_Identity!$F$3="Français",Y31,Z31)</f>
        <v>-</v>
      </c>
      <c r="N31">
        <v>0</v>
      </c>
      <c r="P31" t="s">
        <v>248</v>
      </c>
      <c r="Q31" t="s">
        <v>248</v>
      </c>
      <c r="S31" t="s">
        <v>248</v>
      </c>
      <c r="T31" t="s">
        <v>248</v>
      </c>
      <c r="V31" t="s">
        <v>248</v>
      </c>
      <c r="W31" t="s">
        <v>248</v>
      </c>
      <c r="Y31" t="s">
        <v>248</v>
      </c>
      <c r="Z31" t="s">
        <v>248</v>
      </c>
    </row>
    <row r="32" spans="1:26" ht="16.5" customHeight="1" x14ac:dyDescent="0.3">
      <c r="A32">
        <v>4</v>
      </c>
      <c r="B32" t="str">
        <f>IF(Asset_Identity!$F$3="Français",P32,Q32)</f>
        <v>SECRET</v>
      </c>
      <c r="D32" t="s">
        <v>115</v>
      </c>
      <c r="E32">
        <v>4</v>
      </c>
      <c r="G32" t="str">
        <f>IF(Asset_Identity!$F$3="Français",S32,T32)</f>
        <v>Image fortement dégradée auprès de tous: association de l'évènement négatif à l'image de l'entreprise réduisant son attractivité et sa compétitivité.</v>
      </c>
      <c r="H32">
        <v>4</v>
      </c>
      <c r="J32" t="str">
        <f>IF(Asset_Identity!$F$3="Français",V32,W32)</f>
        <v>Changements majeurs dans nos pratiques commerciales rendus obligatoires: nos clients et / ou nos fournisseurs ne nous font plus confiance.</v>
      </c>
      <c r="K32">
        <v>4</v>
      </c>
      <c r="M32" t="str">
        <f>IF(Asset_Identity!$F$3="Français",Y32,Z32)</f>
        <v>Risque pénal de grande ampleur
Risque de retrait d'agrément</v>
      </c>
      <c r="N32">
        <v>4</v>
      </c>
      <c r="P32" t="s">
        <v>143</v>
      </c>
      <c r="Q32" t="s">
        <v>143</v>
      </c>
      <c r="S32" t="s">
        <v>704</v>
      </c>
      <c r="T32" s="87" t="s">
        <v>879</v>
      </c>
      <c r="V32" s="87" t="s">
        <v>881</v>
      </c>
      <c r="W32" s="87" t="s">
        <v>882</v>
      </c>
      <c r="Y32" s="4" t="s">
        <v>247</v>
      </c>
      <c r="Z32" s="4" t="s">
        <v>36</v>
      </c>
    </row>
    <row r="33" spans="1:26" ht="19.5" customHeight="1" x14ac:dyDescent="0.3">
      <c r="A33">
        <v>3</v>
      </c>
      <c r="B33" t="str">
        <f>IF(Asset_Identity!$F$3="Français",P33,Q33)</f>
        <v>CONFIDENTIEL</v>
      </c>
      <c r="D33" t="s">
        <v>118</v>
      </c>
      <c r="E33">
        <v>3</v>
      </c>
      <c r="G33" t="str">
        <f>IF(Asset_Identity!$F$3="Français",S33,T33)</f>
        <v>Image moyennement dégradée auprès des collaborateurs, des partenaires, des concurrents et d'une partie des clients: réapparition de l'évènement négatif lors de négociations, de prospection.</v>
      </c>
      <c r="H33">
        <v>3</v>
      </c>
      <c r="J33" t="str">
        <f>IF(Asset_Identity!$F$3="Français",V33,W33)</f>
        <v>La gestion de l'incident nécessite de faire une communication et / ou des actions particulières : l'incident a impacté nos relations avec nos client et / ou nos partenaires.</v>
      </c>
      <c r="K33">
        <v>3</v>
      </c>
      <c r="M33" t="str">
        <f>IF(Asset_Identity!$F$3="Français",Y33,Z33)</f>
        <v>Risque pénal limité 
Risque de sanctions réglementaires</v>
      </c>
      <c r="N33">
        <v>3</v>
      </c>
      <c r="P33" t="s">
        <v>144</v>
      </c>
      <c r="Q33" t="s">
        <v>240</v>
      </c>
      <c r="S33" t="s">
        <v>705</v>
      </c>
      <c r="T33" s="87" t="s">
        <v>878</v>
      </c>
      <c r="V33" s="87" t="s">
        <v>883</v>
      </c>
      <c r="W33" s="87" t="s">
        <v>884</v>
      </c>
      <c r="Y33" t="s">
        <v>121</v>
      </c>
      <c r="Z33" s="4" t="s">
        <v>35</v>
      </c>
    </row>
    <row r="34" spans="1:26" ht="18" customHeight="1" x14ac:dyDescent="0.3">
      <c r="A34">
        <v>2</v>
      </c>
      <c r="B34" t="str">
        <f>IF(Asset_Identity!$F$3="Français",P34,Q34)</f>
        <v>RESTREINT</v>
      </c>
      <c r="D34" t="s">
        <v>122</v>
      </c>
      <c r="E34">
        <v>2</v>
      </c>
      <c r="G34" t="str">
        <f>IF(Asset_Identity!$F$3="Français",S34,T34)</f>
        <v>Image moyennement dégradée sur la sphére Assurance.</v>
      </c>
      <c r="H34">
        <v>2</v>
      </c>
      <c r="J34" t="str">
        <f>IF(Asset_Identity!$F$3="Français",V34,W34)</f>
        <v>La gestion de l'incident nécessite une communication et / ou des actions particulières en interne mais pas externes: l'incident n'a pas impacté nos relations avec nos client ni avec nos partenaires.</v>
      </c>
      <c r="K34">
        <v>2</v>
      </c>
      <c r="M34" t="str">
        <f>IF(Asset_Identity!$F$3="Français",Y34,Z34)</f>
        <v>Pas de risque pénal 
Autres risques limités</v>
      </c>
      <c r="N34">
        <v>2</v>
      </c>
      <c r="P34" t="s">
        <v>145</v>
      </c>
      <c r="Q34" t="s">
        <v>241</v>
      </c>
      <c r="S34" t="s">
        <v>1017</v>
      </c>
      <c r="T34" s="87" t="s">
        <v>880</v>
      </c>
      <c r="V34" s="87" t="s">
        <v>885</v>
      </c>
      <c r="W34" s="87" t="s">
        <v>886</v>
      </c>
      <c r="Y34" t="s">
        <v>125</v>
      </c>
      <c r="Z34" s="4" t="s">
        <v>34</v>
      </c>
    </row>
    <row r="35" spans="1:26" ht="18.75" customHeight="1" x14ac:dyDescent="0.3">
      <c r="A35">
        <v>1</v>
      </c>
      <c r="B35" t="str">
        <f>IF(Asset_Identity!$F$3="Français",P35,Q35)</f>
        <v>PUBLIC</v>
      </c>
      <c r="D35" t="s">
        <v>126</v>
      </c>
      <c r="E35">
        <v>1</v>
      </c>
      <c r="G35" t="str">
        <f>IF(Asset_Identity!$F$3="Français",S35,T35)</f>
        <v>Image non dégradée ou de façon légère: l'évènement n'a pas marqué les esprits. Il est considéré sans importance.</v>
      </c>
      <c r="H35">
        <v>1</v>
      </c>
      <c r="J35" t="str">
        <f>IF(Asset_Identity!$F$3="Français",V35,W35)</f>
        <v>La gestion de l'incident n'a pas d'impacts commerciaux.</v>
      </c>
      <c r="K35">
        <v>1</v>
      </c>
      <c r="M35" t="str">
        <f>IF(Asset_Identity!$F$3="Français",Y35,Z35)</f>
        <v>Pas d'impact</v>
      </c>
      <c r="N35">
        <v>1</v>
      </c>
      <c r="P35" t="s">
        <v>146</v>
      </c>
      <c r="Q35" t="s">
        <v>146</v>
      </c>
      <c r="S35" t="s">
        <v>703</v>
      </c>
      <c r="T35" s="87" t="s">
        <v>876</v>
      </c>
      <c r="V35" s="87" t="s">
        <v>887</v>
      </c>
      <c r="W35" s="87" t="s">
        <v>888</v>
      </c>
      <c r="Y35" t="s">
        <v>127</v>
      </c>
      <c r="Z35" t="s">
        <v>26</v>
      </c>
    </row>
    <row r="37" spans="1:26" x14ac:dyDescent="0.3">
      <c r="D37" t="s">
        <v>248</v>
      </c>
      <c r="E37" t="s">
        <v>248</v>
      </c>
    </row>
    <row r="39" spans="1:26" s="15" customFormat="1" x14ac:dyDescent="0.3">
      <c r="B39" s="16" t="s">
        <v>108</v>
      </c>
    </row>
    <row r="41" spans="1:26" x14ac:dyDescent="0.3">
      <c r="A41" t="s">
        <v>129</v>
      </c>
      <c r="B41" t="s">
        <v>57</v>
      </c>
      <c r="D41" t="s">
        <v>9</v>
      </c>
      <c r="E41" t="s">
        <v>129</v>
      </c>
      <c r="G41" t="s">
        <v>111</v>
      </c>
      <c r="H41" t="s">
        <v>129</v>
      </c>
      <c r="J41" t="s">
        <v>112</v>
      </c>
      <c r="K41" t="s">
        <v>129</v>
      </c>
      <c r="M41" t="s">
        <v>113</v>
      </c>
      <c r="N41" t="s">
        <v>129</v>
      </c>
    </row>
    <row r="42" spans="1:26" x14ac:dyDescent="0.3">
      <c r="A42">
        <v>0</v>
      </c>
      <c r="B42" t="str">
        <f>IF(Asset_Identity!$F$3="Français",P42,Q42)</f>
        <v>-</v>
      </c>
      <c r="D42" t="str">
        <f>IF(Asset_Identity!$F$3="Français",D48,E48)</f>
        <v>-</v>
      </c>
      <c r="E42">
        <v>0</v>
      </c>
      <c r="G42" t="str">
        <f>IF(Asset_Identity!$F$3="Français",S42,T42)</f>
        <v>-</v>
      </c>
      <c r="H42">
        <v>0</v>
      </c>
      <c r="J42" t="str">
        <f>IF(Asset_Identity!$F$3="Français",V42,W42)</f>
        <v>-</v>
      </c>
      <c r="K42">
        <v>0</v>
      </c>
      <c r="M42" t="str">
        <f>IF(Asset_Identity!$F$3="Français",Y42,Z42)</f>
        <v>-</v>
      </c>
      <c r="N42">
        <v>0</v>
      </c>
      <c r="P42" t="s">
        <v>248</v>
      </c>
      <c r="Q42" t="s">
        <v>248</v>
      </c>
      <c r="S42" t="s">
        <v>248</v>
      </c>
      <c r="T42" t="s">
        <v>248</v>
      </c>
      <c r="V42" t="s">
        <v>248</v>
      </c>
      <c r="W42" t="s">
        <v>248</v>
      </c>
      <c r="Y42" t="s">
        <v>248</v>
      </c>
      <c r="Z42" t="s">
        <v>248</v>
      </c>
    </row>
    <row r="43" spans="1:26" ht="16.5" customHeight="1" x14ac:dyDescent="0.3">
      <c r="A43">
        <v>4</v>
      </c>
      <c r="B43" t="str">
        <f>IF(Asset_Identity!$F$3="Français",P43,Q43)</f>
        <v>INALTERABLE</v>
      </c>
      <c r="D43" t="s">
        <v>115</v>
      </c>
      <c r="E43">
        <v>4</v>
      </c>
      <c r="G43" t="str">
        <f>IF(Asset_Identity!$F$3="Français",S43,T43)</f>
        <v>Image fortement dégradée auprès de tous: association de l'évènement négatif à l'image de l'entreprise réduisant son attractivité et sa compétitivité.</v>
      </c>
      <c r="H43">
        <v>4</v>
      </c>
      <c r="J43" t="str">
        <f>IF(Asset_Identity!$F$3="Français",V43,W43)</f>
        <v>Changements majeurs dans nos pratiques commerciales rendus obligatoires: nos clients et / ou nos fournisseurs ne nous font plus confiance.</v>
      </c>
      <c r="K43">
        <v>4</v>
      </c>
      <c r="M43" t="str">
        <f>IF(Asset_Identity!$F$3="Français",Y43,Z43)</f>
        <v>Risque pénal de grande ampleur
Risque de retrait d'agrément</v>
      </c>
      <c r="N43">
        <v>4</v>
      </c>
      <c r="P43" t="s">
        <v>147</v>
      </c>
      <c r="Q43" t="s">
        <v>242</v>
      </c>
      <c r="S43" t="s">
        <v>704</v>
      </c>
      <c r="T43" s="87" t="s">
        <v>879</v>
      </c>
      <c r="V43" s="87" t="s">
        <v>881</v>
      </c>
      <c r="W43" s="87" t="s">
        <v>882</v>
      </c>
      <c r="Y43" s="4" t="s">
        <v>247</v>
      </c>
      <c r="Z43" s="4" t="s">
        <v>36</v>
      </c>
    </row>
    <row r="44" spans="1:26" ht="15.75" customHeight="1" x14ac:dyDescent="0.3">
      <c r="A44">
        <v>3</v>
      </c>
      <c r="B44" t="str">
        <f>IF(Asset_Identity!$F$3="Français",P44,Q44)</f>
        <v>RENFORCE</v>
      </c>
      <c r="D44" t="s">
        <v>118</v>
      </c>
      <c r="E44">
        <v>3</v>
      </c>
      <c r="G44" t="str">
        <f>IF(Asset_Identity!$F$3="Français",S44,T44)</f>
        <v>Image moyennement dégradée auprès des collaborateurs, des partenaires, des concurrents et d'une partie des clients: réapparition de l'évènement négatif lors de négociations, de prospection.</v>
      </c>
      <c r="H44">
        <v>3</v>
      </c>
      <c r="J44" t="str">
        <f>IF(Asset_Identity!$F$3="Français",V44,W44)</f>
        <v>La gestion de l'incident nécessite de faire une communication et / ou des actions particulières : l'incident a impacté nos relations avec nos client et / ou nos partenaires.</v>
      </c>
      <c r="K44">
        <v>3</v>
      </c>
      <c r="M44" t="str">
        <f>IF(Asset_Identity!$F$3="Français",Y44,Z44)</f>
        <v>Risque pénal limité 
Risque de sanctions réglementaires</v>
      </c>
      <c r="N44">
        <v>3</v>
      </c>
      <c r="P44" t="s">
        <v>148</v>
      </c>
      <c r="Q44" t="s">
        <v>243</v>
      </c>
      <c r="S44" t="s">
        <v>705</v>
      </c>
      <c r="T44" s="87" t="s">
        <v>878</v>
      </c>
      <c r="V44" s="87" t="s">
        <v>883</v>
      </c>
      <c r="W44" s="87" t="s">
        <v>884</v>
      </c>
      <c r="Y44" t="s">
        <v>121</v>
      </c>
      <c r="Z44" s="4" t="s">
        <v>35</v>
      </c>
    </row>
    <row r="45" spans="1:26" ht="15.75" customHeight="1" x14ac:dyDescent="0.3">
      <c r="A45">
        <v>2</v>
      </c>
      <c r="B45" t="str">
        <f>IF(Asset_Identity!$F$3="Français",P45,Q45)</f>
        <v>STANDARD</v>
      </c>
      <c r="D45" t="s">
        <v>122</v>
      </c>
      <c r="E45">
        <v>2</v>
      </c>
      <c r="G45" t="str">
        <f>IF(Asset_Identity!$F$3="Français",S45,T45)</f>
        <v>Image moyennement dégradée sur la sphére Assurance.</v>
      </c>
      <c r="H45">
        <v>2</v>
      </c>
      <c r="J45" t="str">
        <f>IF(Asset_Identity!$F$3="Français",V45,W45)</f>
        <v>La gestion de l'incident nécessite une communication et / ou des actions particulières en interne mais pas externes: l'incident n'a pas impacté nos relations avec nos client ni avec nos partenaires.</v>
      </c>
      <c r="K45">
        <v>2</v>
      </c>
      <c r="M45" t="str">
        <f>IF(Asset_Identity!$F$3="Français",Y45,Z45)</f>
        <v>Pas de risque pénal 
Autres risques limités</v>
      </c>
      <c r="N45">
        <v>2</v>
      </c>
      <c r="P45" t="s">
        <v>149</v>
      </c>
      <c r="Q45" t="s">
        <v>244</v>
      </c>
      <c r="S45" t="s">
        <v>1017</v>
      </c>
      <c r="T45" s="87" t="s">
        <v>880</v>
      </c>
      <c r="V45" s="87" t="s">
        <v>885</v>
      </c>
      <c r="W45" s="87" t="s">
        <v>886</v>
      </c>
      <c r="Y45" t="s">
        <v>125</v>
      </c>
      <c r="Z45" s="4" t="s">
        <v>34</v>
      </c>
    </row>
    <row r="46" spans="1:26" ht="15" customHeight="1" x14ac:dyDescent="0.3">
      <c r="A46">
        <v>1</v>
      </c>
      <c r="B46" t="str">
        <f>IF(Asset_Identity!$F$3="Français",P46,Q46)</f>
        <v>AUCUN</v>
      </c>
      <c r="D46" t="s">
        <v>126</v>
      </c>
      <c r="E46">
        <v>1</v>
      </c>
      <c r="G46" t="str">
        <f>IF(Asset_Identity!$F$3="Français",S46,T46)</f>
        <v>Image non dégradée ou de façon légère: l'évènement n'a pas marqué les esprits. Il est considéré sans importance.</v>
      </c>
      <c r="H46">
        <v>1</v>
      </c>
      <c r="J46" t="str">
        <f>IF(Asset_Identity!$F$3="Français",V46,W46)</f>
        <v>La gestion de l'incident n'a pas d'impacts commerciaux.</v>
      </c>
      <c r="K46">
        <v>1</v>
      </c>
      <c r="M46" t="str">
        <f>IF(Asset_Identity!$F$3="Français",Y46,Z46)</f>
        <v>Pas d'impact</v>
      </c>
      <c r="N46">
        <v>1</v>
      </c>
      <c r="P46" t="s">
        <v>150</v>
      </c>
      <c r="Q46" t="s">
        <v>245</v>
      </c>
      <c r="S46" t="s">
        <v>703</v>
      </c>
      <c r="T46" s="87" t="s">
        <v>876</v>
      </c>
      <c r="V46" s="87" t="s">
        <v>887</v>
      </c>
      <c r="W46" s="87" t="s">
        <v>888</v>
      </c>
      <c r="Y46" t="s">
        <v>127</v>
      </c>
      <c r="Z46" t="s">
        <v>26</v>
      </c>
    </row>
    <row r="48" spans="1:26" x14ac:dyDescent="0.3">
      <c r="D48" t="s">
        <v>248</v>
      </c>
      <c r="E48" t="s">
        <v>248</v>
      </c>
    </row>
    <row r="51" spans="1:26" s="16" customFormat="1" x14ac:dyDescent="0.3">
      <c r="B51" s="16" t="s">
        <v>110</v>
      </c>
    </row>
    <row r="52" spans="1:26" x14ac:dyDescent="0.3">
      <c r="A52" s="664" t="s">
        <v>1330</v>
      </c>
      <c r="B52" s="664"/>
    </row>
    <row r="54" spans="1:26" x14ac:dyDescent="0.3">
      <c r="A54" t="s">
        <v>129</v>
      </c>
      <c r="B54" s="21" t="s">
        <v>130</v>
      </c>
      <c r="D54" s="17" t="s">
        <v>9</v>
      </c>
      <c r="E54" t="s">
        <v>129</v>
      </c>
      <c r="G54" s="21" t="s">
        <v>114</v>
      </c>
      <c r="H54" s="21" t="s">
        <v>129</v>
      </c>
      <c r="J54" s="21" t="s">
        <v>112</v>
      </c>
      <c r="K54" s="21" t="s">
        <v>129</v>
      </c>
      <c r="M54" s="21" t="s">
        <v>113</v>
      </c>
      <c r="N54" s="21" t="s">
        <v>129</v>
      </c>
    </row>
    <row r="55" spans="1:26" x14ac:dyDescent="0.3">
      <c r="A55">
        <v>0</v>
      </c>
      <c r="B55" s="18" t="s">
        <v>248</v>
      </c>
      <c r="D55" s="31" t="str">
        <f>IF(Asset_Identity!$F$3="Français",D61,E61)</f>
        <v>-</v>
      </c>
      <c r="E55">
        <v>0</v>
      </c>
      <c r="G55" s="32" t="str">
        <f>IF(Asset_Identity!$F$3="Français",S55,T55)</f>
        <v>-</v>
      </c>
      <c r="H55" s="18">
        <v>0</v>
      </c>
      <c r="J55" s="19" t="str">
        <f>IF(Asset_Identity!$F$3="Français",V55,W55)</f>
        <v>-</v>
      </c>
      <c r="K55" s="18">
        <v>0</v>
      </c>
      <c r="M55" s="18" t="str">
        <f>IF(Asset_Identity!$F$3="Français",Y55,Z55)</f>
        <v>-</v>
      </c>
      <c r="N55" s="18">
        <v>0</v>
      </c>
      <c r="S55" t="s">
        <v>248</v>
      </c>
      <c r="T55" t="s">
        <v>248</v>
      </c>
      <c r="V55" t="s">
        <v>248</v>
      </c>
      <c r="W55" t="s">
        <v>248</v>
      </c>
      <c r="Y55" t="s">
        <v>248</v>
      </c>
      <c r="Z55" t="s">
        <v>248</v>
      </c>
    </row>
    <row r="56" spans="1:26" ht="15" customHeight="1" x14ac:dyDescent="0.3">
      <c r="A56">
        <v>4</v>
      </c>
      <c r="B56" s="18" t="s">
        <v>19</v>
      </c>
      <c r="D56" s="18" t="s">
        <v>115</v>
      </c>
      <c r="E56">
        <v>4</v>
      </c>
      <c r="G56" s="19" t="str">
        <f>IF(Asset_Identity!$F$3="Français",S56,T56)</f>
        <v>Retentissement national / international</v>
      </c>
      <c r="H56" s="18">
        <v>4</v>
      </c>
      <c r="J56" s="19" t="str">
        <f>IF(Asset_Identity!$F$3="Français",V56,W56)</f>
        <v>Interruption d'activité significative 
avec ou pas déclenchement de PCA</v>
      </c>
      <c r="K56" s="18">
        <v>4</v>
      </c>
      <c r="M56" s="18" t="str">
        <f>IF(Asset_Identity!$F$3="Français",Y56,Z56)</f>
        <v>Risque pénal de grande ampleur
Risque de retrait d'agrément</v>
      </c>
      <c r="N56" s="18">
        <v>4</v>
      </c>
      <c r="S56" t="s">
        <v>116</v>
      </c>
      <c r="T56" t="s">
        <v>29</v>
      </c>
      <c r="V56" t="s">
        <v>117</v>
      </c>
      <c r="W56" s="4" t="s">
        <v>33</v>
      </c>
      <c r="Y56" s="4" t="s">
        <v>247</v>
      </c>
      <c r="Z56" s="4" t="s">
        <v>36</v>
      </c>
    </row>
    <row r="57" spans="1:26" ht="15.75" customHeight="1" x14ac:dyDescent="0.3">
      <c r="A57">
        <v>3</v>
      </c>
      <c r="B57" s="18" t="s">
        <v>18</v>
      </c>
      <c r="D57" s="18" t="s">
        <v>118</v>
      </c>
      <c r="E57">
        <v>3</v>
      </c>
      <c r="G57" s="19" t="str">
        <f>IF(Asset_Identity!$F$3="Français",S57,T57)</f>
        <v>Impact régional ou impact national très limité</v>
      </c>
      <c r="H57" s="18">
        <v>3</v>
      </c>
      <c r="J57" s="19" t="str">
        <f>IF(Asset_Identity!$F$3="Français",V57,W57)</f>
        <v>Impact / Visibilité externe importante, 
Non respect d'obligations contractuelles</v>
      </c>
      <c r="K57" s="18">
        <v>3</v>
      </c>
      <c r="M57" s="18" t="str">
        <f>IF(Asset_Identity!$F$3="Français",Y57,Z57)</f>
        <v>Risque pénal limité 
Risque de sanctions réglementaires</v>
      </c>
      <c r="N57" s="18">
        <v>3</v>
      </c>
      <c r="S57" t="s">
        <v>119</v>
      </c>
      <c r="T57" t="s">
        <v>28</v>
      </c>
      <c r="V57" t="s">
        <v>120</v>
      </c>
      <c r="W57" s="4" t="s">
        <v>32</v>
      </c>
      <c r="Y57" t="s">
        <v>121</v>
      </c>
      <c r="Z57" s="4" t="s">
        <v>35</v>
      </c>
    </row>
    <row r="58" spans="1:26" ht="14.25" customHeight="1" x14ac:dyDescent="0.3">
      <c r="A58">
        <v>2</v>
      </c>
      <c r="B58" s="18" t="s">
        <v>17</v>
      </c>
      <c r="D58" s="18" t="s">
        <v>122</v>
      </c>
      <c r="E58">
        <v>2</v>
      </c>
      <c r="G58" s="19" t="str">
        <f>IF(Asset_Identity!$F$3="Français",S58,T58)</f>
        <v>Impact local de faible amplitude</v>
      </c>
      <c r="H58" s="18">
        <v>2</v>
      </c>
      <c r="J58" s="19" t="str">
        <f>IF(Asset_Identity!$F$3="Français",V58,W58)</f>
        <v>Faible impact clientèle, 
Faible visibilité externe</v>
      </c>
      <c r="K58" s="18">
        <v>2</v>
      </c>
      <c r="M58" s="18" t="str">
        <f>IF(Asset_Identity!$F$3="Français",Y58,Z58)</f>
        <v>Pas de risque pénal 
Autres risques limités</v>
      </c>
      <c r="N58" s="18">
        <v>2</v>
      </c>
      <c r="S58" t="s">
        <v>123</v>
      </c>
      <c r="T58" t="s">
        <v>27</v>
      </c>
      <c r="V58" t="s">
        <v>124</v>
      </c>
      <c r="W58" s="4" t="s">
        <v>31</v>
      </c>
      <c r="Y58" t="s">
        <v>125</v>
      </c>
      <c r="Z58" s="4" t="s">
        <v>34</v>
      </c>
    </row>
    <row r="59" spans="1:26" ht="15" customHeight="1" x14ac:dyDescent="0.3">
      <c r="A59">
        <v>1</v>
      </c>
      <c r="B59" s="18" t="s">
        <v>16</v>
      </c>
      <c r="D59" s="20" t="s">
        <v>126</v>
      </c>
      <c r="E59">
        <v>1</v>
      </c>
      <c r="G59" s="19" t="str">
        <f>IF(Asset_Identity!$F$3="Français",S59,T59)</f>
        <v>Pas d'impact</v>
      </c>
      <c r="H59" s="18">
        <v>1</v>
      </c>
      <c r="J59" s="19" t="str">
        <f>IF(Asset_Identity!$F$3="Français",V59,W59)</f>
        <v>Impact interne, 
sans visibilité externe</v>
      </c>
      <c r="K59" s="18">
        <v>1</v>
      </c>
      <c r="M59" s="18" t="str">
        <f>IF(Asset_Identity!$F$3="Français",Y59,Z59)</f>
        <v>Pas d'impact</v>
      </c>
      <c r="N59" s="18">
        <v>1</v>
      </c>
      <c r="S59" t="s">
        <v>127</v>
      </c>
      <c r="T59" t="s">
        <v>26</v>
      </c>
      <c r="V59" t="s">
        <v>128</v>
      </c>
      <c r="W59" s="4" t="s">
        <v>30</v>
      </c>
      <c r="Y59" t="s">
        <v>127</v>
      </c>
      <c r="Z59" t="s">
        <v>26</v>
      </c>
    </row>
    <row r="61" spans="1:26" x14ac:dyDescent="0.3">
      <c r="D61" t="s">
        <v>248</v>
      </c>
      <c r="E61" t="s">
        <v>248</v>
      </c>
    </row>
    <row r="62" spans="1:26" x14ac:dyDescent="0.3">
      <c r="A62" s="664" t="s">
        <v>1331</v>
      </c>
      <c r="B62" s="664"/>
    </row>
    <row r="64" spans="1:26" x14ac:dyDescent="0.3">
      <c r="J64" s="665" t="s">
        <v>134</v>
      </c>
      <c r="K64" s="665"/>
      <c r="L64" s="665"/>
      <c r="M64" s="665"/>
    </row>
    <row r="65" spans="1:16" x14ac:dyDescent="0.3">
      <c r="D65" t="s">
        <v>96</v>
      </c>
      <c r="E65" t="s">
        <v>97</v>
      </c>
      <c r="G65" t="s">
        <v>103</v>
      </c>
      <c r="H65" t="s">
        <v>132</v>
      </c>
      <c r="J65" s="23" t="s">
        <v>135</v>
      </c>
      <c r="K65" s="23" t="s">
        <v>136</v>
      </c>
      <c r="L65" s="23" t="s">
        <v>137</v>
      </c>
      <c r="M65" s="23" t="s">
        <v>139</v>
      </c>
    </row>
    <row r="66" spans="1:16" x14ac:dyDescent="0.3">
      <c r="A66" s="26" t="s">
        <v>138</v>
      </c>
      <c r="B66" s="8" t="str">
        <f>Asset_Identity!D8</f>
        <v>CARDIF France</v>
      </c>
      <c r="D66" t="s">
        <v>2214</v>
      </c>
      <c r="E66" s="1">
        <v>3</v>
      </c>
      <c r="G66" t="str">
        <f>INDEX(Tableau_FinancePays[],1,VLOOKUP($B$66,Tableau_Pays[],2,FALSE))</f>
        <v>-</v>
      </c>
      <c r="H66">
        <v>0</v>
      </c>
      <c r="J66" s="24" t="str">
        <f>IF(Asset_Identity!$F$3="Français",O66,P66)</f>
        <v>-</v>
      </c>
      <c r="K66" s="24" t="str">
        <f>IF(Asset_Identity!$F$3="Français",O66,P66)</f>
        <v>-</v>
      </c>
      <c r="L66" s="24" t="str">
        <f>IF(Asset_Identity!$F$3="Français",O66,P66)</f>
        <v>-</v>
      </c>
      <c r="M66" s="24" t="str">
        <f>IF(Asset_Identity!$F$3="Français",O66,P66)</f>
        <v>-</v>
      </c>
      <c r="O66" t="s">
        <v>248</v>
      </c>
      <c r="P66" t="s">
        <v>248</v>
      </c>
    </row>
    <row r="67" spans="1:16" x14ac:dyDescent="0.3">
      <c r="D67" t="s">
        <v>2215</v>
      </c>
      <c r="E67" s="1">
        <v>3</v>
      </c>
      <c r="G67" t="str">
        <f>INDEX(Tableau_FinancePays[],2,VLOOKUP($B$66,Tableau_Pays[],2,FALSE))</f>
        <v>&gt; 1 M€</v>
      </c>
      <c r="H67">
        <v>4</v>
      </c>
      <c r="J67" s="24" t="s">
        <v>87</v>
      </c>
      <c r="K67" s="24" t="s">
        <v>91</v>
      </c>
      <c r="L67" s="24" t="s">
        <v>93</v>
      </c>
      <c r="M67" s="25" t="s">
        <v>115</v>
      </c>
    </row>
    <row r="68" spans="1:16" x14ac:dyDescent="0.3">
      <c r="D68" t="s">
        <v>2216</v>
      </c>
      <c r="E68" s="1">
        <v>1</v>
      </c>
      <c r="G68" t="str">
        <f>INDEX(Tableau_FinancePays[],3,VLOOKUP($B$66,Tableau_Pays[],2,FALSE))</f>
        <v xml:space="preserve"> 250 k€ &lt; x &lt;= 1 M€</v>
      </c>
      <c r="H68">
        <v>3</v>
      </c>
      <c r="J68" s="24" t="s">
        <v>86</v>
      </c>
      <c r="K68" s="24" t="s">
        <v>90</v>
      </c>
      <c r="L68" s="24" t="s">
        <v>94</v>
      </c>
      <c r="M68" s="25" t="s">
        <v>118</v>
      </c>
    </row>
    <row r="69" spans="1:16" x14ac:dyDescent="0.3">
      <c r="D69" t="s">
        <v>2217</v>
      </c>
      <c r="E69">
        <v>2</v>
      </c>
      <c r="G69" t="str">
        <f>INDEX(Tableau_FinancePays[],4,VLOOKUP($B$66,Tableau_Pays[],2,FALSE))</f>
        <v xml:space="preserve"> 50 k€ &lt; x &lt;= 250 k€</v>
      </c>
      <c r="H69">
        <v>2</v>
      </c>
      <c r="J69" s="24" t="s">
        <v>85</v>
      </c>
      <c r="K69" s="24" t="s">
        <v>89</v>
      </c>
      <c r="L69" s="24" t="s">
        <v>95</v>
      </c>
      <c r="M69" s="25" t="s">
        <v>122</v>
      </c>
    </row>
    <row r="70" spans="1:16" x14ac:dyDescent="0.3">
      <c r="D70" t="s">
        <v>2218</v>
      </c>
      <c r="E70">
        <v>1</v>
      </c>
      <c r="G70" t="str">
        <f>INDEX(Tableau_FinancePays[],5,VLOOKUP($B$66,Tableau_Pays[],2,FALSE))</f>
        <v>&lt;= 50 k€</v>
      </c>
      <c r="H70">
        <v>1</v>
      </c>
      <c r="J70" s="24" t="s">
        <v>84</v>
      </c>
      <c r="K70" s="24" t="s">
        <v>88</v>
      </c>
      <c r="L70" s="24" t="s">
        <v>92</v>
      </c>
      <c r="M70" s="25" t="s">
        <v>126</v>
      </c>
    </row>
    <row r="71" spans="1:16" x14ac:dyDescent="0.3">
      <c r="D71" t="s">
        <v>2219</v>
      </c>
      <c r="E71" s="1">
        <v>2</v>
      </c>
      <c r="J71" s="1"/>
      <c r="K71" s="1"/>
      <c r="L71" s="1"/>
    </row>
    <row r="72" spans="1:16" x14ac:dyDescent="0.3">
      <c r="B72" s="22"/>
      <c r="D72" t="s">
        <v>2220</v>
      </c>
      <c r="E72">
        <v>3</v>
      </c>
    </row>
    <row r="73" spans="1:16" x14ac:dyDescent="0.3">
      <c r="D73" t="s">
        <v>2221</v>
      </c>
      <c r="E73">
        <v>1</v>
      </c>
    </row>
    <row r="74" spans="1:16" x14ac:dyDescent="0.3">
      <c r="D74" s="1" t="s">
        <v>2223</v>
      </c>
      <c r="E74" s="1">
        <v>3</v>
      </c>
    </row>
    <row r="75" spans="1:16" x14ac:dyDescent="0.3">
      <c r="D75" t="s">
        <v>2224</v>
      </c>
      <c r="E75" s="1">
        <v>3</v>
      </c>
    </row>
    <row r="76" spans="1:16" x14ac:dyDescent="0.3">
      <c r="D76" t="s">
        <v>2222</v>
      </c>
      <c r="E76">
        <v>3</v>
      </c>
      <c r="J76" t="s">
        <v>135</v>
      </c>
      <c r="K76" t="s">
        <v>136</v>
      </c>
      <c r="L76" t="s">
        <v>137</v>
      </c>
      <c r="M76" t="s">
        <v>283</v>
      </c>
    </row>
    <row r="77" spans="1:16" x14ac:dyDescent="0.3">
      <c r="D77" t="s">
        <v>2225</v>
      </c>
      <c r="E77">
        <v>2</v>
      </c>
      <c r="J77">
        <v>0</v>
      </c>
      <c r="K77">
        <v>0</v>
      </c>
      <c r="L77">
        <v>0</v>
      </c>
      <c r="M77">
        <v>0</v>
      </c>
    </row>
    <row r="78" spans="1:16" x14ac:dyDescent="0.3">
      <c r="D78" t="s">
        <v>2226</v>
      </c>
      <c r="E78">
        <v>4</v>
      </c>
      <c r="J78">
        <v>1</v>
      </c>
      <c r="K78">
        <v>1</v>
      </c>
      <c r="L78">
        <v>1</v>
      </c>
      <c r="M78">
        <v>1</v>
      </c>
    </row>
    <row r="79" spans="1:16" x14ac:dyDescent="0.3">
      <c r="D79" t="s">
        <v>2227</v>
      </c>
      <c r="E79" s="1">
        <v>1</v>
      </c>
      <c r="J79">
        <v>1</v>
      </c>
      <c r="K79">
        <v>1</v>
      </c>
      <c r="L79">
        <v>2</v>
      </c>
      <c r="M79">
        <v>2</v>
      </c>
    </row>
    <row r="80" spans="1:16" x14ac:dyDescent="0.3">
      <c r="D80" t="s">
        <v>2228</v>
      </c>
      <c r="E80" s="1">
        <v>2</v>
      </c>
      <c r="J80">
        <v>2</v>
      </c>
      <c r="K80">
        <v>2</v>
      </c>
      <c r="L80">
        <v>2</v>
      </c>
      <c r="M80">
        <v>3</v>
      </c>
    </row>
    <row r="81" spans="4:13" x14ac:dyDescent="0.3">
      <c r="D81" t="s">
        <v>2229</v>
      </c>
      <c r="E81">
        <v>4</v>
      </c>
      <c r="J81">
        <v>2</v>
      </c>
      <c r="K81">
        <v>2</v>
      </c>
      <c r="L81">
        <v>3</v>
      </c>
      <c r="M81">
        <v>4</v>
      </c>
    </row>
    <row r="82" spans="4:13" x14ac:dyDescent="0.3">
      <c r="D82" t="s">
        <v>2230</v>
      </c>
      <c r="E82">
        <v>2</v>
      </c>
    </row>
    <row r="83" spans="4:13" x14ac:dyDescent="0.3">
      <c r="D83" t="s">
        <v>2231</v>
      </c>
      <c r="E83">
        <v>1</v>
      </c>
    </row>
    <row r="84" spans="4:13" x14ac:dyDescent="0.3">
      <c r="D84" t="s">
        <v>2232</v>
      </c>
      <c r="E84" s="1">
        <v>2</v>
      </c>
    </row>
    <row r="85" spans="4:13" x14ac:dyDescent="0.3">
      <c r="D85" t="s">
        <v>2233</v>
      </c>
      <c r="E85">
        <v>1</v>
      </c>
    </row>
    <row r="86" spans="4:13" x14ac:dyDescent="0.3">
      <c r="D86" t="s">
        <v>2234</v>
      </c>
      <c r="E86" s="1">
        <v>3</v>
      </c>
    </row>
    <row r="87" spans="4:13" x14ac:dyDescent="0.3">
      <c r="D87" t="s">
        <v>2235</v>
      </c>
      <c r="E87" s="1">
        <v>3</v>
      </c>
    </row>
    <row r="88" spans="4:13" ht="15" thickBot="1" x14ac:dyDescent="0.35">
      <c r="D88" t="s">
        <v>2236</v>
      </c>
      <c r="E88">
        <v>3</v>
      </c>
    </row>
    <row r="89" spans="4:13" ht="16.2" thickBot="1" x14ac:dyDescent="0.35">
      <c r="D89" t="s">
        <v>2237</v>
      </c>
      <c r="E89" s="1">
        <v>3</v>
      </c>
      <c r="H89" s="666" t="s">
        <v>21</v>
      </c>
      <c r="I89" s="667"/>
    </row>
    <row r="90" spans="4:13" ht="16.2" thickBot="1" x14ac:dyDescent="0.35">
      <c r="D90" t="s">
        <v>2238</v>
      </c>
      <c r="E90" s="1">
        <v>1</v>
      </c>
      <c r="H90" s="660" t="s">
        <v>22</v>
      </c>
      <c r="I90" s="661"/>
    </row>
    <row r="91" spans="4:13" ht="16.5" customHeight="1" thickBot="1" x14ac:dyDescent="0.35">
      <c r="D91" t="s">
        <v>2239</v>
      </c>
      <c r="E91">
        <v>3</v>
      </c>
      <c r="H91" s="660" t="s">
        <v>23</v>
      </c>
      <c r="I91" s="661"/>
    </row>
    <row r="92" spans="4:13" ht="16.5" customHeight="1" x14ac:dyDescent="0.3">
      <c r="D92" t="s">
        <v>2240</v>
      </c>
      <c r="E92" s="1">
        <v>1</v>
      </c>
      <c r="H92" s="662" t="s">
        <v>24</v>
      </c>
      <c r="I92" s="663"/>
    </row>
    <row r="93" spans="4:13" x14ac:dyDescent="0.3">
      <c r="D93" t="s">
        <v>2241</v>
      </c>
      <c r="E93">
        <v>1</v>
      </c>
    </row>
    <row r="94" spans="4:13" x14ac:dyDescent="0.3">
      <c r="D94" t="s">
        <v>2242</v>
      </c>
      <c r="E94">
        <v>2</v>
      </c>
    </row>
    <row r="95" spans="4:13" x14ac:dyDescent="0.3">
      <c r="D95" t="s">
        <v>2243</v>
      </c>
      <c r="E95">
        <v>1</v>
      </c>
    </row>
    <row r="96" spans="4:13" x14ac:dyDescent="0.3">
      <c r="D96" t="s">
        <v>2244</v>
      </c>
      <c r="E96">
        <v>1</v>
      </c>
    </row>
    <row r="97" spans="2:5" x14ac:dyDescent="0.3">
      <c r="D97" t="s">
        <v>2245</v>
      </c>
      <c r="E97">
        <v>2</v>
      </c>
    </row>
    <row r="98" spans="2:5" x14ac:dyDescent="0.3">
      <c r="D98" t="s">
        <v>2246</v>
      </c>
      <c r="E98">
        <v>1</v>
      </c>
    </row>
    <row r="99" spans="2:5" x14ac:dyDescent="0.3">
      <c r="D99" t="s">
        <v>2247</v>
      </c>
      <c r="E99">
        <v>2</v>
      </c>
    </row>
    <row r="100" spans="2:5" x14ac:dyDescent="0.3">
      <c r="D100" t="s">
        <v>2248</v>
      </c>
      <c r="E100">
        <v>2</v>
      </c>
    </row>
    <row r="101" spans="2:5" x14ac:dyDescent="0.3">
      <c r="D101" t="s">
        <v>2249</v>
      </c>
      <c r="E101">
        <v>2</v>
      </c>
    </row>
    <row r="102" spans="2:5" ht="15.75" customHeight="1" x14ac:dyDescent="0.3">
      <c r="D102" t="s">
        <v>2250</v>
      </c>
      <c r="E102">
        <v>2</v>
      </c>
    </row>
    <row r="103" spans="2:5" x14ac:dyDescent="0.3">
      <c r="D103" t="s">
        <v>2251</v>
      </c>
      <c r="E103">
        <v>2</v>
      </c>
    </row>
    <row r="104" spans="2:5" x14ac:dyDescent="0.3">
      <c r="D104" s="1" t="s">
        <v>2252</v>
      </c>
      <c r="E104" s="1">
        <v>1</v>
      </c>
    </row>
    <row r="105" spans="2:5" x14ac:dyDescent="0.3">
      <c r="D105" t="s">
        <v>2253</v>
      </c>
      <c r="E105" s="1">
        <v>1</v>
      </c>
    </row>
    <row r="106" spans="2:5" x14ac:dyDescent="0.3">
      <c r="D106" t="s">
        <v>2254</v>
      </c>
      <c r="E106" s="1">
        <v>2</v>
      </c>
    </row>
    <row r="107" spans="2:5" x14ac:dyDescent="0.3">
      <c r="D107" t="s">
        <v>2255</v>
      </c>
      <c r="E107">
        <v>2</v>
      </c>
    </row>
    <row r="108" spans="2:5" x14ac:dyDescent="0.3">
      <c r="D108" s="1"/>
      <c r="E108" s="1"/>
    </row>
    <row r="109" spans="2:5" x14ac:dyDescent="0.3">
      <c r="E109" s="128"/>
    </row>
    <row r="111" spans="2:5" s="15" customFormat="1" x14ac:dyDescent="0.3">
      <c r="B111" s="16" t="s">
        <v>133</v>
      </c>
    </row>
    <row r="113" spans="1:32" x14ac:dyDescent="0.3">
      <c r="A113" t="s">
        <v>129</v>
      </c>
      <c r="B113" t="s">
        <v>142</v>
      </c>
      <c r="D113" t="s">
        <v>9</v>
      </c>
      <c r="E113" t="s">
        <v>129</v>
      </c>
      <c r="G113" t="s">
        <v>111</v>
      </c>
      <c r="H113" t="s">
        <v>129</v>
      </c>
      <c r="J113" t="s">
        <v>112</v>
      </c>
      <c r="K113" t="s">
        <v>129</v>
      </c>
      <c r="M113" t="s">
        <v>113</v>
      </c>
      <c r="N113" t="s">
        <v>129</v>
      </c>
      <c r="AB113" t="s">
        <v>526</v>
      </c>
      <c r="AC113" t="s">
        <v>129</v>
      </c>
    </row>
    <row r="114" spans="1:32" x14ac:dyDescent="0.3">
      <c r="A114">
        <v>0</v>
      </c>
      <c r="B114" t="str">
        <f>IF(Asset_Identity!$F$3="Français",P114,Q114)</f>
        <v>-</v>
      </c>
      <c r="D114" t="str">
        <f>IF(Asset_Identity!$F$3="Français",D120,E120)</f>
        <v>-</v>
      </c>
      <c r="E114">
        <v>0</v>
      </c>
      <c r="G114" t="str">
        <f>IF(Asset_Identity!$F$3="Français",S114,T114)</f>
        <v>-</v>
      </c>
      <c r="H114">
        <v>0</v>
      </c>
      <c r="J114" t="str">
        <f>IF(Asset_Identity!$F$3="Français",V114,W114)</f>
        <v>-</v>
      </c>
      <c r="K114">
        <v>0</v>
      </c>
      <c r="M114" t="str">
        <f>IF(Asset_Identity!$F$3="Français",Y114,Z114)</f>
        <v>-</v>
      </c>
      <c r="N114">
        <v>0</v>
      </c>
      <c r="P114" t="s">
        <v>248</v>
      </c>
      <c r="Q114" t="s">
        <v>248</v>
      </c>
      <c r="S114" t="s">
        <v>248</v>
      </c>
      <c r="T114" t="s">
        <v>248</v>
      </c>
      <c r="V114" t="s">
        <v>248</v>
      </c>
      <c r="W114" t="s">
        <v>248</v>
      </c>
      <c r="Y114" t="s">
        <v>248</v>
      </c>
      <c r="Z114" t="s">
        <v>248</v>
      </c>
      <c r="AB114" t="str">
        <f>IF(Asset_Identity!$F$3="Français",J23,K23)</f>
        <v>-</v>
      </c>
      <c r="AC114">
        <v>0</v>
      </c>
    </row>
    <row r="115" spans="1:32" ht="15" customHeight="1" x14ac:dyDescent="0.3">
      <c r="A115">
        <v>4</v>
      </c>
      <c r="B115" t="str">
        <f>IF(Asset_Identity!$F$3="Français",P115,Q115)</f>
        <v>DETAILLE</v>
      </c>
      <c r="D115" t="s">
        <v>115</v>
      </c>
      <c r="E115">
        <v>4</v>
      </c>
      <c r="G115" t="str">
        <f>IF(Asset_Identity!$F$3="Français",S115,T115)</f>
        <v>Retentissement national / international</v>
      </c>
      <c r="H115">
        <v>4</v>
      </c>
      <c r="J115" t="str">
        <f>IF(Asset_Identity!$F$3="Français",V115,W115)</f>
        <v>Interruption d'activité significative 
avec ou pas déclenchement de PCA</v>
      </c>
      <c r="K115">
        <v>4</v>
      </c>
      <c r="M115" t="str">
        <f>IF(Asset_Identity!$F$3="Français",Y115,Z115)</f>
        <v>Risque pénal de grande ampleur
Risque de retrait d'agrément</v>
      </c>
      <c r="N115">
        <v>4</v>
      </c>
      <c r="P115" t="s">
        <v>151</v>
      </c>
      <c r="Q115" t="s">
        <v>246</v>
      </c>
      <c r="S115" t="s">
        <v>116</v>
      </c>
      <c r="T115" t="s">
        <v>29</v>
      </c>
      <c r="V115" t="s">
        <v>117</v>
      </c>
      <c r="W115" s="4" t="s">
        <v>33</v>
      </c>
      <c r="Y115" s="4" t="s">
        <v>247</v>
      </c>
      <c r="Z115" s="4" t="s">
        <v>36</v>
      </c>
      <c r="AB115" t="str">
        <f>IF(Asset_Identity!$F$3="Français",J24,K24)</f>
        <v>Réglementaire</v>
      </c>
      <c r="AC115">
        <v>3</v>
      </c>
      <c r="AE115" s="4"/>
      <c r="AF115" s="4"/>
    </row>
    <row r="116" spans="1:32" ht="15.75" customHeight="1" x14ac:dyDescent="0.3">
      <c r="A116">
        <v>3</v>
      </c>
      <c r="B116" t="str">
        <f>IF(Asset_Identity!$F$3="Français",P116,Q116)</f>
        <v>SIMPLE</v>
      </c>
      <c r="D116" t="s">
        <v>118</v>
      </c>
      <c r="E116">
        <v>3</v>
      </c>
      <c r="G116" t="str">
        <f>IF(Asset_Identity!$F$3="Français",S116,T116)</f>
        <v>Impact régional ou impact national très limité</v>
      </c>
      <c r="H116">
        <v>3</v>
      </c>
      <c r="J116" t="str">
        <f>IF(Asset_Identity!$F$3="Français",V116,W116)</f>
        <v>Impact / Visibilité externe importante, 
Non respect d'obligations contractuelles</v>
      </c>
      <c r="K116">
        <v>3</v>
      </c>
      <c r="M116" t="str">
        <f>IF(Asset_Identity!$F$3="Français",Y116,Z116)</f>
        <v>Risque pénal limité 
Risque de sanctions réglementaires</v>
      </c>
      <c r="N116">
        <v>3</v>
      </c>
      <c r="P116" t="s">
        <v>152</v>
      </c>
      <c r="Q116" t="s">
        <v>152</v>
      </c>
      <c r="S116" t="s">
        <v>119</v>
      </c>
      <c r="T116" t="s">
        <v>28</v>
      </c>
      <c r="V116" t="s">
        <v>120</v>
      </c>
      <c r="W116" s="4" t="s">
        <v>32</v>
      </c>
      <c r="Y116" t="s">
        <v>121</v>
      </c>
      <c r="Z116" s="4" t="s">
        <v>35</v>
      </c>
      <c r="AB116" t="str">
        <f>IF(Asset_Identity!$F$3="Français",J25,K25)</f>
        <v>Légal</v>
      </c>
      <c r="AC116">
        <v>4</v>
      </c>
      <c r="AF116" s="4"/>
    </row>
    <row r="117" spans="1:32" ht="15" customHeight="1" x14ac:dyDescent="0.3">
      <c r="A117">
        <v>2</v>
      </c>
      <c r="B117" t="str">
        <f>IF(Asset_Identity!$F$3="Français",P117,Q117)</f>
        <v>MINIMAL</v>
      </c>
      <c r="D117" t="s">
        <v>122</v>
      </c>
      <c r="E117">
        <v>2</v>
      </c>
      <c r="G117" t="str">
        <f>IF(Asset_Identity!$F$3="Français",S117,T117)</f>
        <v>Impact local de faible amplitude</v>
      </c>
      <c r="H117">
        <v>2</v>
      </c>
      <c r="J117" t="str">
        <f>IF(Asset_Identity!$F$3="Français",V117,W117)</f>
        <v>Faible impact clientèle, 
Faible visibilité externe</v>
      </c>
      <c r="K117">
        <v>2</v>
      </c>
      <c r="M117" t="str">
        <f>IF(Asset_Identity!$F$3="Français",Y117,Z117)</f>
        <v>Pas de risque pénal 
Autres risques limités</v>
      </c>
      <c r="N117">
        <v>2</v>
      </c>
      <c r="P117" t="s">
        <v>153</v>
      </c>
      <c r="Q117" t="s">
        <v>153</v>
      </c>
      <c r="S117" t="s">
        <v>123</v>
      </c>
      <c r="T117" t="s">
        <v>27</v>
      </c>
      <c r="V117" t="s">
        <v>124</v>
      </c>
      <c r="W117" s="4" t="s">
        <v>31</v>
      </c>
      <c r="Y117" t="s">
        <v>125</v>
      </c>
      <c r="Z117" s="4" t="s">
        <v>34</v>
      </c>
      <c r="AB117" t="str">
        <f>IF(Asset_Identity!$F$3="Français",J26,K26)</f>
        <v>Aucune</v>
      </c>
      <c r="AC117">
        <v>0</v>
      </c>
      <c r="AF117" s="4"/>
    </row>
    <row r="118" spans="1:32" ht="15.75" customHeight="1" x14ac:dyDescent="0.3">
      <c r="A118">
        <v>1</v>
      </c>
      <c r="B118" t="str">
        <f>IF(Asset_Identity!$F$3="Français",P118,Q118)</f>
        <v>AUCUN</v>
      </c>
      <c r="D118" t="s">
        <v>126</v>
      </c>
      <c r="E118">
        <v>1</v>
      </c>
      <c r="G118" t="str">
        <f>IF(Asset_Identity!$F$3="Français",S118,T118)</f>
        <v>Pas d'impact</v>
      </c>
      <c r="H118">
        <v>1</v>
      </c>
      <c r="J118" t="str">
        <f>IF(Asset_Identity!$F$3="Français",V118,W118)</f>
        <v>Impact interne, 
sans visibilité externe</v>
      </c>
      <c r="K118">
        <v>1</v>
      </c>
      <c r="M118" t="str">
        <f>IF(Asset_Identity!$F$3="Français",Y118,Z118)</f>
        <v>Pas d'impact</v>
      </c>
      <c r="N118">
        <v>1</v>
      </c>
      <c r="P118" t="s">
        <v>150</v>
      </c>
      <c r="Q118" t="s">
        <v>245</v>
      </c>
      <c r="S118" t="s">
        <v>127</v>
      </c>
      <c r="T118" t="s">
        <v>26</v>
      </c>
      <c r="V118" t="s">
        <v>128</v>
      </c>
      <c r="W118" s="4" t="s">
        <v>30</v>
      </c>
      <c r="Y118" t="s">
        <v>127</v>
      </c>
      <c r="Z118" t="s">
        <v>26</v>
      </c>
    </row>
    <row r="120" spans="1:32" x14ac:dyDescent="0.3">
      <c r="D120" t="s">
        <v>248</v>
      </c>
      <c r="E120" t="s">
        <v>248</v>
      </c>
    </row>
    <row r="123" spans="1:32" s="28" customFormat="1" ht="25.8" x14ac:dyDescent="0.5">
      <c r="A123" s="28" t="s">
        <v>141</v>
      </c>
    </row>
    <row r="125" spans="1:32" x14ac:dyDescent="0.3">
      <c r="A125" t="s">
        <v>37</v>
      </c>
      <c r="C125" t="s">
        <v>40</v>
      </c>
      <c r="E125" t="s">
        <v>39</v>
      </c>
      <c r="G125" t="s">
        <v>38</v>
      </c>
      <c r="H125" t="s">
        <v>775</v>
      </c>
      <c r="I125" t="s">
        <v>321</v>
      </c>
    </row>
    <row r="126" spans="1:32" x14ac:dyDescent="0.3">
      <c r="A126" t="str">
        <f>IF(Asset_Identity!$F$3="Français",J126,K126)</f>
        <v>-</v>
      </c>
      <c r="C126" t="s">
        <v>248</v>
      </c>
      <c r="E126" t="str">
        <f>IF(Asset_Identity!$F$3="Français",P126,Q126)</f>
        <v>-</v>
      </c>
      <c r="G126" t="str">
        <f>IF(Asset_Identity!$F$3="Français",S126,T126)</f>
        <v>-</v>
      </c>
      <c r="H126" t="str">
        <f>IF(Asset_Identity!$F$3="Français",V126,W126)</f>
        <v>-</v>
      </c>
      <c r="I126" t="str">
        <f>IF(Asset_Identity!$F$3="Français",X126,Y126)</f>
        <v>-</v>
      </c>
      <c r="J126" t="s">
        <v>248</v>
      </c>
      <c r="K126" t="s">
        <v>248</v>
      </c>
      <c r="N126" s="4" t="s">
        <v>248</v>
      </c>
      <c r="P126" t="s">
        <v>248</v>
      </c>
      <c r="Q126" s="4" t="s">
        <v>248</v>
      </c>
      <c r="S126" t="s">
        <v>248</v>
      </c>
      <c r="T126" s="4" t="s">
        <v>248</v>
      </c>
      <c r="V126" t="s">
        <v>248</v>
      </c>
      <c r="W126" t="s">
        <v>248</v>
      </c>
      <c r="X126" t="s">
        <v>248</v>
      </c>
      <c r="Y126" t="s">
        <v>248</v>
      </c>
    </row>
    <row r="127" spans="1:32" x14ac:dyDescent="0.3">
      <c r="A127" t="str">
        <f>IF(Asset_Identity!$F$3="Français",J127,K127)</f>
        <v>Un progiciel avec ou sans développement spécifique</v>
      </c>
      <c r="C127" t="str">
        <f>IF(Asset_Identity!$F$3="Français",M127,N127)</f>
        <v>Interne</v>
      </c>
      <c r="E127" t="str">
        <f>IF(Asset_Identity!$F$3="Français",P127,Q127)</f>
        <v>Web</v>
      </c>
      <c r="G127" t="str">
        <f>IF(Asset_Identity!$F$3="Français",S127,T127)</f>
        <v>Internet</v>
      </c>
      <c r="H127" t="str">
        <f>IF(Asset_Identity!$F$3="Français",V127,W127)</f>
        <v>RefOg</v>
      </c>
      <c r="I127" t="str">
        <f>IF(Asset_Identity!$F$3="Français",X127,Y127)</f>
        <v>SESAME</v>
      </c>
      <c r="J127" t="s">
        <v>41</v>
      </c>
      <c r="K127" t="s">
        <v>214</v>
      </c>
      <c r="M127" t="s">
        <v>43</v>
      </c>
      <c r="N127" t="s">
        <v>215</v>
      </c>
      <c r="P127" t="s">
        <v>42</v>
      </c>
      <c r="Q127" t="s">
        <v>42</v>
      </c>
      <c r="S127" t="s">
        <v>169</v>
      </c>
      <c r="T127" t="s">
        <v>169</v>
      </c>
      <c r="V127" t="s">
        <v>776</v>
      </c>
      <c r="W127" t="s">
        <v>776</v>
      </c>
      <c r="X127" t="s">
        <v>780</v>
      </c>
      <c r="Y127" t="s">
        <v>780</v>
      </c>
    </row>
    <row r="128" spans="1:32" x14ac:dyDescent="0.3">
      <c r="A128" t="str">
        <f>IF(Asset_Identity!$F$3="Français",J128,K128)</f>
        <v>Un développement interne hors socle validé Sécurité</v>
      </c>
      <c r="C128" t="str">
        <f>IF(Asset_Identity!$F$3="Français",M128,N128)</f>
        <v>Externe</v>
      </c>
      <c r="E128" t="str">
        <f>IF(Asset_Identity!$F$3="Français",P128,Q128)</f>
        <v>Client - Serveur</v>
      </c>
      <c r="G128" t="str">
        <f>IF(Asset_Identity!$F$3="Français",S128,T128)</f>
        <v>Intranet</v>
      </c>
      <c r="H128" t="str">
        <f>IF(Asset_Identity!$F$3="Français",V128,W128)</f>
        <v>AD</v>
      </c>
      <c r="I128" t="str">
        <f>IF(Asset_Identity!$F$3="Français",X128,Y128)</f>
        <v>SESAME/CINRJ</v>
      </c>
      <c r="J128" t="s">
        <v>44</v>
      </c>
      <c r="K128" t="s">
        <v>216</v>
      </c>
      <c r="M128" t="s">
        <v>47</v>
      </c>
      <c r="N128" t="s">
        <v>218</v>
      </c>
      <c r="P128" t="s">
        <v>46</v>
      </c>
      <c r="Q128" t="s">
        <v>217</v>
      </c>
      <c r="S128" t="s">
        <v>45</v>
      </c>
      <c r="T128" t="s">
        <v>45</v>
      </c>
      <c r="V128" t="s">
        <v>777</v>
      </c>
      <c r="W128" t="s">
        <v>777</v>
      </c>
      <c r="X128" t="s">
        <v>781</v>
      </c>
      <c r="Y128" t="s">
        <v>781</v>
      </c>
    </row>
    <row r="129" spans="1:25" x14ac:dyDescent="0.3">
      <c r="A129" t="str">
        <f>IF(Asset_Identity!$F$3="Français",J129,K129)</f>
        <v>Un développement interne basé sur un Socle standard validé Sécurité</v>
      </c>
      <c r="C129" t="str">
        <f>IF(Asset_Identity!$F$3="Français",M129,N129)</f>
        <v>Les deux</v>
      </c>
      <c r="E129" t="str">
        <f>IF(Asset_Identity!$F$3="Français",P129,Q129)</f>
        <v>Serveurs MainFrame (MVS, ZOS…)</v>
      </c>
      <c r="G129" t="str">
        <f>IF(Asset_Identity!$F$3="Français",S129,T129)</f>
        <v>Extranet</v>
      </c>
      <c r="H129" t="str">
        <f>IF(Asset_Identity!$F$3="Français",V129,W129)</f>
        <v>Interne à l'application</v>
      </c>
      <c r="I129" t="str">
        <f>IF(Asset_Identity!$F$3="Français",X129,Y129)</f>
        <v>Interne à l'application</v>
      </c>
      <c r="J129" t="s">
        <v>48</v>
      </c>
      <c r="K129" t="s">
        <v>219</v>
      </c>
      <c r="M129" t="s">
        <v>223</v>
      </c>
      <c r="N129" t="s">
        <v>220</v>
      </c>
      <c r="P129" t="s">
        <v>725</v>
      </c>
      <c r="Q129" t="s">
        <v>724</v>
      </c>
      <c r="S129" t="s">
        <v>49</v>
      </c>
      <c r="T129" t="s">
        <v>49</v>
      </c>
      <c r="V129" t="s">
        <v>778</v>
      </c>
      <c r="W129" t="s">
        <v>779</v>
      </c>
      <c r="X129" t="s">
        <v>778</v>
      </c>
      <c r="Y129" t="s">
        <v>779</v>
      </c>
    </row>
    <row r="130" spans="1:25" x14ac:dyDescent="0.3">
      <c r="A130" t="str">
        <f>IF(Asset_Identity!$F$3="Français",J130,K130)</f>
        <v>Autre</v>
      </c>
      <c r="E130" t="str">
        <f>IF(Asset_Identity!$F$3="Français",P130,Q130)</f>
        <v>Technologie mobile</v>
      </c>
      <c r="G130" t="str">
        <f>IF(Asset_Identity!$F$3="Français",S130,T130)</f>
        <v>Traitement Batch</v>
      </c>
      <c r="H130" t="str">
        <f>IF(Asset_Identity!$F$3="Français",V130,W130)</f>
        <v>Autre</v>
      </c>
      <c r="I130" t="str">
        <f>IF(Asset_Identity!$F$3="Français",X130,Y130)</f>
        <v>Autre</v>
      </c>
      <c r="J130" t="s">
        <v>10</v>
      </c>
      <c r="K130" t="s">
        <v>221</v>
      </c>
      <c r="P130" t="s">
        <v>672</v>
      </c>
      <c r="Q130" t="s">
        <v>673</v>
      </c>
      <c r="S130" t="s">
        <v>51</v>
      </c>
      <c r="T130" t="s">
        <v>222</v>
      </c>
      <c r="V130" t="s">
        <v>10</v>
      </c>
      <c r="W130" t="s">
        <v>191</v>
      </c>
      <c r="X130" t="s">
        <v>10</v>
      </c>
      <c r="Y130" t="s">
        <v>191</v>
      </c>
    </row>
    <row r="131" spans="1:25" x14ac:dyDescent="0.3">
      <c r="E131" t="str">
        <f>IF(Asset_Identity!$F$3="Français",P131,Q131)</f>
        <v>Autres</v>
      </c>
      <c r="G131" t="str">
        <f>IF(Asset_Identity!$F$3="Français",S131,T131)</f>
        <v>Autre</v>
      </c>
      <c r="H131" s="2"/>
      <c r="P131" t="s">
        <v>685</v>
      </c>
      <c r="Q131" t="s">
        <v>221</v>
      </c>
      <c r="S131" t="s">
        <v>10</v>
      </c>
      <c r="T131" t="s">
        <v>191</v>
      </c>
    </row>
    <row r="133" spans="1:25" x14ac:dyDescent="0.3">
      <c r="C133" t="s">
        <v>252</v>
      </c>
    </row>
    <row r="134" spans="1:25" x14ac:dyDescent="0.3">
      <c r="C134" t="str">
        <f>IF(Asset_Identity!$F$3="Français",E134,F134)</f>
        <v>-</v>
      </c>
      <c r="E134" t="s">
        <v>248</v>
      </c>
      <c r="F134" t="s">
        <v>248</v>
      </c>
    </row>
    <row r="135" spans="1:25" x14ac:dyDescent="0.3">
      <c r="C135" t="str">
        <f>IF(Asset_Identity!$F$3="Français",E135,F135)</f>
        <v>Non</v>
      </c>
      <c r="E135" t="s">
        <v>52</v>
      </c>
      <c r="F135" t="s">
        <v>227</v>
      </c>
    </row>
    <row r="136" spans="1:25" x14ac:dyDescent="0.3">
      <c r="C136" t="str">
        <f>IF(Asset_Identity!$F$3="Français",E136,F136)</f>
        <v>Oui, manuellement</v>
      </c>
      <c r="E136" t="s">
        <v>250</v>
      </c>
      <c r="F136" t="s">
        <v>253</v>
      </c>
    </row>
    <row r="137" spans="1:25" x14ac:dyDescent="0.3">
      <c r="C137" t="str">
        <f>IF(Asset_Identity!$F$3="Français",E137,F137)</f>
        <v>Oui, automatiquement</v>
      </c>
      <c r="E137" t="s">
        <v>249</v>
      </c>
      <c r="F137" t="s">
        <v>254</v>
      </c>
    </row>
    <row r="138" spans="1:25" x14ac:dyDescent="0.3">
      <c r="C138" t="str">
        <f>IF(Asset_Identity!$F$3="Français",E138,F138)</f>
        <v>Oui, via un référentiel</v>
      </c>
      <c r="E138" t="s">
        <v>251</v>
      </c>
      <c r="F138" t="s">
        <v>255</v>
      </c>
    </row>
    <row r="139" spans="1:25" x14ac:dyDescent="0.3">
      <c r="J139" s="29"/>
      <c r="K139" s="29"/>
      <c r="L139" s="29"/>
      <c r="M139" s="29"/>
    </row>
    <row r="140" spans="1:25" x14ac:dyDescent="0.3">
      <c r="J140" s="4"/>
      <c r="K140" s="4"/>
      <c r="L140" s="4"/>
      <c r="M140" s="4"/>
    </row>
    <row r="143" spans="1:25" x14ac:dyDescent="0.3">
      <c r="C143" t="s">
        <v>260</v>
      </c>
      <c r="D143" t="s">
        <v>261</v>
      </c>
      <c r="G143" t="s">
        <v>129</v>
      </c>
      <c r="H143" s="21" t="s">
        <v>130</v>
      </c>
      <c r="I143" s="35" t="s">
        <v>260</v>
      </c>
      <c r="K143" t="s">
        <v>129</v>
      </c>
      <c r="L143" s="21" t="s">
        <v>130</v>
      </c>
      <c r="M143" s="207" t="s">
        <v>260</v>
      </c>
    </row>
    <row r="144" spans="1:25" x14ac:dyDescent="0.3">
      <c r="C144" t="s">
        <v>248</v>
      </c>
      <c r="D144" t="s">
        <v>248</v>
      </c>
      <c r="G144">
        <v>0</v>
      </c>
      <c r="H144" s="18" t="s">
        <v>248</v>
      </c>
      <c r="I144" s="25" t="s">
        <v>248</v>
      </c>
      <c r="K144">
        <v>0</v>
      </c>
      <c r="L144" s="18" t="s">
        <v>248</v>
      </c>
      <c r="M144" s="206" t="s">
        <v>248</v>
      </c>
    </row>
    <row r="145" spans="3:13" x14ac:dyDescent="0.3">
      <c r="C145" t="s">
        <v>19</v>
      </c>
      <c r="D145" t="s">
        <v>256</v>
      </c>
      <c r="G145">
        <v>4</v>
      </c>
      <c r="H145" s="18" t="str">
        <f>IF(Asset_Identity!$F$3="Français",G153,H153)</f>
        <v>AUCUNE INDISPONIBILITE TOLEREE</v>
      </c>
      <c r="I145" s="34">
        <v>4</v>
      </c>
      <c r="K145">
        <v>4</v>
      </c>
      <c r="L145" s="18" t="s">
        <v>19</v>
      </c>
      <c r="M145" s="206">
        <v>4</v>
      </c>
    </row>
    <row r="146" spans="3:13" x14ac:dyDescent="0.3">
      <c r="C146" t="s">
        <v>18</v>
      </c>
      <c r="D146" t="s">
        <v>257</v>
      </c>
      <c r="G146">
        <v>3</v>
      </c>
      <c r="H146" s="18" t="str">
        <f>IF(Asset_Identity!$F$3="Français",G154,H154)</f>
        <v>HAUTE</v>
      </c>
      <c r="I146" s="34">
        <v>3</v>
      </c>
      <c r="K146">
        <v>3</v>
      </c>
      <c r="L146" s="18" t="s">
        <v>18</v>
      </c>
      <c r="M146" s="206">
        <v>3</v>
      </c>
    </row>
    <row r="147" spans="3:13" x14ac:dyDescent="0.3">
      <c r="C147" t="s">
        <v>17</v>
      </c>
      <c r="D147" t="s">
        <v>258</v>
      </c>
      <c r="G147">
        <v>2</v>
      </c>
      <c r="H147" s="18" t="str">
        <f>IF(Asset_Identity!$F$3="Français",G155,H155)</f>
        <v>MEDIUM</v>
      </c>
      <c r="I147" s="34">
        <v>2</v>
      </c>
      <c r="K147">
        <v>2</v>
      </c>
      <c r="L147" s="18" t="s">
        <v>17</v>
      </c>
      <c r="M147" s="206">
        <v>2</v>
      </c>
    </row>
    <row r="148" spans="3:13" x14ac:dyDescent="0.3">
      <c r="C148" t="s">
        <v>16</v>
      </c>
      <c r="D148" t="s">
        <v>259</v>
      </c>
      <c r="G148">
        <v>1</v>
      </c>
      <c r="H148" s="18" t="str">
        <f>IF(Asset_Identity!$F$3="Français",G156,H156)</f>
        <v>FAIBLE</v>
      </c>
      <c r="I148" s="34">
        <v>1</v>
      </c>
      <c r="K148">
        <v>1</v>
      </c>
      <c r="L148" s="18" t="s">
        <v>16</v>
      </c>
      <c r="M148" s="206">
        <v>1</v>
      </c>
    </row>
    <row r="151" spans="3:13" ht="15" thickBot="1" x14ac:dyDescent="0.35">
      <c r="C151" s="198" t="s">
        <v>260</v>
      </c>
      <c r="D151" s="199" t="s">
        <v>261</v>
      </c>
    </row>
    <row r="152" spans="3:13" ht="15" thickTop="1" x14ac:dyDescent="0.3">
      <c r="C152" s="200" t="s">
        <v>248</v>
      </c>
      <c r="D152" s="201" t="s">
        <v>248</v>
      </c>
      <c r="G152" s="33" t="s">
        <v>248</v>
      </c>
      <c r="H152" s="33" t="s">
        <v>248</v>
      </c>
    </row>
    <row r="153" spans="3:13" x14ac:dyDescent="0.3">
      <c r="C153" s="202" t="s">
        <v>19</v>
      </c>
      <c r="D153" s="203" t="s">
        <v>1332</v>
      </c>
      <c r="G153" t="s">
        <v>438</v>
      </c>
      <c r="H153" t="s">
        <v>437</v>
      </c>
    </row>
    <row r="154" spans="3:13" x14ac:dyDescent="0.3">
      <c r="C154" s="200" t="s">
        <v>18</v>
      </c>
      <c r="D154" s="201" t="s">
        <v>1332</v>
      </c>
      <c r="G154" t="s">
        <v>432</v>
      </c>
      <c r="H154" t="s">
        <v>436</v>
      </c>
    </row>
    <row r="155" spans="3:13" x14ac:dyDescent="0.3">
      <c r="C155" s="202" t="s">
        <v>17</v>
      </c>
      <c r="D155" s="203" t="s">
        <v>258</v>
      </c>
      <c r="G155" t="s">
        <v>433</v>
      </c>
      <c r="H155" t="s">
        <v>433</v>
      </c>
    </row>
    <row r="156" spans="3:13" x14ac:dyDescent="0.3">
      <c r="C156" s="204" t="s">
        <v>16</v>
      </c>
      <c r="D156" s="205" t="s">
        <v>258</v>
      </c>
      <c r="G156" t="s">
        <v>434</v>
      </c>
      <c r="H156" t="s">
        <v>435</v>
      </c>
    </row>
    <row r="166" spans="2:14" x14ac:dyDescent="0.3">
      <c r="B166" s="131" t="s">
        <v>715</v>
      </c>
      <c r="D166" s="131" t="s">
        <v>728</v>
      </c>
      <c r="F166" s="131" t="s">
        <v>750</v>
      </c>
      <c r="G166" s="131" t="s">
        <v>749</v>
      </c>
      <c r="I166" s="131" t="s">
        <v>469</v>
      </c>
      <c r="K166" s="131" t="s">
        <v>728</v>
      </c>
      <c r="L166" s="131" t="s">
        <v>728</v>
      </c>
      <c r="M166" s="131" t="s">
        <v>750</v>
      </c>
      <c r="N166" s="131" t="s">
        <v>750</v>
      </c>
    </row>
    <row r="167" spans="2:14" ht="28.8" x14ac:dyDescent="0.3">
      <c r="B167" s="132">
        <v>0</v>
      </c>
      <c r="D167" s="132" t="str">
        <f>IF(Asset_Identity!$F$3="Français",L167,K167)</f>
        <v>ASIF en mode simple</v>
      </c>
      <c r="F167" s="132" t="str">
        <f>IF(Asset_Identity!$F$3="Français",M167,N167)</f>
        <v>Acceptation du risque</v>
      </c>
      <c r="G167" s="143" t="s">
        <v>746</v>
      </c>
      <c r="I167" s="132" t="s">
        <v>736</v>
      </c>
      <c r="K167" t="s">
        <v>726</v>
      </c>
      <c r="L167" t="s">
        <v>1005</v>
      </c>
      <c r="M167" s="132" t="s">
        <v>858</v>
      </c>
      <c r="N167" s="132" t="s">
        <v>742</v>
      </c>
    </row>
    <row r="168" spans="2:14" ht="28.8" x14ac:dyDescent="0.3">
      <c r="B168" s="132">
        <v>5</v>
      </c>
      <c r="D168" s="132" t="str">
        <f>IF(Asset_Identity!$F$3="Français",L168,K168)</f>
        <v>ASIF en mode détaillé</v>
      </c>
      <c r="F168" s="132" t="str">
        <f>IF(Asset_Identity!$F$3="Français",M168,N168)</f>
        <v>Transmettre le risque</v>
      </c>
      <c r="G168" s="143" t="s">
        <v>747</v>
      </c>
      <c r="I168" s="132" t="s">
        <v>737</v>
      </c>
      <c r="K168" t="s">
        <v>727</v>
      </c>
      <c r="L168" t="s">
        <v>1006</v>
      </c>
      <c r="M168" s="132" t="s">
        <v>861</v>
      </c>
      <c r="N168" s="132" t="s">
        <v>743</v>
      </c>
    </row>
    <row r="169" spans="2:14" ht="28.8" x14ac:dyDescent="0.3">
      <c r="B169" s="132">
        <v>10</v>
      </c>
      <c r="F169" s="132" t="str">
        <f>IF(Asset_Identity!$F$3="Français",M169,N169)</f>
        <v>Eliminer le risque</v>
      </c>
      <c r="G169" s="143" t="s">
        <v>748</v>
      </c>
      <c r="I169" s="132" t="s">
        <v>738</v>
      </c>
      <c r="M169" s="132" t="s">
        <v>859</v>
      </c>
      <c r="N169" s="132" t="s">
        <v>744</v>
      </c>
    </row>
    <row r="170" spans="2:14" x14ac:dyDescent="0.3">
      <c r="B170" s="132">
        <v>15</v>
      </c>
      <c r="F170" s="132" t="str">
        <f>IF(Asset_Identity!$F$3="Français",M170,N170)</f>
        <v>Réduire le risque</v>
      </c>
      <c r="I170" s="132" t="s">
        <v>739</v>
      </c>
      <c r="M170" s="132" t="s">
        <v>860</v>
      </c>
      <c r="N170" s="132" t="s">
        <v>745</v>
      </c>
    </row>
    <row r="171" spans="2:14" x14ac:dyDescent="0.3">
      <c r="B171" s="132">
        <v>20</v>
      </c>
      <c r="I171" s="132" t="s">
        <v>740</v>
      </c>
    </row>
    <row r="172" spans="2:14" x14ac:dyDescent="0.3">
      <c r="B172" s="132">
        <v>25</v>
      </c>
    </row>
    <row r="173" spans="2:14" x14ac:dyDescent="0.3">
      <c r="B173" s="132">
        <v>30</v>
      </c>
    </row>
    <row r="174" spans="2:14" x14ac:dyDescent="0.3">
      <c r="B174" s="132">
        <v>35</v>
      </c>
    </row>
    <row r="175" spans="2:14" x14ac:dyDescent="0.3">
      <c r="B175" s="132">
        <v>40</v>
      </c>
    </row>
    <row r="176" spans="2:14" x14ac:dyDescent="0.3">
      <c r="B176" s="132">
        <v>45</v>
      </c>
    </row>
    <row r="177" spans="2:6" x14ac:dyDescent="0.3">
      <c r="B177" s="132">
        <v>50</v>
      </c>
      <c r="E177" t="s">
        <v>889</v>
      </c>
      <c r="F177" t="s">
        <v>890</v>
      </c>
    </row>
    <row r="178" spans="2:6" x14ac:dyDescent="0.3">
      <c r="B178" s="132">
        <v>55</v>
      </c>
      <c r="E178" s="87" t="s">
        <v>116</v>
      </c>
      <c r="F178">
        <v>4</v>
      </c>
    </row>
    <row r="179" spans="2:6" x14ac:dyDescent="0.3">
      <c r="B179" s="132">
        <v>60</v>
      </c>
      <c r="E179" s="87" t="s">
        <v>119</v>
      </c>
      <c r="F179">
        <v>3</v>
      </c>
    </row>
    <row r="180" spans="2:6" x14ac:dyDescent="0.3">
      <c r="B180" s="132">
        <v>65</v>
      </c>
      <c r="E180" s="87" t="s">
        <v>123</v>
      </c>
      <c r="F180">
        <v>2</v>
      </c>
    </row>
    <row r="181" spans="2:6" x14ac:dyDescent="0.3">
      <c r="B181" s="132">
        <v>70</v>
      </c>
      <c r="E181" s="87" t="s">
        <v>127</v>
      </c>
      <c r="F181">
        <v>1</v>
      </c>
    </row>
    <row r="182" spans="2:6" x14ac:dyDescent="0.3">
      <c r="B182" s="132">
        <v>75</v>
      </c>
      <c r="E182" s="87" t="s">
        <v>29</v>
      </c>
      <c r="F182">
        <v>4</v>
      </c>
    </row>
    <row r="183" spans="2:6" x14ac:dyDescent="0.3">
      <c r="B183" s="132">
        <v>80</v>
      </c>
      <c r="E183" s="87" t="s">
        <v>28</v>
      </c>
      <c r="F183">
        <v>3</v>
      </c>
    </row>
    <row r="184" spans="2:6" x14ac:dyDescent="0.3">
      <c r="B184" s="132">
        <v>85</v>
      </c>
      <c r="E184" s="87" t="s">
        <v>27</v>
      </c>
      <c r="F184">
        <v>2</v>
      </c>
    </row>
    <row r="185" spans="2:6" x14ac:dyDescent="0.3">
      <c r="B185" s="132">
        <v>90</v>
      </c>
      <c r="E185" s="87" t="s">
        <v>26</v>
      </c>
      <c r="F185">
        <v>1</v>
      </c>
    </row>
    <row r="186" spans="2:6" x14ac:dyDescent="0.3">
      <c r="B186" s="132">
        <v>95</v>
      </c>
      <c r="E186" s="87" t="s">
        <v>117</v>
      </c>
      <c r="F186">
        <v>4</v>
      </c>
    </row>
    <row r="187" spans="2:6" x14ac:dyDescent="0.3">
      <c r="B187" s="132">
        <v>100</v>
      </c>
      <c r="E187" s="87" t="s">
        <v>120</v>
      </c>
      <c r="F187">
        <v>3</v>
      </c>
    </row>
    <row r="188" spans="2:6" x14ac:dyDescent="0.3">
      <c r="E188" s="87" t="s">
        <v>124</v>
      </c>
      <c r="F188">
        <v>2</v>
      </c>
    </row>
    <row r="189" spans="2:6" x14ac:dyDescent="0.3">
      <c r="E189" s="87" t="s">
        <v>128</v>
      </c>
      <c r="F189">
        <v>1</v>
      </c>
    </row>
    <row r="190" spans="2:6" x14ac:dyDescent="0.3">
      <c r="E190" s="87" t="s">
        <v>33</v>
      </c>
      <c r="F190">
        <v>4</v>
      </c>
    </row>
    <row r="191" spans="2:6" x14ac:dyDescent="0.3">
      <c r="E191" s="87" t="s">
        <v>32</v>
      </c>
      <c r="F191">
        <v>3</v>
      </c>
    </row>
    <row r="192" spans="2:6" x14ac:dyDescent="0.3">
      <c r="E192" s="87" t="s">
        <v>31</v>
      </c>
      <c r="F192">
        <v>2</v>
      </c>
    </row>
    <row r="193" spans="5:6" x14ac:dyDescent="0.3">
      <c r="E193" s="87" t="s">
        <v>30</v>
      </c>
      <c r="F193">
        <v>1</v>
      </c>
    </row>
    <row r="194" spans="5:6" x14ac:dyDescent="0.3">
      <c r="E194" s="87" t="s">
        <v>247</v>
      </c>
      <c r="F194">
        <v>4</v>
      </c>
    </row>
    <row r="195" spans="5:6" x14ac:dyDescent="0.3">
      <c r="E195" s="87" t="s">
        <v>121</v>
      </c>
      <c r="F195">
        <v>3</v>
      </c>
    </row>
    <row r="196" spans="5:6" x14ac:dyDescent="0.3">
      <c r="E196" s="87" t="s">
        <v>125</v>
      </c>
      <c r="F196">
        <v>2</v>
      </c>
    </row>
    <row r="197" spans="5:6" x14ac:dyDescent="0.3">
      <c r="E197" s="87" t="s">
        <v>36</v>
      </c>
      <c r="F197">
        <v>4</v>
      </c>
    </row>
    <row r="198" spans="5:6" x14ac:dyDescent="0.3">
      <c r="E198" s="87" t="s">
        <v>35</v>
      </c>
      <c r="F198">
        <v>3</v>
      </c>
    </row>
    <row r="199" spans="5:6" x14ac:dyDescent="0.3">
      <c r="E199" s="87" t="s">
        <v>34</v>
      </c>
      <c r="F199">
        <v>2</v>
      </c>
    </row>
    <row r="200" spans="5:6" x14ac:dyDescent="0.3">
      <c r="E200" s="87" t="s">
        <v>704</v>
      </c>
      <c r="F200">
        <v>4</v>
      </c>
    </row>
    <row r="201" spans="5:6" x14ac:dyDescent="0.3">
      <c r="E201" s="87" t="s">
        <v>705</v>
      </c>
      <c r="F201">
        <v>3</v>
      </c>
    </row>
    <row r="202" spans="5:6" x14ac:dyDescent="0.3">
      <c r="E202" s="87" t="s">
        <v>706</v>
      </c>
      <c r="F202">
        <v>2</v>
      </c>
    </row>
    <row r="203" spans="5:6" x14ac:dyDescent="0.3">
      <c r="E203" s="87" t="s">
        <v>703</v>
      </c>
      <c r="F203">
        <v>1</v>
      </c>
    </row>
    <row r="204" spans="5:6" x14ac:dyDescent="0.3">
      <c r="E204" s="87" t="s">
        <v>879</v>
      </c>
      <c r="F204">
        <v>4</v>
      </c>
    </row>
    <row r="205" spans="5:6" x14ac:dyDescent="0.3">
      <c r="E205" s="87" t="s">
        <v>878</v>
      </c>
      <c r="F205">
        <v>3</v>
      </c>
    </row>
    <row r="206" spans="5:6" x14ac:dyDescent="0.3">
      <c r="E206" s="87" t="s">
        <v>880</v>
      </c>
      <c r="F206">
        <v>2</v>
      </c>
    </row>
    <row r="207" spans="5:6" x14ac:dyDescent="0.3">
      <c r="E207" s="87" t="s">
        <v>876</v>
      </c>
      <c r="F207">
        <v>1</v>
      </c>
    </row>
    <row r="208" spans="5:6" x14ac:dyDescent="0.3">
      <c r="E208" s="87" t="s">
        <v>877</v>
      </c>
      <c r="F208">
        <v>4</v>
      </c>
    </row>
    <row r="209" spans="5:9" x14ac:dyDescent="0.3">
      <c r="E209" s="87" t="s">
        <v>881</v>
      </c>
      <c r="F209">
        <v>4</v>
      </c>
    </row>
    <row r="210" spans="5:9" x14ac:dyDescent="0.3">
      <c r="E210" s="87" t="s">
        <v>883</v>
      </c>
      <c r="F210">
        <v>3</v>
      </c>
      <c r="H210" s="87"/>
      <c r="I210" s="87"/>
    </row>
    <row r="211" spans="5:9" x14ac:dyDescent="0.3">
      <c r="E211" s="87" t="s">
        <v>885</v>
      </c>
      <c r="F211">
        <v>2</v>
      </c>
      <c r="H211" s="87"/>
      <c r="I211" s="87"/>
    </row>
    <row r="212" spans="5:9" x14ac:dyDescent="0.3">
      <c r="E212" s="87" t="s">
        <v>887</v>
      </c>
      <c r="F212">
        <v>1</v>
      </c>
      <c r="H212" s="87"/>
      <c r="I212" s="87"/>
    </row>
    <row r="213" spans="5:9" x14ac:dyDescent="0.3">
      <c r="E213" s="87" t="s">
        <v>882</v>
      </c>
      <c r="F213">
        <v>4</v>
      </c>
      <c r="H213" s="87"/>
      <c r="I213" s="87"/>
    </row>
    <row r="214" spans="5:9" x14ac:dyDescent="0.3">
      <c r="E214" s="87" t="s">
        <v>884</v>
      </c>
      <c r="F214">
        <v>3</v>
      </c>
    </row>
    <row r="215" spans="5:9" x14ac:dyDescent="0.3">
      <c r="E215" s="87" t="s">
        <v>886</v>
      </c>
      <c r="F215">
        <v>2</v>
      </c>
    </row>
    <row r="216" spans="5:9" x14ac:dyDescent="0.3">
      <c r="E216" s="87" t="s">
        <v>888</v>
      </c>
      <c r="F216">
        <v>1</v>
      </c>
    </row>
    <row r="217" spans="5:9" x14ac:dyDescent="0.3">
      <c r="E217" s="87" t="s">
        <v>248</v>
      </c>
      <c r="F217">
        <v>0</v>
      </c>
    </row>
    <row r="218" spans="5:9" x14ac:dyDescent="0.3">
      <c r="E218" s="87" t="s">
        <v>1017</v>
      </c>
      <c r="F218">
        <v>2</v>
      </c>
    </row>
    <row r="219" spans="5:9" x14ac:dyDescent="0.3">
      <c r="E219" s="87"/>
    </row>
    <row r="220" spans="5:9" x14ac:dyDescent="0.3">
      <c r="E220" s="87"/>
    </row>
    <row r="221" spans="5:9" x14ac:dyDescent="0.3">
      <c r="E221" s="87"/>
    </row>
    <row r="222" spans="5:9" x14ac:dyDescent="0.3">
      <c r="E222" s="87"/>
    </row>
    <row r="223" spans="5:9" x14ac:dyDescent="0.3">
      <c r="E223" s="87"/>
    </row>
    <row r="224" spans="5:9" x14ac:dyDescent="0.3">
      <c r="E224" s="87"/>
    </row>
    <row r="225" spans="5:5" x14ac:dyDescent="0.3">
      <c r="E225" s="87"/>
    </row>
    <row r="226" spans="5:5" x14ac:dyDescent="0.3">
      <c r="E226" s="87"/>
    </row>
    <row r="227" spans="5:5" x14ac:dyDescent="0.3">
      <c r="E227" s="87"/>
    </row>
    <row r="228" spans="5:5" x14ac:dyDescent="0.3">
      <c r="E228" s="87"/>
    </row>
    <row r="229" spans="5:5" x14ac:dyDescent="0.3">
      <c r="E229" s="87"/>
    </row>
    <row r="230" spans="5:5" x14ac:dyDescent="0.3">
      <c r="E230" s="87"/>
    </row>
    <row r="231" spans="5:5" x14ac:dyDescent="0.3">
      <c r="E231" s="87"/>
    </row>
    <row r="232" spans="5:5" x14ac:dyDescent="0.3">
      <c r="E232" s="87"/>
    </row>
    <row r="233" spans="5:5" x14ac:dyDescent="0.3">
      <c r="E233" s="87"/>
    </row>
    <row r="234" spans="5:5" x14ac:dyDescent="0.3">
      <c r="E234" s="87"/>
    </row>
    <row r="235" spans="5:5" x14ac:dyDescent="0.3">
      <c r="E235" s="87"/>
    </row>
    <row r="236" spans="5:5" x14ac:dyDescent="0.3">
      <c r="E236" s="87"/>
    </row>
    <row r="237" spans="5:5" x14ac:dyDescent="0.3">
      <c r="E237" s="87"/>
    </row>
    <row r="238" spans="5:5" x14ac:dyDescent="0.3">
      <c r="E238" s="87"/>
    </row>
    <row r="239" spans="5:5" x14ac:dyDescent="0.3">
      <c r="E239" s="87"/>
    </row>
    <row r="240" spans="5:5" x14ac:dyDescent="0.3">
      <c r="E240" s="87"/>
    </row>
    <row r="241" spans="5:5" x14ac:dyDescent="0.3">
      <c r="E241" s="87"/>
    </row>
    <row r="242" spans="5:5" x14ac:dyDescent="0.3">
      <c r="E242" s="87"/>
    </row>
    <row r="243" spans="5:5" x14ac:dyDescent="0.3">
      <c r="E243" s="87"/>
    </row>
    <row r="244" spans="5:5" x14ac:dyDescent="0.3">
      <c r="E244" s="87"/>
    </row>
    <row r="245" spans="5:5" x14ac:dyDescent="0.3">
      <c r="E245" s="87"/>
    </row>
    <row r="246" spans="5:5" x14ac:dyDescent="0.3">
      <c r="E246" s="87"/>
    </row>
    <row r="247" spans="5:5" x14ac:dyDescent="0.3">
      <c r="E247" s="87"/>
    </row>
    <row r="248" spans="5:5" x14ac:dyDescent="0.3">
      <c r="E248" s="87"/>
    </row>
    <row r="249" spans="5:5" x14ac:dyDescent="0.3">
      <c r="E249" s="87"/>
    </row>
  </sheetData>
  <sheetProtection formatCells="0" formatColumns="0" formatRows="0" insertColumns="0" insertRows="0" insertHyperlinks="0" deleteColumns="0" deleteRows="0" sort="0" autoFilter="0" pivotTables="0"/>
  <mergeCells count="7">
    <mergeCell ref="H91:I91"/>
    <mergeCell ref="H92:I92"/>
    <mergeCell ref="A62:B62"/>
    <mergeCell ref="A52:B52"/>
    <mergeCell ref="J64:M64"/>
    <mergeCell ref="H89:I89"/>
    <mergeCell ref="H90:I90"/>
  </mergeCells>
  <pageMargins left="0.7" right="0.7" top="0.75" bottom="0.75" header="0.3" footer="0.3"/>
  <pageSetup paperSize="9" orientation="portrait" r:id="rId1"/>
  <ignoredErrors>
    <ignoredError sqref="G66 G68:G70" calculatedColumn="1"/>
  </ignoredErrors>
  <tableParts count="4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B2:J240"/>
  <sheetViews>
    <sheetView topLeftCell="A165" workbookViewId="0">
      <selection activeCell="E176" sqref="E176"/>
    </sheetView>
  </sheetViews>
  <sheetFormatPr baseColWidth="10" defaultColWidth="11.44140625" defaultRowHeight="14.4" x14ac:dyDescent="0.3"/>
  <cols>
    <col min="1" max="1" width="6" style="343" customWidth="1"/>
    <col min="2" max="2" width="59" style="67" customWidth="1"/>
    <col min="3" max="3" width="58.88671875" style="67" customWidth="1"/>
    <col min="4" max="4" width="4.109375" style="343" customWidth="1"/>
    <col min="5" max="10" width="50.6640625" style="343" customWidth="1"/>
    <col min="11" max="16384" width="11.44140625" style="343"/>
  </cols>
  <sheetData>
    <row r="2" spans="2:6" ht="18" x14ac:dyDescent="0.3">
      <c r="B2" s="668" t="s">
        <v>173</v>
      </c>
      <c r="C2" s="668"/>
      <c r="E2" s="668" t="s">
        <v>13</v>
      </c>
      <c r="F2" s="668"/>
    </row>
    <row r="3" spans="2:6" x14ac:dyDescent="0.3">
      <c r="B3" s="364" t="s">
        <v>170</v>
      </c>
      <c r="C3" s="364" t="s">
        <v>171</v>
      </c>
      <c r="E3" s="364" t="s">
        <v>170</v>
      </c>
      <c r="F3" s="364" t="s">
        <v>171</v>
      </c>
    </row>
    <row r="4" spans="2:6" x14ac:dyDescent="0.3">
      <c r="B4" s="67" t="s">
        <v>174</v>
      </c>
      <c r="C4" s="364"/>
    </row>
    <row r="5" spans="2:6" x14ac:dyDescent="0.3">
      <c r="B5" s="67" t="s">
        <v>75</v>
      </c>
      <c r="C5" s="67" t="s">
        <v>951</v>
      </c>
    </row>
    <row r="6" spans="2:6" x14ac:dyDescent="0.3">
      <c r="B6" s="67" t="s">
        <v>262</v>
      </c>
      <c r="C6" s="67" t="s">
        <v>263</v>
      </c>
    </row>
    <row r="7" spans="2:6" x14ac:dyDescent="0.3">
      <c r="B7" s="67" t="s">
        <v>423</v>
      </c>
      <c r="C7" s="67" t="s">
        <v>424</v>
      </c>
      <c r="E7" s="343" t="s">
        <v>423</v>
      </c>
      <c r="F7" s="343" t="s">
        <v>424</v>
      </c>
    </row>
    <row r="8" spans="2:6" x14ac:dyDescent="0.3">
      <c r="B8" s="365" t="s">
        <v>104</v>
      </c>
      <c r="C8" s="365" t="s">
        <v>212</v>
      </c>
    </row>
    <row r="9" spans="2:6" x14ac:dyDescent="0.3">
      <c r="B9" s="67" t="s">
        <v>102</v>
      </c>
      <c r="C9" s="67" t="s">
        <v>953</v>
      </c>
      <c r="E9" s="343" t="s">
        <v>279</v>
      </c>
      <c r="F9" s="343" t="s">
        <v>280</v>
      </c>
    </row>
    <row r="10" spans="2:6" x14ac:dyDescent="0.3">
      <c r="B10" s="67" t="s">
        <v>73</v>
      </c>
      <c r="C10" s="67" t="s">
        <v>179</v>
      </c>
      <c r="E10" s="343" t="s">
        <v>282</v>
      </c>
      <c r="F10" s="343" t="s">
        <v>281</v>
      </c>
    </row>
    <row r="11" spans="2:6" x14ac:dyDescent="0.3">
      <c r="B11" s="67" t="s">
        <v>5</v>
      </c>
      <c r="C11" s="67" t="s">
        <v>180</v>
      </c>
    </row>
    <row r="12" spans="2:6" ht="28.8" x14ac:dyDescent="0.3">
      <c r="B12" s="67" t="s">
        <v>6</v>
      </c>
      <c r="C12" s="67" t="s">
        <v>181</v>
      </c>
    </row>
    <row r="13" spans="2:6" x14ac:dyDescent="0.3">
      <c r="B13" s="67" t="s">
        <v>74</v>
      </c>
      <c r="C13" s="67" t="s">
        <v>425</v>
      </c>
    </row>
    <row r="14" spans="2:6" x14ac:dyDescent="0.3">
      <c r="B14" s="365" t="s">
        <v>264</v>
      </c>
      <c r="C14" s="365" t="s">
        <v>265</v>
      </c>
    </row>
    <row r="15" spans="2:6" x14ac:dyDescent="0.3">
      <c r="B15" s="67" t="s">
        <v>0</v>
      </c>
      <c r="C15" s="67" t="s">
        <v>182</v>
      </c>
    </row>
    <row r="16" spans="2:6" x14ac:dyDescent="0.3">
      <c r="B16" s="67" t="s">
        <v>172</v>
      </c>
      <c r="C16" s="67" t="s">
        <v>183</v>
      </c>
      <c r="E16" s="343" t="s">
        <v>74</v>
      </c>
      <c r="F16" s="343" t="s">
        <v>475</v>
      </c>
    </row>
    <row r="17" spans="2:3" x14ac:dyDescent="0.3">
      <c r="B17" s="67" t="s">
        <v>294</v>
      </c>
      <c r="C17" s="67" t="s">
        <v>295</v>
      </c>
    </row>
    <row r="18" spans="2:3" x14ac:dyDescent="0.3">
      <c r="B18" s="67" t="s">
        <v>298</v>
      </c>
      <c r="C18" s="67" t="s">
        <v>299</v>
      </c>
    </row>
    <row r="19" spans="2:3" x14ac:dyDescent="0.3">
      <c r="B19" s="67" t="s">
        <v>300</v>
      </c>
      <c r="C19" s="67" t="s">
        <v>301</v>
      </c>
    </row>
    <row r="20" spans="2:3" x14ac:dyDescent="0.3">
      <c r="B20" s="67" t="s">
        <v>296</v>
      </c>
      <c r="C20" s="67" t="s">
        <v>297</v>
      </c>
    </row>
    <row r="21" spans="2:3" x14ac:dyDescent="0.3">
      <c r="B21" s="67" t="s">
        <v>302</v>
      </c>
      <c r="C21" s="67" t="s">
        <v>303</v>
      </c>
    </row>
    <row r="22" spans="2:3" x14ac:dyDescent="0.3">
      <c r="B22" s="67" t="s">
        <v>1313</v>
      </c>
      <c r="C22" s="67" t="s">
        <v>1318</v>
      </c>
    </row>
    <row r="23" spans="2:3" x14ac:dyDescent="0.3">
      <c r="B23" s="67" t="s">
        <v>1319</v>
      </c>
      <c r="C23" s="67" t="s">
        <v>1320</v>
      </c>
    </row>
    <row r="24" spans="2:3" x14ac:dyDescent="0.3">
      <c r="B24" s="67" t="s">
        <v>284</v>
      </c>
      <c r="C24" s="67" t="s">
        <v>285</v>
      </c>
    </row>
    <row r="25" spans="2:3" x14ac:dyDescent="0.3">
      <c r="B25" s="67" t="s">
        <v>98</v>
      </c>
      <c r="C25" s="67" t="s">
        <v>184</v>
      </c>
    </row>
    <row r="26" spans="2:3" x14ac:dyDescent="0.3">
      <c r="B26" s="67" t="s">
        <v>99</v>
      </c>
      <c r="C26" s="67" t="s">
        <v>99</v>
      </c>
    </row>
    <row r="27" spans="2:3" x14ac:dyDescent="0.3">
      <c r="B27" s="67" t="s">
        <v>100</v>
      </c>
      <c r="C27" s="67" t="s">
        <v>100</v>
      </c>
    </row>
    <row r="28" spans="2:3" x14ac:dyDescent="0.3">
      <c r="B28" s="67" t="s">
        <v>101</v>
      </c>
      <c r="C28" s="67" t="s">
        <v>185</v>
      </c>
    </row>
    <row r="29" spans="2:3" x14ac:dyDescent="0.3">
      <c r="B29" s="67" t="s">
        <v>266</v>
      </c>
      <c r="C29" s="67" t="s">
        <v>267</v>
      </c>
    </row>
    <row r="30" spans="2:3" x14ac:dyDescent="0.3">
      <c r="B30" s="67" t="s">
        <v>1321</v>
      </c>
      <c r="C30" s="67" t="s">
        <v>1322</v>
      </c>
    </row>
    <row r="31" spans="2:3" x14ac:dyDescent="0.3">
      <c r="B31" s="67" t="s">
        <v>2093</v>
      </c>
      <c r="C31" s="67" t="s">
        <v>1323</v>
      </c>
    </row>
    <row r="32" spans="2:3" x14ac:dyDescent="0.3">
      <c r="B32" s="67" t="s">
        <v>1327</v>
      </c>
      <c r="C32" s="67" t="s">
        <v>1324</v>
      </c>
    </row>
    <row r="33" spans="2:3" x14ac:dyDescent="0.3">
      <c r="B33" s="67" t="s">
        <v>1325</v>
      </c>
      <c r="C33" s="67" t="s">
        <v>1326</v>
      </c>
    </row>
    <row r="64" spans="2:3" ht="18" x14ac:dyDescent="0.3">
      <c r="B64" s="668" t="s">
        <v>178</v>
      </c>
      <c r="C64" s="668"/>
    </row>
    <row r="65" spans="2:6" ht="57.6" x14ac:dyDescent="0.3">
      <c r="B65" s="148" t="s">
        <v>952</v>
      </c>
      <c r="C65" s="148" t="s">
        <v>996</v>
      </c>
      <c r="E65" s="366" t="s">
        <v>2110</v>
      </c>
      <c r="F65" s="366" t="s">
        <v>2111</v>
      </c>
    </row>
    <row r="66" spans="2:6" x14ac:dyDescent="0.3">
      <c r="B66" s="148" t="s">
        <v>954</v>
      </c>
      <c r="C66" s="148" t="s">
        <v>2080</v>
      </c>
      <c r="E66" s="67" t="s">
        <v>795</v>
      </c>
      <c r="F66" s="67" t="s">
        <v>2081</v>
      </c>
    </row>
    <row r="67" spans="2:6" x14ac:dyDescent="0.3">
      <c r="B67" s="148" t="s">
        <v>679</v>
      </c>
      <c r="C67" s="148" t="s">
        <v>680</v>
      </c>
    </row>
    <row r="68" spans="2:6" x14ac:dyDescent="0.3">
      <c r="B68" s="148" t="s">
        <v>681</v>
      </c>
      <c r="C68" s="148" t="s">
        <v>676</v>
      </c>
    </row>
    <row r="69" spans="2:6" ht="43.2" x14ac:dyDescent="0.3">
      <c r="B69" s="148" t="s">
        <v>955</v>
      </c>
      <c r="C69" s="148" t="s">
        <v>956</v>
      </c>
      <c r="E69" s="67" t="s">
        <v>2112</v>
      </c>
      <c r="F69" s="67" t="s">
        <v>1016</v>
      </c>
    </row>
    <row r="70" spans="2:6" ht="28.8" x14ac:dyDescent="0.3">
      <c r="B70" s="148" t="s">
        <v>957</v>
      </c>
      <c r="C70" s="148" t="s">
        <v>958</v>
      </c>
      <c r="E70" s="67" t="s">
        <v>1015</v>
      </c>
      <c r="F70" s="67" t="s">
        <v>2113</v>
      </c>
    </row>
    <row r="71" spans="2:6" ht="72" x14ac:dyDescent="0.3">
      <c r="B71" s="148" t="s">
        <v>2079</v>
      </c>
      <c r="C71" s="148" t="s">
        <v>1773</v>
      </c>
      <c r="E71" s="67" t="s">
        <v>1015</v>
      </c>
      <c r="F71" s="67" t="s">
        <v>2113</v>
      </c>
    </row>
    <row r="72" spans="2:6" ht="28.8" x14ac:dyDescent="0.3">
      <c r="B72" s="149" t="s">
        <v>959</v>
      </c>
      <c r="C72" s="148" t="s">
        <v>961</v>
      </c>
      <c r="D72" s="367"/>
    </row>
    <row r="73" spans="2:6" ht="100.8" x14ac:dyDescent="0.3">
      <c r="B73" s="148" t="s">
        <v>960</v>
      </c>
      <c r="C73" s="148" t="s">
        <v>962</v>
      </c>
      <c r="E73" s="365" t="s">
        <v>2069</v>
      </c>
      <c r="F73" s="67" t="s">
        <v>637</v>
      </c>
    </row>
    <row r="74" spans="2:6" x14ac:dyDescent="0.3">
      <c r="B74" s="148" t="s">
        <v>310</v>
      </c>
      <c r="C74" s="148" t="s">
        <v>426</v>
      </c>
      <c r="E74" s="343" t="s">
        <v>642</v>
      </c>
      <c r="F74" s="343" t="s">
        <v>641</v>
      </c>
    </row>
    <row r="75" spans="2:6" x14ac:dyDescent="0.3">
      <c r="B75" s="148" t="s">
        <v>422</v>
      </c>
      <c r="C75" s="148" t="s">
        <v>427</v>
      </c>
      <c r="E75" s="343" t="s">
        <v>642</v>
      </c>
      <c r="F75" s="343" t="s">
        <v>641</v>
      </c>
    </row>
    <row r="76" spans="2:6" x14ac:dyDescent="0.3">
      <c r="B76" s="148" t="s">
        <v>409</v>
      </c>
      <c r="C76" s="148" t="s">
        <v>428</v>
      </c>
      <c r="E76" s="343" t="s">
        <v>642</v>
      </c>
      <c r="F76" s="343" t="s">
        <v>641</v>
      </c>
    </row>
    <row r="77" spans="2:6" x14ac:dyDescent="0.3">
      <c r="B77" s="148" t="s">
        <v>410</v>
      </c>
      <c r="C77" s="148" t="s">
        <v>429</v>
      </c>
      <c r="E77" s="343" t="s">
        <v>642</v>
      </c>
      <c r="F77" s="343" t="s">
        <v>641</v>
      </c>
    </row>
    <row r="78" spans="2:6" x14ac:dyDescent="0.3">
      <c r="B78" s="148" t="s">
        <v>10</v>
      </c>
      <c r="C78" s="148" t="s">
        <v>191</v>
      </c>
      <c r="E78" s="343" t="s">
        <v>642</v>
      </c>
      <c r="F78" s="343" t="s">
        <v>641</v>
      </c>
    </row>
    <row r="79" spans="2:6" ht="43.2" x14ac:dyDescent="0.3">
      <c r="B79" s="147" t="s">
        <v>2074</v>
      </c>
      <c r="C79" s="147" t="s">
        <v>2075</v>
      </c>
      <c r="D79" s="368"/>
      <c r="E79" s="343" t="s">
        <v>642</v>
      </c>
      <c r="F79" s="343" t="s">
        <v>641</v>
      </c>
    </row>
    <row r="80" spans="2:6" ht="28.8" x14ac:dyDescent="0.3">
      <c r="B80" s="147" t="s">
        <v>963</v>
      </c>
      <c r="C80" s="149" t="s">
        <v>964</v>
      </c>
      <c r="E80" s="343" t="s">
        <v>642</v>
      </c>
      <c r="F80" s="343" t="s">
        <v>641</v>
      </c>
    </row>
    <row r="81" spans="2:6" ht="28.8" x14ac:dyDescent="0.3">
      <c r="B81" s="147" t="s">
        <v>965</v>
      </c>
      <c r="C81" s="147" t="s">
        <v>968</v>
      </c>
      <c r="E81" s="343" t="s">
        <v>642</v>
      </c>
      <c r="F81" s="343" t="s">
        <v>641</v>
      </c>
    </row>
    <row r="82" spans="2:6" ht="28.8" x14ac:dyDescent="0.3">
      <c r="B82" s="148" t="s">
        <v>966</v>
      </c>
      <c r="C82" s="148" t="s">
        <v>967</v>
      </c>
    </row>
    <row r="83" spans="2:6" ht="28.8" x14ac:dyDescent="0.3">
      <c r="B83" s="148" t="s">
        <v>411</v>
      </c>
      <c r="C83" s="148" t="s">
        <v>412</v>
      </c>
      <c r="E83" s="67" t="s">
        <v>2051</v>
      </c>
      <c r="F83" s="67" t="s">
        <v>2114</v>
      </c>
    </row>
    <row r="84" spans="2:6" ht="28.8" x14ac:dyDescent="0.3">
      <c r="B84" s="148" t="s">
        <v>1777</v>
      </c>
      <c r="C84" s="149" t="s">
        <v>1778</v>
      </c>
    </row>
    <row r="85" spans="2:6" ht="28.8" x14ac:dyDescent="0.3">
      <c r="B85" s="148" t="s">
        <v>2076</v>
      </c>
      <c r="C85" s="149" t="s">
        <v>1776</v>
      </c>
    </row>
    <row r="86" spans="2:6" x14ac:dyDescent="0.3">
      <c r="B86" s="148" t="s">
        <v>69</v>
      </c>
      <c r="C86" s="148" t="s">
        <v>2077</v>
      </c>
    </row>
    <row r="87" spans="2:6" x14ac:dyDescent="0.3">
      <c r="B87" s="148" t="s">
        <v>969</v>
      </c>
      <c r="C87" s="148" t="s">
        <v>970</v>
      </c>
    </row>
    <row r="88" spans="2:6" x14ac:dyDescent="0.3">
      <c r="B88" s="148" t="s">
        <v>20</v>
      </c>
      <c r="C88" s="148" t="s">
        <v>20</v>
      </c>
      <c r="E88" s="343" t="s">
        <v>642</v>
      </c>
      <c r="F88" s="343" t="s">
        <v>641</v>
      </c>
    </row>
    <row r="89" spans="2:6" x14ac:dyDescent="0.3">
      <c r="B89" s="148" t="s">
        <v>413</v>
      </c>
      <c r="C89" s="148" t="s">
        <v>413</v>
      </c>
      <c r="E89" s="343" t="s">
        <v>642</v>
      </c>
      <c r="F89" s="343" t="s">
        <v>641</v>
      </c>
    </row>
    <row r="90" spans="2:6" x14ac:dyDescent="0.3">
      <c r="B90" s="148" t="s">
        <v>414</v>
      </c>
      <c r="C90" s="148" t="s">
        <v>414</v>
      </c>
      <c r="E90" s="343" t="s">
        <v>642</v>
      </c>
      <c r="F90" s="343" t="s">
        <v>641</v>
      </c>
    </row>
    <row r="91" spans="2:6" x14ac:dyDescent="0.3">
      <c r="B91" s="148" t="s">
        <v>415</v>
      </c>
      <c r="C91" s="148" t="s">
        <v>682</v>
      </c>
      <c r="E91" s="343" t="s">
        <v>642</v>
      </c>
      <c r="F91" s="343" t="s">
        <v>641</v>
      </c>
    </row>
    <row r="92" spans="2:6" x14ac:dyDescent="0.3">
      <c r="B92" s="148" t="s">
        <v>43</v>
      </c>
      <c r="C92" s="148" t="s">
        <v>215</v>
      </c>
      <c r="E92" s="343" t="s">
        <v>642</v>
      </c>
      <c r="F92" s="343" t="s">
        <v>641</v>
      </c>
    </row>
    <row r="93" spans="2:6" x14ac:dyDescent="0.3">
      <c r="B93" s="148" t="s">
        <v>10</v>
      </c>
      <c r="C93" s="148" t="s">
        <v>191</v>
      </c>
      <c r="E93" s="343" t="s">
        <v>642</v>
      </c>
      <c r="F93" s="343" t="s">
        <v>641</v>
      </c>
    </row>
    <row r="94" spans="2:6" ht="28.8" x14ac:dyDescent="0.3">
      <c r="B94" s="148" t="s">
        <v>971</v>
      </c>
      <c r="C94" s="148" t="s">
        <v>972</v>
      </c>
      <c r="E94" s="343" t="s">
        <v>642</v>
      </c>
      <c r="F94" s="343" t="s">
        <v>641</v>
      </c>
    </row>
    <row r="95" spans="2:6" x14ac:dyDescent="0.3">
      <c r="B95" s="148" t="s">
        <v>973</v>
      </c>
      <c r="C95" s="148" t="s">
        <v>974</v>
      </c>
      <c r="E95" s="343" t="s">
        <v>642</v>
      </c>
      <c r="F95" s="343" t="s">
        <v>641</v>
      </c>
    </row>
    <row r="96" spans="2:6" x14ac:dyDescent="0.3">
      <c r="B96" s="148" t="s">
        <v>68</v>
      </c>
      <c r="C96" s="148" t="s">
        <v>187</v>
      </c>
      <c r="E96" s="343" t="s">
        <v>642</v>
      </c>
      <c r="F96" s="343" t="s">
        <v>641</v>
      </c>
    </row>
    <row r="97" spans="2:10" x14ac:dyDescent="0.3">
      <c r="B97" s="148" t="s">
        <v>975</v>
      </c>
      <c r="C97" s="148" t="s">
        <v>186</v>
      </c>
      <c r="E97" s="343" t="s">
        <v>642</v>
      </c>
      <c r="F97" s="343" t="s">
        <v>641</v>
      </c>
    </row>
    <row r="98" spans="2:10" ht="28.8" x14ac:dyDescent="0.3">
      <c r="B98" s="148" t="s">
        <v>976</v>
      </c>
      <c r="C98" s="149" t="s">
        <v>977</v>
      </c>
      <c r="E98" s="343" t="s">
        <v>642</v>
      </c>
      <c r="F98" s="343" t="s">
        <v>641</v>
      </c>
    </row>
    <row r="99" spans="2:10" ht="57.6" x14ac:dyDescent="0.3">
      <c r="B99" s="148" t="s">
        <v>978</v>
      </c>
      <c r="C99" s="148" t="s">
        <v>979</v>
      </c>
      <c r="E99" s="67" t="s">
        <v>2116</v>
      </c>
      <c r="F99" s="67" t="s">
        <v>2115</v>
      </c>
    </row>
    <row r="100" spans="2:10" x14ac:dyDescent="0.3">
      <c r="B100" s="148" t="s">
        <v>8</v>
      </c>
      <c r="C100" s="148" t="s">
        <v>188</v>
      </c>
    </row>
    <row r="101" spans="2:10" ht="57.6" x14ac:dyDescent="0.3">
      <c r="B101" s="148" t="s">
        <v>2057</v>
      </c>
      <c r="C101" s="148" t="s">
        <v>2059</v>
      </c>
    </row>
    <row r="102" spans="2:10" ht="43.2" x14ac:dyDescent="0.3">
      <c r="B102" s="148" t="s">
        <v>9</v>
      </c>
      <c r="C102" s="148" t="s">
        <v>134</v>
      </c>
      <c r="E102" s="67" t="s">
        <v>690</v>
      </c>
      <c r="F102" s="67" t="s">
        <v>2118</v>
      </c>
      <c r="G102" s="67" t="s">
        <v>694</v>
      </c>
      <c r="H102" s="67" t="s">
        <v>2117</v>
      </c>
      <c r="I102" s="67" t="s">
        <v>695</v>
      </c>
      <c r="J102" s="67" t="s">
        <v>2119</v>
      </c>
    </row>
    <row r="103" spans="2:10" ht="43.2" x14ac:dyDescent="0.3">
      <c r="B103" s="148" t="s">
        <v>111</v>
      </c>
      <c r="C103" s="148" t="s">
        <v>189</v>
      </c>
      <c r="E103" s="67" t="s">
        <v>691</v>
      </c>
      <c r="F103" s="67" t="s">
        <v>2121</v>
      </c>
      <c r="G103" s="67" t="s">
        <v>699</v>
      </c>
      <c r="H103" s="67" t="s">
        <v>2123</v>
      </c>
      <c r="I103" s="67" t="s">
        <v>696</v>
      </c>
      <c r="J103" s="67" t="s">
        <v>2120</v>
      </c>
    </row>
    <row r="104" spans="2:10" ht="57.6" x14ac:dyDescent="0.3">
      <c r="B104" s="148" t="s">
        <v>112</v>
      </c>
      <c r="C104" s="148" t="s">
        <v>112</v>
      </c>
      <c r="E104" s="67" t="s">
        <v>692</v>
      </c>
      <c r="F104" s="67" t="s">
        <v>2122</v>
      </c>
      <c r="G104" s="67" t="s">
        <v>700</v>
      </c>
      <c r="H104" s="67" t="s">
        <v>2124</v>
      </c>
      <c r="I104" s="67" t="s">
        <v>697</v>
      </c>
      <c r="J104" s="67" t="s">
        <v>2125</v>
      </c>
    </row>
    <row r="105" spans="2:10" ht="57.6" x14ac:dyDescent="0.3">
      <c r="B105" s="148" t="s">
        <v>113</v>
      </c>
      <c r="C105" s="148" t="s">
        <v>190</v>
      </c>
      <c r="E105" s="67" t="s">
        <v>693</v>
      </c>
      <c r="F105" s="67" t="s">
        <v>2126</v>
      </c>
      <c r="G105" s="67" t="s">
        <v>701</v>
      </c>
      <c r="H105" s="67" t="s">
        <v>2127</v>
      </c>
      <c r="I105" s="67" t="s">
        <v>698</v>
      </c>
      <c r="J105" s="67" t="s">
        <v>2128</v>
      </c>
    </row>
    <row r="106" spans="2:10" x14ac:dyDescent="0.3">
      <c r="B106" s="148" t="s">
        <v>10</v>
      </c>
      <c r="C106" s="148" t="s">
        <v>191</v>
      </c>
      <c r="E106" s="67"/>
      <c r="F106" s="67"/>
    </row>
    <row r="107" spans="2:10" ht="28.8" x14ac:dyDescent="0.3">
      <c r="B107" s="149" t="s">
        <v>417</v>
      </c>
      <c r="C107" s="149" t="s">
        <v>418</v>
      </c>
    </row>
    <row r="108" spans="2:10" x14ac:dyDescent="0.3">
      <c r="B108" s="148" t="s">
        <v>11</v>
      </c>
      <c r="C108" s="148" t="s">
        <v>192</v>
      </c>
    </row>
    <row r="109" spans="2:10" ht="57.6" x14ac:dyDescent="0.3">
      <c r="B109" s="148" t="s">
        <v>2056</v>
      </c>
      <c r="C109" s="148" t="s">
        <v>2129</v>
      </c>
    </row>
    <row r="110" spans="2:10" ht="28.8" x14ac:dyDescent="0.3">
      <c r="B110" s="149" t="s">
        <v>416</v>
      </c>
      <c r="C110" s="149" t="s">
        <v>1770</v>
      </c>
    </row>
    <row r="111" spans="2:10" x14ac:dyDescent="0.3">
      <c r="B111" s="149" t="s">
        <v>83</v>
      </c>
      <c r="C111" s="149" t="s">
        <v>193</v>
      </c>
    </row>
    <row r="112" spans="2:10" x14ac:dyDescent="0.3">
      <c r="B112" s="149" t="s">
        <v>980</v>
      </c>
      <c r="C112" s="149" t="s">
        <v>2130</v>
      </c>
    </row>
    <row r="113" spans="2:6" x14ac:dyDescent="0.3">
      <c r="B113" s="150" t="s">
        <v>2096</v>
      </c>
      <c r="C113" s="150" t="s">
        <v>2095</v>
      </c>
    </row>
    <row r="114" spans="2:6" ht="57.6" x14ac:dyDescent="0.3">
      <c r="B114" s="148" t="s">
        <v>981</v>
      </c>
      <c r="C114" s="148" t="s">
        <v>982</v>
      </c>
      <c r="E114" s="67" t="s">
        <v>677</v>
      </c>
      <c r="F114" s="67" t="s">
        <v>678</v>
      </c>
    </row>
    <row r="115" spans="2:6" x14ac:dyDescent="0.3">
      <c r="B115" s="148" t="s">
        <v>1775</v>
      </c>
      <c r="C115" s="148" t="s">
        <v>1774</v>
      </c>
      <c r="E115" s="67"/>
    </row>
    <row r="116" spans="2:6" ht="72" x14ac:dyDescent="0.3">
      <c r="B116" s="148" t="s">
        <v>2070</v>
      </c>
      <c r="C116" s="225" t="s">
        <v>2058</v>
      </c>
      <c r="E116" s="67" t="s">
        <v>983</v>
      </c>
      <c r="F116" s="67" t="s">
        <v>984</v>
      </c>
    </row>
    <row r="117" spans="2:6" ht="28.8" x14ac:dyDescent="0.3">
      <c r="B117" s="148" t="s">
        <v>1768</v>
      </c>
      <c r="C117" s="149" t="s">
        <v>1771</v>
      </c>
      <c r="E117" s="67" t="s">
        <v>439</v>
      </c>
      <c r="F117" s="67" t="s">
        <v>440</v>
      </c>
    </row>
    <row r="118" spans="2:6" ht="115.2" x14ac:dyDescent="0.3">
      <c r="B118" s="366" t="s">
        <v>2071</v>
      </c>
      <c r="C118" s="366" t="s">
        <v>2060</v>
      </c>
    </row>
    <row r="119" spans="2:6" ht="28.8" x14ac:dyDescent="0.3">
      <c r="B119" s="148" t="s">
        <v>1769</v>
      </c>
      <c r="C119" s="149" t="s">
        <v>1772</v>
      </c>
      <c r="E119" s="67" t="s">
        <v>277</v>
      </c>
      <c r="F119" s="67" t="s">
        <v>278</v>
      </c>
    </row>
    <row r="120" spans="2:6" ht="86.4" x14ac:dyDescent="0.3">
      <c r="B120" s="369" t="s">
        <v>1779</v>
      </c>
      <c r="C120" s="369" t="s">
        <v>1780</v>
      </c>
      <c r="E120" s="67" t="s">
        <v>2052</v>
      </c>
      <c r="F120" s="67" t="s">
        <v>2053</v>
      </c>
    </row>
    <row r="121" spans="2:6" x14ac:dyDescent="0.3">
      <c r="B121" s="148" t="s">
        <v>1314</v>
      </c>
      <c r="C121" s="148" t="s">
        <v>2131</v>
      </c>
    </row>
    <row r="122" spans="2:6" x14ac:dyDescent="0.3">
      <c r="B122" s="148" t="s">
        <v>14</v>
      </c>
      <c r="C122" s="148" t="s">
        <v>194</v>
      </c>
    </row>
    <row r="123" spans="2:6" ht="43.2" x14ac:dyDescent="0.3">
      <c r="B123" s="148" t="s">
        <v>2072</v>
      </c>
      <c r="C123" s="148" t="s">
        <v>2132</v>
      </c>
    </row>
    <row r="124" spans="2:6" ht="28.8" x14ac:dyDescent="0.3">
      <c r="B124" s="148" t="s">
        <v>519</v>
      </c>
      <c r="C124" s="148" t="s">
        <v>520</v>
      </c>
    </row>
    <row r="125" spans="2:6" ht="43.2" x14ac:dyDescent="0.3">
      <c r="B125" s="148" t="s">
        <v>985</v>
      </c>
      <c r="C125" s="148" t="s">
        <v>2133</v>
      </c>
    </row>
    <row r="126" spans="2:6" x14ac:dyDescent="0.3">
      <c r="B126" s="148" t="s">
        <v>60</v>
      </c>
      <c r="C126" s="148" t="s">
        <v>195</v>
      </c>
    </row>
    <row r="127" spans="2:6" x14ac:dyDescent="0.3">
      <c r="B127" s="148" t="s">
        <v>986</v>
      </c>
      <c r="C127" s="148" t="s">
        <v>989</v>
      </c>
    </row>
    <row r="128" spans="2:6" ht="43.2" x14ac:dyDescent="0.3">
      <c r="B128" s="148" t="s">
        <v>2073</v>
      </c>
      <c r="C128" s="148" t="s">
        <v>990</v>
      </c>
      <c r="E128" s="67" t="s">
        <v>991</v>
      </c>
      <c r="F128" s="67" t="s">
        <v>993</v>
      </c>
    </row>
    <row r="129" spans="2:6" ht="28.8" x14ac:dyDescent="0.3">
      <c r="B129" s="148" t="s">
        <v>987</v>
      </c>
      <c r="C129" s="150" t="s">
        <v>2134</v>
      </c>
      <c r="E129" s="67" t="s">
        <v>992</v>
      </c>
      <c r="F129" s="67" t="s">
        <v>994</v>
      </c>
    </row>
    <row r="130" spans="2:6" x14ac:dyDescent="0.3">
      <c r="B130" s="148" t="s">
        <v>987</v>
      </c>
      <c r="C130" s="150" t="s">
        <v>2134</v>
      </c>
    </row>
    <row r="131" spans="2:6" ht="28.8" x14ac:dyDescent="0.3">
      <c r="B131" s="148" t="s">
        <v>988</v>
      </c>
      <c r="C131" s="150" t="s">
        <v>2097</v>
      </c>
      <c r="E131" s="67" t="s">
        <v>702</v>
      </c>
      <c r="F131" s="67" t="s">
        <v>796</v>
      </c>
    </row>
    <row r="132" spans="2:6" x14ac:dyDescent="0.3">
      <c r="B132" s="148" t="s">
        <v>12</v>
      </c>
      <c r="C132" s="148" t="s">
        <v>12</v>
      </c>
    </row>
    <row r="133" spans="2:6" ht="28.8" x14ac:dyDescent="0.3">
      <c r="B133" s="148" t="s">
        <v>13</v>
      </c>
      <c r="C133" s="148" t="s">
        <v>197</v>
      </c>
      <c r="E133" s="67" t="s">
        <v>1857</v>
      </c>
      <c r="F133" s="67" t="s">
        <v>1858</v>
      </c>
    </row>
    <row r="134" spans="2:6" x14ac:dyDescent="0.3">
      <c r="B134" s="148" t="s">
        <v>196</v>
      </c>
      <c r="C134" s="148" t="s">
        <v>198</v>
      </c>
    </row>
    <row r="135" spans="2:6" x14ac:dyDescent="0.3">
      <c r="B135" s="148"/>
      <c r="C135" s="148"/>
    </row>
    <row r="136" spans="2:6" ht="28.8" x14ac:dyDescent="0.3">
      <c r="B136" s="148"/>
      <c r="C136" s="148"/>
      <c r="E136" s="67" t="s">
        <v>1317</v>
      </c>
      <c r="F136" s="67" t="s">
        <v>2054</v>
      </c>
    </row>
    <row r="137" spans="2:6" x14ac:dyDescent="0.3">
      <c r="B137" s="148"/>
      <c r="C137" s="148"/>
    </row>
    <row r="138" spans="2:6" x14ac:dyDescent="0.3">
      <c r="B138" s="148"/>
      <c r="C138" s="148"/>
    </row>
    <row r="139" spans="2:6" ht="18" x14ac:dyDescent="0.3">
      <c r="B139" s="668" t="s">
        <v>268</v>
      </c>
      <c r="C139" s="668"/>
    </row>
    <row r="140" spans="2:6" ht="57.6" x14ac:dyDescent="0.3">
      <c r="B140" s="148" t="s">
        <v>995</v>
      </c>
      <c r="C140" s="148" t="s">
        <v>996</v>
      </c>
    </row>
    <row r="141" spans="2:6" x14ac:dyDescent="0.3">
      <c r="B141" s="148" t="s">
        <v>53</v>
      </c>
      <c r="C141" s="148" t="s">
        <v>200</v>
      </c>
    </row>
    <row r="142" spans="2:6" x14ac:dyDescent="0.3">
      <c r="B142" s="148" t="s">
        <v>997</v>
      </c>
      <c r="C142" s="148" t="s">
        <v>998</v>
      </c>
    </row>
    <row r="143" spans="2:6" ht="28.8" x14ac:dyDescent="0.3">
      <c r="B143" s="148" t="s">
        <v>54</v>
      </c>
      <c r="C143" s="148" t="s">
        <v>201</v>
      </c>
    </row>
    <row r="144" spans="2:6" ht="28.8" x14ac:dyDescent="0.3">
      <c r="B144" s="148" t="s">
        <v>55</v>
      </c>
      <c r="C144" s="148" t="s">
        <v>202</v>
      </c>
      <c r="E144" s="67" t="s">
        <v>683</v>
      </c>
      <c r="F144" s="67" t="s">
        <v>684</v>
      </c>
    </row>
    <row r="145" spans="2:6" ht="28.8" x14ac:dyDescent="0.3">
      <c r="B145" s="148" t="s">
        <v>56</v>
      </c>
      <c r="C145" s="148" t="s">
        <v>203</v>
      </c>
      <c r="E145" s="67" t="s">
        <v>683</v>
      </c>
      <c r="F145" s="67" t="s">
        <v>684</v>
      </c>
    </row>
    <row r="146" spans="2:6" x14ac:dyDescent="0.3">
      <c r="B146" s="148" t="s">
        <v>2086</v>
      </c>
      <c r="C146" s="148" t="s">
        <v>312</v>
      </c>
      <c r="E146" s="343" t="s">
        <v>686</v>
      </c>
      <c r="F146" s="343" t="s">
        <v>688</v>
      </c>
    </row>
    <row r="147" spans="2:6" x14ac:dyDescent="0.3">
      <c r="B147" s="148" t="s">
        <v>999</v>
      </c>
      <c r="C147" s="148" t="s">
        <v>1000</v>
      </c>
      <c r="E147" s="343" t="s">
        <v>687</v>
      </c>
      <c r="F147" s="343" t="s">
        <v>689</v>
      </c>
    </row>
    <row r="148" spans="2:6" ht="43.2" x14ac:dyDescent="0.3">
      <c r="B148" s="148" t="s">
        <v>199</v>
      </c>
      <c r="C148" s="148" t="s">
        <v>204</v>
      </c>
    </row>
    <row r="149" spans="2:6" ht="28.8" x14ac:dyDescent="0.3">
      <c r="B149" s="148" t="s">
        <v>2087</v>
      </c>
      <c r="C149" s="150" t="s">
        <v>2104</v>
      </c>
      <c r="E149" s="67" t="s">
        <v>287</v>
      </c>
      <c r="F149" s="67" t="s">
        <v>286</v>
      </c>
    </row>
    <row r="150" spans="2:6" ht="28.8" x14ac:dyDescent="0.3">
      <c r="B150" s="148" t="s">
        <v>288</v>
      </c>
      <c r="C150" s="150" t="s">
        <v>2103</v>
      </c>
    </row>
    <row r="151" spans="2:6" ht="43.2" x14ac:dyDescent="0.3">
      <c r="B151" s="148" t="s">
        <v>289</v>
      </c>
      <c r="C151" s="150" t="s">
        <v>2102</v>
      </c>
    </row>
    <row r="152" spans="2:6" ht="28.8" x14ac:dyDescent="0.3">
      <c r="B152" s="148" t="s">
        <v>290</v>
      </c>
      <c r="C152" s="150" t="s">
        <v>2101</v>
      </c>
    </row>
    <row r="153" spans="2:6" ht="28.8" x14ac:dyDescent="0.3">
      <c r="B153" s="148" t="s">
        <v>291</v>
      </c>
      <c r="C153" s="150" t="s">
        <v>2100</v>
      </c>
    </row>
    <row r="154" spans="2:6" ht="28.8" x14ac:dyDescent="0.3">
      <c r="B154" s="148" t="s">
        <v>292</v>
      </c>
      <c r="C154" s="150" t="s">
        <v>2099</v>
      </c>
    </row>
    <row r="155" spans="2:6" ht="28.8" x14ac:dyDescent="0.3">
      <c r="B155" s="148" t="s">
        <v>293</v>
      </c>
      <c r="C155" s="150" t="s">
        <v>2098</v>
      </c>
    </row>
    <row r="156" spans="2:6" x14ac:dyDescent="0.3">
      <c r="B156" s="148" t="s">
        <v>2088</v>
      </c>
      <c r="C156" s="150" t="s">
        <v>2105</v>
      </c>
      <c r="E156" s="343" t="s">
        <v>276</v>
      </c>
      <c r="F156" s="343" t="s">
        <v>275</v>
      </c>
    </row>
    <row r="157" spans="2:6" x14ac:dyDescent="0.3">
      <c r="B157" s="148" t="s">
        <v>2089</v>
      </c>
      <c r="C157" s="150" t="s">
        <v>2094</v>
      </c>
    </row>
    <row r="158" spans="2:6" x14ac:dyDescent="0.3">
      <c r="B158" s="148" t="s">
        <v>1001</v>
      </c>
      <c r="C158" s="150" t="s">
        <v>1002</v>
      </c>
    </row>
    <row r="159" spans="2:6" x14ac:dyDescent="0.3">
      <c r="B159" s="148" t="s">
        <v>774</v>
      </c>
      <c r="C159" s="150" t="s">
        <v>2106</v>
      </c>
    </row>
    <row r="160" spans="2:6" ht="28.8" x14ac:dyDescent="0.3">
      <c r="B160" s="148" t="s">
        <v>2082</v>
      </c>
      <c r="C160" s="147" t="s">
        <v>1329</v>
      </c>
    </row>
    <row r="161" spans="2:6" ht="43.2" x14ac:dyDescent="0.3">
      <c r="B161" s="148" t="s">
        <v>2090</v>
      </c>
      <c r="C161" s="147" t="s">
        <v>2107</v>
      </c>
    </row>
    <row r="162" spans="2:6" ht="43.2" x14ac:dyDescent="0.3">
      <c r="B162" s="148" t="s">
        <v>2083</v>
      </c>
      <c r="C162" s="147" t="s">
        <v>2108</v>
      </c>
    </row>
    <row r="163" spans="2:6" ht="43.2" x14ac:dyDescent="0.3">
      <c r="B163" s="148" t="s">
        <v>2084</v>
      </c>
      <c r="C163" s="147" t="s">
        <v>2109</v>
      </c>
    </row>
    <row r="164" spans="2:6" ht="28.8" x14ac:dyDescent="0.3">
      <c r="B164" s="148" t="s">
        <v>2085</v>
      </c>
      <c r="C164" s="147" t="s">
        <v>1328</v>
      </c>
    </row>
    <row r="165" spans="2:6" x14ac:dyDescent="0.3">
      <c r="B165" s="148"/>
      <c r="C165" s="148"/>
    </row>
    <row r="166" spans="2:6" x14ac:dyDescent="0.3">
      <c r="B166" s="148"/>
      <c r="C166" s="148"/>
    </row>
    <row r="167" spans="2:6" ht="18" x14ac:dyDescent="0.3">
      <c r="B167" s="668" t="s">
        <v>205</v>
      </c>
      <c r="C167" s="668"/>
      <c r="E167" s="668" t="s">
        <v>811</v>
      </c>
      <c r="F167" s="668"/>
    </row>
    <row r="168" spans="2:6" x14ac:dyDescent="0.3">
      <c r="B168" s="148" t="s">
        <v>70</v>
      </c>
      <c r="C168" s="148" t="s">
        <v>207</v>
      </c>
      <c r="E168" s="148" t="s">
        <v>1005</v>
      </c>
      <c r="F168" s="148" t="s">
        <v>726</v>
      </c>
    </row>
    <row r="169" spans="2:6" x14ac:dyDescent="0.3">
      <c r="B169" s="148" t="s">
        <v>80</v>
      </c>
      <c r="C169" s="148" t="s">
        <v>208</v>
      </c>
      <c r="E169" s="148" t="s">
        <v>2148</v>
      </c>
      <c r="F169" s="148" t="s">
        <v>798</v>
      </c>
    </row>
    <row r="170" spans="2:6" x14ac:dyDescent="0.3">
      <c r="B170" s="148" t="s">
        <v>71</v>
      </c>
      <c r="C170" s="148" t="s">
        <v>209</v>
      </c>
      <c r="E170" s="148" t="s">
        <v>812</v>
      </c>
      <c r="F170" s="148" t="s">
        <v>797</v>
      </c>
    </row>
    <row r="171" spans="2:6" x14ac:dyDescent="0.3">
      <c r="B171" s="148" t="s">
        <v>72</v>
      </c>
      <c r="C171" s="148" t="s">
        <v>210</v>
      </c>
      <c r="E171" s="148" t="s">
        <v>813</v>
      </c>
      <c r="F171" s="148" t="s">
        <v>799</v>
      </c>
    </row>
    <row r="172" spans="2:6" x14ac:dyDescent="0.3">
      <c r="B172" s="148" t="s">
        <v>848</v>
      </c>
      <c r="C172" s="148" t="s">
        <v>495</v>
      </c>
      <c r="E172" s="148" t="s">
        <v>814</v>
      </c>
      <c r="F172" s="148" t="s">
        <v>933</v>
      </c>
    </row>
    <row r="173" spans="2:6" ht="43.2" x14ac:dyDescent="0.3">
      <c r="B173" s="148" t="s">
        <v>206</v>
      </c>
      <c r="C173" s="148" t="s">
        <v>211</v>
      </c>
      <c r="E173" s="148" t="s">
        <v>815</v>
      </c>
      <c r="F173" s="148" t="s">
        <v>800</v>
      </c>
    </row>
    <row r="174" spans="2:6" ht="28.8" x14ac:dyDescent="0.3">
      <c r="B174" s="148" t="s">
        <v>451</v>
      </c>
      <c r="C174" s="148" t="s">
        <v>450</v>
      </c>
      <c r="E174" s="148" t="s">
        <v>816</v>
      </c>
      <c r="F174" s="148" t="s">
        <v>801</v>
      </c>
    </row>
    <row r="175" spans="2:6" x14ac:dyDescent="0.3">
      <c r="B175" s="67" t="s">
        <v>910</v>
      </c>
      <c r="C175" s="67" t="s">
        <v>315</v>
      </c>
      <c r="E175" s="148" t="s">
        <v>817</v>
      </c>
      <c r="F175" s="148" t="s">
        <v>802</v>
      </c>
    </row>
    <row r="176" spans="2:6" x14ac:dyDescent="0.3">
      <c r="B176" s="67" t="s">
        <v>911</v>
      </c>
      <c r="C176" s="67" t="s">
        <v>912</v>
      </c>
      <c r="E176" s="148" t="s">
        <v>818</v>
      </c>
      <c r="F176" s="148" t="s">
        <v>803</v>
      </c>
    </row>
    <row r="177" spans="2:6" x14ac:dyDescent="0.3">
      <c r="B177" s="67" t="s">
        <v>913</v>
      </c>
      <c r="C177" s="67" t="s">
        <v>913</v>
      </c>
      <c r="E177" s="148" t="s">
        <v>2139</v>
      </c>
      <c r="F177" s="148" t="s">
        <v>2135</v>
      </c>
    </row>
    <row r="178" spans="2:6" x14ac:dyDescent="0.3">
      <c r="B178" s="67" t="s">
        <v>914</v>
      </c>
      <c r="C178" s="67" t="s">
        <v>915</v>
      </c>
      <c r="E178" s="148" t="s">
        <v>2138</v>
      </c>
      <c r="F178" s="148" t="s">
        <v>2136</v>
      </c>
    </row>
    <row r="179" spans="2:6" ht="43.2" x14ac:dyDescent="0.3">
      <c r="B179" s="67" t="s">
        <v>2091</v>
      </c>
      <c r="C179" s="67" t="s">
        <v>916</v>
      </c>
      <c r="E179" s="67" t="s">
        <v>2149</v>
      </c>
      <c r="F179" s="67" t="s">
        <v>1003</v>
      </c>
    </row>
    <row r="180" spans="2:6" ht="100.8" x14ac:dyDescent="0.3">
      <c r="B180" s="67" t="s">
        <v>13</v>
      </c>
      <c r="C180" s="67" t="s">
        <v>197</v>
      </c>
      <c r="E180" s="67" t="s">
        <v>2150</v>
      </c>
      <c r="F180" s="67" t="s">
        <v>808</v>
      </c>
    </row>
    <row r="181" spans="2:6" ht="115.2" x14ac:dyDescent="0.3">
      <c r="E181" s="67" t="s">
        <v>824</v>
      </c>
      <c r="F181" s="67" t="s">
        <v>809</v>
      </c>
    </row>
    <row r="182" spans="2:6" ht="43.2" x14ac:dyDescent="0.3">
      <c r="B182" s="668" t="s">
        <v>205</v>
      </c>
      <c r="C182" s="668"/>
      <c r="E182" s="67" t="s">
        <v>823</v>
      </c>
      <c r="F182" s="67" t="s">
        <v>810</v>
      </c>
    </row>
    <row r="183" spans="2:6" ht="72" x14ac:dyDescent="0.3">
      <c r="B183" s="67" t="s">
        <v>918</v>
      </c>
      <c r="C183" s="67" t="s">
        <v>917</v>
      </c>
      <c r="E183" s="67" t="s">
        <v>2140</v>
      </c>
      <c r="F183" s="67" t="s">
        <v>2137</v>
      </c>
    </row>
    <row r="184" spans="2:6" x14ac:dyDescent="0.3">
      <c r="B184" s="67" t="s">
        <v>920</v>
      </c>
      <c r="C184" s="67" t="s">
        <v>919</v>
      </c>
      <c r="E184" s="67" t="s">
        <v>822</v>
      </c>
      <c r="F184" s="67" t="s">
        <v>804</v>
      </c>
    </row>
    <row r="185" spans="2:6" x14ac:dyDescent="0.3">
      <c r="B185" s="67" t="s">
        <v>922</v>
      </c>
      <c r="C185" s="67" t="s">
        <v>921</v>
      </c>
      <c r="E185" s="67" t="s">
        <v>821</v>
      </c>
      <c r="F185" s="67" t="s">
        <v>805</v>
      </c>
    </row>
    <row r="186" spans="2:6" ht="28.8" x14ac:dyDescent="0.3">
      <c r="B186" s="67" t="s">
        <v>923</v>
      </c>
      <c r="C186" s="67" t="s">
        <v>477</v>
      </c>
      <c r="E186" s="67" t="s">
        <v>820</v>
      </c>
      <c r="F186" s="67" t="s">
        <v>806</v>
      </c>
    </row>
    <row r="187" spans="2:6" ht="28.8" x14ac:dyDescent="0.3">
      <c r="B187" s="67" t="s">
        <v>924</v>
      </c>
      <c r="C187" s="67" t="s">
        <v>478</v>
      </c>
      <c r="E187" s="67" t="s">
        <v>819</v>
      </c>
      <c r="F187" s="67" t="s">
        <v>807</v>
      </c>
    </row>
    <row r="188" spans="2:6" ht="28.8" x14ac:dyDescent="0.3">
      <c r="B188" s="67" t="s">
        <v>925</v>
      </c>
      <c r="C188" s="67" t="s">
        <v>479</v>
      </c>
    </row>
    <row r="189" spans="2:6" ht="28.8" x14ac:dyDescent="0.3">
      <c r="B189" s="67" t="s">
        <v>926</v>
      </c>
      <c r="C189" s="67" t="s">
        <v>480</v>
      </c>
      <c r="E189" s="668" t="s">
        <v>828</v>
      </c>
      <c r="F189" s="668"/>
    </row>
    <row r="190" spans="2:6" ht="28.8" x14ac:dyDescent="0.3">
      <c r="B190" s="67" t="s">
        <v>476</v>
      </c>
      <c r="C190" s="67" t="s">
        <v>476</v>
      </c>
      <c r="E190" s="164" t="s">
        <v>895</v>
      </c>
      <c r="F190" s="164" t="s">
        <v>717</v>
      </c>
    </row>
    <row r="191" spans="2:6" x14ac:dyDescent="0.3">
      <c r="E191" s="164" t="s">
        <v>896</v>
      </c>
      <c r="F191" s="343" t="s">
        <v>718</v>
      </c>
    </row>
    <row r="192" spans="2:6" x14ac:dyDescent="0.3">
      <c r="E192" s="164" t="s">
        <v>905</v>
      </c>
      <c r="F192" s="343" t="s">
        <v>719</v>
      </c>
    </row>
    <row r="193" spans="2:6" x14ac:dyDescent="0.3">
      <c r="E193" s="164" t="s">
        <v>897</v>
      </c>
      <c r="F193" s="343" t="s">
        <v>731</v>
      </c>
    </row>
    <row r="194" spans="2:6" ht="18" x14ac:dyDescent="0.3">
      <c r="B194" s="668" t="s">
        <v>927</v>
      </c>
      <c r="C194" s="668"/>
      <c r="E194" s="164" t="s">
        <v>845</v>
      </c>
      <c r="F194" s="343" t="s">
        <v>707</v>
      </c>
    </row>
    <row r="195" spans="2:6" x14ac:dyDescent="0.3">
      <c r="B195" s="67" t="s">
        <v>928</v>
      </c>
      <c r="C195" s="67" t="s">
        <v>929</v>
      </c>
      <c r="E195" s="164" t="s">
        <v>907</v>
      </c>
      <c r="F195" s="343" t="s">
        <v>708</v>
      </c>
    </row>
    <row r="196" spans="2:6" ht="28.8" x14ac:dyDescent="0.3">
      <c r="B196" s="67" t="s">
        <v>931</v>
      </c>
      <c r="C196" s="67" t="s">
        <v>930</v>
      </c>
      <c r="E196" s="164" t="s">
        <v>898</v>
      </c>
      <c r="F196" s="343" t="s">
        <v>709</v>
      </c>
    </row>
    <row r="197" spans="2:6" x14ac:dyDescent="0.3">
      <c r="E197" s="164" t="s">
        <v>906</v>
      </c>
      <c r="F197" s="343" t="s">
        <v>710</v>
      </c>
    </row>
    <row r="198" spans="2:6" x14ac:dyDescent="0.3">
      <c r="E198" s="164" t="s">
        <v>899</v>
      </c>
      <c r="F198" s="343" t="s">
        <v>711</v>
      </c>
    </row>
    <row r="199" spans="2:6" x14ac:dyDescent="0.3">
      <c r="E199" s="164" t="s">
        <v>900</v>
      </c>
      <c r="F199" s="343" t="s">
        <v>716</v>
      </c>
    </row>
    <row r="200" spans="2:6" x14ac:dyDescent="0.3">
      <c r="E200" s="164" t="s">
        <v>909</v>
      </c>
      <c r="F200" s="343" t="s">
        <v>712</v>
      </c>
    </row>
    <row r="201" spans="2:6" x14ac:dyDescent="0.3">
      <c r="E201" s="164" t="s">
        <v>908</v>
      </c>
      <c r="F201" s="343" t="s">
        <v>713</v>
      </c>
    </row>
    <row r="202" spans="2:6" x14ac:dyDescent="0.3">
      <c r="E202" s="164" t="s">
        <v>70</v>
      </c>
      <c r="F202" s="343" t="s">
        <v>714</v>
      </c>
    </row>
    <row r="203" spans="2:6" x14ac:dyDescent="0.3">
      <c r="E203" s="164" t="s">
        <v>901</v>
      </c>
      <c r="F203" s="343" t="s">
        <v>508</v>
      </c>
    </row>
    <row r="204" spans="2:6" x14ac:dyDescent="0.3">
      <c r="E204" s="164" t="s">
        <v>902</v>
      </c>
      <c r="F204" s="343" t="s">
        <v>507</v>
      </c>
    </row>
    <row r="205" spans="2:6" x14ac:dyDescent="0.3">
      <c r="E205" s="164" t="s">
        <v>903</v>
      </c>
      <c r="F205" s="67" t="s">
        <v>904</v>
      </c>
    </row>
    <row r="207" spans="2:6" ht="18" x14ac:dyDescent="0.3">
      <c r="E207" s="668" t="s">
        <v>829</v>
      </c>
      <c r="F207" s="668"/>
    </row>
    <row r="208" spans="2:6" ht="43.2" x14ac:dyDescent="0.3">
      <c r="E208" s="148" t="s">
        <v>1014</v>
      </c>
      <c r="F208" s="148" t="s">
        <v>825</v>
      </c>
    </row>
    <row r="209" spans="5:6" ht="28.8" x14ac:dyDescent="0.3">
      <c r="E209" s="148" t="s">
        <v>1004</v>
      </c>
      <c r="F209" s="148" t="s">
        <v>826</v>
      </c>
    </row>
    <row r="210" spans="5:6" x14ac:dyDescent="0.3">
      <c r="E210" s="148" t="s">
        <v>857</v>
      </c>
      <c r="F210" s="148" t="s">
        <v>827</v>
      </c>
    </row>
    <row r="211" spans="5:6" ht="28.8" x14ac:dyDescent="0.3">
      <c r="E211" s="148" t="s">
        <v>856</v>
      </c>
      <c r="F211" s="148" t="s">
        <v>830</v>
      </c>
    </row>
    <row r="212" spans="5:6" ht="28.8" x14ac:dyDescent="0.3">
      <c r="E212" s="148" t="s">
        <v>855</v>
      </c>
      <c r="F212" s="148" t="s">
        <v>831</v>
      </c>
    </row>
    <row r="213" spans="5:6" x14ac:dyDescent="0.3">
      <c r="E213" s="148"/>
      <c r="F213" s="148"/>
    </row>
    <row r="214" spans="5:6" ht="43.2" x14ac:dyDescent="0.3">
      <c r="E214" s="148" t="s">
        <v>934</v>
      </c>
      <c r="F214" s="148" t="s">
        <v>833</v>
      </c>
    </row>
    <row r="215" spans="5:6" ht="28.8" x14ac:dyDescent="0.3">
      <c r="E215" s="148" t="s">
        <v>935</v>
      </c>
      <c r="F215" s="148" t="s">
        <v>832</v>
      </c>
    </row>
    <row r="216" spans="5:6" x14ac:dyDescent="0.3">
      <c r="E216" s="343" t="s">
        <v>679</v>
      </c>
      <c r="F216" s="343" t="s">
        <v>467</v>
      </c>
    </row>
    <row r="218" spans="5:6" x14ac:dyDescent="0.3">
      <c r="E218" s="343" t="s">
        <v>854</v>
      </c>
      <c r="F218" s="343" t="s">
        <v>462</v>
      </c>
    </row>
    <row r="219" spans="5:6" x14ac:dyDescent="0.3">
      <c r="E219" s="343" t="s">
        <v>853</v>
      </c>
      <c r="F219" s="343" t="s">
        <v>463</v>
      </c>
    </row>
    <row r="220" spans="5:6" x14ac:dyDescent="0.3">
      <c r="E220" s="343" t="s">
        <v>852</v>
      </c>
      <c r="F220" s="343" t="s">
        <v>464</v>
      </c>
    </row>
    <row r="221" spans="5:6" x14ac:dyDescent="0.3">
      <c r="E221" s="343" t="s">
        <v>447</v>
      </c>
      <c r="F221" s="343" t="s">
        <v>447</v>
      </c>
    </row>
    <row r="222" spans="5:6" x14ac:dyDescent="0.3">
      <c r="E222" s="343" t="s">
        <v>851</v>
      </c>
      <c r="F222" s="343" t="s">
        <v>448</v>
      </c>
    </row>
    <row r="223" spans="5:6" x14ac:dyDescent="0.3">
      <c r="E223" s="343" t="s">
        <v>850</v>
      </c>
      <c r="F223" s="343" t="s">
        <v>466</v>
      </c>
    </row>
    <row r="224" spans="5:6" x14ac:dyDescent="0.3">
      <c r="E224" s="343" t="s">
        <v>849</v>
      </c>
      <c r="F224" s="343" t="s">
        <v>449</v>
      </c>
    </row>
    <row r="225" spans="5:6" x14ac:dyDescent="0.3">
      <c r="E225" s="343" t="s">
        <v>848</v>
      </c>
      <c r="F225" s="343" t="s">
        <v>495</v>
      </c>
    </row>
    <row r="226" spans="5:6" x14ac:dyDescent="0.3">
      <c r="E226" s="343" t="s">
        <v>847</v>
      </c>
      <c r="F226" s="343" t="s">
        <v>734</v>
      </c>
    </row>
    <row r="227" spans="5:6" x14ac:dyDescent="0.3">
      <c r="E227" s="343" t="s">
        <v>846</v>
      </c>
      <c r="F227" s="343" t="s">
        <v>732</v>
      </c>
    </row>
    <row r="228" spans="5:6" x14ac:dyDescent="0.3">
      <c r="E228" s="343" t="s">
        <v>845</v>
      </c>
      <c r="F228" s="343" t="s">
        <v>735</v>
      </c>
    </row>
    <row r="229" spans="5:6" x14ac:dyDescent="0.3">
      <c r="E229" s="343" t="s">
        <v>843</v>
      </c>
      <c r="F229" s="343" t="s">
        <v>844</v>
      </c>
    </row>
    <row r="230" spans="5:6" x14ac:dyDescent="0.3">
      <c r="E230" s="343" t="s">
        <v>842</v>
      </c>
      <c r="F230" s="343" t="s">
        <v>741</v>
      </c>
    </row>
    <row r="231" spans="5:6" x14ac:dyDescent="0.3">
      <c r="E231" s="343" t="s">
        <v>841</v>
      </c>
      <c r="F231" s="343" t="s">
        <v>469</v>
      </c>
    </row>
    <row r="232" spans="5:6" x14ac:dyDescent="0.3">
      <c r="E232" s="343" t="s">
        <v>840</v>
      </c>
      <c r="F232" s="343" t="s">
        <v>470</v>
      </c>
    </row>
    <row r="233" spans="5:6" x14ac:dyDescent="0.3">
      <c r="E233" s="343" t="s">
        <v>839</v>
      </c>
      <c r="F233" s="343" t="s">
        <v>471</v>
      </c>
    </row>
    <row r="234" spans="5:6" x14ac:dyDescent="0.3">
      <c r="E234" s="343" t="s">
        <v>472</v>
      </c>
      <c r="F234" s="343" t="s">
        <v>472</v>
      </c>
    </row>
    <row r="235" spans="5:6" x14ac:dyDescent="0.3">
      <c r="E235" s="343" t="s">
        <v>838</v>
      </c>
      <c r="F235" s="343" t="s">
        <v>473</v>
      </c>
    </row>
    <row r="236" spans="5:6" x14ac:dyDescent="0.3">
      <c r="E236" s="343" t="s">
        <v>837</v>
      </c>
      <c r="F236" s="343" t="s">
        <v>474</v>
      </c>
    </row>
    <row r="237" spans="5:6" x14ac:dyDescent="0.3">
      <c r="E237" s="343" t="s">
        <v>13</v>
      </c>
      <c r="F237" s="343" t="s">
        <v>197</v>
      </c>
    </row>
    <row r="238" spans="5:6" x14ac:dyDescent="0.3">
      <c r="E238" s="343" t="s">
        <v>836</v>
      </c>
      <c r="F238" s="343" t="s">
        <v>210</v>
      </c>
    </row>
    <row r="239" spans="5:6" x14ac:dyDescent="0.3">
      <c r="E239" s="343" t="s">
        <v>835</v>
      </c>
      <c r="F239" s="343" t="s">
        <v>834</v>
      </c>
    </row>
    <row r="240" spans="5:6" x14ac:dyDescent="0.3">
      <c r="E240" s="343" t="s">
        <v>13</v>
      </c>
      <c r="F240" s="343" t="s">
        <v>197</v>
      </c>
    </row>
  </sheetData>
  <sheetProtection formatCells="0" formatColumns="0" formatRows="0" insertColumns="0" insertRows="0" insertHyperlinks="0" deleteColumns="0" deleteRows="0" sort="0" autoFilter="0" pivotTables="0"/>
  <mergeCells count="10">
    <mergeCell ref="E189:F189"/>
    <mergeCell ref="E207:F207"/>
    <mergeCell ref="B2:C2"/>
    <mergeCell ref="B64:C64"/>
    <mergeCell ref="B139:C139"/>
    <mergeCell ref="B167:C167"/>
    <mergeCell ref="E2:F2"/>
    <mergeCell ref="E167:F167"/>
    <mergeCell ref="B182:C182"/>
    <mergeCell ref="B194:C19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5"/>
  <sheetViews>
    <sheetView workbookViewId="0">
      <selection activeCell="F6" sqref="F6"/>
    </sheetView>
  </sheetViews>
  <sheetFormatPr baseColWidth="10" defaultColWidth="9.109375" defaultRowHeight="14.4" x14ac:dyDescent="0.3"/>
  <cols>
    <col min="1" max="1" width="10.88671875" bestFit="1" customWidth="1"/>
    <col min="2" max="2" width="11" bestFit="1" customWidth="1"/>
    <col min="3" max="3" width="10.6640625" bestFit="1" customWidth="1"/>
    <col min="4" max="4" width="10.88671875" bestFit="1" customWidth="1"/>
    <col min="5" max="16" width="9.109375" customWidth="1"/>
    <col min="20" max="24" width="9.109375" customWidth="1"/>
  </cols>
  <sheetData>
    <row r="1" spans="1:4" x14ac:dyDescent="0.3">
      <c r="A1" t="s">
        <v>720</v>
      </c>
      <c r="B1" t="s">
        <v>721</v>
      </c>
      <c r="C1" t="s">
        <v>722</v>
      </c>
      <c r="D1" t="s">
        <v>723</v>
      </c>
    </row>
    <row r="2" spans="1:4" x14ac:dyDescent="0.3">
      <c r="A2">
        <v>4</v>
      </c>
      <c r="B2">
        <v>3</v>
      </c>
      <c r="C2">
        <v>4</v>
      </c>
      <c r="D2">
        <v>3</v>
      </c>
    </row>
    <row r="3" spans="1:4" x14ac:dyDescent="0.3">
      <c r="A3">
        <v>3</v>
      </c>
      <c r="B3">
        <v>3</v>
      </c>
      <c r="C3">
        <v>3</v>
      </c>
      <c r="D3">
        <v>3</v>
      </c>
    </row>
    <row r="4" spans="1:4" x14ac:dyDescent="0.3">
      <c r="A4">
        <v>3</v>
      </c>
      <c r="B4">
        <v>3</v>
      </c>
      <c r="C4">
        <v>3</v>
      </c>
      <c r="D4">
        <v>3</v>
      </c>
    </row>
    <row r="5" spans="1:4" x14ac:dyDescent="0.3">
      <c r="A5">
        <v>3</v>
      </c>
      <c r="B5">
        <v>3</v>
      </c>
      <c r="C5">
        <v>3</v>
      </c>
      <c r="D5">
        <v>3</v>
      </c>
    </row>
    <row r="6" spans="1:4" x14ac:dyDescent="0.3">
      <c r="A6">
        <v>3</v>
      </c>
      <c r="B6">
        <v>3</v>
      </c>
      <c r="C6">
        <v>3</v>
      </c>
      <c r="D6">
        <v>3</v>
      </c>
    </row>
    <row r="7" spans="1:4" x14ac:dyDescent="0.3">
      <c r="A7">
        <v>3</v>
      </c>
      <c r="B7">
        <v>3</v>
      </c>
      <c r="C7">
        <v>3</v>
      </c>
      <c r="D7">
        <v>3</v>
      </c>
    </row>
    <row r="8" spans="1:4" x14ac:dyDescent="0.3">
      <c r="A8">
        <v>3</v>
      </c>
      <c r="B8">
        <v>3</v>
      </c>
      <c r="C8">
        <v>3</v>
      </c>
      <c r="D8">
        <v>3</v>
      </c>
    </row>
    <row r="9" spans="1:4" x14ac:dyDescent="0.3">
      <c r="A9">
        <v>3</v>
      </c>
      <c r="B9">
        <v>3</v>
      </c>
      <c r="C9">
        <v>3</v>
      </c>
      <c r="D9">
        <v>3</v>
      </c>
    </row>
    <row r="10" spans="1:4" x14ac:dyDescent="0.3">
      <c r="A10">
        <v>3</v>
      </c>
      <c r="B10">
        <v>3</v>
      </c>
      <c r="C10">
        <v>3</v>
      </c>
      <c r="D10">
        <v>3</v>
      </c>
    </row>
    <row r="11" spans="1:4" x14ac:dyDescent="0.3">
      <c r="A11">
        <v>4</v>
      </c>
      <c r="B11">
        <v>3</v>
      </c>
      <c r="C11">
        <v>4</v>
      </c>
      <c r="D11">
        <v>3</v>
      </c>
    </row>
    <row r="12" spans="1:4" x14ac:dyDescent="0.3">
      <c r="A12">
        <v>3</v>
      </c>
      <c r="B12">
        <v>3</v>
      </c>
      <c r="C12">
        <v>3</v>
      </c>
      <c r="D12">
        <v>3</v>
      </c>
    </row>
    <row r="13" spans="1:4" x14ac:dyDescent="0.3">
      <c r="A13">
        <v>3</v>
      </c>
      <c r="B13">
        <v>3</v>
      </c>
      <c r="C13">
        <v>3</v>
      </c>
      <c r="D13">
        <v>3</v>
      </c>
    </row>
    <row r="14" spans="1:4" x14ac:dyDescent="0.3">
      <c r="A14">
        <v>3</v>
      </c>
      <c r="B14">
        <v>3</v>
      </c>
      <c r="C14">
        <v>3</v>
      </c>
      <c r="D14">
        <v>3</v>
      </c>
    </row>
    <row r="15" spans="1:4" x14ac:dyDescent="0.3">
      <c r="A15">
        <v>3</v>
      </c>
      <c r="B15">
        <v>3</v>
      </c>
      <c r="C15">
        <v>3</v>
      </c>
      <c r="D15">
        <v>3</v>
      </c>
    </row>
    <row r="16" spans="1:4" x14ac:dyDescent="0.3">
      <c r="A16">
        <v>3</v>
      </c>
      <c r="B16">
        <v>3</v>
      </c>
      <c r="C16">
        <v>3</v>
      </c>
      <c r="D16">
        <v>3</v>
      </c>
    </row>
    <row r="17" spans="1:4" x14ac:dyDescent="0.3">
      <c r="A17">
        <v>3</v>
      </c>
      <c r="B17">
        <v>3</v>
      </c>
      <c r="C17">
        <v>3</v>
      </c>
      <c r="D17">
        <v>3</v>
      </c>
    </row>
    <row r="18" spans="1:4" x14ac:dyDescent="0.3">
      <c r="A18">
        <v>3</v>
      </c>
      <c r="B18">
        <v>3</v>
      </c>
      <c r="C18">
        <v>3</v>
      </c>
      <c r="D18">
        <v>3</v>
      </c>
    </row>
    <row r="19" spans="1:4" x14ac:dyDescent="0.3">
      <c r="A19">
        <v>3</v>
      </c>
      <c r="B19">
        <v>3</v>
      </c>
      <c r="C19">
        <v>3</v>
      </c>
      <c r="D19">
        <v>3</v>
      </c>
    </row>
    <row r="20" spans="1:4" x14ac:dyDescent="0.3">
      <c r="A20">
        <v>3</v>
      </c>
      <c r="B20">
        <v>3</v>
      </c>
      <c r="C20">
        <v>3</v>
      </c>
      <c r="D20">
        <v>3</v>
      </c>
    </row>
    <row r="21" spans="1:4" x14ac:dyDescent="0.3">
      <c r="A21">
        <v>3</v>
      </c>
      <c r="B21">
        <v>3</v>
      </c>
      <c r="C21">
        <v>3</v>
      </c>
      <c r="D21">
        <v>3</v>
      </c>
    </row>
    <row r="22" spans="1:4" x14ac:dyDescent="0.3">
      <c r="A22">
        <v>2</v>
      </c>
      <c r="B22">
        <v>3</v>
      </c>
      <c r="C22">
        <v>2</v>
      </c>
      <c r="D22">
        <v>3</v>
      </c>
    </row>
    <row r="23" spans="1:4" x14ac:dyDescent="0.3">
      <c r="A23">
        <v>3</v>
      </c>
      <c r="B23">
        <v>3</v>
      </c>
      <c r="C23">
        <v>3</v>
      </c>
      <c r="D23">
        <v>3</v>
      </c>
    </row>
    <row r="24" spans="1:4" x14ac:dyDescent="0.3">
      <c r="A24">
        <v>1</v>
      </c>
      <c r="B24">
        <v>3</v>
      </c>
      <c r="C24">
        <v>1</v>
      </c>
      <c r="D24">
        <v>3</v>
      </c>
    </row>
    <row r="25" spans="1:4" x14ac:dyDescent="0.3">
      <c r="A25">
        <v>1</v>
      </c>
      <c r="B25">
        <v>3</v>
      </c>
      <c r="C25">
        <v>1</v>
      </c>
      <c r="D25">
        <v>3</v>
      </c>
    </row>
    <row r="26" spans="1:4" x14ac:dyDescent="0.3">
      <c r="A26">
        <v>1</v>
      </c>
      <c r="B26">
        <v>3</v>
      </c>
      <c r="C26">
        <v>1</v>
      </c>
      <c r="D26">
        <v>3</v>
      </c>
    </row>
    <row r="27" spans="1:4" x14ac:dyDescent="0.3">
      <c r="A27">
        <v>1</v>
      </c>
      <c r="B27">
        <v>3</v>
      </c>
      <c r="C27">
        <v>1</v>
      </c>
      <c r="D27">
        <v>3</v>
      </c>
    </row>
    <row r="28" spans="1:4" x14ac:dyDescent="0.3">
      <c r="A28">
        <v>3</v>
      </c>
      <c r="B28">
        <v>3</v>
      </c>
      <c r="C28">
        <v>3</v>
      </c>
      <c r="D28">
        <v>3</v>
      </c>
    </row>
    <row r="29" spans="1:4" x14ac:dyDescent="0.3">
      <c r="A29">
        <v>3</v>
      </c>
      <c r="B29">
        <v>3</v>
      </c>
      <c r="C29">
        <v>3</v>
      </c>
      <c r="D29">
        <v>3</v>
      </c>
    </row>
    <row r="30" spans="1:4" x14ac:dyDescent="0.3">
      <c r="A30">
        <v>3</v>
      </c>
      <c r="B30">
        <v>3</v>
      </c>
      <c r="C30">
        <v>3</v>
      </c>
      <c r="D30">
        <v>3</v>
      </c>
    </row>
    <row r="31" spans="1:4" x14ac:dyDescent="0.3">
      <c r="A31">
        <v>3</v>
      </c>
      <c r="B31">
        <v>3</v>
      </c>
      <c r="C31">
        <v>3</v>
      </c>
      <c r="D31">
        <v>3</v>
      </c>
    </row>
    <row r="32" spans="1:4" x14ac:dyDescent="0.3">
      <c r="A32">
        <v>4</v>
      </c>
      <c r="B32">
        <v>3</v>
      </c>
      <c r="C32">
        <v>4</v>
      </c>
      <c r="D32">
        <v>3</v>
      </c>
    </row>
    <row r="33" spans="1:4" x14ac:dyDescent="0.3">
      <c r="A33">
        <v>4</v>
      </c>
      <c r="B33">
        <v>3</v>
      </c>
      <c r="C33">
        <v>4</v>
      </c>
      <c r="D33">
        <v>3</v>
      </c>
    </row>
    <row r="34" spans="1:4" x14ac:dyDescent="0.3">
      <c r="A34">
        <v>4</v>
      </c>
      <c r="B34">
        <v>3</v>
      </c>
      <c r="C34">
        <v>4</v>
      </c>
      <c r="D34">
        <v>3</v>
      </c>
    </row>
    <row r="35" spans="1:4" x14ac:dyDescent="0.3">
      <c r="A35">
        <v>4</v>
      </c>
      <c r="B35">
        <v>3</v>
      </c>
      <c r="C35">
        <v>4</v>
      </c>
      <c r="D35">
        <v>3</v>
      </c>
    </row>
  </sheetData>
  <sheetProtection formatCells="0" formatColumns="0" formatRows="0" insertColumns="0" insertRows="0" insertHyperlinks="0" deleteColumns="0" deleteRows="0" sort="0" autoFilter="0" pivotTables="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2159"/>
  <sheetViews>
    <sheetView workbookViewId="0">
      <selection activeCell="P1" sqref="P1:P1048576"/>
    </sheetView>
  </sheetViews>
  <sheetFormatPr baseColWidth="10" defaultColWidth="11.88671875" defaultRowHeight="18" customHeight="1" x14ac:dyDescent="0.3"/>
  <cols>
    <col min="1" max="2" width="11.88671875" customWidth="1"/>
    <col min="3" max="3" width="15.6640625" bestFit="1" customWidth="1"/>
    <col min="4" max="4" width="23.6640625" bestFit="1" customWidth="1"/>
    <col min="5" max="5" width="15" bestFit="1" customWidth="1"/>
    <col min="6" max="6" width="23" bestFit="1" customWidth="1"/>
    <col min="7" max="7" width="14.88671875" bestFit="1" customWidth="1"/>
    <col min="8" max="8" width="22.88671875" bestFit="1" customWidth="1"/>
    <col min="9" max="9" width="12.88671875" bestFit="1" customWidth="1"/>
    <col min="10" max="10" width="20.6640625" bestFit="1" customWidth="1"/>
    <col min="11" max="11" width="17.33203125" bestFit="1" customWidth="1"/>
    <col min="12" max="12" width="16.88671875" bestFit="1" customWidth="1"/>
    <col min="13" max="13" width="30.88671875" bestFit="1" customWidth="1"/>
    <col min="14" max="14" width="8.5546875" bestFit="1" customWidth="1"/>
    <col min="15" max="15" width="10.5546875" bestFit="1" customWidth="1"/>
    <col min="16" max="16" width="74.44140625" bestFit="1" customWidth="1"/>
    <col min="17" max="17" width="12.33203125" bestFit="1" customWidth="1"/>
    <col min="18" max="19" width="11.88671875" customWidth="1"/>
  </cols>
  <sheetData>
    <row r="1" spans="1:17" ht="28.8" x14ac:dyDescent="0.3">
      <c r="A1" s="107" t="s">
        <v>481</v>
      </c>
      <c r="B1" s="107" t="s">
        <v>892</v>
      </c>
      <c r="C1" s="107" t="s">
        <v>482</v>
      </c>
      <c r="D1" s="107" t="s">
        <v>483</v>
      </c>
      <c r="E1" s="107" t="s">
        <v>484</v>
      </c>
      <c r="F1" s="107" t="s">
        <v>485</v>
      </c>
      <c r="G1" s="107" t="s">
        <v>468</v>
      </c>
      <c r="H1" s="107" t="s">
        <v>486</v>
      </c>
      <c r="I1" s="107" t="s">
        <v>487</v>
      </c>
      <c r="J1" s="107" t="s">
        <v>488</v>
      </c>
      <c r="K1" s="107" t="s">
        <v>489</v>
      </c>
      <c r="L1" s="107" t="s">
        <v>490</v>
      </c>
      <c r="M1" s="107" t="s">
        <v>491</v>
      </c>
      <c r="N1" s="107" t="s">
        <v>466</v>
      </c>
      <c r="O1" s="107" t="s">
        <v>492</v>
      </c>
      <c r="P1" s="107" t="s">
        <v>894</v>
      </c>
      <c r="Q1" s="107" t="s">
        <v>493</v>
      </c>
    </row>
    <row r="2" spans="1:17" ht="18" customHeight="1" x14ac:dyDescent="0.3">
      <c r="A2" s="8" t="s">
        <v>863</v>
      </c>
      <c r="B2" s="8" t="s">
        <v>941</v>
      </c>
      <c r="C2" s="8" t="s">
        <v>655</v>
      </c>
      <c r="D2" s="8">
        <v>3</v>
      </c>
      <c r="E2" s="8" t="s">
        <v>663</v>
      </c>
      <c r="F2" s="8">
        <v>4</v>
      </c>
      <c r="G2" s="8" t="s">
        <v>660</v>
      </c>
      <c r="H2" s="8">
        <v>4</v>
      </c>
      <c r="I2" s="8" t="s">
        <v>654</v>
      </c>
      <c r="J2" s="8">
        <v>4</v>
      </c>
      <c r="K2" s="8" t="s">
        <v>494</v>
      </c>
      <c r="L2" s="8">
        <v>4</v>
      </c>
      <c r="M2" s="8" t="s">
        <v>319</v>
      </c>
      <c r="N2" s="8" t="s">
        <v>441</v>
      </c>
      <c r="O2" s="8" t="s">
        <v>936</v>
      </c>
      <c r="P2" s="114" t="s">
        <v>1210</v>
      </c>
      <c r="Q2" s="8"/>
    </row>
    <row r="3" spans="1:17" ht="18" customHeight="1" x14ac:dyDescent="0.3">
      <c r="A3" s="8" t="s">
        <v>863</v>
      </c>
      <c r="B3" s="8" t="s">
        <v>941</v>
      </c>
      <c r="C3" s="8" t="s">
        <v>655</v>
      </c>
      <c r="D3" s="8">
        <v>3</v>
      </c>
      <c r="E3" s="8" t="s">
        <v>663</v>
      </c>
      <c r="F3" s="8">
        <v>4</v>
      </c>
      <c r="G3" s="8" t="s">
        <v>660</v>
      </c>
      <c r="H3" s="8">
        <v>4</v>
      </c>
      <c r="I3" s="8" t="s">
        <v>654</v>
      </c>
      <c r="J3" s="8">
        <v>4</v>
      </c>
      <c r="K3" s="8" t="s">
        <v>494</v>
      </c>
      <c r="L3" s="8">
        <v>4</v>
      </c>
      <c r="M3" s="8" t="s">
        <v>319</v>
      </c>
      <c r="N3" s="8" t="s">
        <v>442</v>
      </c>
      <c r="O3" s="8" t="s">
        <v>936</v>
      </c>
      <c r="P3" s="114" t="s">
        <v>1210</v>
      </c>
      <c r="Q3" s="8"/>
    </row>
    <row r="4" spans="1:17" ht="18" customHeight="1" x14ac:dyDescent="0.3">
      <c r="A4" s="8" t="s">
        <v>863</v>
      </c>
      <c r="B4" s="8" t="s">
        <v>941</v>
      </c>
      <c r="C4" s="8" t="s">
        <v>655</v>
      </c>
      <c r="D4" s="8">
        <v>3</v>
      </c>
      <c r="E4" s="8" t="s">
        <v>663</v>
      </c>
      <c r="F4" s="8">
        <v>4</v>
      </c>
      <c r="G4" s="8" t="s">
        <v>660</v>
      </c>
      <c r="H4" s="8">
        <v>4</v>
      </c>
      <c r="I4" s="8" t="s">
        <v>654</v>
      </c>
      <c r="J4" s="8">
        <v>4</v>
      </c>
      <c r="K4" s="8" t="s">
        <v>494</v>
      </c>
      <c r="L4" s="8">
        <v>4</v>
      </c>
      <c r="M4" s="8" t="s">
        <v>319</v>
      </c>
      <c r="N4" s="8" t="s">
        <v>443</v>
      </c>
      <c r="O4" s="8" t="s">
        <v>936</v>
      </c>
      <c r="P4" s="114" t="s">
        <v>1210</v>
      </c>
      <c r="Q4" s="8"/>
    </row>
    <row r="5" spans="1:17" ht="18" customHeight="1" x14ac:dyDescent="0.3">
      <c r="A5" s="8" t="s">
        <v>863</v>
      </c>
      <c r="B5" s="8" t="s">
        <v>941</v>
      </c>
      <c r="C5" s="8" t="s">
        <v>655</v>
      </c>
      <c r="D5" s="8">
        <v>3</v>
      </c>
      <c r="E5" s="8" t="s">
        <v>663</v>
      </c>
      <c r="F5" s="8">
        <v>4</v>
      </c>
      <c r="G5" s="8" t="s">
        <v>660</v>
      </c>
      <c r="H5" s="8">
        <v>4</v>
      </c>
      <c r="I5" s="8" t="s">
        <v>654</v>
      </c>
      <c r="J5" s="8">
        <v>4</v>
      </c>
      <c r="K5" s="8" t="s">
        <v>494</v>
      </c>
      <c r="L5" s="8">
        <v>4</v>
      </c>
      <c r="M5" s="8" t="s">
        <v>319</v>
      </c>
      <c r="N5" s="8" t="s">
        <v>444</v>
      </c>
      <c r="O5" s="8" t="s">
        <v>936</v>
      </c>
      <c r="P5" s="114" t="s">
        <v>1210</v>
      </c>
      <c r="Q5" s="8"/>
    </row>
    <row r="6" spans="1:17" ht="18" customHeight="1" x14ac:dyDescent="0.3">
      <c r="A6" s="8" t="s">
        <v>863</v>
      </c>
      <c r="B6" s="8" t="s">
        <v>941</v>
      </c>
      <c r="C6" s="8" t="s">
        <v>655</v>
      </c>
      <c r="D6" s="8">
        <v>3</v>
      </c>
      <c r="E6" s="8" t="s">
        <v>663</v>
      </c>
      <c r="F6" s="8">
        <v>4</v>
      </c>
      <c r="G6" s="8" t="s">
        <v>660</v>
      </c>
      <c r="H6" s="8">
        <v>4</v>
      </c>
      <c r="I6" s="8" t="s">
        <v>654</v>
      </c>
      <c r="J6" s="8">
        <v>4</v>
      </c>
      <c r="K6" s="8" t="s">
        <v>494</v>
      </c>
      <c r="L6" s="8">
        <v>4</v>
      </c>
      <c r="M6" s="8" t="s">
        <v>319</v>
      </c>
      <c r="N6" s="8" t="s">
        <v>445</v>
      </c>
      <c r="O6" s="8" t="s">
        <v>936</v>
      </c>
      <c r="P6" s="114" t="s">
        <v>1210</v>
      </c>
      <c r="Q6" s="8"/>
    </row>
    <row r="7" spans="1:17" ht="18" customHeight="1" x14ac:dyDescent="0.3">
      <c r="A7" s="8" t="s">
        <v>863</v>
      </c>
      <c r="B7" s="8" t="s">
        <v>941</v>
      </c>
      <c r="C7" s="8" t="s">
        <v>655</v>
      </c>
      <c r="D7" s="8">
        <v>3</v>
      </c>
      <c r="E7" s="8" t="s">
        <v>663</v>
      </c>
      <c r="F7" s="8">
        <v>4</v>
      </c>
      <c r="G7" s="8" t="s">
        <v>660</v>
      </c>
      <c r="H7" s="8">
        <v>4</v>
      </c>
      <c r="I7" s="8" t="s">
        <v>654</v>
      </c>
      <c r="J7" s="8">
        <v>4</v>
      </c>
      <c r="K7" s="8" t="s">
        <v>494</v>
      </c>
      <c r="L7" s="8">
        <v>4</v>
      </c>
      <c r="M7" s="8" t="s">
        <v>319</v>
      </c>
      <c r="N7" s="8" t="s">
        <v>446</v>
      </c>
      <c r="O7" s="8" t="s">
        <v>936</v>
      </c>
      <c r="P7" s="114" t="s">
        <v>1210</v>
      </c>
      <c r="Q7" s="8"/>
    </row>
    <row r="8" spans="1:17" ht="18" customHeight="1" x14ac:dyDescent="0.3">
      <c r="A8" s="8" t="s">
        <v>863</v>
      </c>
      <c r="B8" s="8" t="s">
        <v>941</v>
      </c>
      <c r="C8" s="8" t="s">
        <v>655</v>
      </c>
      <c r="D8" s="8">
        <v>3</v>
      </c>
      <c r="E8" s="8" t="s">
        <v>663</v>
      </c>
      <c r="F8" s="8">
        <v>4</v>
      </c>
      <c r="G8" s="8" t="s">
        <v>660</v>
      </c>
      <c r="H8" s="8">
        <v>4</v>
      </c>
      <c r="I8" s="8" t="s">
        <v>654</v>
      </c>
      <c r="J8" s="8">
        <v>4</v>
      </c>
      <c r="K8" s="8" t="s">
        <v>494</v>
      </c>
      <c r="L8" s="8">
        <v>4</v>
      </c>
      <c r="M8" s="8" t="s">
        <v>319</v>
      </c>
      <c r="N8" s="8" t="s">
        <v>543</v>
      </c>
      <c r="O8" s="8" t="s">
        <v>936</v>
      </c>
      <c r="P8" s="114" t="s">
        <v>1210</v>
      </c>
      <c r="Q8" s="8"/>
    </row>
    <row r="9" spans="1:17" ht="18" customHeight="1" x14ac:dyDescent="0.3">
      <c r="A9" s="8" t="s">
        <v>863</v>
      </c>
      <c r="B9" s="8" t="s">
        <v>941</v>
      </c>
      <c r="C9" s="8" t="s">
        <v>655</v>
      </c>
      <c r="D9" s="8">
        <v>3</v>
      </c>
      <c r="E9" s="8" t="s">
        <v>663</v>
      </c>
      <c r="F9" s="8">
        <v>4</v>
      </c>
      <c r="G9" s="8" t="s">
        <v>660</v>
      </c>
      <c r="H9" s="8">
        <v>4</v>
      </c>
      <c r="I9" s="8" t="s">
        <v>654</v>
      </c>
      <c r="J9" s="8">
        <v>4</v>
      </c>
      <c r="K9" s="8" t="s">
        <v>494</v>
      </c>
      <c r="L9" s="8">
        <v>4</v>
      </c>
      <c r="M9" s="8" t="s">
        <v>319</v>
      </c>
      <c r="N9" s="8" t="s">
        <v>544</v>
      </c>
      <c r="O9" s="8" t="s">
        <v>936</v>
      </c>
      <c r="P9" s="114" t="s">
        <v>1210</v>
      </c>
      <c r="Q9" s="8"/>
    </row>
    <row r="10" spans="1:17" ht="18" customHeight="1" x14ac:dyDescent="0.3">
      <c r="A10" s="8" t="s">
        <v>863</v>
      </c>
      <c r="B10" s="8" t="s">
        <v>941</v>
      </c>
      <c r="C10" s="8" t="s">
        <v>655</v>
      </c>
      <c r="D10" s="8">
        <v>3</v>
      </c>
      <c r="E10" s="8" t="s">
        <v>663</v>
      </c>
      <c r="F10" s="8">
        <v>4</v>
      </c>
      <c r="G10" s="8" t="s">
        <v>660</v>
      </c>
      <c r="H10" s="8">
        <v>4</v>
      </c>
      <c r="I10" s="8" t="s">
        <v>654</v>
      </c>
      <c r="J10" s="8">
        <v>4</v>
      </c>
      <c r="K10" s="8" t="s">
        <v>494</v>
      </c>
      <c r="L10" s="8">
        <v>4</v>
      </c>
      <c r="M10" s="8" t="s">
        <v>319</v>
      </c>
      <c r="N10" s="8" t="s">
        <v>546</v>
      </c>
      <c r="O10" s="8" t="s">
        <v>936</v>
      </c>
      <c r="P10" s="114" t="s">
        <v>1210</v>
      </c>
      <c r="Q10" s="8"/>
    </row>
    <row r="11" spans="1:17" ht="18" customHeight="1" x14ac:dyDescent="0.3">
      <c r="A11" s="8" t="s">
        <v>863</v>
      </c>
      <c r="B11" s="8" t="s">
        <v>941</v>
      </c>
      <c r="C11" s="8" t="s">
        <v>655</v>
      </c>
      <c r="D11" s="8">
        <v>3</v>
      </c>
      <c r="E11" s="8" t="s">
        <v>663</v>
      </c>
      <c r="F11" s="8">
        <v>4</v>
      </c>
      <c r="G11" s="8" t="s">
        <v>660</v>
      </c>
      <c r="H11" s="8">
        <v>4</v>
      </c>
      <c r="I11" s="8" t="s">
        <v>654</v>
      </c>
      <c r="J11" s="8">
        <v>4</v>
      </c>
      <c r="K11" s="8" t="s">
        <v>494</v>
      </c>
      <c r="L11" s="8">
        <v>4</v>
      </c>
      <c r="M11" s="8" t="s">
        <v>78</v>
      </c>
      <c r="N11" s="8" t="s">
        <v>339</v>
      </c>
      <c r="O11" s="8" t="s">
        <v>936</v>
      </c>
      <c r="P11" s="114" t="s">
        <v>1210</v>
      </c>
      <c r="Q11" s="8"/>
    </row>
    <row r="12" spans="1:17" ht="18" customHeight="1" x14ac:dyDescent="0.3">
      <c r="A12" s="8" t="s">
        <v>864</v>
      </c>
      <c r="B12" s="8" t="s">
        <v>942</v>
      </c>
      <c r="C12" s="8" t="s">
        <v>655</v>
      </c>
      <c r="D12" s="8">
        <v>3</v>
      </c>
      <c r="E12" s="8" t="s">
        <v>656</v>
      </c>
      <c r="F12" s="8">
        <v>2</v>
      </c>
      <c r="G12" s="8" t="s">
        <v>657</v>
      </c>
      <c r="H12" s="8">
        <v>3</v>
      </c>
      <c r="I12" s="8" t="s">
        <v>658</v>
      </c>
      <c r="J12" s="8">
        <v>3</v>
      </c>
      <c r="K12" s="8" t="s">
        <v>1214</v>
      </c>
      <c r="L12" s="8">
        <v>3</v>
      </c>
      <c r="M12" s="8" t="s">
        <v>319</v>
      </c>
      <c r="N12" s="8" t="s">
        <v>441</v>
      </c>
      <c r="O12" s="8" t="s">
        <v>936</v>
      </c>
      <c r="P12" s="114" t="s">
        <v>1210</v>
      </c>
      <c r="Q12" s="8"/>
    </row>
    <row r="13" spans="1:17" ht="18" customHeight="1" x14ac:dyDescent="0.3">
      <c r="A13" s="8" t="s">
        <v>864</v>
      </c>
      <c r="B13" s="8" t="s">
        <v>942</v>
      </c>
      <c r="C13" s="8" t="s">
        <v>655</v>
      </c>
      <c r="D13" s="8">
        <v>3</v>
      </c>
      <c r="E13" s="8" t="s">
        <v>656</v>
      </c>
      <c r="F13" s="8">
        <v>2</v>
      </c>
      <c r="G13" s="8" t="s">
        <v>657</v>
      </c>
      <c r="H13" s="8">
        <v>3</v>
      </c>
      <c r="I13" s="8" t="s">
        <v>658</v>
      </c>
      <c r="J13" s="8">
        <v>3</v>
      </c>
      <c r="K13" s="8" t="s">
        <v>1214</v>
      </c>
      <c r="L13" s="8">
        <v>3</v>
      </c>
      <c r="M13" s="8" t="s">
        <v>319</v>
      </c>
      <c r="N13" s="8" t="s">
        <v>442</v>
      </c>
      <c r="O13" s="8" t="s">
        <v>936</v>
      </c>
      <c r="P13" s="114" t="s">
        <v>1210</v>
      </c>
      <c r="Q13" s="8"/>
    </row>
    <row r="14" spans="1:17" ht="18" customHeight="1" x14ac:dyDescent="0.3">
      <c r="A14" s="8" t="s">
        <v>864</v>
      </c>
      <c r="B14" s="8" t="s">
        <v>942</v>
      </c>
      <c r="C14" s="8" t="s">
        <v>655</v>
      </c>
      <c r="D14" s="8">
        <v>3</v>
      </c>
      <c r="E14" s="8" t="s">
        <v>656</v>
      </c>
      <c r="F14" s="8">
        <v>2</v>
      </c>
      <c r="G14" s="8" t="s">
        <v>657</v>
      </c>
      <c r="H14" s="8">
        <v>3</v>
      </c>
      <c r="I14" s="8" t="s">
        <v>658</v>
      </c>
      <c r="J14" s="8">
        <v>3</v>
      </c>
      <c r="K14" s="8" t="s">
        <v>1214</v>
      </c>
      <c r="L14" s="8">
        <v>3</v>
      </c>
      <c r="M14" s="8" t="s">
        <v>319</v>
      </c>
      <c r="N14" s="8" t="s">
        <v>443</v>
      </c>
      <c r="O14" s="8" t="s">
        <v>936</v>
      </c>
      <c r="P14" s="114" t="s">
        <v>1210</v>
      </c>
      <c r="Q14" s="8"/>
    </row>
    <row r="15" spans="1:17" ht="18" customHeight="1" x14ac:dyDescent="0.3">
      <c r="A15" s="8" t="s">
        <v>864</v>
      </c>
      <c r="B15" s="8" t="s">
        <v>942</v>
      </c>
      <c r="C15" s="8" t="s">
        <v>655</v>
      </c>
      <c r="D15" s="8">
        <v>3</v>
      </c>
      <c r="E15" s="8" t="s">
        <v>656</v>
      </c>
      <c r="F15" s="8">
        <v>2</v>
      </c>
      <c r="G15" s="8" t="s">
        <v>657</v>
      </c>
      <c r="H15" s="8">
        <v>3</v>
      </c>
      <c r="I15" s="8" t="s">
        <v>658</v>
      </c>
      <c r="J15" s="8">
        <v>3</v>
      </c>
      <c r="K15" s="8" t="s">
        <v>1214</v>
      </c>
      <c r="L15" s="8">
        <v>3</v>
      </c>
      <c r="M15" s="8" t="s">
        <v>319</v>
      </c>
      <c r="N15" s="8" t="s">
        <v>444</v>
      </c>
      <c r="O15" s="8" t="s">
        <v>936</v>
      </c>
      <c r="P15" s="114" t="s">
        <v>1210</v>
      </c>
      <c r="Q15" s="8"/>
    </row>
    <row r="16" spans="1:17" ht="18" customHeight="1" x14ac:dyDescent="0.3">
      <c r="A16" s="8" t="s">
        <v>864</v>
      </c>
      <c r="B16" s="8" t="s">
        <v>942</v>
      </c>
      <c r="C16" s="8" t="s">
        <v>655</v>
      </c>
      <c r="D16" s="8">
        <v>3</v>
      </c>
      <c r="E16" s="8" t="s">
        <v>656</v>
      </c>
      <c r="F16" s="8">
        <v>2</v>
      </c>
      <c r="G16" s="8" t="s">
        <v>657</v>
      </c>
      <c r="H16" s="8">
        <v>3</v>
      </c>
      <c r="I16" s="8" t="s">
        <v>658</v>
      </c>
      <c r="J16" s="8">
        <v>3</v>
      </c>
      <c r="K16" s="8" t="s">
        <v>1214</v>
      </c>
      <c r="L16" s="8">
        <v>3</v>
      </c>
      <c r="M16" s="8" t="s">
        <v>319</v>
      </c>
      <c r="N16" s="8" t="s">
        <v>445</v>
      </c>
      <c r="O16" s="8" t="s">
        <v>936</v>
      </c>
      <c r="P16" s="114" t="s">
        <v>1210</v>
      </c>
      <c r="Q16" s="8"/>
    </row>
    <row r="17" spans="1:17" ht="18" customHeight="1" x14ac:dyDescent="0.3">
      <c r="A17" s="8" t="s">
        <v>864</v>
      </c>
      <c r="B17" s="8" t="s">
        <v>942</v>
      </c>
      <c r="C17" s="8" t="s">
        <v>655</v>
      </c>
      <c r="D17" s="8">
        <v>3</v>
      </c>
      <c r="E17" s="8" t="s">
        <v>656</v>
      </c>
      <c r="F17" s="8">
        <v>2</v>
      </c>
      <c r="G17" s="8" t="s">
        <v>657</v>
      </c>
      <c r="H17" s="8">
        <v>3</v>
      </c>
      <c r="I17" s="8" t="s">
        <v>658</v>
      </c>
      <c r="J17" s="8">
        <v>3</v>
      </c>
      <c r="K17" s="8" t="s">
        <v>1214</v>
      </c>
      <c r="L17" s="8">
        <v>3</v>
      </c>
      <c r="M17" s="8" t="s">
        <v>319</v>
      </c>
      <c r="N17" s="8" t="s">
        <v>446</v>
      </c>
      <c r="O17" s="8" t="s">
        <v>936</v>
      </c>
      <c r="P17" s="114" t="s">
        <v>1210</v>
      </c>
      <c r="Q17" s="8"/>
    </row>
    <row r="18" spans="1:17" ht="18" customHeight="1" x14ac:dyDescent="0.3">
      <c r="A18" s="8" t="s">
        <v>866</v>
      </c>
      <c r="B18" s="8" t="s">
        <v>1308</v>
      </c>
      <c r="C18" s="8" t="s">
        <v>655</v>
      </c>
      <c r="D18" s="8">
        <v>3</v>
      </c>
      <c r="E18" s="8" t="s">
        <v>656</v>
      </c>
      <c r="F18" s="8">
        <v>2</v>
      </c>
      <c r="G18" s="8" t="s">
        <v>657</v>
      </c>
      <c r="H18" s="8">
        <v>3</v>
      </c>
      <c r="I18" s="8" t="s">
        <v>658</v>
      </c>
      <c r="J18" s="8">
        <v>3</v>
      </c>
      <c r="K18" s="8" t="s">
        <v>1214</v>
      </c>
      <c r="L18" s="8">
        <v>3</v>
      </c>
      <c r="M18" s="8" t="s">
        <v>317</v>
      </c>
      <c r="N18" s="8" t="s">
        <v>352</v>
      </c>
      <c r="O18" s="8" t="s">
        <v>940</v>
      </c>
      <c r="P18" s="114" t="s">
        <v>865</v>
      </c>
      <c r="Q18" s="8"/>
    </row>
    <row r="19" spans="1:17" ht="18" customHeight="1" x14ac:dyDescent="0.3">
      <c r="A19" s="8" t="s">
        <v>866</v>
      </c>
      <c r="B19" s="8" t="s">
        <v>1308</v>
      </c>
      <c r="C19" s="8" t="s">
        <v>655</v>
      </c>
      <c r="D19" s="8">
        <v>3</v>
      </c>
      <c r="E19" s="8" t="s">
        <v>656</v>
      </c>
      <c r="F19" s="8">
        <v>2</v>
      </c>
      <c r="G19" s="8" t="s">
        <v>657</v>
      </c>
      <c r="H19" s="8">
        <v>3</v>
      </c>
      <c r="I19" s="8" t="s">
        <v>658</v>
      </c>
      <c r="J19" s="8">
        <v>3</v>
      </c>
      <c r="K19" s="8" t="s">
        <v>1214</v>
      </c>
      <c r="L19" s="8">
        <v>3</v>
      </c>
      <c r="M19" s="8" t="s">
        <v>317</v>
      </c>
      <c r="N19" s="8" t="s">
        <v>394</v>
      </c>
      <c r="O19" s="8" t="s">
        <v>940</v>
      </c>
      <c r="P19" s="114" t="s">
        <v>865</v>
      </c>
      <c r="Q19" s="8"/>
    </row>
    <row r="20" spans="1:17" ht="18" customHeight="1" x14ac:dyDescent="0.3">
      <c r="A20" s="8" t="s">
        <v>866</v>
      </c>
      <c r="B20" s="8" t="s">
        <v>1308</v>
      </c>
      <c r="C20" s="8" t="s">
        <v>655</v>
      </c>
      <c r="D20" s="8">
        <v>3</v>
      </c>
      <c r="E20" s="8" t="s">
        <v>656</v>
      </c>
      <c r="F20" s="8">
        <v>2</v>
      </c>
      <c r="G20" s="8" t="s">
        <v>657</v>
      </c>
      <c r="H20" s="8">
        <v>3</v>
      </c>
      <c r="I20" s="8" t="s">
        <v>658</v>
      </c>
      <c r="J20" s="8">
        <v>3</v>
      </c>
      <c r="K20" s="8" t="s">
        <v>1214</v>
      </c>
      <c r="L20" s="8">
        <v>3</v>
      </c>
      <c r="M20" s="8" t="s">
        <v>317</v>
      </c>
      <c r="N20" s="8" t="s">
        <v>396</v>
      </c>
      <c r="O20" s="8" t="s">
        <v>940</v>
      </c>
      <c r="P20" s="114" t="s">
        <v>865</v>
      </c>
      <c r="Q20" s="8"/>
    </row>
    <row r="21" spans="1:17" ht="18" customHeight="1" x14ac:dyDescent="0.3">
      <c r="A21" s="8" t="s">
        <v>866</v>
      </c>
      <c r="B21" s="8" t="s">
        <v>1308</v>
      </c>
      <c r="C21" s="8" t="s">
        <v>655</v>
      </c>
      <c r="D21" s="8">
        <v>3</v>
      </c>
      <c r="E21" s="8" t="s">
        <v>656</v>
      </c>
      <c r="F21" s="8">
        <v>2</v>
      </c>
      <c r="G21" s="8" t="s">
        <v>657</v>
      </c>
      <c r="H21" s="8">
        <v>3</v>
      </c>
      <c r="I21" s="8" t="s">
        <v>658</v>
      </c>
      <c r="J21" s="8">
        <v>3</v>
      </c>
      <c r="K21" s="8" t="s">
        <v>1214</v>
      </c>
      <c r="L21" s="8">
        <v>3</v>
      </c>
      <c r="M21" s="8" t="s">
        <v>317</v>
      </c>
      <c r="N21" s="8" t="s">
        <v>397</v>
      </c>
      <c r="O21" s="8" t="s">
        <v>940</v>
      </c>
      <c r="P21" s="114" t="s">
        <v>865</v>
      </c>
      <c r="Q21" s="8"/>
    </row>
    <row r="22" spans="1:17" ht="18" customHeight="1" x14ac:dyDescent="0.3">
      <c r="A22" s="8" t="s">
        <v>866</v>
      </c>
      <c r="B22" s="8" t="s">
        <v>1308</v>
      </c>
      <c r="C22" s="8" t="s">
        <v>655</v>
      </c>
      <c r="D22" s="8">
        <v>3</v>
      </c>
      <c r="E22" s="8" t="s">
        <v>656</v>
      </c>
      <c r="F22" s="8">
        <v>2</v>
      </c>
      <c r="G22" s="8" t="s">
        <v>657</v>
      </c>
      <c r="H22" s="8">
        <v>3</v>
      </c>
      <c r="I22" s="8" t="s">
        <v>658</v>
      </c>
      <c r="J22" s="8">
        <v>3</v>
      </c>
      <c r="K22" s="8" t="s">
        <v>1214</v>
      </c>
      <c r="L22" s="8">
        <v>3</v>
      </c>
      <c r="M22" s="8" t="s">
        <v>317</v>
      </c>
      <c r="N22" s="8" t="s">
        <v>398</v>
      </c>
      <c r="O22" s="8" t="s">
        <v>940</v>
      </c>
      <c r="P22" s="114" t="s">
        <v>865</v>
      </c>
      <c r="Q22" s="8"/>
    </row>
    <row r="23" spans="1:17" ht="18" customHeight="1" x14ac:dyDescent="0.3">
      <c r="A23" s="8" t="s">
        <v>866</v>
      </c>
      <c r="B23" s="8" t="s">
        <v>1308</v>
      </c>
      <c r="C23" s="8" t="s">
        <v>655</v>
      </c>
      <c r="D23" s="8">
        <v>3</v>
      </c>
      <c r="E23" s="8" t="s">
        <v>656</v>
      </c>
      <c r="F23" s="8">
        <v>2</v>
      </c>
      <c r="G23" s="8" t="s">
        <v>657</v>
      </c>
      <c r="H23" s="8">
        <v>3</v>
      </c>
      <c r="I23" s="8" t="s">
        <v>658</v>
      </c>
      <c r="J23" s="8">
        <v>3</v>
      </c>
      <c r="K23" s="8" t="s">
        <v>1214</v>
      </c>
      <c r="L23" s="8">
        <v>3</v>
      </c>
      <c r="M23" s="8" t="s">
        <v>317</v>
      </c>
      <c r="N23" s="8" t="s">
        <v>400</v>
      </c>
      <c r="O23" s="8" t="s">
        <v>940</v>
      </c>
      <c r="P23" s="114" t="s">
        <v>865</v>
      </c>
      <c r="Q23" s="8"/>
    </row>
    <row r="24" spans="1:17" ht="18" customHeight="1" x14ac:dyDescent="0.3">
      <c r="A24" s="8" t="s">
        <v>866</v>
      </c>
      <c r="B24" s="8" t="s">
        <v>1308</v>
      </c>
      <c r="C24" s="8" t="s">
        <v>655</v>
      </c>
      <c r="D24" s="8">
        <v>3</v>
      </c>
      <c r="E24" s="8" t="s">
        <v>656</v>
      </c>
      <c r="F24" s="8">
        <v>2</v>
      </c>
      <c r="G24" s="8" t="s">
        <v>657</v>
      </c>
      <c r="H24" s="8">
        <v>3</v>
      </c>
      <c r="I24" s="8" t="s">
        <v>658</v>
      </c>
      <c r="J24" s="8">
        <v>3</v>
      </c>
      <c r="K24" s="8" t="s">
        <v>1214</v>
      </c>
      <c r="L24" s="8">
        <v>3</v>
      </c>
      <c r="M24" s="8" t="s">
        <v>317</v>
      </c>
      <c r="N24" s="8" t="s">
        <v>401</v>
      </c>
      <c r="O24" s="8" t="s">
        <v>940</v>
      </c>
      <c r="P24" s="114" t="s">
        <v>865</v>
      </c>
      <c r="Q24" s="8"/>
    </row>
    <row r="25" spans="1:17" ht="18" customHeight="1" x14ac:dyDescent="0.3">
      <c r="A25" s="8" t="s">
        <v>866</v>
      </c>
      <c r="B25" s="8" t="s">
        <v>1308</v>
      </c>
      <c r="C25" s="8" t="s">
        <v>655</v>
      </c>
      <c r="D25" s="8">
        <v>3</v>
      </c>
      <c r="E25" s="8" t="s">
        <v>656</v>
      </c>
      <c r="F25" s="8">
        <v>2</v>
      </c>
      <c r="G25" s="8" t="s">
        <v>657</v>
      </c>
      <c r="H25" s="8">
        <v>3</v>
      </c>
      <c r="I25" s="8" t="s">
        <v>658</v>
      </c>
      <c r="J25" s="8">
        <v>3</v>
      </c>
      <c r="K25" s="8" t="s">
        <v>1214</v>
      </c>
      <c r="L25" s="8">
        <v>3</v>
      </c>
      <c r="M25" s="8" t="s">
        <v>317</v>
      </c>
      <c r="N25" s="8" t="s">
        <v>402</v>
      </c>
      <c r="O25" s="8" t="s">
        <v>940</v>
      </c>
      <c r="P25" s="114" t="s">
        <v>865</v>
      </c>
      <c r="Q25" s="8"/>
    </row>
    <row r="26" spans="1:17" ht="18" customHeight="1" x14ac:dyDescent="0.3">
      <c r="A26" s="8" t="s">
        <v>866</v>
      </c>
      <c r="B26" s="8" t="s">
        <v>1308</v>
      </c>
      <c r="C26" s="8" t="s">
        <v>655</v>
      </c>
      <c r="D26" s="8">
        <v>3</v>
      </c>
      <c r="E26" s="8" t="s">
        <v>656</v>
      </c>
      <c r="F26" s="8">
        <v>2</v>
      </c>
      <c r="G26" s="8" t="s">
        <v>657</v>
      </c>
      <c r="H26" s="8">
        <v>3</v>
      </c>
      <c r="I26" s="8" t="s">
        <v>658</v>
      </c>
      <c r="J26" s="8">
        <v>3</v>
      </c>
      <c r="K26" s="8" t="s">
        <v>1214</v>
      </c>
      <c r="L26" s="8">
        <v>3</v>
      </c>
      <c r="M26" s="8" t="s">
        <v>317</v>
      </c>
      <c r="N26" s="8" t="s">
        <v>403</v>
      </c>
      <c r="O26" s="8" t="s">
        <v>940</v>
      </c>
      <c r="P26" s="114" t="s">
        <v>865</v>
      </c>
      <c r="Q26" s="8"/>
    </row>
    <row r="27" spans="1:17" ht="18" customHeight="1" x14ac:dyDescent="0.3">
      <c r="A27" s="8" t="s">
        <v>866</v>
      </c>
      <c r="B27" s="8" t="s">
        <v>1308</v>
      </c>
      <c r="C27" s="8" t="s">
        <v>655</v>
      </c>
      <c r="D27" s="8">
        <v>3</v>
      </c>
      <c r="E27" s="8" t="s">
        <v>656</v>
      </c>
      <c r="F27" s="8">
        <v>2</v>
      </c>
      <c r="G27" s="8" t="s">
        <v>657</v>
      </c>
      <c r="H27" s="8">
        <v>3</v>
      </c>
      <c r="I27" s="8" t="s">
        <v>658</v>
      </c>
      <c r="J27" s="8">
        <v>3</v>
      </c>
      <c r="K27" s="8" t="s">
        <v>1214</v>
      </c>
      <c r="L27" s="8">
        <v>3</v>
      </c>
      <c r="M27" s="8" t="s">
        <v>317</v>
      </c>
      <c r="N27" s="8" t="s">
        <v>404</v>
      </c>
      <c r="O27" s="8" t="s">
        <v>940</v>
      </c>
      <c r="P27" s="114" t="s">
        <v>865</v>
      </c>
      <c r="Q27" s="8"/>
    </row>
    <row r="28" spans="1:17" ht="18" customHeight="1" x14ac:dyDescent="0.3">
      <c r="A28" s="8" t="s">
        <v>866</v>
      </c>
      <c r="B28" s="8" t="s">
        <v>1308</v>
      </c>
      <c r="C28" s="8" t="s">
        <v>655</v>
      </c>
      <c r="D28" s="8">
        <v>3</v>
      </c>
      <c r="E28" s="8" t="s">
        <v>656</v>
      </c>
      <c r="F28" s="8">
        <v>2</v>
      </c>
      <c r="G28" s="8" t="s">
        <v>657</v>
      </c>
      <c r="H28" s="8">
        <v>3</v>
      </c>
      <c r="I28" s="8" t="s">
        <v>658</v>
      </c>
      <c r="J28" s="8">
        <v>3</v>
      </c>
      <c r="K28" s="8" t="s">
        <v>1214</v>
      </c>
      <c r="L28" s="8">
        <v>3</v>
      </c>
      <c r="M28" s="8" t="s">
        <v>317</v>
      </c>
      <c r="N28" s="8" t="s">
        <v>405</v>
      </c>
      <c r="O28" s="8" t="s">
        <v>940</v>
      </c>
      <c r="P28" s="114" t="s">
        <v>865</v>
      </c>
      <c r="Q28" s="8"/>
    </row>
    <row r="29" spans="1:17" ht="18" customHeight="1" x14ac:dyDescent="0.3">
      <c r="A29" s="8" t="s">
        <v>866</v>
      </c>
      <c r="B29" s="8" t="s">
        <v>1308</v>
      </c>
      <c r="C29" s="8" t="s">
        <v>655</v>
      </c>
      <c r="D29" s="8">
        <v>3</v>
      </c>
      <c r="E29" s="8" t="s">
        <v>656</v>
      </c>
      <c r="F29" s="8">
        <v>2</v>
      </c>
      <c r="G29" s="8" t="s">
        <v>657</v>
      </c>
      <c r="H29" s="8">
        <v>3</v>
      </c>
      <c r="I29" s="8" t="s">
        <v>658</v>
      </c>
      <c r="J29" s="8">
        <v>3</v>
      </c>
      <c r="K29" s="8" t="s">
        <v>1214</v>
      </c>
      <c r="L29" s="8">
        <v>3</v>
      </c>
      <c r="M29" s="8" t="s">
        <v>317</v>
      </c>
      <c r="N29" s="8" t="s">
        <v>406</v>
      </c>
      <c r="O29" s="8" t="s">
        <v>940</v>
      </c>
      <c r="P29" s="114" t="s">
        <v>865</v>
      </c>
      <c r="Q29" s="8"/>
    </row>
    <row r="30" spans="1:17" ht="18" customHeight="1" x14ac:dyDescent="0.3">
      <c r="A30" s="8" t="s">
        <v>866</v>
      </c>
      <c r="B30" s="8" t="s">
        <v>1308</v>
      </c>
      <c r="C30" s="8" t="s">
        <v>655</v>
      </c>
      <c r="D30" s="8">
        <v>3</v>
      </c>
      <c r="E30" s="8" t="s">
        <v>656</v>
      </c>
      <c r="F30" s="8">
        <v>2</v>
      </c>
      <c r="G30" s="8" t="s">
        <v>657</v>
      </c>
      <c r="H30" s="8">
        <v>3</v>
      </c>
      <c r="I30" s="8" t="s">
        <v>658</v>
      </c>
      <c r="J30" s="8">
        <v>3</v>
      </c>
      <c r="K30" s="8" t="s">
        <v>1214</v>
      </c>
      <c r="L30" s="8">
        <v>3</v>
      </c>
      <c r="M30" s="8" t="s">
        <v>317</v>
      </c>
      <c r="N30" s="8" t="s">
        <v>407</v>
      </c>
      <c r="O30" s="8" t="s">
        <v>940</v>
      </c>
      <c r="P30" s="114" t="s">
        <v>865</v>
      </c>
      <c r="Q30" s="8"/>
    </row>
    <row r="31" spans="1:17" ht="18" customHeight="1" x14ac:dyDescent="0.3">
      <c r="A31" s="8" t="s">
        <v>866</v>
      </c>
      <c r="B31" s="8" t="s">
        <v>1308</v>
      </c>
      <c r="C31" s="8" t="s">
        <v>655</v>
      </c>
      <c r="D31" s="8">
        <v>3</v>
      </c>
      <c r="E31" s="8" t="s">
        <v>656</v>
      </c>
      <c r="F31" s="8">
        <v>2</v>
      </c>
      <c r="G31" s="8" t="s">
        <v>657</v>
      </c>
      <c r="H31" s="8">
        <v>3</v>
      </c>
      <c r="I31" s="8" t="s">
        <v>658</v>
      </c>
      <c r="J31" s="8">
        <v>3</v>
      </c>
      <c r="K31" s="8" t="s">
        <v>1214</v>
      </c>
      <c r="L31" s="8">
        <v>3</v>
      </c>
      <c r="M31" s="8" t="s">
        <v>317</v>
      </c>
      <c r="N31" s="8" t="s">
        <v>59</v>
      </c>
      <c r="O31" s="8" t="s">
        <v>940</v>
      </c>
      <c r="P31" s="114" t="s">
        <v>865</v>
      </c>
      <c r="Q31" s="8"/>
    </row>
    <row r="32" spans="1:17" ht="18" customHeight="1" x14ac:dyDescent="0.3">
      <c r="A32" s="8" t="s">
        <v>866</v>
      </c>
      <c r="B32" s="8" t="s">
        <v>1308</v>
      </c>
      <c r="C32" s="8" t="s">
        <v>655</v>
      </c>
      <c r="D32" s="8">
        <v>3</v>
      </c>
      <c r="E32" s="8" t="s">
        <v>656</v>
      </c>
      <c r="F32" s="8">
        <v>2</v>
      </c>
      <c r="G32" s="8" t="s">
        <v>657</v>
      </c>
      <c r="H32" s="8">
        <v>3</v>
      </c>
      <c r="I32" s="8" t="s">
        <v>658</v>
      </c>
      <c r="J32" s="8">
        <v>3</v>
      </c>
      <c r="K32" s="8" t="s">
        <v>1214</v>
      </c>
      <c r="L32" s="8">
        <v>3</v>
      </c>
      <c r="M32" s="8" t="s">
        <v>317</v>
      </c>
      <c r="N32" s="8" t="s">
        <v>555</v>
      </c>
      <c r="O32" s="8" t="s">
        <v>940</v>
      </c>
      <c r="P32" s="114" t="s">
        <v>865</v>
      </c>
      <c r="Q32" s="8"/>
    </row>
    <row r="33" spans="1:17" ht="18" customHeight="1" x14ac:dyDescent="0.3">
      <c r="A33" s="8" t="s">
        <v>866</v>
      </c>
      <c r="B33" s="8" t="s">
        <v>1308</v>
      </c>
      <c r="C33" s="8" t="s">
        <v>655</v>
      </c>
      <c r="D33" s="8">
        <v>3</v>
      </c>
      <c r="E33" s="8" t="s">
        <v>656</v>
      </c>
      <c r="F33" s="8">
        <v>2</v>
      </c>
      <c r="G33" s="8" t="s">
        <v>657</v>
      </c>
      <c r="H33" s="8">
        <v>3</v>
      </c>
      <c r="I33" s="8" t="s">
        <v>658</v>
      </c>
      <c r="J33" s="8">
        <v>3</v>
      </c>
      <c r="K33" s="8" t="s">
        <v>1214</v>
      </c>
      <c r="L33" s="8">
        <v>3</v>
      </c>
      <c r="M33" s="8" t="s">
        <v>317</v>
      </c>
      <c r="N33" s="8" t="s">
        <v>634</v>
      </c>
      <c r="O33" s="8" t="s">
        <v>940</v>
      </c>
      <c r="P33" s="114" t="s">
        <v>865</v>
      </c>
      <c r="Q33" s="8"/>
    </row>
    <row r="34" spans="1:17" ht="18" customHeight="1" x14ac:dyDescent="0.3">
      <c r="A34" s="8" t="s">
        <v>866</v>
      </c>
      <c r="B34" s="8" t="s">
        <v>1308</v>
      </c>
      <c r="C34" s="8" t="s">
        <v>655</v>
      </c>
      <c r="D34" s="8">
        <v>3</v>
      </c>
      <c r="E34" s="8" t="s">
        <v>656</v>
      </c>
      <c r="F34" s="8">
        <v>2</v>
      </c>
      <c r="G34" s="8" t="s">
        <v>657</v>
      </c>
      <c r="H34" s="8">
        <v>3</v>
      </c>
      <c r="I34" s="8" t="s">
        <v>658</v>
      </c>
      <c r="J34" s="8">
        <v>3</v>
      </c>
      <c r="K34" s="8" t="s">
        <v>1214</v>
      </c>
      <c r="L34" s="8">
        <v>3</v>
      </c>
      <c r="M34" s="8" t="s">
        <v>317</v>
      </c>
      <c r="N34" s="8" t="s">
        <v>635</v>
      </c>
      <c r="O34" s="8" t="s">
        <v>940</v>
      </c>
      <c r="P34" s="114" t="s">
        <v>865</v>
      </c>
      <c r="Q34" s="8"/>
    </row>
    <row r="35" spans="1:17" ht="18" customHeight="1" x14ac:dyDescent="0.3">
      <c r="A35" s="8" t="s">
        <v>866</v>
      </c>
      <c r="B35" s="8" t="s">
        <v>1308</v>
      </c>
      <c r="C35" s="8" t="s">
        <v>655</v>
      </c>
      <c r="D35" s="8">
        <v>3</v>
      </c>
      <c r="E35" s="8" t="s">
        <v>656</v>
      </c>
      <c r="F35" s="8">
        <v>2</v>
      </c>
      <c r="G35" s="8" t="s">
        <v>657</v>
      </c>
      <c r="H35" s="8">
        <v>3</v>
      </c>
      <c r="I35" s="8" t="s">
        <v>658</v>
      </c>
      <c r="J35" s="8">
        <v>3</v>
      </c>
      <c r="K35" s="8" t="s">
        <v>1214</v>
      </c>
      <c r="L35" s="8">
        <v>3</v>
      </c>
      <c r="M35" s="8" t="s">
        <v>317</v>
      </c>
      <c r="N35" s="8" t="s">
        <v>636</v>
      </c>
      <c r="O35" s="8" t="s">
        <v>940</v>
      </c>
      <c r="P35" s="114" t="s">
        <v>865</v>
      </c>
      <c r="Q35" s="8"/>
    </row>
    <row r="36" spans="1:17" ht="18" customHeight="1" x14ac:dyDescent="0.3">
      <c r="A36" s="8" t="s">
        <v>866</v>
      </c>
      <c r="B36" s="8" t="s">
        <v>1308</v>
      </c>
      <c r="C36" s="8" t="s">
        <v>655</v>
      </c>
      <c r="D36" s="8">
        <v>3</v>
      </c>
      <c r="E36" s="8" t="s">
        <v>656</v>
      </c>
      <c r="F36" s="8">
        <v>2</v>
      </c>
      <c r="G36" s="8" t="s">
        <v>657</v>
      </c>
      <c r="H36" s="8">
        <v>3</v>
      </c>
      <c r="I36" s="8" t="s">
        <v>658</v>
      </c>
      <c r="J36" s="8">
        <v>3</v>
      </c>
      <c r="K36" s="8" t="s">
        <v>1214</v>
      </c>
      <c r="L36" s="8">
        <v>3</v>
      </c>
      <c r="M36" s="8" t="s">
        <v>317</v>
      </c>
      <c r="N36" s="8" t="s">
        <v>733</v>
      </c>
      <c r="O36" s="8" t="s">
        <v>940</v>
      </c>
      <c r="P36" s="114" t="s">
        <v>865</v>
      </c>
      <c r="Q36" s="8"/>
    </row>
    <row r="37" spans="1:17" ht="18" customHeight="1" x14ac:dyDescent="0.3">
      <c r="A37" s="8" t="s">
        <v>866</v>
      </c>
      <c r="B37" s="8" t="s">
        <v>1308</v>
      </c>
      <c r="C37" s="8" t="s">
        <v>655</v>
      </c>
      <c r="D37" s="8">
        <v>3</v>
      </c>
      <c r="E37" s="8" t="s">
        <v>656</v>
      </c>
      <c r="F37" s="8">
        <v>2</v>
      </c>
      <c r="G37" s="8" t="s">
        <v>657</v>
      </c>
      <c r="H37" s="8">
        <v>3</v>
      </c>
      <c r="I37" s="8" t="s">
        <v>658</v>
      </c>
      <c r="J37" s="8">
        <v>3</v>
      </c>
      <c r="K37" s="8" t="s">
        <v>1214</v>
      </c>
      <c r="L37" s="8">
        <v>3</v>
      </c>
      <c r="M37" s="8" t="s">
        <v>317</v>
      </c>
      <c r="N37" s="8" t="s">
        <v>391</v>
      </c>
      <c r="O37" s="8" t="s">
        <v>940</v>
      </c>
      <c r="P37" s="114" t="s">
        <v>865</v>
      </c>
      <c r="Q37" s="8"/>
    </row>
    <row r="38" spans="1:17" ht="18" customHeight="1" x14ac:dyDescent="0.3">
      <c r="A38" s="8" t="s">
        <v>866</v>
      </c>
      <c r="B38" s="8" t="s">
        <v>1308</v>
      </c>
      <c r="C38" s="8" t="s">
        <v>655</v>
      </c>
      <c r="D38" s="8">
        <v>3</v>
      </c>
      <c r="E38" s="8" t="s">
        <v>656</v>
      </c>
      <c r="F38" s="8">
        <v>2</v>
      </c>
      <c r="G38" s="8" t="s">
        <v>657</v>
      </c>
      <c r="H38" s="8">
        <v>3</v>
      </c>
      <c r="I38" s="8" t="s">
        <v>658</v>
      </c>
      <c r="J38" s="8">
        <v>3</v>
      </c>
      <c r="K38" s="8" t="s">
        <v>1214</v>
      </c>
      <c r="L38" s="8">
        <v>3</v>
      </c>
      <c r="M38" s="8" t="s">
        <v>317</v>
      </c>
      <c r="N38" s="8" t="s">
        <v>527</v>
      </c>
      <c r="O38" s="8" t="s">
        <v>940</v>
      </c>
      <c r="P38" s="114" t="s">
        <v>865</v>
      </c>
      <c r="Q38" s="8"/>
    </row>
    <row r="39" spans="1:17" ht="18" customHeight="1" x14ac:dyDescent="0.3">
      <c r="A39" s="8" t="s">
        <v>866</v>
      </c>
      <c r="B39" s="8" t="s">
        <v>1308</v>
      </c>
      <c r="C39" s="8" t="s">
        <v>655</v>
      </c>
      <c r="D39" s="8">
        <v>3</v>
      </c>
      <c r="E39" s="8" t="s">
        <v>656</v>
      </c>
      <c r="F39" s="8">
        <v>2</v>
      </c>
      <c r="G39" s="8" t="s">
        <v>657</v>
      </c>
      <c r="H39" s="8">
        <v>3</v>
      </c>
      <c r="I39" s="8" t="s">
        <v>658</v>
      </c>
      <c r="J39" s="8">
        <v>3</v>
      </c>
      <c r="K39" s="8" t="s">
        <v>1214</v>
      </c>
      <c r="L39" s="8">
        <v>3</v>
      </c>
      <c r="M39" s="8" t="s">
        <v>317</v>
      </c>
      <c r="N39" s="8" t="s">
        <v>531</v>
      </c>
      <c r="O39" s="8" t="s">
        <v>940</v>
      </c>
      <c r="P39" s="114" t="s">
        <v>865</v>
      </c>
      <c r="Q39" s="8"/>
    </row>
    <row r="40" spans="1:17" ht="18" customHeight="1" x14ac:dyDescent="0.3">
      <c r="A40" s="8" t="s">
        <v>866</v>
      </c>
      <c r="B40" s="8" t="s">
        <v>1308</v>
      </c>
      <c r="C40" s="8" t="s">
        <v>655</v>
      </c>
      <c r="D40" s="8">
        <v>3</v>
      </c>
      <c r="E40" s="8" t="s">
        <v>656</v>
      </c>
      <c r="F40" s="8">
        <v>2</v>
      </c>
      <c r="G40" s="8" t="s">
        <v>657</v>
      </c>
      <c r="H40" s="8">
        <v>3</v>
      </c>
      <c r="I40" s="8" t="s">
        <v>658</v>
      </c>
      <c r="J40" s="8">
        <v>3</v>
      </c>
      <c r="K40" s="8" t="s">
        <v>1214</v>
      </c>
      <c r="L40" s="8">
        <v>3</v>
      </c>
      <c r="M40" s="8" t="s">
        <v>317</v>
      </c>
      <c r="N40" s="8" t="s">
        <v>532</v>
      </c>
      <c r="O40" s="8" t="s">
        <v>940</v>
      </c>
      <c r="P40" s="114" t="s">
        <v>865</v>
      </c>
      <c r="Q40" s="8"/>
    </row>
    <row r="41" spans="1:17" ht="18" customHeight="1" x14ac:dyDescent="0.3">
      <c r="A41" s="8" t="s">
        <v>866</v>
      </c>
      <c r="B41" s="8" t="s">
        <v>1308</v>
      </c>
      <c r="C41" s="8" t="s">
        <v>655</v>
      </c>
      <c r="D41" s="8">
        <v>3</v>
      </c>
      <c r="E41" s="8" t="s">
        <v>656</v>
      </c>
      <c r="F41" s="8">
        <v>2</v>
      </c>
      <c r="G41" s="8" t="s">
        <v>657</v>
      </c>
      <c r="H41" s="8">
        <v>3</v>
      </c>
      <c r="I41" s="8" t="s">
        <v>658</v>
      </c>
      <c r="J41" s="8">
        <v>3</v>
      </c>
      <c r="K41" s="8" t="s">
        <v>1214</v>
      </c>
      <c r="L41" s="8">
        <v>3</v>
      </c>
      <c r="M41" s="8" t="s">
        <v>317</v>
      </c>
      <c r="N41" s="8" t="s">
        <v>533</v>
      </c>
      <c r="O41" s="8" t="s">
        <v>940</v>
      </c>
      <c r="P41" s="114" t="s">
        <v>865</v>
      </c>
      <c r="Q41" s="8"/>
    </row>
    <row r="42" spans="1:17" ht="18" customHeight="1" x14ac:dyDescent="0.3">
      <c r="A42" s="8" t="s">
        <v>866</v>
      </c>
      <c r="B42" s="8" t="s">
        <v>1308</v>
      </c>
      <c r="C42" s="8" t="s">
        <v>655</v>
      </c>
      <c r="D42" s="8">
        <v>3</v>
      </c>
      <c r="E42" s="8" t="s">
        <v>656</v>
      </c>
      <c r="F42" s="8">
        <v>2</v>
      </c>
      <c r="G42" s="8" t="s">
        <v>657</v>
      </c>
      <c r="H42" s="8">
        <v>3</v>
      </c>
      <c r="I42" s="8" t="s">
        <v>658</v>
      </c>
      <c r="J42" s="8">
        <v>3</v>
      </c>
      <c r="K42" s="8" t="s">
        <v>1214</v>
      </c>
      <c r="L42" s="8">
        <v>3</v>
      </c>
      <c r="M42" s="8" t="s">
        <v>317</v>
      </c>
      <c r="N42" s="8" t="s">
        <v>534</v>
      </c>
      <c r="O42" s="8" t="s">
        <v>940</v>
      </c>
      <c r="P42" s="114" t="s">
        <v>865</v>
      </c>
      <c r="Q42" s="8"/>
    </row>
    <row r="43" spans="1:17" ht="18" customHeight="1" x14ac:dyDescent="0.3">
      <c r="A43" s="8" t="s">
        <v>866</v>
      </c>
      <c r="B43" s="8" t="s">
        <v>1308</v>
      </c>
      <c r="C43" s="8" t="s">
        <v>655</v>
      </c>
      <c r="D43" s="8">
        <v>3</v>
      </c>
      <c r="E43" s="8" t="s">
        <v>656</v>
      </c>
      <c r="F43" s="8">
        <v>2</v>
      </c>
      <c r="G43" s="8" t="s">
        <v>657</v>
      </c>
      <c r="H43" s="8">
        <v>3</v>
      </c>
      <c r="I43" s="8" t="s">
        <v>658</v>
      </c>
      <c r="J43" s="8">
        <v>3</v>
      </c>
      <c r="K43" s="8" t="s">
        <v>1214</v>
      </c>
      <c r="L43" s="8">
        <v>3</v>
      </c>
      <c r="M43" s="8" t="s">
        <v>317</v>
      </c>
      <c r="N43" s="8" t="s">
        <v>535</v>
      </c>
      <c r="O43" s="8" t="s">
        <v>940</v>
      </c>
      <c r="P43" s="114" t="s">
        <v>865</v>
      </c>
      <c r="Q43" s="8"/>
    </row>
    <row r="44" spans="1:17" ht="18" customHeight="1" x14ac:dyDescent="0.3">
      <c r="A44" s="8" t="s">
        <v>866</v>
      </c>
      <c r="B44" s="8" t="s">
        <v>1308</v>
      </c>
      <c r="C44" s="8" t="s">
        <v>655</v>
      </c>
      <c r="D44" s="8">
        <v>3</v>
      </c>
      <c r="E44" s="8" t="s">
        <v>656</v>
      </c>
      <c r="F44" s="8">
        <v>2</v>
      </c>
      <c r="G44" s="8" t="s">
        <v>657</v>
      </c>
      <c r="H44" s="8">
        <v>3</v>
      </c>
      <c r="I44" s="8" t="s">
        <v>658</v>
      </c>
      <c r="J44" s="8">
        <v>3</v>
      </c>
      <c r="K44" s="8" t="s">
        <v>1214</v>
      </c>
      <c r="L44" s="8">
        <v>3</v>
      </c>
      <c r="M44" s="8" t="s">
        <v>317</v>
      </c>
      <c r="N44" s="8" t="s">
        <v>541</v>
      </c>
      <c r="O44" s="8" t="s">
        <v>940</v>
      </c>
      <c r="P44" s="114" t="s">
        <v>865</v>
      </c>
      <c r="Q44" s="8"/>
    </row>
    <row r="45" spans="1:17" ht="18" customHeight="1" x14ac:dyDescent="0.3">
      <c r="A45" s="8" t="s">
        <v>866</v>
      </c>
      <c r="B45" s="8" t="s">
        <v>1308</v>
      </c>
      <c r="C45" s="8" t="s">
        <v>655</v>
      </c>
      <c r="D45" s="8">
        <v>3</v>
      </c>
      <c r="E45" s="8" t="s">
        <v>656</v>
      </c>
      <c r="F45" s="8">
        <v>2</v>
      </c>
      <c r="G45" s="8" t="s">
        <v>657</v>
      </c>
      <c r="H45" s="8">
        <v>3</v>
      </c>
      <c r="I45" s="8" t="s">
        <v>658</v>
      </c>
      <c r="J45" s="8">
        <v>3</v>
      </c>
      <c r="K45" s="8" t="s">
        <v>1214</v>
      </c>
      <c r="L45" s="8">
        <v>3</v>
      </c>
      <c r="M45" s="8" t="s">
        <v>317</v>
      </c>
      <c r="N45" s="8" t="s">
        <v>542</v>
      </c>
      <c r="O45" s="8" t="s">
        <v>940</v>
      </c>
      <c r="P45" s="114" t="s">
        <v>865</v>
      </c>
      <c r="Q45" s="8"/>
    </row>
    <row r="46" spans="1:17" ht="18" customHeight="1" x14ac:dyDescent="0.3">
      <c r="A46" s="8" t="s">
        <v>866</v>
      </c>
      <c r="B46" s="8" t="s">
        <v>1308</v>
      </c>
      <c r="C46" s="8" t="s">
        <v>655</v>
      </c>
      <c r="D46" s="8">
        <v>3</v>
      </c>
      <c r="E46" s="8" t="s">
        <v>656</v>
      </c>
      <c r="F46" s="8">
        <v>2</v>
      </c>
      <c r="G46" s="8" t="s">
        <v>657</v>
      </c>
      <c r="H46" s="8">
        <v>3</v>
      </c>
      <c r="I46" s="8" t="s">
        <v>658</v>
      </c>
      <c r="J46" s="8">
        <v>3</v>
      </c>
      <c r="K46" s="8" t="s">
        <v>1214</v>
      </c>
      <c r="L46" s="8">
        <v>3</v>
      </c>
      <c r="M46" s="8" t="s">
        <v>78</v>
      </c>
      <c r="N46" s="8" t="s">
        <v>937</v>
      </c>
      <c r="O46" s="8" t="s">
        <v>940</v>
      </c>
      <c r="P46" s="114" t="s">
        <v>865</v>
      </c>
      <c r="Q46" s="8"/>
    </row>
    <row r="47" spans="1:17" ht="18" customHeight="1" x14ac:dyDescent="0.3">
      <c r="A47" s="8" t="s">
        <v>866</v>
      </c>
      <c r="B47" s="8" t="s">
        <v>1308</v>
      </c>
      <c r="C47" s="8" t="s">
        <v>655</v>
      </c>
      <c r="D47" s="8">
        <v>3</v>
      </c>
      <c r="E47" s="8" t="s">
        <v>656</v>
      </c>
      <c r="F47" s="8">
        <v>2</v>
      </c>
      <c r="G47" s="8" t="s">
        <v>657</v>
      </c>
      <c r="H47" s="8">
        <v>3</v>
      </c>
      <c r="I47" s="8" t="s">
        <v>658</v>
      </c>
      <c r="J47" s="8">
        <v>3</v>
      </c>
      <c r="K47" s="8" t="s">
        <v>1214</v>
      </c>
      <c r="L47" s="8">
        <v>3</v>
      </c>
      <c r="M47" s="8" t="s">
        <v>78</v>
      </c>
      <c r="N47" s="8" t="s">
        <v>938</v>
      </c>
      <c r="O47" s="8" t="s">
        <v>940</v>
      </c>
      <c r="P47" s="114" t="s">
        <v>865</v>
      </c>
      <c r="Q47" s="8"/>
    </row>
    <row r="48" spans="1:17" ht="18" customHeight="1" x14ac:dyDescent="0.3">
      <c r="A48" s="8" t="s">
        <v>866</v>
      </c>
      <c r="B48" s="8" t="s">
        <v>1308</v>
      </c>
      <c r="C48" s="8" t="s">
        <v>655</v>
      </c>
      <c r="D48" s="8">
        <v>3</v>
      </c>
      <c r="E48" s="8" t="s">
        <v>656</v>
      </c>
      <c r="F48" s="8">
        <v>2</v>
      </c>
      <c r="G48" s="8" t="s">
        <v>657</v>
      </c>
      <c r="H48" s="8">
        <v>3</v>
      </c>
      <c r="I48" s="8" t="s">
        <v>658</v>
      </c>
      <c r="J48" s="8">
        <v>3</v>
      </c>
      <c r="K48" s="8" t="s">
        <v>1214</v>
      </c>
      <c r="L48" s="8">
        <v>3</v>
      </c>
      <c r="M48" s="8" t="s">
        <v>78</v>
      </c>
      <c r="N48" s="8" t="s">
        <v>558</v>
      </c>
      <c r="O48" s="8" t="s">
        <v>940</v>
      </c>
      <c r="P48" s="114" t="s">
        <v>865</v>
      </c>
      <c r="Q48" s="8"/>
    </row>
    <row r="49" spans="1:17" ht="18" customHeight="1" x14ac:dyDescent="0.3">
      <c r="A49" s="8" t="s">
        <v>867</v>
      </c>
      <c r="B49" s="8" t="s">
        <v>944</v>
      </c>
      <c r="C49" s="8" t="s">
        <v>655</v>
      </c>
      <c r="D49" s="8">
        <v>3</v>
      </c>
      <c r="E49" s="8" t="s">
        <v>656</v>
      </c>
      <c r="F49" s="8">
        <v>2</v>
      </c>
      <c r="G49" s="8" t="s">
        <v>657</v>
      </c>
      <c r="H49" s="8">
        <v>3</v>
      </c>
      <c r="I49" s="8" t="s">
        <v>658</v>
      </c>
      <c r="J49" s="8">
        <v>3</v>
      </c>
      <c r="K49" s="8" t="s">
        <v>1214</v>
      </c>
      <c r="L49" s="8">
        <v>3</v>
      </c>
      <c r="M49" s="8" t="s">
        <v>318</v>
      </c>
      <c r="N49" s="8" t="s">
        <v>349</v>
      </c>
      <c r="O49" s="8" t="s">
        <v>1007</v>
      </c>
      <c r="P49" s="114" t="s">
        <v>1008</v>
      </c>
      <c r="Q49" s="8"/>
    </row>
    <row r="50" spans="1:17" ht="18" customHeight="1" x14ac:dyDescent="0.3">
      <c r="A50" s="8" t="s">
        <v>867</v>
      </c>
      <c r="B50" s="8" t="s">
        <v>944</v>
      </c>
      <c r="C50" s="8" t="s">
        <v>655</v>
      </c>
      <c r="D50" s="8">
        <v>3</v>
      </c>
      <c r="E50" s="8" t="s">
        <v>656</v>
      </c>
      <c r="F50" s="8">
        <v>2</v>
      </c>
      <c r="G50" s="8" t="s">
        <v>657</v>
      </c>
      <c r="H50" s="8">
        <v>3</v>
      </c>
      <c r="I50" s="8" t="s">
        <v>658</v>
      </c>
      <c r="J50" s="8">
        <v>3</v>
      </c>
      <c r="K50" s="8" t="s">
        <v>1214</v>
      </c>
      <c r="L50" s="8">
        <v>3</v>
      </c>
      <c r="M50" s="8" t="s">
        <v>318</v>
      </c>
      <c r="N50" s="114" t="s">
        <v>350</v>
      </c>
      <c r="O50" s="8" t="s">
        <v>1007</v>
      </c>
      <c r="P50" s="114" t="s">
        <v>1008</v>
      </c>
      <c r="Q50" s="8"/>
    </row>
    <row r="51" spans="1:17" ht="18" customHeight="1" x14ac:dyDescent="0.3">
      <c r="A51" s="8" t="s">
        <v>867</v>
      </c>
      <c r="B51" s="8" t="s">
        <v>944</v>
      </c>
      <c r="C51" s="8" t="s">
        <v>655</v>
      </c>
      <c r="D51" s="8">
        <v>3</v>
      </c>
      <c r="E51" s="8" t="s">
        <v>656</v>
      </c>
      <c r="F51" s="8">
        <v>2</v>
      </c>
      <c r="G51" s="8" t="s">
        <v>657</v>
      </c>
      <c r="H51" s="8">
        <v>3</v>
      </c>
      <c r="I51" s="8" t="s">
        <v>658</v>
      </c>
      <c r="J51" s="8">
        <v>3</v>
      </c>
      <c r="K51" s="8" t="s">
        <v>1214</v>
      </c>
      <c r="L51" s="8">
        <v>3</v>
      </c>
      <c r="M51" s="8" t="s">
        <v>318</v>
      </c>
      <c r="N51" s="114" t="s">
        <v>351</v>
      </c>
      <c r="O51" s="8" t="s">
        <v>1007</v>
      </c>
      <c r="P51" s="114" t="s">
        <v>1008</v>
      </c>
      <c r="Q51" s="8"/>
    </row>
    <row r="52" spans="1:17" ht="18" customHeight="1" x14ac:dyDescent="0.3">
      <c r="A52" s="8" t="s">
        <v>867</v>
      </c>
      <c r="B52" s="8" t="s">
        <v>944</v>
      </c>
      <c r="C52" s="8" t="s">
        <v>655</v>
      </c>
      <c r="D52" s="8">
        <v>3</v>
      </c>
      <c r="E52" s="8" t="s">
        <v>656</v>
      </c>
      <c r="F52" s="8">
        <v>2</v>
      </c>
      <c r="G52" s="8" t="s">
        <v>657</v>
      </c>
      <c r="H52" s="8">
        <v>3</v>
      </c>
      <c r="I52" s="8" t="s">
        <v>658</v>
      </c>
      <c r="J52" s="8">
        <v>3</v>
      </c>
      <c r="K52" s="8" t="s">
        <v>1214</v>
      </c>
      <c r="L52" s="8">
        <v>3</v>
      </c>
      <c r="M52" s="8" t="s">
        <v>318</v>
      </c>
      <c r="N52" s="114" t="s">
        <v>632</v>
      </c>
      <c r="O52" s="8" t="s">
        <v>1007</v>
      </c>
      <c r="P52" s="114" t="s">
        <v>1008</v>
      </c>
      <c r="Q52" s="8"/>
    </row>
    <row r="53" spans="1:17" ht="18" customHeight="1" x14ac:dyDescent="0.3">
      <c r="A53" s="8" t="s">
        <v>867</v>
      </c>
      <c r="B53" s="8" t="s">
        <v>944</v>
      </c>
      <c r="C53" s="8" t="s">
        <v>655</v>
      </c>
      <c r="D53" s="8">
        <v>3</v>
      </c>
      <c r="E53" s="8" t="s">
        <v>656</v>
      </c>
      <c r="F53" s="8">
        <v>2</v>
      </c>
      <c r="G53" s="8" t="s">
        <v>657</v>
      </c>
      <c r="H53" s="8">
        <v>3</v>
      </c>
      <c r="I53" s="8" t="s">
        <v>658</v>
      </c>
      <c r="J53" s="8">
        <v>3</v>
      </c>
      <c r="K53" s="8" t="s">
        <v>1214</v>
      </c>
      <c r="L53" s="8">
        <v>3</v>
      </c>
      <c r="M53" s="8" t="s">
        <v>318</v>
      </c>
      <c r="N53" s="114" t="s">
        <v>633</v>
      </c>
      <c r="O53" s="8" t="s">
        <v>1007</v>
      </c>
      <c r="P53" s="114" t="s">
        <v>1008</v>
      </c>
      <c r="Q53" s="8"/>
    </row>
    <row r="54" spans="1:17" ht="18" customHeight="1" x14ac:dyDescent="0.3">
      <c r="A54" s="8" t="s">
        <v>867</v>
      </c>
      <c r="B54" s="8" t="s">
        <v>944</v>
      </c>
      <c r="C54" s="8" t="s">
        <v>655</v>
      </c>
      <c r="D54" s="8">
        <v>3</v>
      </c>
      <c r="E54" s="8" t="s">
        <v>656</v>
      </c>
      <c r="F54" s="8">
        <v>2</v>
      </c>
      <c r="G54" s="8" t="s">
        <v>657</v>
      </c>
      <c r="H54" s="8">
        <v>3</v>
      </c>
      <c r="I54" s="8" t="s">
        <v>658</v>
      </c>
      <c r="J54" s="8">
        <v>3</v>
      </c>
      <c r="K54" s="8" t="s">
        <v>1214</v>
      </c>
      <c r="L54" s="8">
        <v>3</v>
      </c>
      <c r="M54" s="8" t="s">
        <v>318</v>
      </c>
      <c r="N54" s="114" t="s">
        <v>639</v>
      </c>
      <c r="O54" s="8" t="s">
        <v>1007</v>
      </c>
      <c r="P54" s="114" t="s">
        <v>1008</v>
      </c>
      <c r="Q54" s="8"/>
    </row>
    <row r="55" spans="1:17" ht="18" customHeight="1" x14ac:dyDescent="0.3">
      <c r="A55" s="8" t="s">
        <v>867</v>
      </c>
      <c r="B55" s="8" t="s">
        <v>944</v>
      </c>
      <c r="C55" s="8" t="s">
        <v>655</v>
      </c>
      <c r="D55" s="8">
        <v>3</v>
      </c>
      <c r="E55" s="8" t="s">
        <v>656</v>
      </c>
      <c r="F55" s="8">
        <v>2</v>
      </c>
      <c r="G55" s="8" t="s">
        <v>657</v>
      </c>
      <c r="H55" s="8">
        <v>3</v>
      </c>
      <c r="I55" s="8" t="s">
        <v>658</v>
      </c>
      <c r="J55" s="8">
        <v>3</v>
      </c>
      <c r="K55" s="8" t="s">
        <v>1214</v>
      </c>
      <c r="L55" s="8">
        <v>3</v>
      </c>
      <c r="M55" s="8" t="s">
        <v>371</v>
      </c>
      <c r="N55" s="114" t="s">
        <v>369</v>
      </c>
      <c r="O55" s="8" t="s">
        <v>1007</v>
      </c>
      <c r="P55" s="114" t="s">
        <v>1008</v>
      </c>
      <c r="Q55" s="8"/>
    </row>
    <row r="56" spans="1:17" ht="18" customHeight="1" x14ac:dyDescent="0.3">
      <c r="A56" s="8" t="s">
        <v>867</v>
      </c>
      <c r="B56" s="8" t="s">
        <v>944</v>
      </c>
      <c r="C56" s="8" t="s">
        <v>655</v>
      </c>
      <c r="D56" s="8">
        <v>3</v>
      </c>
      <c r="E56" s="8" t="s">
        <v>656</v>
      </c>
      <c r="F56" s="8">
        <v>2</v>
      </c>
      <c r="G56" s="8" t="s">
        <v>657</v>
      </c>
      <c r="H56" s="8">
        <v>3</v>
      </c>
      <c r="I56" s="8" t="s">
        <v>658</v>
      </c>
      <c r="J56" s="8">
        <v>3</v>
      </c>
      <c r="K56" s="8" t="s">
        <v>1214</v>
      </c>
      <c r="L56" s="8">
        <v>3</v>
      </c>
      <c r="M56" s="8" t="s">
        <v>371</v>
      </c>
      <c r="N56" s="8" t="s">
        <v>372</v>
      </c>
      <c r="O56" s="8" t="s">
        <v>1007</v>
      </c>
      <c r="P56" s="114" t="s">
        <v>1008</v>
      </c>
      <c r="Q56" s="8"/>
    </row>
    <row r="57" spans="1:17" ht="18" customHeight="1" x14ac:dyDescent="0.3">
      <c r="A57" s="8" t="s">
        <v>867</v>
      </c>
      <c r="B57" s="8" t="s">
        <v>944</v>
      </c>
      <c r="C57" s="8" t="s">
        <v>655</v>
      </c>
      <c r="D57" s="8">
        <v>3</v>
      </c>
      <c r="E57" s="8" t="s">
        <v>656</v>
      </c>
      <c r="F57" s="8">
        <v>2</v>
      </c>
      <c r="G57" s="8" t="s">
        <v>657</v>
      </c>
      <c r="H57" s="8">
        <v>3</v>
      </c>
      <c r="I57" s="8" t="s">
        <v>658</v>
      </c>
      <c r="J57" s="8">
        <v>3</v>
      </c>
      <c r="K57" s="8" t="s">
        <v>1214</v>
      </c>
      <c r="L57" s="8">
        <v>3</v>
      </c>
      <c r="M57" s="8" t="s">
        <v>371</v>
      </c>
      <c r="N57" s="8" t="s">
        <v>374</v>
      </c>
      <c r="O57" s="8" t="s">
        <v>1007</v>
      </c>
      <c r="P57" s="114" t="s">
        <v>1008</v>
      </c>
      <c r="Q57" s="8"/>
    </row>
    <row r="58" spans="1:17" ht="18" customHeight="1" x14ac:dyDescent="0.3">
      <c r="A58" s="8" t="s">
        <v>867</v>
      </c>
      <c r="B58" s="8" t="s">
        <v>944</v>
      </c>
      <c r="C58" s="8" t="s">
        <v>655</v>
      </c>
      <c r="D58" s="8">
        <v>3</v>
      </c>
      <c r="E58" s="8" t="s">
        <v>656</v>
      </c>
      <c r="F58" s="8">
        <v>2</v>
      </c>
      <c r="G58" s="8" t="s">
        <v>657</v>
      </c>
      <c r="H58" s="8">
        <v>3</v>
      </c>
      <c r="I58" s="8" t="s">
        <v>658</v>
      </c>
      <c r="J58" s="8">
        <v>3</v>
      </c>
      <c r="K58" s="8" t="s">
        <v>1214</v>
      </c>
      <c r="L58" s="8">
        <v>3</v>
      </c>
      <c r="M58" s="8" t="s">
        <v>371</v>
      </c>
      <c r="N58" s="8" t="s">
        <v>376</v>
      </c>
      <c r="O58" s="8" t="s">
        <v>1007</v>
      </c>
      <c r="P58" s="114" t="s">
        <v>1008</v>
      </c>
      <c r="Q58" s="8"/>
    </row>
    <row r="59" spans="1:17" ht="18" customHeight="1" x14ac:dyDescent="0.3">
      <c r="A59" s="8" t="s">
        <v>867</v>
      </c>
      <c r="B59" s="8" t="s">
        <v>944</v>
      </c>
      <c r="C59" s="8" t="s">
        <v>655</v>
      </c>
      <c r="D59" s="8">
        <v>3</v>
      </c>
      <c r="E59" s="8" t="s">
        <v>656</v>
      </c>
      <c r="F59" s="8">
        <v>2</v>
      </c>
      <c r="G59" s="8" t="s">
        <v>657</v>
      </c>
      <c r="H59" s="8">
        <v>3</v>
      </c>
      <c r="I59" s="8" t="s">
        <v>658</v>
      </c>
      <c r="J59" s="8">
        <v>3</v>
      </c>
      <c r="K59" s="8" t="s">
        <v>1214</v>
      </c>
      <c r="L59" s="8">
        <v>3</v>
      </c>
      <c r="M59" s="8" t="s">
        <v>371</v>
      </c>
      <c r="N59" s="8" t="s">
        <v>379</v>
      </c>
      <c r="O59" s="8" t="s">
        <v>1007</v>
      </c>
      <c r="P59" s="114" t="s">
        <v>1008</v>
      </c>
      <c r="Q59" s="8"/>
    </row>
    <row r="60" spans="1:17" ht="18" customHeight="1" x14ac:dyDescent="0.3">
      <c r="A60" s="8" t="s">
        <v>867</v>
      </c>
      <c r="B60" s="8" t="s">
        <v>944</v>
      </c>
      <c r="C60" s="8" t="s">
        <v>655</v>
      </c>
      <c r="D60" s="8">
        <v>3</v>
      </c>
      <c r="E60" s="8" t="s">
        <v>656</v>
      </c>
      <c r="F60" s="8">
        <v>2</v>
      </c>
      <c r="G60" s="8" t="s">
        <v>657</v>
      </c>
      <c r="H60" s="8">
        <v>3</v>
      </c>
      <c r="I60" s="8" t="s">
        <v>658</v>
      </c>
      <c r="J60" s="8">
        <v>3</v>
      </c>
      <c r="K60" s="8" t="s">
        <v>1214</v>
      </c>
      <c r="L60" s="8">
        <v>3</v>
      </c>
      <c r="M60" s="8" t="s">
        <v>371</v>
      </c>
      <c r="N60" s="8" t="s">
        <v>380</v>
      </c>
      <c r="O60" s="8" t="s">
        <v>1007</v>
      </c>
      <c r="P60" s="114" t="s">
        <v>1008</v>
      </c>
      <c r="Q60" s="8"/>
    </row>
    <row r="61" spans="1:17" ht="18" customHeight="1" x14ac:dyDescent="0.3">
      <c r="A61" s="8" t="s">
        <v>867</v>
      </c>
      <c r="B61" s="8" t="s">
        <v>944</v>
      </c>
      <c r="C61" s="8" t="s">
        <v>655</v>
      </c>
      <c r="D61" s="8">
        <v>3</v>
      </c>
      <c r="E61" s="8" t="s">
        <v>656</v>
      </c>
      <c r="F61" s="8">
        <v>2</v>
      </c>
      <c r="G61" s="8" t="s">
        <v>657</v>
      </c>
      <c r="H61" s="8">
        <v>3</v>
      </c>
      <c r="I61" s="8" t="s">
        <v>658</v>
      </c>
      <c r="J61" s="8">
        <v>3</v>
      </c>
      <c r="K61" s="8" t="s">
        <v>1214</v>
      </c>
      <c r="L61" s="8">
        <v>3</v>
      </c>
      <c r="M61" s="8" t="s">
        <v>371</v>
      </c>
      <c r="N61" s="8" t="s">
        <v>382</v>
      </c>
      <c r="O61" s="8" t="s">
        <v>1007</v>
      </c>
      <c r="P61" s="114" t="s">
        <v>1008</v>
      </c>
      <c r="Q61" s="8"/>
    </row>
    <row r="62" spans="1:17" ht="18" customHeight="1" x14ac:dyDescent="0.3">
      <c r="A62" s="8" t="s">
        <v>867</v>
      </c>
      <c r="B62" s="8" t="s">
        <v>944</v>
      </c>
      <c r="C62" s="8" t="s">
        <v>655</v>
      </c>
      <c r="D62" s="8">
        <v>3</v>
      </c>
      <c r="E62" s="8" t="s">
        <v>656</v>
      </c>
      <c r="F62" s="8">
        <v>2</v>
      </c>
      <c r="G62" s="8" t="s">
        <v>657</v>
      </c>
      <c r="H62" s="8">
        <v>3</v>
      </c>
      <c r="I62" s="8" t="s">
        <v>658</v>
      </c>
      <c r="J62" s="8">
        <v>3</v>
      </c>
      <c r="K62" s="8" t="s">
        <v>1214</v>
      </c>
      <c r="L62" s="8">
        <v>3</v>
      </c>
      <c r="M62" s="8" t="s">
        <v>371</v>
      </c>
      <c r="N62" s="8" t="s">
        <v>384</v>
      </c>
      <c r="O62" s="8" t="s">
        <v>1007</v>
      </c>
      <c r="P62" s="114" t="s">
        <v>1008</v>
      </c>
      <c r="Q62" s="8"/>
    </row>
    <row r="63" spans="1:17" ht="18" customHeight="1" x14ac:dyDescent="0.3">
      <c r="A63" s="8" t="s">
        <v>867</v>
      </c>
      <c r="B63" s="8" t="s">
        <v>944</v>
      </c>
      <c r="C63" s="8" t="s">
        <v>655</v>
      </c>
      <c r="D63" s="8">
        <v>3</v>
      </c>
      <c r="E63" s="8" t="s">
        <v>656</v>
      </c>
      <c r="F63" s="8">
        <v>2</v>
      </c>
      <c r="G63" s="8" t="s">
        <v>657</v>
      </c>
      <c r="H63" s="8">
        <v>3</v>
      </c>
      <c r="I63" s="8" t="s">
        <v>658</v>
      </c>
      <c r="J63" s="8">
        <v>3</v>
      </c>
      <c r="K63" s="8" t="s">
        <v>1214</v>
      </c>
      <c r="L63" s="8">
        <v>3</v>
      </c>
      <c r="M63" s="8" t="s">
        <v>371</v>
      </c>
      <c r="N63" s="8" t="s">
        <v>385</v>
      </c>
      <c r="O63" s="8" t="s">
        <v>1007</v>
      </c>
      <c r="P63" s="114" t="s">
        <v>1008</v>
      </c>
      <c r="Q63" s="8"/>
    </row>
    <row r="64" spans="1:17" ht="18" customHeight="1" x14ac:dyDescent="0.3">
      <c r="A64" s="8" t="s">
        <v>867</v>
      </c>
      <c r="B64" s="8" t="s">
        <v>944</v>
      </c>
      <c r="C64" s="8" t="s">
        <v>655</v>
      </c>
      <c r="D64" s="8">
        <v>3</v>
      </c>
      <c r="E64" s="8" t="s">
        <v>656</v>
      </c>
      <c r="F64" s="8">
        <v>2</v>
      </c>
      <c r="G64" s="8" t="s">
        <v>657</v>
      </c>
      <c r="H64" s="8">
        <v>3</v>
      </c>
      <c r="I64" s="8" t="s">
        <v>658</v>
      </c>
      <c r="J64" s="8">
        <v>3</v>
      </c>
      <c r="K64" s="8" t="s">
        <v>1214</v>
      </c>
      <c r="L64" s="8">
        <v>3</v>
      </c>
      <c r="M64" s="8" t="s">
        <v>371</v>
      </c>
      <c r="N64" s="8" t="s">
        <v>387</v>
      </c>
      <c r="O64" s="8" t="s">
        <v>1007</v>
      </c>
      <c r="P64" s="114" t="s">
        <v>1008</v>
      </c>
      <c r="Q64" s="8"/>
    </row>
    <row r="65" spans="1:17" ht="18" customHeight="1" x14ac:dyDescent="0.3">
      <c r="A65" s="8" t="s">
        <v>867</v>
      </c>
      <c r="B65" s="8" t="s">
        <v>944</v>
      </c>
      <c r="C65" s="8" t="s">
        <v>655</v>
      </c>
      <c r="D65" s="8">
        <v>3</v>
      </c>
      <c r="E65" s="8" t="s">
        <v>656</v>
      </c>
      <c r="F65" s="8">
        <v>2</v>
      </c>
      <c r="G65" s="8" t="s">
        <v>657</v>
      </c>
      <c r="H65" s="8">
        <v>3</v>
      </c>
      <c r="I65" s="8" t="s">
        <v>658</v>
      </c>
      <c r="J65" s="8">
        <v>3</v>
      </c>
      <c r="K65" s="8" t="s">
        <v>1214</v>
      </c>
      <c r="L65" s="8">
        <v>3</v>
      </c>
      <c r="M65" s="8" t="s">
        <v>371</v>
      </c>
      <c r="N65" s="8" t="s">
        <v>389</v>
      </c>
      <c r="O65" s="8" t="s">
        <v>1007</v>
      </c>
      <c r="P65" s="114" t="s">
        <v>1008</v>
      </c>
      <c r="Q65" s="8"/>
    </row>
    <row r="66" spans="1:17" ht="18" customHeight="1" x14ac:dyDescent="0.3">
      <c r="A66" s="8" t="s">
        <v>867</v>
      </c>
      <c r="B66" s="8" t="s">
        <v>944</v>
      </c>
      <c r="C66" s="8" t="s">
        <v>655</v>
      </c>
      <c r="D66" s="8">
        <v>3</v>
      </c>
      <c r="E66" s="8" t="s">
        <v>656</v>
      </c>
      <c r="F66" s="8">
        <v>2</v>
      </c>
      <c r="G66" s="8" t="s">
        <v>657</v>
      </c>
      <c r="H66" s="8">
        <v>3</v>
      </c>
      <c r="I66" s="8" t="s">
        <v>658</v>
      </c>
      <c r="J66" s="8">
        <v>3</v>
      </c>
      <c r="K66" s="8" t="s">
        <v>1214</v>
      </c>
      <c r="L66" s="8">
        <v>3</v>
      </c>
      <c r="M66" s="8" t="s">
        <v>371</v>
      </c>
      <c r="N66" s="8" t="s">
        <v>771</v>
      </c>
      <c r="O66" s="8" t="s">
        <v>1007</v>
      </c>
      <c r="P66" s="114" t="s">
        <v>1008</v>
      </c>
      <c r="Q66" s="8"/>
    </row>
    <row r="67" spans="1:17" ht="18" customHeight="1" x14ac:dyDescent="0.3">
      <c r="A67" s="8" t="s">
        <v>867</v>
      </c>
      <c r="B67" s="8" t="s">
        <v>944</v>
      </c>
      <c r="C67" s="8" t="s">
        <v>655</v>
      </c>
      <c r="D67" s="8">
        <v>3</v>
      </c>
      <c r="E67" s="8" t="s">
        <v>656</v>
      </c>
      <c r="F67" s="8">
        <v>2</v>
      </c>
      <c r="G67" s="8" t="s">
        <v>657</v>
      </c>
      <c r="H67" s="8">
        <v>3</v>
      </c>
      <c r="I67" s="8" t="s">
        <v>658</v>
      </c>
      <c r="J67" s="8">
        <v>3</v>
      </c>
      <c r="K67" s="8" t="s">
        <v>1214</v>
      </c>
      <c r="L67" s="8">
        <v>3</v>
      </c>
      <c r="M67" s="8" t="s">
        <v>371</v>
      </c>
      <c r="N67" s="8" t="s">
        <v>536</v>
      </c>
      <c r="O67" s="8" t="s">
        <v>1007</v>
      </c>
      <c r="P67" s="114" t="s">
        <v>1008</v>
      </c>
      <c r="Q67" s="8"/>
    </row>
    <row r="68" spans="1:17" ht="18" customHeight="1" x14ac:dyDescent="0.3">
      <c r="A68" s="8" t="s">
        <v>867</v>
      </c>
      <c r="B68" s="8" t="s">
        <v>944</v>
      </c>
      <c r="C68" s="8" t="s">
        <v>655</v>
      </c>
      <c r="D68" s="8">
        <v>3</v>
      </c>
      <c r="E68" s="8" t="s">
        <v>656</v>
      </c>
      <c r="F68" s="8">
        <v>2</v>
      </c>
      <c r="G68" s="8" t="s">
        <v>657</v>
      </c>
      <c r="H68" s="8">
        <v>3</v>
      </c>
      <c r="I68" s="8" t="s">
        <v>658</v>
      </c>
      <c r="J68" s="8">
        <v>3</v>
      </c>
      <c r="K68" s="8" t="s">
        <v>1214</v>
      </c>
      <c r="L68" s="8">
        <v>3</v>
      </c>
      <c r="M68" s="8" t="s">
        <v>371</v>
      </c>
      <c r="N68" s="8" t="s">
        <v>537</v>
      </c>
      <c r="O68" s="8" t="s">
        <v>1007</v>
      </c>
      <c r="P68" s="114" t="s">
        <v>1008</v>
      </c>
      <c r="Q68" s="8"/>
    </row>
    <row r="69" spans="1:17" ht="18" customHeight="1" x14ac:dyDescent="0.3">
      <c r="A69" s="8" t="s">
        <v>867</v>
      </c>
      <c r="B69" s="8" t="s">
        <v>944</v>
      </c>
      <c r="C69" s="8" t="s">
        <v>655</v>
      </c>
      <c r="D69" s="8">
        <v>3</v>
      </c>
      <c r="E69" s="8" t="s">
        <v>656</v>
      </c>
      <c r="F69" s="8">
        <v>2</v>
      </c>
      <c r="G69" s="8" t="s">
        <v>657</v>
      </c>
      <c r="H69" s="8">
        <v>3</v>
      </c>
      <c r="I69" s="8" t="s">
        <v>658</v>
      </c>
      <c r="J69" s="8">
        <v>3</v>
      </c>
      <c r="K69" s="8" t="s">
        <v>1214</v>
      </c>
      <c r="L69" s="8">
        <v>3</v>
      </c>
      <c r="M69" s="8" t="s">
        <v>371</v>
      </c>
      <c r="N69" s="8" t="s">
        <v>539</v>
      </c>
      <c r="O69" s="8" t="s">
        <v>1007</v>
      </c>
      <c r="P69" s="114" t="s">
        <v>1008</v>
      </c>
      <c r="Q69" s="8"/>
    </row>
    <row r="70" spans="1:17" ht="18" customHeight="1" x14ac:dyDescent="0.3">
      <c r="A70" s="8" t="s">
        <v>867</v>
      </c>
      <c r="B70" s="8" t="s">
        <v>944</v>
      </c>
      <c r="C70" s="8" t="s">
        <v>655</v>
      </c>
      <c r="D70" s="8">
        <v>3</v>
      </c>
      <c r="E70" s="8" t="s">
        <v>656</v>
      </c>
      <c r="F70" s="8">
        <v>2</v>
      </c>
      <c r="G70" s="8" t="s">
        <v>657</v>
      </c>
      <c r="H70" s="8">
        <v>3</v>
      </c>
      <c r="I70" s="8" t="s">
        <v>658</v>
      </c>
      <c r="J70" s="8">
        <v>3</v>
      </c>
      <c r="K70" s="8" t="s">
        <v>1214</v>
      </c>
      <c r="L70" s="8">
        <v>3</v>
      </c>
      <c r="M70" s="8" t="s">
        <v>371</v>
      </c>
      <c r="N70" s="8" t="s">
        <v>540</v>
      </c>
      <c r="O70" s="8" t="s">
        <v>1007</v>
      </c>
      <c r="P70" s="114" t="s">
        <v>1008</v>
      </c>
      <c r="Q70" s="8"/>
    </row>
    <row r="71" spans="1:17" ht="18" customHeight="1" x14ac:dyDescent="0.3">
      <c r="A71" s="8" t="s">
        <v>867</v>
      </c>
      <c r="B71" s="8" t="s">
        <v>944</v>
      </c>
      <c r="C71" s="8" t="s">
        <v>655</v>
      </c>
      <c r="D71" s="8">
        <v>3</v>
      </c>
      <c r="E71" s="8" t="s">
        <v>656</v>
      </c>
      <c r="F71" s="8">
        <v>2</v>
      </c>
      <c r="G71" s="8" t="s">
        <v>657</v>
      </c>
      <c r="H71" s="8">
        <v>3</v>
      </c>
      <c r="I71" s="8" t="s">
        <v>658</v>
      </c>
      <c r="J71" s="8">
        <v>3</v>
      </c>
      <c r="K71" s="8" t="s">
        <v>1214</v>
      </c>
      <c r="L71" s="8">
        <v>3</v>
      </c>
      <c r="M71" s="8" t="s">
        <v>355</v>
      </c>
      <c r="N71" s="8" t="s">
        <v>528</v>
      </c>
      <c r="O71" s="8" t="s">
        <v>1007</v>
      </c>
      <c r="P71" s="114" t="s">
        <v>1008</v>
      </c>
      <c r="Q71" s="8"/>
    </row>
    <row r="72" spans="1:17" ht="18" customHeight="1" x14ac:dyDescent="0.3">
      <c r="A72" s="8" t="s">
        <v>868</v>
      </c>
      <c r="B72" s="8" t="s">
        <v>1009</v>
      </c>
      <c r="C72" s="8" t="s">
        <v>655</v>
      </c>
      <c r="D72" s="8">
        <v>3</v>
      </c>
      <c r="E72" s="8" t="s">
        <v>656</v>
      </c>
      <c r="F72" s="8">
        <v>2</v>
      </c>
      <c r="G72" s="8" t="s">
        <v>657</v>
      </c>
      <c r="H72" s="8">
        <v>3</v>
      </c>
      <c r="I72" s="8" t="s">
        <v>654</v>
      </c>
      <c r="J72" s="8">
        <v>4</v>
      </c>
      <c r="K72" s="8" t="s">
        <v>494</v>
      </c>
      <c r="L72" s="8">
        <v>4</v>
      </c>
      <c r="M72" s="8" t="s">
        <v>318</v>
      </c>
      <c r="N72" s="8" t="s">
        <v>349</v>
      </c>
      <c r="O72" s="8" t="s">
        <v>1007</v>
      </c>
      <c r="P72" s="114" t="s">
        <v>1008</v>
      </c>
      <c r="Q72" s="8"/>
    </row>
    <row r="73" spans="1:17" ht="18" customHeight="1" x14ac:dyDescent="0.3">
      <c r="A73" s="8" t="s">
        <v>868</v>
      </c>
      <c r="B73" s="8" t="s">
        <v>1009</v>
      </c>
      <c r="C73" s="8" t="s">
        <v>655</v>
      </c>
      <c r="D73" s="8">
        <v>3</v>
      </c>
      <c r="E73" s="8" t="s">
        <v>656</v>
      </c>
      <c r="F73" s="8">
        <v>2</v>
      </c>
      <c r="G73" s="8" t="s">
        <v>657</v>
      </c>
      <c r="H73" s="8">
        <v>3</v>
      </c>
      <c r="I73" s="8" t="s">
        <v>654</v>
      </c>
      <c r="J73" s="8">
        <v>4</v>
      </c>
      <c r="K73" s="8" t="s">
        <v>494</v>
      </c>
      <c r="L73" s="8">
        <v>4</v>
      </c>
      <c r="M73" s="8" t="s">
        <v>318</v>
      </c>
      <c r="N73" s="8" t="s">
        <v>349</v>
      </c>
      <c r="O73" s="8" t="s">
        <v>940</v>
      </c>
      <c r="P73" s="114" t="s">
        <v>865</v>
      </c>
      <c r="Q73" s="8"/>
    </row>
    <row r="74" spans="1:17" ht="18" customHeight="1" x14ac:dyDescent="0.3">
      <c r="A74" s="8" t="s">
        <v>868</v>
      </c>
      <c r="B74" s="8" t="s">
        <v>1009</v>
      </c>
      <c r="C74" s="8" t="s">
        <v>655</v>
      </c>
      <c r="D74" s="8">
        <v>3</v>
      </c>
      <c r="E74" s="8" t="s">
        <v>656</v>
      </c>
      <c r="F74" s="8">
        <v>2</v>
      </c>
      <c r="G74" s="8" t="s">
        <v>657</v>
      </c>
      <c r="H74" s="8">
        <v>3</v>
      </c>
      <c r="I74" s="8" t="s">
        <v>654</v>
      </c>
      <c r="J74" s="8">
        <v>4</v>
      </c>
      <c r="K74" s="8" t="s">
        <v>494</v>
      </c>
      <c r="L74" s="8">
        <v>4</v>
      </c>
      <c r="M74" s="8" t="s">
        <v>318</v>
      </c>
      <c r="N74" s="8" t="s">
        <v>350</v>
      </c>
      <c r="O74" s="8" t="s">
        <v>1007</v>
      </c>
      <c r="P74" s="114" t="s">
        <v>1008</v>
      </c>
      <c r="Q74" s="8"/>
    </row>
    <row r="75" spans="1:17" ht="18" customHeight="1" x14ac:dyDescent="0.3">
      <c r="A75" s="8" t="s">
        <v>868</v>
      </c>
      <c r="B75" s="8" t="s">
        <v>1009</v>
      </c>
      <c r="C75" s="8" t="s">
        <v>655</v>
      </c>
      <c r="D75" s="8">
        <v>3</v>
      </c>
      <c r="E75" s="8" t="s">
        <v>656</v>
      </c>
      <c r="F75" s="8">
        <v>2</v>
      </c>
      <c r="G75" s="8" t="s">
        <v>657</v>
      </c>
      <c r="H75" s="8">
        <v>3</v>
      </c>
      <c r="I75" s="8" t="s">
        <v>654</v>
      </c>
      <c r="J75" s="8">
        <v>4</v>
      </c>
      <c r="K75" s="8" t="s">
        <v>494</v>
      </c>
      <c r="L75" s="8">
        <v>4</v>
      </c>
      <c r="M75" s="8" t="s">
        <v>318</v>
      </c>
      <c r="N75" s="8" t="s">
        <v>350</v>
      </c>
      <c r="O75" s="8" t="s">
        <v>940</v>
      </c>
      <c r="P75" s="114" t="s">
        <v>865</v>
      </c>
      <c r="Q75" s="8"/>
    </row>
    <row r="76" spans="1:17" ht="18" customHeight="1" x14ac:dyDescent="0.3">
      <c r="A76" s="8" t="s">
        <v>868</v>
      </c>
      <c r="B76" s="8" t="s">
        <v>1009</v>
      </c>
      <c r="C76" s="8" t="s">
        <v>655</v>
      </c>
      <c r="D76" s="8">
        <v>3</v>
      </c>
      <c r="E76" s="8" t="s">
        <v>656</v>
      </c>
      <c r="F76" s="8">
        <v>2</v>
      </c>
      <c r="G76" s="8" t="s">
        <v>657</v>
      </c>
      <c r="H76" s="8">
        <v>3</v>
      </c>
      <c r="I76" s="8" t="s">
        <v>654</v>
      </c>
      <c r="J76" s="8">
        <v>4</v>
      </c>
      <c r="K76" s="8" t="s">
        <v>494</v>
      </c>
      <c r="L76" s="8">
        <v>4</v>
      </c>
      <c r="M76" s="8" t="s">
        <v>318</v>
      </c>
      <c r="N76" s="8" t="s">
        <v>351</v>
      </c>
      <c r="O76" s="8" t="s">
        <v>1007</v>
      </c>
      <c r="P76" s="114" t="s">
        <v>1008</v>
      </c>
      <c r="Q76" s="8"/>
    </row>
    <row r="77" spans="1:17" ht="18" customHeight="1" x14ac:dyDescent="0.3">
      <c r="A77" s="8" t="s">
        <v>868</v>
      </c>
      <c r="B77" s="8" t="s">
        <v>1009</v>
      </c>
      <c r="C77" s="8" t="s">
        <v>655</v>
      </c>
      <c r="D77" s="8">
        <v>3</v>
      </c>
      <c r="E77" s="8" t="s">
        <v>656</v>
      </c>
      <c r="F77" s="8">
        <v>2</v>
      </c>
      <c r="G77" s="8" t="s">
        <v>657</v>
      </c>
      <c r="H77" s="8">
        <v>3</v>
      </c>
      <c r="I77" s="8" t="s">
        <v>654</v>
      </c>
      <c r="J77" s="8">
        <v>4</v>
      </c>
      <c r="K77" s="8" t="s">
        <v>494</v>
      </c>
      <c r="L77" s="8">
        <v>4</v>
      </c>
      <c r="M77" s="8" t="s">
        <v>318</v>
      </c>
      <c r="N77" s="8" t="s">
        <v>351</v>
      </c>
      <c r="O77" s="8" t="s">
        <v>940</v>
      </c>
      <c r="P77" s="114" t="s">
        <v>865</v>
      </c>
      <c r="Q77" s="8"/>
    </row>
    <row r="78" spans="1:17" ht="18" customHeight="1" x14ac:dyDescent="0.3">
      <c r="A78" s="8" t="s">
        <v>868</v>
      </c>
      <c r="B78" s="8" t="s">
        <v>1009</v>
      </c>
      <c r="C78" s="8" t="s">
        <v>655</v>
      </c>
      <c r="D78" s="8">
        <v>3</v>
      </c>
      <c r="E78" s="8" t="s">
        <v>656</v>
      </c>
      <c r="F78" s="8">
        <v>2</v>
      </c>
      <c r="G78" s="8" t="s">
        <v>657</v>
      </c>
      <c r="H78" s="8">
        <v>3</v>
      </c>
      <c r="I78" s="8" t="s">
        <v>654</v>
      </c>
      <c r="J78" s="8">
        <v>4</v>
      </c>
      <c r="K78" s="8" t="s">
        <v>494</v>
      </c>
      <c r="L78" s="8">
        <v>4</v>
      </c>
      <c r="M78" s="8" t="s">
        <v>318</v>
      </c>
      <c r="N78" s="8" t="s">
        <v>632</v>
      </c>
      <c r="O78" s="8" t="s">
        <v>1007</v>
      </c>
      <c r="P78" s="114" t="s">
        <v>1008</v>
      </c>
      <c r="Q78" s="8"/>
    </row>
    <row r="79" spans="1:17" ht="18" customHeight="1" x14ac:dyDescent="0.3">
      <c r="A79" s="8" t="s">
        <v>868</v>
      </c>
      <c r="B79" s="8" t="s">
        <v>1009</v>
      </c>
      <c r="C79" s="8" t="s">
        <v>655</v>
      </c>
      <c r="D79" s="8">
        <v>3</v>
      </c>
      <c r="E79" s="8" t="s">
        <v>656</v>
      </c>
      <c r="F79" s="8">
        <v>2</v>
      </c>
      <c r="G79" s="8" t="s">
        <v>657</v>
      </c>
      <c r="H79" s="8">
        <v>3</v>
      </c>
      <c r="I79" s="8" t="s">
        <v>654</v>
      </c>
      <c r="J79" s="8">
        <v>4</v>
      </c>
      <c r="K79" s="8" t="s">
        <v>494</v>
      </c>
      <c r="L79" s="8">
        <v>4</v>
      </c>
      <c r="M79" s="8" t="s">
        <v>318</v>
      </c>
      <c r="N79" s="8" t="s">
        <v>632</v>
      </c>
      <c r="O79" s="8" t="s">
        <v>940</v>
      </c>
      <c r="P79" s="114" t="s">
        <v>865</v>
      </c>
      <c r="Q79" s="8"/>
    </row>
    <row r="80" spans="1:17" ht="18" customHeight="1" x14ac:dyDescent="0.3">
      <c r="A80" s="8" t="s">
        <v>868</v>
      </c>
      <c r="B80" s="8" t="s">
        <v>1009</v>
      </c>
      <c r="C80" s="8" t="s">
        <v>655</v>
      </c>
      <c r="D80" s="8">
        <v>3</v>
      </c>
      <c r="E80" s="8" t="s">
        <v>656</v>
      </c>
      <c r="F80" s="8">
        <v>2</v>
      </c>
      <c r="G80" s="8" t="s">
        <v>657</v>
      </c>
      <c r="H80" s="8">
        <v>3</v>
      </c>
      <c r="I80" s="8" t="s">
        <v>654</v>
      </c>
      <c r="J80" s="8">
        <v>4</v>
      </c>
      <c r="K80" s="8" t="s">
        <v>494</v>
      </c>
      <c r="L80" s="8">
        <v>4</v>
      </c>
      <c r="M80" s="8" t="s">
        <v>318</v>
      </c>
      <c r="N80" s="8" t="s">
        <v>633</v>
      </c>
      <c r="O80" s="8" t="s">
        <v>1007</v>
      </c>
      <c r="P80" s="114" t="s">
        <v>1008</v>
      </c>
      <c r="Q80" s="8"/>
    </row>
    <row r="81" spans="1:17" ht="18" customHeight="1" x14ac:dyDescent="0.3">
      <c r="A81" s="8" t="s">
        <v>868</v>
      </c>
      <c r="B81" s="8" t="s">
        <v>1009</v>
      </c>
      <c r="C81" s="8" t="s">
        <v>655</v>
      </c>
      <c r="D81" s="8">
        <v>3</v>
      </c>
      <c r="E81" s="8" t="s">
        <v>656</v>
      </c>
      <c r="F81" s="8">
        <v>2</v>
      </c>
      <c r="G81" s="8" t="s">
        <v>657</v>
      </c>
      <c r="H81" s="8">
        <v>3</v>
      </c>
      <c r="I81" s="8" t="s">
        <v>654</v>
      </c>
      <c r="J81" s="8">
        <v>4</v>
      </c>
      <c r="K81" s="8" t="s">
        <v>494</v>
      </c>
      <c r="L81" s="8">
        <v>4</v>
      </c>
      <c r="M81" s="8" t="s">
        <v>318</v>
      </c>
      <c r="N81" s="8" t="s">
        <v>633</v>
      </c>
      <c r="O81" s="8" t="s">
        <v>940</v>
      </c>
      <c r="P81" s="114" t="s">
        <v>865</v>
      </c>
      <c r="Q81" s="8"/>
    </row>
    <row r="82" spans="1:17" ht="18" customHeight="1" x14ac:dyDescent="0.3">
      <c r="A82" s="8" t="s">
        <v>868</v>
      </c>
      <c r="B82" s="8" t="s">
        <v>1009</v>
      </c>
      <c r="C82" s="8" t="s">
        <v>655</v>
      </c>
      <c r="D82" s="8">
        <v>3</v>
      </c>
      <c r="E82" s="8" t="s">
        <v>656</v>
      </c>
      <c r="F82" s="8">
        <v>2</v>
      </c>
      <c r="G82" s="8" t="s">
        <v>657</v>
      </c>
      <c r="H82" s="8">
        <v>3</v>
      </c>
      <c r="I82" s="8" t="s">
        <v>654</v>
      </c>
      <c r="J82" s="8">
        <v>4</v>
      </c>
      <c r="K82" s="8" t="s">
        <v>494</v>
      </c>
      <c r="L82" s="8">
        <v>4</v>
      </c>
      <c r="M82" s="8" t="s">
        <v>318</v>
      </c>
      <c r="N82" s="8" t="s">
        <v>639</v>
      </c>
      <c r="O82" s="8" t="s">
        <v>1007</v>
      </c>
      <c r="P82" s="114" t="s">
        <v>1008</v>
      </c>
      <c r="Q82" s="8"/>
    </row>
    <row r="83" spans="1:17" ht="18" customHeight="1" x14ac:dyDescent="0.3">
      <c r="A83" s="8" t="s">
        <v>868</v>
      </c>
      <c r="B83" s="8" t="s">
        <v>1009</v>
      </c>
      <c r="C83" s="8" t="s">
        <v>655</v>
      </c>
      <c r="D83" s="8">
        <v>3</v>
      </c>
      <c r="E83" s="8" t="s">
        <v>656</v>
      </c>
      <c r="F83" s="8">
        <v>2</v>
      </c>
      <c r="G83" s="8" t="s">
        <v>657</v>
      </c>
      <c r="H83" s="8">
        <v>3</v>
      </c>
      <c r="I83" s="8" t="s">
        <v>654</v>
      </c>
      <c r="J83" s="8">
        <v>4</v>
      </c>
      <c r="K83" s="8" t="s">
        <v>494</v>
      </c>
      <c r="L83" s="8">
        <v>4</v>
      </c>
      <c r="M83" s="8" t="s">
        <v>318</v>
      </c>
      <c r="N83" s="8" t="s">
        <v>639</v>
      </c>
      <c r="O83" s="8" t="s">
        <v>940</v>
      </c>
      <c r="P83" s="114" t="s">
        <v>865</v>
      </c>
      <c r="Q83" s="8"/>
    </row>
    <row r="84" spans="1:17" ht="18" customHeight="1" x14ac:dyDescent="0.3">
      <c r="A84" s="8" t="s">
        <v>868</v>
      </c>
      <c r="B84" s="8" t="s">
        <v>1009</v>
      </c>
      <c r="C84" s="8" t="s">
        <v>655</v>
      </c>
      <c r="D84" s="8">
        <v>3</v>
      </c>
      <c r="E84" s="8" t="s">
        <v>656</v>
      </c>
      <c r="F84" s="8">
        <v>2</v>
      </c>
      <c r="G84" s="8" t="s">
        <v>657</v>
      </c>
      <c r="H84" s="8">
        <v>3</v>
      </c>
      <c r="I84" s="8" t="s">
        <v>654</v>
      </c>
      <c r="J84" s="8">
        <v>4</v>
      </c>
      <c r="K84" s="8" t="s">
        <v>494</v>
      </c>
      <c r="L84" s="8">
        <v>4</v>
      </c>
      <c r="M84" s="8" t="s">
        <v>355</v>
      </c>
      <c r="N84" s="8" t="s">
        <v>528</v>
      </c>
      <c r="O84" s="8" t="s">
        <v>1007</v>
      </c>
      <c r="P84" s="114" t="s">
        <v>1008</v>
      </c>
      <c r="Q84" s="8"/>
    </row>
    <row r="85" spans="1:17" ht="18" customHeight="1" x14ac:dyDescent="0.3">
      <c r="A85" s="8" t="s">
        <v>868</v>
      </c>
      <c r="B85" s="8" t="s">
        <v>1009</v>
      </c>
      <c r="C85" s="8" t="s">
        <v>655</v>
      </c>
      <c r="D85" s="8">
        <v>3</v>
      </c>
      <c r="E85" s="8" t="s">
        <v>656</v>
      </c>
      <c r="F85" s="8">
        <v>2</v>
      </c>
      <c r="G85" s="8" t="s">
        <v>657</v>
      </c>
      <c r="H85" s="8">
        <v>3</v>
      </c>
      <c r="I85" s="8" t="s">
        <v>654</v>
      </c>
      <c r="J85" s="8">
        <v>4</v>
      </c>
      <c r="K85" s="8" t="s">
        <v>494</v>
      </c>
      <c r="L85" s="8">
        <v>4</v>
      </c>
      <c r="M85" s="8" t="s">
        <v>355</v>
      </c>
      <c r="N85" s="8" t="s">
        <v>528</v>
      </c>
      <c r="O85" s="8" t="s">
        <v>940</v>
      </c>
      <c r="P85" s="114" t="s">
        <v>865</v>
      </c>
      <c r="Q85" s="8"/>
    </row>
    <row r="86" spans="1:17" ht="18" customHeight="1" x14ac:dyDescent="0.3">
      <c r="A86" s="8" t="s">
        <v>868</v>
      </c>
      <c r="B86" s="8" t="s">
        <v>1009</v>
      </c>
      <c r="C86" s="8" t="s">
        <v>655</v>
      </c>
      <c r="D86" s="8">
        <v>3</v>
      </c>
      <c r="E86" s="8" t="s">
        <v>656</v>
      </c>
      <c r="F86" s="8">
        <v>2</v>
      </c>
      <c r="G86" s="8" t="s">
        <v>657</v>
      </c>
      <c r="H86" s="8">
        <v>3</v>
      </c>
      <c r="I86" s="8" t="s">
        <v>654</v>
      </c>
      <c r="J86" s="8">
        <v>4</v>
      </c>
      <c r="K86" s="8" t="s">
        <v>494</v>
      </c>
      <c r="L86" s="8">
        <v>4</v>
      </c>
      <c r="M86" s="8" t="s">
        <v>317</v>
      </c>
      <c r="N86" s="8" t="s">
        <v>430</v>
      </c>
      <c r="O86" s="8" t="s">
        <v>1007</v>
      </c>
      <c r="P86" s="114" t="s">
        <v>1008</v>
      </c>
      <c r="Q86" s="8"/>
    </row>
    <row r="87" spans="1:17" ht="18" customHeight="1" x14ac:dyDescent="0.3">
      <c r="A87" s="8" t="s">
        <v>868</v>
      </c>
      <c r="B87" s="8" t="s">
        <v>1009</v>
      </c>
      <c r="C87" s="8" t="s">
        <v>655</v>
      </c>
      <c r="D87" s="8">
        <v>3</v>
      </c>
      <c r="E87" s="8" t="s">
        <v>656</v>
      </c>
      <c r="F87" s="8">
        <v>2</v>
      </c>
      <c r="G87" s="8" t="s">
        <v>657</v>
      </c>
      <c r="H87" s="8">
        <v>3</v>
      </c>
      <c r="I87" s="8" t="s">
        <v>654</v>
      </c>
      <c r="J87" s="8">
        <v>4</v>
      </c>
      <c r="K87" s="8" t="s">
        <v>494</v>
      </c>
      <c r="L87" s="8">
        <v>4</v>
      </c>
      <c r="M87" s="8" t="s">
        <v>317</v>
      </c>
      <c r="N87" s="8" t="s">
        <v>430</v>
      </c>
      <c r="O87" s="8" t="s">
        <v>940</v>
      </c>
      <c r="P87" s="114" t="s">
        <v>865</v>
      </c>
      <c r="Q87" s="8"/>
    </row>
    <row r="88" spans="1:17" ht="18" customHeight="1" x14ac:dyDescent="0.3">
      <c r="A88" s="8" t="s">
        <v>868</v>
      </c>
      <c r="B88" s="8" t="s">
        <v>1009</v>
      </c>
      <c r="C88" s="8" t="s">
        <v>655</v>
      </c>
      <c r="D88" s="8">
        <v>3</v>
      </c>
      <c r="E88" s="8" t="s">
        <v>656</v>
      </c>
      <c r="F88" s="8">
        <v>2</v>
      </c>
      <c r="G88" s="8" t="s">
        <v>657</v>
      </c>
      <c r="H88" s="8">
        <v>3</v>
      </c>
      <c r="I88" s="8" t="s">
        <v>654</v>
      </c>
      <c r="J88" s="8">
        <v>4</v>
      </c>
      <c r="K88" s="8" t="s">
        <v>494</v>
      </c>
      <c r="L88" s="8">
        <v>4</v>
      </c>
      <c r="M88" s="8" t="s">
        <v>317</v>
      </c>
      <c r="N88" s="8" t="s">
        <v>431</v>
      </c>
      <c r="O88" s="8" t="s">
        <v>1007</v>
      </c>
      <c r="P88" s="114" t="s">
        <v>1008</v>
      </c>
      <c r="Q88" s="8"/>
    </row>
    <row r="89" spans="1:17" ht="18" customHeight="1" x14ac:dyDescent="0.3">
      <c r="A89" s="8" t="s">
        <v>868</v>
      </c>
      <c r="B89" s="8" t="s">
        <v>1009</v>
      </c>
      <c r="C89" s="8" t="s">
        <v>655</v>
      </c>
      <c r="D89" s="8">
        <v>3</v>
      </c>
      <c r="E89" s="8" t="s">
        <v>656</v>
      </c>
      <c r="F89" s="8">
        <v>2</v>
      </c>
      <c r="G89" s="8" t="s">
        <v>657</v>
      </c>
      <c r="H89" s="8">
        <v>3</v>
      </c>
      <c r="I89" s="8" t="s">
        <v>654</v>
      </c>
      <c r="J89" s="8">
        <v>4</v>
      </c>
      <c r="K89" s="8" t="s">
        <v>494</v>
      </c>
      <c r="L89" s="8">
        <v>4</v>
      </c>
      <c r="M89" s="8" t="s">
        <v>317</v>
      </c>
      <c r="N89" s="8" t="s">
        <v>431</v>
      </c>
      <c r="O89" s="8" t="s">
        <v>940</v>
      </c>
      <c r="P89" s="114" t="s">
        <v>865</v>
      </c>
      <c r="Q89" s="8"/>
    </row>
    <row r="90" spans="1:17" ht="18" customHeight="1" x14ac:dyDescent="0.3">
      <c r="A90" s="8" t="s">
        <v>868</v>
      </c>
      <c r="B90" s="8" t="s">
        <v>1009</v>
      </c>
      <c r="C90" s="8" t="s">
        <v>655</v>
      </c>
      <c r="D90" s="8">
        <v>3</v>
      </c>
      <c r="E90" s="8" t="s">
        <v>656</v>
      </c>
      <c r="F90" s="8">
        <v>2</v>
      </c>
      <c r="G90" s="8" t="s">
        <v>657</v>
      </c>
      <c r="H90" s="8">
        <v>3</v>
      </c>
      <c r="I90" s="8" t="s">
        <v>654</v>
      </c>
      <c r="J90" s="8">
        <v>4</v>
      </c>
      <c r="K90" s="8" t="s">
        <v>494</v>
      </c>
      <c r="L90" s="8">
        <v>4</v>
      </c>
      <c r="M90" s="8" t="s">
        <v>317</v>
      </c>
      <c r="N90" s="8" t="s">
        <v>58</v>
      </c>
      <c r="O90" s="8" t="s">
        <v>1007</v>
      </c>
      <c r="P90" s="114" t="s">
        <v>1008</v>
      </c>
      <c r="Q90" s="8"/>
    </row>
    <row r="91" spans="1:17" ht="18" customHeight="1" x14ac:dyDescent="0.3">
      <c r="A91" s="8" t="s">
        <v>868</v>
      </c>
      <c r="B91" s="8" t="s">
        <v>1009</v>
      </c>
      <c r="C91" s="8" t="s">
        <v>655</v>
      </c>
      <c r="D91" s="8">
        <v>3</v>
      </c>
      <c r="E91" s="8" t="s">
        <v>656</v>
      </c>
      <c r="F91" s="8">
        <v>2</v>
      </c>
      <c r="G91" s="8" t="s">
        <v>657</v>
      </c>
      <c r="H91" s="8">
        <v>3</v>
      </c>
      <c r="I91" s="8" t="s">
        <v>654</v>
      </c>
      <c r="J91" s="8">
        <v>4</v>
      </c>
      <c r="K91" s="8" t="s">
        <v>494</v>
      </c>
      <c r="L91" s="8">
        <v>4</v>
      </c>
      <c r="M91" s="8" t="s">
        <v>317</v>
      </c>
      <c r="N91" s="8" t="s">
        <v>58</v>
      </c>
      <c r="O91" s="8" t="s">
        <v>940</v>
      </c>
      <c r="P91" s="114" t="s">
        <v>865</v>
      </c>
      <c r="Q91" s="8"/>
    </row>
    <row r="92" spans="1:17" ht="18" customHeight="1" x14ac:dyDescent="0.3">
      <c r="A92" s="8" t="s">
        <v>868</v>
      </c>
      <c r="B92" s="8" t="s">
        <v>1009</v>
      </c>
      <c r="C92" s="8" t="s">
        <v>655</v>
      </c>
      <c r="D92" s="8">
        <v>3</v>
      </c>
      <c r="E92" s="8" t="s">
        <v>656</v>
      </c>
      <c r="F92" s="8">
        <v>2</v>
      </c>
      <c r="G92" s="8" t="s">
        <v>657</v>
      </c>
      <c r="H92" s="8">
        <v>3</v>
      </c>
      <c r="I92" s="8" t="s">
        <v>654</v>
      </c>
      <c r="J92" s="8">
        <v>4</v>
      </c>
      <c r="K92" s="8" t="s">
        <v>494</v>
      </c>
      <c r="L92" s="8">
        <v>4</v>
      </c>
      <c r="M92" s="8" t="s">
        <v>317</v>
      </c>
      <c r="N92" s="8" t="s">
        <v>635</v>
      </c>
      <c r="O92" s="8" t="s">
        <v>1007</v>
      </c>
      <c r="P92" s="114" t="s">
        <v>1008</v>
      </c>
      <c r="Q92" s="8"/>
    </row>
    <row r="93" spans="1:17" ht="18" customHeight="1" x14ac:dyDescent="0.3">
      <c r="A93" s="8" t="s">
        <v>868</v>
      </c>
      <c r="B93" s="8" t="s">
        <v>1009</v>
      </c>
      <c r="C93" s="8" t="s">
        <v>655</v>
      </c>
      <c r="D93" s="8">
        <v>3</v>
      </c>
      <c r="E93" s="8" t="s">
        <v>656</v>
      </c>
      <c r="F93" s="8">
        <v>2</v>
      </c>
      <c r="G93" s="8" t="s">
        <v>657</v>
      </c>
      <c r="H93" s="8">
        <v>3</v>
      </c>
      <c r="I93" s="8" t="s">
        <v>654</v>
      </c>
      <c r="J93" s="8">
        <v>4</v>
      </c>
      <c r="K93" s="8" t="s">
        <v>494</v>
      </c>
      <c r="L93" s="8">
        <v>4</v>
      </c>
      <c r="M93" s="8" t="s">
        <v>317</v>
      </c>
      <c r="N93" s="8" t="s">
        <v>635</v>
      </c>
      <c r="O93" s="8" t="s">
        <v>940</v>
      </c>
      <c r="P93" s="114" t="s">
        <v>865</v>
      </c>
      <c r="Q93" s="8"/>
    </row>
    <row r="94" spans="1:17" ht="18" customHeight="1" x14ac:dyDescent="0.3">
      <c r="A94" s="8" t="s">
        <v>868</v>
      </c>
      <c r="B94" s="8" t="s">
        <v>1009</v>
      </c>
      <c r="C94" s="8" t="s">
        <v>655</v>
      </c>
      <c r="D94" s="8">
        <v>3</v>
      </c>
      <c r="E94" s="8" t="s">
        <v>656</v>
      </c>
      <c r="F94" s="8">
        <v>2</v>
      </c>
      <c r="G94" s="8" t="s">
        <v>657</v>
      </c>
      <c r="H94" s="8">
        <v>3</v>
      </c>
      <c r="I94" s="8" t="s">
        <v>654</v>
      </c>
      <c r="J94" s="8">
        <v>4</v>
      </c>
      <c r="K94" s="8" t="s">
        <v>494</v>
      </c>
      <c r="L94" s="8">
        <v>4</v>
      </c>
      <c r="M94" s="8" t="s">
        <v>317</v>
      </c>
      <c r="N94" s="8" t="s">
        <v>733</v>
      </c>
      <c r="O94" s="8" t="s">
        <v>1007</v>
      </c>
      <c r="P94" s="114" t="s">
        <v>1008</v>
      </c>
      <c r="Q94" s="8"/>
    </row>
    <row r="95" spans="1:17" ht="18" customHeight="1" x14ac:dyDescent="0.3">
      <c r="A95" s="8" t="s">
        <v>868</v>
      </c>
      <c r="B95" s="8" t="s">
        <v>1009</v>
      </c>
      <c r="C95" s="8" t="s">
        <v>655</v>
      </c>
      <c r="D95" s="8">
        <v>3</v>
      </c>
      <c r="E95" s="8" t="s">
        <v>656</v>
      </c>
      <c r="F95" s="8">
        <v>2</v>
      </c>
      <c r="G95" s="8" t="s">
        <v>657</v>
      </c>
      <c r="H95" s="8">
        <v>3</v>
      </c>
      <c r="I95" s="8" t="s">
        <v>654</v>
      </c>
      <c r="J95" s="8">
        <v>4</v>
      </c>
      <c r="K95" s="8" t="s">
        <v>494</v>
      </c>
      <c r="L95" s="8">
        <v>4</v>
      </c>
      <c r="M95" s="8" t="s">
        <v>317</v>
      </c>
      <c r="N95" s="8" t="s">
        <v>733</v>
      </c>
      <c r="O95" s="8" t="s">
        <v>940</v>
      </c>
      <c r="P95" s="114" t="s">
        <v>865</v>
      </c>
      <c r="Q95" s="8"/>
    </row>
    <row r="96" spans="1:17" ht="18" customHeight="1" x14ac:dyDescent="0.3">
      <c r="A96" s="8" t="s">
        <v>868</v>
      </c>
      <c r="B96" s="8" t="s">
        <v>1009</v>
      </c>
      <c r="C96" s="8" t="s">
        <v>655</v>
      </c>
      <c r="D96" s="8">
        <v>3</v>
      </c>
      <c r="E96" s="8" t="s">
        <v>656</v>
      </c>
      <c r="F96" s="8">
        <v>2</v>
      </c>
      <c r="G96" s="8" t="s">
        <v>657</v>
      </c>
      <c r="H96" s="8">
        <v>3</v>
      </c>
      <c r="I96" s="8" t="s">
        <v>654</v>
      </c>
      <c r="J96" s="8">
        <v>4</v>
      </c>
      <c r="K96" s="8" t="s">
        <v>494</v>
      </c>
      <c r="L96" s="8">
        <v>4</v>
      </c>
      <c r="M96" s="8" t="s">
        <v>78</v>
      </c>
      <c r="N96" s="8" t="s">
        <v>337</v>
      </c>
      <c r="O96" s="8" t="s">
        <v>1007</v>
      </c>
      <c r="P96" s="114" t="s">
        <v>1008</v>
      </c>
      <c r="Q96" s="8"/>
    </row>
    <row r="97" spans="1:17" ht="18" customHeight="1" x14ac:dyDescent="0.3">
      <c r="A97" s="8" t="s">
        <v>868</v>
      </c>
      <c r="B97" s="8" t="s">
        <v>1009</v>
      </c>
      <c r="C97" s="8" t="s">
        <v>655</v>
      </c>
      <c r="D97" s="8">
        <v>3</v>
      </c>
      <c r="E97" s="8" t="s">
        <v>656</v>
      </c>
      <c r="F97" s="8">
        <v>2</v>
      </c>
      <c r="G97" s="8" t="s">
        <v>657</v>
      </c>
      <c r="H97" s="8">
        <v>3</v>
      </c>
      <c r="I97" s="8" t="s">
        <v>654</v>
      </c>
      <c r="J97" s="8">
        <v>4</v>
      </c>
      <c r="K97" s="8" t="s">
        <v>494</v>
      </c>
      <c r="L97" s="8">
        <v>4</v>
      </c>
      <c r="M97" s="8" t="s">
        <v>78</v>
      </c>
      <c r="N97" s="8" t="s">
        <v>337</v>
      </c>
      <c r="O97" s="8" t="s">
        <v>940</v>
      </c>
      <c r="P97" s="114" t="s">
        <v>865</v>
      </c>
      <c r="Q97" s="8"/>
    </row>
    <row r="98" spans="1:17" ht="18" customHeight="1" x14ac:dyDescent="0.3">
      <c r="A98" s="8" t="s">
        <v>868</v>
      </c>
      <c r="B98" s="8" t="s">
        <v>1009</v>
      </c>
      <c r="C98" s="8" t="s">
        <v>655</v>
      </c>
      <c r="D98" s="8">
        <v>3</v>
      </c>
      <c r="E98" s="8" t="s">
        <v>656</v>
      </c>
      <c r="F98" s="8">
        <v>2</v>
      </c>
      <c r="G98" s="8" t="s">
        <v>657</v>
      </c>
      <c r="H98" s="8">
        <v>3</v>
      </c>
      <c r="I98" s="8" t="s">
        <v>654</v>
      </c>
      <c r="J98" s="8">
        <v>4</v>
      </c>
      <c r="K98" s="8" t="s">
        <v>494</v>
      </c>
      <c r="L98" s="8">
        <v>4</v>
      </c>
      <c r="M98" s="8" t="s">
        <v>78</v>
      </c>
      <c r="N98" s="8" t="s">
        <v>339</v>
      </c>
      <c r="O98" s="8" t="s">
        <v>1007</v>
      </c>
      <c r="P98" s="114" t="s">
        <v>1008</v>
      </c>
      <c r="Q98" s="8"/>
    </row>
    <row r="99" spans="1:17" ht="18" customHeight="1" x14ac:dyDescent="0.3">
      <c r="A99" s="8" t="s">
        <v>868</v>
      </c>
      <c r="B99" s="8" t="s">
        <v>1009</v>
      </c>
      <c r="C99" s="8" t="s">
        <v>655</v>
      </c>
      <c r="D99" s="8">
        <v>3</v>
      </c>
      <c r="E99" s="8" t="s">
        <v>656</v>
      </c>
      <c r="F99" s="8">
        <v>2</v>
      </c>
      <c r="G99" s="8" t="s">
        <v>657</v>
      </c>
      <c r="H99" s="8">
        <v>3</v>
      </c>
      <c r="I99" s="8" t="s">
        <v>654</v>
      </c>
      <c r="J99" s="8">
        <v>4</v>
      </c>
      <c r="K99" s="8" t="s">
        <v>494</v>
      </c>
      <c r="L99" s="8">
        <v>4</v>
      </c>
      <c r="M99" s="8" t="s">
        <v>78</v>
      </c>
      <c r="N99" s="8" t="s">
        <v>339</v>
      </c>
      <c r="O99" s="8" t="s">
        <v>940</v>
      </c>
      <c r="P99" s="114" t="s">
        <v>865</v>
      </c>
      <c r="Q99" s="8"/>
    </row>
    <row r="100" spans="1:17" ht="18" customHeight="1" x14ac:dyDescent="0.3">
      <c r="A100" s="8" t="s">
        <v>868</v>
      </c>
      <c r="B100" s="8" t="s">
        <v>1009</v>
      </c>
      <c r="C100" s="8" t="s">
        <v>655</v>
      </c>
      <c r="D100" s="8">
        <v>3</v>
      </c>
      <c r="E100" s="8" t="s">
        <v>656</v>
      </c>
      <c r="F100" s="8">
        <v>2</v>
      </c>
      <c r="G100" s="8" t="s">
        <v>657</v>
      </c>
      <c r="H100" s="8">
        <v>3</v>
      </c>
      <c r="I100" s="8" t="s">
        <v>654</v>
      </c>
      <c r="J100" s="8">
        <v>4</v>
      </c>
      <c r="K100" s="8" t="s">
        <v>494</v>
      </c>
      <c r="L100" s="8">
        <v>4</v>
      </c>
      <c r="M100" s="8" t="s">
        <v>78</v>
      </c>
      <c r="N100" s="8" t="s">
        <v>340</v>
      </c>
      <c r="O100" s="8" t="s">
        <v>1007</v>
      </c>
      <c r="P100" s="114" t="s">
        <v>1008</v>
      </c>
      <c r="Q100" s="8"/>
    </row>
    <row r="101" spans="1:17" ht="18" customHeight="1" x14ac:dyDescent="0.3">
      <c r="A101" s="8" t="s">
        <v>868</v>
      </c>
      <c r="B101" s="8" t="s">
        <v>1009</v>
      </c>
      <c r="C101" s="8" t="s">
        <v>655</v>
      </c>
      <c r="D101" s="8">
        <v>3</v>
      </c>
      <c r="E101" s="8" t="s">
        <v>656</v>
      </c>
      <c r="F101" s="8">
        <v>2</v>
      </c>
      <c r="G101" s="8" t="s">
        <v>657</v>
      </c>
      <c r="H101" s="8">
        <v>3</v>
      </c>
      <c r="I101" s="8" t="s">
        <v>654</v>
      </c>
      <c r="J101" s="8">
        <v>4</v>
      </c>
      <c r="K101" s="8" t="s">
        <v>494</v>
      </c>
      <c r="L101" s="8">
        <v>4</v>
      </c>
      <c r="M101" s="8" t="s">
        <v>78</v>
      </c>
      <c r="N101" s="8" t="s">
        <v>340</v>
      </c>
      <c r="O101" s="8" t="s">
        <v>940</v>
      </c>
      <c r="P101" s="114" t="s">
        <v>865</v>
      </c>
      <c r="Q101" s="8"/>
    </row>
    <row r="102" spans="1:17" ht="18" customHeight="1" x14ac:dyDescent="0.3">
      <c r="A102" s="8" t="s">
        <v>868</v>
      </c>
      <c r="B102" s="8" t="s">
        <v>1009</v>
      </c>
      <c r="C102" s="8" t="s">
        <v>655</v>
      </c>
      <c r="D102" s="8">
        <v>3</v>
      </c>
      <c r="E102" s="8" t="s">
        <v>656</v>
      </c>
      <c r="F102" s="8">
        <v>2</v>
      </c>
      <c r="G102" s="8" t="s">
        <v>657</v>
      </c>
      <c r="H102" s="8">
        <v>3</v>
      </c>
      <c r="I102" s="8" t="s">
        <v>654</v>
      </c>
      <c r="J102" s="8">
        <v>4</v>
      </c>
      <c r="K102" s="8" t="s">
        <v>494</v>
      </c>
      <c r="L102" s="8">
        <v>4</v>
      </c>
      <c r="M102" s="8" t="s">
        <v>78</v>
      </c>
      <c r="N102" s="8" t="s">
        <v>341</v>
      </c>
      <c r="O102" s="8" t="s">
        <v>1007</v>
      </c>
      <c r="P102" s="114" t="s">
        <v>1008</v>
      </c>
      <c r="Q102" s="8"/>
    </row>
    <row r="103" spans="1:17" ht="18" customHeight="1" x14ac:dyDescent="0.3">
      <c r="A103" s="8" t="s">
        <v>868</v>
      </c>
      <c r="B103" s="8" t="s">
        <v>1009</v>
      </c>
      <c r="C103" s="8" t="s">
        <v>655</v>
      </c>
      <c r="D103" s="8">
        <v>3</v>
      </c>
      <c r="E103" s="8" t="s">
        <v>656</v>
      </c>
      <c r="F103" s="8">
        <v>2</v>
      </c>
      <c r="G103" s="8" t="s">
        <v>657</v>
      </c>
      <c r="H103" s="8">
        <v>3</v>
      </c>
      <c r="I103" s="8" t="s">
        <v>654</v>
      </c>
      <c r="J103" s="8">
        <v>4</v>
      </c>
      <c r="K103" s="8" t="s">
        <v>494</v>
      </c>
      <c r="L103" s="8">
        <v>4</v>
      </c>
      <c r="M103" s="8" t="s">
        <v>78</v>
      </c>
      <c r="N103" s="8" t="s">
        <v>341</v>
      </c>
      <c r="O103" s="8" t="s">
        <v>940</v>
      </c>
      <c r="P103" s="114" t="s">
        <v>865</v>
      </c>
      <c r="Q103" s="8"/>
    </row>
    <row r="104" spans="1:17" ht="18" customHeight="1" x14ac:dyDescent="0.3">
      <c r="A104" s="8" t="s">
        <v>868</v>
      </c>
      <c r="B104" s="8" t="s">
        <v>1009</v>
      </c>
      <c r="C104" s="8" t="s">
        <v>655</v>
      </c>
      <c r="D104" s="8">
        <v>3</v>
      </c>
      <c r="E104" s="8" t="s">
        <v>656</v>
      </c>
      <c r="F104" s="8">
        <v>2</v>
      </c>
      <c r="G104" s="8" t="s">
        <v>657</v>
      </c>
      <c r="H104" s="8">
        <v>3</v>
      </c>
      <c r="I104" s="8" t="s">
        <v>654</v>
      </c>
      <c r="J104" s="8">
        <v>4</v>
      </c>
      <c r="K104" s="8" t="s">
        <v>494</v>
      </c>
      <c r="L104" s="8">
        <v>4</v>
      </c>
      <c r="M104" s="8" t="s">
        <v>78</v>
      </c>
      <c r="N104" s="8" t="s">
        <v>342</v>
      </c>
      <c r="O104" s="8" t="s">
        <v>1007</v>
      </c>
      <c r="P104" s="114" t="s">
        <v>1008</v>
      </c>
      <c r="Q104" s="8"/>
    </row>
    <row r="105" spans="1:17" ht="18" customHeight="1" x14ac:dyDescent="0.3">
      <c r="A105" s="8" t="s">
        <v>868</v>
      </c>
      <c r="B105" s="8" t="s">
        <v>1009</v>
      </c>
      <c r="C105" s="8" t="s">
        <v>655</v>
      </c>
      <c r="D105" s="8">
        <v>3</v>
      </c>
      <c r="E105" s="8" t="s">
        <v>656</v>
      </c>
      <c r="F105" s="8">
        <v>2</v>
      </c>
      <c r="G105" s="8" t="s">
        <v>657</v>
      </c>
      <c r="H105" s="8">
        <v>3</v>
      </c>
      <c r="I105" s="8" t="s">
        <v>654</v>
      </c>
      <c r="J105" s="8">
        <v>4</v>
      </c>
      <c r="K105" s="8" t="s">
        <v>494</v>
      </c>
      <c r="L105" s="8">
        <v>4</v>
      </c>
      <c r="M105" s="8" t="s">
        <v>78</v>
      </c>
      <c r="N105" s="8" t="s">
        <v>342</v>
      </c>
      <c r="O105" s="8" t="s">
        <v>940</v>
      </c>
      <c r="P105" s="114" t="s">
        <v>865</v>
      </c>
      <c r="Q105" s="8"/>
    </row>
    <row r="106" spans="1:17" ht="18" customHeight="1" x14ac:dyDescent="0.3">
      <c r="A106" s="8" t="s">
        <v>868</v>
      </c>
      <c r="B106" s="8" t="s">
        <v>1009</v>
      </c>
      <c r="C106" s="8" t="s">
        <v>655</v>
      </c>
      <c r="D106" s="8">
        <v>3</v>
      </c>
      <c r="E106" s="8" t="s">
        <v>656</v>
      </c>
      <c r="F106" s="8">
        <v>2</v>
      </c>
      <c r="G106" s="8" t="s">
        <v>657</v>
      </c>
      <c r="H106" s="8">
        <v>3</v>
      </c>
      <c r="I106" s="8" t="s">
        <v>654</v>
      </c>
      <c r="J106" s="8">
        <v>4</v>
      </c>
      <c r="K106" s="8" t="s">
        <v>494</v>
      </c>
      <c r="L106" s="8">
        <v>4</v>
      </c>
      <c r="M106" s="8" t="s">
        <v>78</v>
      </c>
      <c r="N106" s="8" t="s">
        <v>343</v>
      </c>
      <c r="O106" s="8" t="s">
        <v>1007</v>
      </c>
      <c r="P106" s="114" t="s">
        <v>1008</v>
      </c>
      <c r="Q106" s="8"/>
    </row>
    <row r="107" spans="1:17" ht="18" customHeight="1" x14ac:dyDescent="0.3">
      <c r="A107" s="8" t="s">
        <v>868</v>
      </c>
      <c r="B107" s="8" t="s">
        <v>1009</v>
      </c>
      <c r="C107" s="8" t="s">
        <v>655</v>
      </c>
      <c r="D107" s="8">
        <v>3</v>
      </c>
      <c r="E107" s="8" t="s">
        <v>656</v>
      </c>
      <c r="F107" s="8">
        <v>2</v>
      </c>
      <c r="G107" s="8" t="s">
        <v>657</v>
      </c>
      <c r="H107" s="8">
        <v>3</v>
      </c>
      <c r="I107" s="8" t="s">
        <v>654</v>
      </c>
      <c r="J107" s="8">
        <v>4</v>
      </c>
      <c r="K107" s="8" t="s">
        <v>494</v>
      </c>
      <c r="L107" s="8">
        <v>4</v>
      </c>
      <c r="M107" s="8" t="s">
        <v>78</v>
      </c>
      <c r="N107" s="8" t="s">
        <v>343</v>
      </c>
      <c r="O107" s="8" t="s">
        <v>940</v>
      </c>
      <c r="P107" s="114" t="s">
        <v>865</v>
      </c>
      <c r="Q107" s="8"/>
    </row>
    <row r="108" spans="1:17" ht="18" customHeight="1" x14ac:dyDescent="0.3">
      <c r="A108" s="8" t="s">
        <v>868</v>
      </c>
      <c r="B108" s="8" t="s">
        <v>1009</v>
      </c>
      <c r="C108" s="8" t="s">
        <v>655</v>
      </c>
      <c r="D108" s="8">
        <v>3</v>
      </c>
      <c r="E108" s="8" t="s">
        <v>656</v>
      </c>
      <c r="F108" s="8">
        <v>2</v>
      </c>
      <c r="G108" s="8" t="s">
        <v>657</v>
      </c>
      <c r="H108" s="8">
        <v>3</v>
      </c>
      <c r="I108" s="8" t="s">
        <v>654</v>
      </c>
      <c r="J108" s="8">
        <v>4</v>
      </c>
      <c r="K108" s="8" t="s">
        <v>494</v>
      </c>
      <c r="L108" s="8">
        <v>4</v>
      </c>
      <c r="M108" s="8" t="s">
        <v>78</v>
      </c>
      <c r="N108" s="8" t="s">
        <v>630</v>
      </c>
      <c r="O108" s="8" t="s">
        <v>1007</v>
      </c>
      <c r="P108" s="114" t="s">
        <v>1008</v>
      </c>
      <c r="Q108" s="8"/>
    </row>
    <row r="109" spans="1:17" ht="18" customHeight="1" x14ac:dyDescent="0.3">
      <c r="A109" s="8" t="s">
        <v>868</v>
      </c>
      <c r="B109" s="8" t="s">
        <v>1009</v>
      </c>
      <c r="C109" s="8" t="s">
        <v>655</v>
      </c>
      <c r="D109" s="8">
        <v>3</v>
      </c>
      <c r="E109" s="8" t="s">
        <v>656</v>
      </c>
      <c r="F109" s="8">
        <v>2</v>
      </c>
      <c r="G109" s="8" t="s">
        <v>657</v>
      </c>
      <c r="H109" s="8">
        <v>3</v>
      </c>
      <c r="I109" s="8" t="s">
        <v>654</v>
      </c>
      <c r="J109" s="8">
        <v>4</v>
      </c>
      <c r="K109" s="8" t="s">
        <v>494</v>
      </c>
      <c r="L109" s="8">
        <v>4</v>
      </c>
      <c r="M109" s="8" t="s">
        <v>78</v>
      </c>
      <c r="N109" s="8" t="s">
        <v>630</v>
      </c>
      <c r="O109" s="8" t="s">
        <v>940</v>
      </c>
      <c r="P109" s="114" t="s">
        <v>865</v>
      </c>
      <c r="Q109" s="8"/>
    </row>
    <row r="110" spans="1:17" ht="18" customHeight="1" x14ac:dyDescent="0.3">
      <c r="A110" s="8" t="s">
        <v>868</v>
      </c>
      <c r="B110" s="8" t="s">
        <v>1009</v>
      </c>
      <c r="C110" s="8" t="s">
        <v>655</v>
      </c>
      <c r="D110" s="8">
        <v>3</v>
      </c>
      <c r="E110" s="8" t="s">
        <v>656</v>
      </c>
      <c r="F110" s="8">
        <v>2</v>
      </c>
      <c r="G110" s="8" t="s">
        <v>657</v>
      </c>
      <c r="H110" s="8">
        <v>3</v>
      </c>
      <c r="I110" s="8" t="s">
        <v>654</v>
      </c>
      <c r="J110" s="8">
        <v>4</v>
      </c>
      <c r="K110" s="8" t="s">
        <v>494</v>
      </c>
      <c r="L110" s="8">
        <v>4</v>
      </c>
      <c r="M110" s="8" t="s">
        <v>78</v>
      </c>
      <c r="N110" s="8" t="s">
        <v>631</v>
      </c>
      <c r="O110" s="8" t="s">
        <v>1007</v>
      </c>
      <c r="P110" s="114" t="s">
        <v>1008</v>
      </c>
      <c r="Q110" s="8"/>
    </row>
    <row r="111" spans="1:17" ht="18" customHeight="1" x14ac:dyDescent="0.3">
      <c r="A111" s="8" t="s">
        <v>868</v>
      </c>
      <c r="B111" s="8" t="s">
        <v>1009</v>
      </c>
      <c r="C111" s="8" t="s">
        <v>655</v>
      </c>
      <c r="D111" s="8">
        <v>3</v>
      </c>
      <c r="E111" s="8" t="s">
        <v>656</v>
      </c>
      <c r="F111" s="8">
        <v>2</v>
      </c>
      <c r="G111" s="8" t="s">
        <v>657</v>
      </c>
      <c r="H111" s="8">
        <v>3</v>
      </c>
      <c r="I111" s="8" t="s">
        <v>654</v>
      </c>
      <c r="J111" s="8">
        <v>4</v>
      </c>
      <c r="K111" s="8" t="s">
        <v>494</v>
      </c>
      <c r="L111" s="8">
        <v>4</v>
      </c>
      <c r="M111" s="8" t="s">
        <v>78</v>
      </c>
      <c r="N111" s="8" t="s">
        <v>631</v>
      </c>
      <c r="O111" s="8" t="s">
        <v>940</v>
      </c>
      <c r="P111" s="114" t="s">
        <v>865</v>
      </c>
      <c r="Q111" s="8"/>
    </row>
    <row r="112" spans="1:17" ht="18" customHeight="1" x14ac:dyDescent="0.3">
      <c r="A112" s="8" t="s">
        <v>868</v>
      </c>
      <c r="B112" s="8" t="s">
        <v>1009</v>
      </c>
      <c r="C112" s="8" t="s">
        <v>655</v>
      </c>
      <c r="D112" s="8">
        <v>3</v>
      </c>
      <c r="E112" s="8" t="s">
        <v>656</v>
      </c>
      <c r="F112" s="8">
        <v>2</v>
      </c>
      <c r="G112" s="8" t="s">
        <v>657</v>
      </c>
      <c r="H112" s="8">
        <v>3</v>
      </c>
      <c r="I112" s="8" t="s">
        <v>654</v>
      </c>
      <c r="J112" s="8">
        <v>4</v>
      </c>
      <c r="K112" s="8" t="s">
        <v>494</v>
      </c>
      <c r="L112" s="8">
        <v>4</v>
      </c>
      <c r="M112" s="8" t="s">
        <v>78</v>
      </c>
      <c r="N112" s="8" t="s">
        <v>545</v>
      </c>
      <c r="O112" s="8" t="s">
        <v>1007</v>
      </c>
      <c r="P112" s="114" t="s">
        <v>1008</v>
      </c>
      <c r="Q112" s="8"/>
    </row>
    <row r="113" spans="1:17" ht="18" customHeight="1" x14ac:dyDescent="0.3">
      <c r="A113" s="8" t="s">
        <v>868</v>
      </c>
      <c r="B113" s="8" t="s">
        <v>1009</v>
      </c>
      <c r="C113" s="8" t="s">
        <v>655</v>
      </c>
      <c r="D113" s="8">
        <v>3</v>
      </c>
      <c r="E113" s="8" t="s">
        <v>656</v>
      </c>
      <c r="F113" s="8">
        <v>2</v>
      </c>
      <c r="G113" s="8" t="s">
        <v>657</v>
      </c>
      <c r="H113" s="8">
        <v>3</v>
      </c>
      <c r="I113" s="8" t="s">
        <v>654</v>
      </c>
      <c r="J113" s="8">
        <v>4</v>
      </c>
      <c r="K113" s="8" t="s">
        <v>494</v>
      </c>
      <c r="L113" s="8">
        <v>4</v>
      </c>
      <c r="M113" s="8" t="s">
        <v>78</v>
      </c>
      <c r="N113" s="8" t="s">
        <v>545</v>
      </c>
      <c r="O113" s="8" t="s">
        <v>940</v>
      </c>
      <c r="P113" s="114" t="s">
        <v>865</v>
      </c>
      <c r="Q113" s="8"/>
    </row>
    <row r="114" spans="1:17" ht="18" customHeight="1" x14ac:dyDescent="0.3">
      <c r="A114" s="8" t="s">
        <v>869</v>
      </c>
      <c r="B114" s="8" t="s">
        <v>945</v>
      </c>
      <c r="C114" s="8" t="s">
        <v>862</v>
      </c>
      <c r="D114" s="8">
        <v>4</v>
      </c>
      <c r="E114" s="8" t="s">
        <v>659</v>
      </c>
      <c r="F114" s="8">
        <v>3</v>
      </c>
      <c r="G114" s="8" t="s">
        <v>657</v>
      </c>
      <c r="H114" s="8">
        <v>3</v>
      </c>
      <c r="I114" s="8" t="s">
        <v>658</v>
      </c>
      <c r="J114" s="8">
        <v>3</v>
      </c>
      <c r="K114" s="8" t="s">
        <v>1214</v>
      </c>
      <c r="L114" s="8">
        <v>3</v>
      </c>
      <c r="M114" s="8" t="s">
        <v>371</v>
      </c>
      <c r="N114" s="8" t="s">
        <v>771</v>
      </c>
      <c r="O114" s="8" t="s">
        <v>940</v>
      </c>
      <c r="P114" s="114" t="s">
        <v>865</v>
      </c>
      <c r="Q114" s="8"/>
    </row>
    <row r="115" spans="1:17" ht="18" customHeight="1" x14ac:dyDescent="0.3">
      <c r="A115" s="8" t="s">
        <v>869</v>
      </c>
      <c r="B115" s="8" t="s">
        <v>945</v>
      </c>
      <c r="C115" s="8" t="s">
        <v>862</v>
      </c>
      <c r="D115" s="8">
        <v>4</v>
      </c>
      <c r="E115" s="8" t="s">
        <v>659</v>
      </c>
      <c r="F115" s="8">
        <v>3</v>
      </c>
      <c r="G115" s="8" t="s">
        <v>657</v>
      </c>
      <c r="H115" s="8">
        <v>3</v>
      </c>
      <c r="I115" s="8" t="s">
        <v>658</v>
      </c>
      <c r="J115" s="8">
        <v>3</v>
      </c>
      <c r="K115" s="8" t="s">
        <v>1214</v>
      </c>
      <c r="L115" s="8">
        <v>3</v>
      </c>
      <c r="M115" s="8" t="s">
        <v>317</v>
      </c>
      <c r="N115" s="8" t="s">
        <v>352</v>
      </c>
      <c r="O115" s="8" t="s">
        <v>940</v>
      </c>
      <c r="P115" s="114" t="s">
        <v>865</v>
      </c>
      <c r="Q115" s="8"/>
    </row>
    <row r="116" spans="1:17" ht="18" customHeight="1" x14ac:dyDescent="0.3">
      <c r="A116" s="8" t="s">
        <v>869</v>
      </c>
      <c r="B116" s="8" t="s">
        <v>945</v>
      </c>
      <c r="C116" s="8" t="s">
        <v>862</v>
      </c>
      <c r="D116" s="8">
        <v>4</v>
      </c>
      <c r="E116" s="8" t="s">
        <v>659</v>
      </c>
      <c r="F116" s="8">
        <v>3</v>
      </c>
      <c r="G116" s="8" t="s">
        <v>657</v>
      </c>
      <c r="H116" s="8">
        <v>3</v>
      </c>
      <c r="I116" s="8" t="s">
        <v>658</v>
      </c>
      <c r="J116" s="8">
        <v>3</v>
      </c>
      <c r="K116" s="8" t="s">
        <v>1214</v>
      </c>
      <c r="L116" s="8">
        <v>3</v>
      </c>
      <c r="M116" s="8" t="s">
        <v>317</v>
      </c>
      <c r="N116" s="8" t="s">
        <v>394</v>
      </c>
      <c r="O116" s="8" t="s">
        <v>940</v>
      </c>
      <c r="P116" s="114" t="s">
        <v>865</v>
      </c>
      <c r="Q116" s="8"/>
    </row>
    <row r="117" spans="1:17" ht="18" customHeight="1" x14ac:dyDescent="0.3">
      <c r="A117" s="8" t="s">
        <v>869</v>
      </c>
      <c r="B117" s="8" t="s">
        <v>945</v>
      </c>
      <c r="C117" s="8" t="s">
        <v>862</v>
      </c>
      <c r="D117" s="8">
        <v>4</v>
      </c>
      <c r="E117" s="8" t="s">
        <v>659</v>
      </c>
      <c r="F117" s="8">
        <v>3</v>
      </c>
      <c r="G117" s="8" t="s">
        <v>657</v>
      </c>
      <c r="H117" s="8">
        <v>3</v>
      </c>
      <c r="I117" s="8" t="s">
        <v>658</v>
      </c>
      <c r="J117" s="8">
        <v>3</v>
      </c>
      <c r="K117" s="8" t="s">
        <v>1214</v>
      </c>
      <c r="L117" s="8">
        <v>3</v>
      </c>
      <c r="M117" s="8" t="s">
        <v>317</v>
      </c>
      <c r="N117" s="8" t="s">
        <v>396</v>
      </c>
      <c r="O117" s="8" t="s">
        <v>940</v>
      </c>
      <c r="P117" s="114" t="s">
        <v>865</v>
      </c>
      <c r="Q117" s="8"/>
    </row>
    <row r="118" spans="1:17" ht="18" customHeight="1" x14ac:dyDescent="0.3">
      <c r="A118" s="8" t="s">
        <v>869</v>
      </c>
      <c r="B118" s="8" t="s">
        <v>945</v>
      </c>
      <c r="C118" s="8" t="s">
        <v>862</v>
      </c>
      <c r="D118" s="8">
        <v>4</v>
      </c>
      <c r="E118" s="8" t="s">
        <v>659</v>
      </c>
      <c r="F118" s="8">
        <v>3</v>
      </c>
      <c r="G118" s="8" t="s">
        <v>657</v>
      </c>
      <c r="H118" s="8">
        <v>3</v>
      </c>
      <c r="I118" s="8" t="s">
        <v>658</v>
      </c>
      <c r="J118" s="8">
        <v>3</v>
      </c>
      <c r="K118" s="8" t="s">
        <v>1214</v>
      </c>
      <c r="L118" s="8">
        <v>3</v>
      </c>
      <c r="M118" s="8" t="s">
        <v>317</v>
      </c>
      <c r="N118" s="8" t="s">
        <v>397</v>
      </c>
      <c r="O118" s="8" t="s">
        <v>940</v>
      </c>
      <c r="P118" s="114" t="s">
        <v>865</v>
      </c>
      <c r="Q118" s="8"/>
    </row>
    <row r="119" spans="1:17" ht="18" customHeight="1" x14ac:dyDescent="0.3">
      <c r="A119" s="8" t="s">
        <v>869</v>
      </c>
      <c r="B119" s="8" t="s">
        <v>945</v>
      </c>
      <c r="C119" s="8" t="s">
        <v>862</v>
      </c>
      <c r="D119" s="8">
        <v>4</v>
      </c>
      <c r="E119" s="8" t="s">
        <v>659</v>
      </c>
      <c r="F119" s="8">
        <v>3</v>
      </c>
      <c r="G119" s="8" t="s">
        <v>657</v>
      </c>
      <c r="H119" s="8">
        <v>3</v>
      </c>
      <c r="I119" s="8" t="s">
        <v>658</v>
      </c>
      <c r="J119" s="8">
        <v>3</v>
      </c>
      <c r="K119" s="8" t="s">
        <v>1214</v>
      </c>
      <c r="L119" s="8">
        <v>3</v>
      </c>
      <c r="M119" s="8" t="s">
        <v>317</v>
      </c>
      <c r="N119" s="8" t="s">
        <v>398</v>
      </c>
      <c r="O119" s="8" t="s">
        <v>940</v>
      </c>
      <c r="P119" s="114" t="s">
        <v>865</v>
      </c>
      <c r="Q119" s="8"/>
    </row>
    <row r="120" spans="1:17" ht="18" customHeight="1" x14ac:dyDescent="0.3">
      <c r="A120" s="8" t="s">
        <v>869</v>
      </c>
      <c r="B120" s="8" t="s">
        <v>945</v>
      </c>
      <c r="C120" s="8" t="s">
        <v>862</v>
      </c>
      <c r="D120" s="8">
        <v>4</v>
      </c>
      <c r="E120" s="8" t="s">
        <v>659</v>
      </c>
      <c r="F120" s="8">
        <v>3</v>
      </c>
      <c r="G120" s="8" t="s">
        <v>657</v>
      </c>
      <c r="H120" s="8">
        <v>3</v>
      </c>
      <c r="I120" s="8" t="s">
        <v>658</v>
      </c>
      <c r="J120" s="8">
        <v>3</v>
      </c>
      <c r="K120" s="8" t="s">
        <v>1214</v>
      </c>
      <c r="L120" s="8">
        <v>3</v>
      </c>
      <c r="M120" s="8" t="s">
        <v>317</v>
      </c>
      <c r="N120" s="8" t="s">
        <v>400</v>
      </c>
      <c r="O120" s="8" t="s">
        <v>940</v>
      </c>
      <c r="P120" s="114" t="s">
        <v>865</v>
      </c>
      <c r="Q120" s="8"/>
    </row>
    <row r="121" spans="1:17" ht="18" customHeight="1" x14ac:dyDescent="0.3">
      <c r="A121" s="8" t="s">
        <v>869</v>
      </c>
      <c r="B121" s="8" t="s">
        <v>945</v>
      </c>
      <c r="C121" s="8" t="s">
        <v>862</v>
      </c>
      <c r="D121" s="8">
        <v>4</v>
      </c>
      <c r="E121" s="8" t="s">
        <v>659</v>
      </c>
      <c r="F121" s="8">
        <v>3</v>
      </c>
      <c r="G121" s="8" t="s">
        <v>657</v>
      </c>
      <c r="H121" s="8">
        <v>3</v>
      </c>
      <c r="I121" s="8" t="s">
        <v>658</v>
      </c>
      <c r="J121" s="8">
        <v>3</v>
      </c>
      <c r="K121" s="8" t="s">
        <v>1214</v>
      </c>
      <c r="L121" s="8">
        <v>3</v>
      </c>
      <c r="M121" s="8" t="s">
        <v>317</v>
      </c>
      <c r="N121" s="8" t="s">
        <v>401</v>
      </c>
      <c r="O121" s="8" t="s">
        <v>940</v>
      </c>
      <c r="P121" s="114" t="s">
        <v>865</v>
      </c>
      <c r="Q121" s="8"/>
    </row>
    <row r="122" spans="1:17" ht="18" customHeight="1" x14ac:dyDescent="0.3">
      <c r="A122" s="8" t="s">
        <v>869</v>
      </c>
      <c r="B122" s="8" t="s">
        <v>945</v>
      </c>
      <c r="C122" s="8" t="s">
        <v>862</v>
      </c>
      <c r="D122" s="8">
        <v>4</v>
      </c>
      <c r="E122" s="8" t="s">
        <v>659</v>
      </c>
      <c r="F122" s="8">
        <v>3</v>
      </c>
      <c r="G122" s="8" t="s">
        <v>657</v>
      </c>
      <c r="H122" s="8">
        <v>3</v>
      </c>
      <c r="I122" s="8" t="s">
        <v>658</v>
      </c>
      <c r="J122" s="8">
        <v>3</v>
      </c>
      <c r="K122" s="8" t="s">
        <v>1214</v>
      </c>
      <c r="L122" s="8">
        <v>3</v>
      </c>
      <c r="M122" s="8" t="s">
        <v>317</v>
      </c>
      <c r="N122" s="8" t="s">
        <v>402</v>
      </c>
      <c r="O122" s="8" t="s">
        <v>940</v>
      </c>
      <c r="P122" s="114" t="s">
        <v>865</v>
      </c>
      <c r="Q122" s="8"/>
    </row>
    <row r="123" spans="1:17" ht="18" customHeight="1" x14ac:dyDescent="0.3">
      <c r="A123" s="8" t="s">
        <v>869</v>
      </c>
      <c r="B123" s="8" t="s">
        <v>945</v>
      </c>
      <c r="C123" s="8" t="s">
        <v>862</v>
      </c>
      <c r="D123" s="8">
        <v>4</v>
      </c>
      <c r="E123" s="8" t="s">
        <v>659</v>
      </c>
      <c r="F123" s="8">
        <v>3</v>
      </c>
      <c r="G123" s="8" t="s">
        <v>657</v>
      </c>
      <c r="H123" s="8">
        <v>3</v>
      </c>
      <c r="I123" s="8" t="s">
        <v>658</v>
      </c>
      <c r="J123" s="8">
        <v>3</v>
      </c>
      <c r="K123" s="8" t="s">
        <v>1214</v>
      </c>
      <c r="L123" s="8">
        <v>3</v>
      </c>
      <c r="M123" s="8" t="s">
        <v>317</v>
      </c>
      <c r="N123" s="8" t="s">
        <v>403</v>
      </c>
      <c r="O123" s="8" t="s">
        <v>940</v>
      </c>
      <c r="P123" s="114" t="s">
        <v>865</v>
      </c>
      <c r="Q123" s="8"/>
    </row>
    <row r="124" spans="1:17" ht="18" customHeight="1" x14ac:dyDescent="0.3">
      <c r="A124" s="8" t="s">
        <v>869</v>
      </c>
      <c r="B124" s="8" t="s">
        <v>945</v>
      </c>
      <c r="C124" s="8" t="s">
        <v>862</v>
      </c>
      <c r="D124" s="8">
        <v>4</v>
      </c>
      <c r="E124" s="8" t="s">
        <v>659</v>
      </c>
      <c r="F124" s="8">
        <v>3</v>
      </c>
      <c r="G124" s="8" t="s">
        <v>657</v>
      </c>
      <c r="H124" s="8">
        <v>3</v>
      </c>
      <c r="I124" s="8" t="s">
        <v>658</v>
      </c>
      <c r="J124" s="8">
        <v>3</v>
      </c>
      <c r="K124" s="8" t="s">
        <v>1214</v>
      </c>
      <c r="L124" s="8">
        <v>3</v>
      </c>
      <c r="M124" s="8" t="s">
        <v>317</v>
      </c>
      <c r="N124" s="8" t="s">
        <v>404</v>
      </c>
      <c r="O124" s="8" t="s">
        <v>940</v>
      </c>
      <c r="P124" s="114" t="s">
        <v>865</v>
      </c>
      <c r="Q124" s="8"/>
    </row>
    <row r="125" spans="1:17" ht="18" customHeight="1" x14ac:dyDescent="0.3">
      <c r="A125" s="8" t="s">
        <v>869</v>
      </c>
      <c r="B125" s="8" t="s">
        <v>945</v>
      </c>
      <c r="C125" s="8" t="s">
        <v>862</v>
      </c>
      <c r="D125" s="8">
        <v>4</v>
      </c>
      <c r="E125" s="8" t="s">
        <v>659</v>
      </c>
      <c r="F125" s="8">
        <v>3</v>
      </c>
      <c r="G125" s="8" t="s">
        <v>657</v>
      </c>
      <c r="H125" s="8">
        <v>3</v>
      </c>
      <c r="I125" s="8" t="s">
        <v>658</v>
      </c>
      <c r="J125" s="8">
        <v>3</v>
      </c>
      <c r="K125" s="8" t="s">
        <v>1214</v>
      </c>
      <c r="L125" s="8">
        <v>3</v>
      </c>
      <c r="M125" s="8" t="s">
        <v>317</v>
      </c>
      <c r="N125" s="8" t="s">
        <v>405</v>
      </c>
      <c r="O125" s="8" t="s">
        <v>940</v>
      </c>
      <c r="P125" s="114" t="s">
        <v>865</v>
      </c>
      <c r="Q125" s="8"/>
    </row>
    <row r="126" spans="1:17" ht="18" customHeight="1" x14ac:dyDescent="0.3">
      <c r="A126" s="8" t="s">
        <v>869</v>
      </c>
      <c r="B126" s="8" t="s">
        <v>945</v>
      </c>
      <c r="C126" s="8" t="s">
        <v>862</v>
      </c>
      <c r="D126" s="8">
        <v>4</v>
      </c>
      <c r="E126" s="8" t="s">
        <v>659</v>
      </c>
      <c r="F126" s="8">
        <v>3</v>
      </c>
      <c r="G126" s="8" t="s">
        <v>657</v>
      </c>
      <c r="H126" s="8">
        <v>3</v>
      </c>
      <c r="I126" s="8" t="s">
        <v>658</v>
      </c>
      <c r="J126" s="8">
        <v>3</v>
      </c>
      <c r="K126" s="8" t="s">
        <v>1214</v>
      </c>
      <c r="L126" s="8">
        <v>3</v>
      </c>
      <c r="M126" s="8" t="s">
        <v>317</v>
      </c>
      <c r="N126" s="8" t="s">
        <v>406</v>
      </c>
      <c r="O126" s="8" t="s">
        <v>940</v>
      </c>
      <c r="P126" s="114" t="s">
        <v>865</v>
      </c>
      <c r="Q126" s="8"/>
    </row>
    <row r="127" spans="1:17" ht="18" customHeight="1" x14ac:dyDescent="0.3">
      <c r="A127" s="8" t="s">
        <v>869</v>
      </c>
      <c r="B127" s="8" t="s">
        <v>945</v>
      </c>
      <c r="C127" s="8" t="s">
        <v>862</v>
      </c>
      <c r="D127" s="8">
        <v>4</v>
      </c>
      <c r="E127" s="8" t="s">
        <v>659</v>
      </c>
      <c r="F127" s="8">
        <v>3</v>
      </c>
      <c r="G127" s="8" t="s">
        <v>657</v>
      </c>
      <c r="H127" s="8">
        <v>3</v>
      </c>
      <c r="I127" s="8" t="s">
        <v>658</v>
      </c>
      <c r="J127" s="8">
        <v>3</v>
      </c>
      <c r="K127" s="8" t="s">
        <v>1214</v>
      </c>
      <c r="L127" s="8">
        <v>3</v>
      </c>
      <c r="M127" s="8" t="s">
        <v>317</v>
      </c>
      <c r="N127" s="8" t="s">
        <v>407</v>
      </c>
      <c r="O127" s="8" t="s">
        <v>940</v>
      </c>
      <c r="P127" s="114" t="s">
        <v>865</v>
      </c>
      <c r="Q127" s="8"/>
    </row>
    <row r="128" spans="1:17" ht="18" customHeight="1" x14ac:dyDescent="0.3">
      <c r="A128" s="8" t="s">
        <v>869</v>
      </c>
      <c r="B128" s="8" t="s">
        <v>945</v>
      </c>
      <c r="C128" s="8" t="s">
        <v>862</v>
      </c>
      <c r="D128" s="8">
        <v>4</v>
      </c>
      <c r="E128" s="8" t="s">
        <v>659</v>
      </c>
      <c r="F128" s="8">
        <v>3</v>
      </c>
      <c r="G128" s="8" t="s">
        <v>657</v>
      </c>
      <c r="H128" s="8">
        <v>3</v>
      </c>
      <c r="I128" s="8" t="s">
        <v>658</v>
      </c>
      <c r="J128" s="8">
        <v>3</v>
      </c>
      <c r="K128" s="8" t="s">
        <v>1214</v>
      </c>
      <c r="L128" s="8">
        <v>3</v>
      </c>
      <c r="M128" s="8" t="s">
        <v>317</v>
      </c>
      <c r="N128" s="8" t="s">
        <v>430</v>
      </c>
      <c r="O128" s="8" t="s">
        <v>940</v>
      </c>
      <c r="P128" s="114" t="s">
        <v>865</v>
      </c>
      <c r="Q128" s="8"/>
    </row>
    <row r="129" spans="1:17" ht="18" customHeight="1" x14ac:dyDescent="0.3">
      <c r="A129" s="8" t="s">
        <v>869</v>
      </c>
      <c r="B129" s="8" t="s">
        <v>945</v>
      </c>
      <c r="C129" s="8" t="s">
        <v>862</v>
      </c>
      <c r="D129" s="8">
        <v>4</v>
      </c>
      <c r="E129" s="8" t="s">
        <v>659</v>
      </c>
      <c r="F129" s="8">
        <v>3</v>
      </c>
      <c r="G129" s="8" t="s">
        <v>657</v>
      </c>
      <c r="H129" s="8">
        <v>3</v>
      </c>
      <c r="I129" s="8" t="s">
        <v>658</v>
      </c>
      <c r="J129" s="8">
        <v>3</v>
      </c>
      <c r="K129" s="8" t="s">
        <v>1214</v>
      </c>
      <c r="L129" s="8">
        <v>3</v>
      </c>
      <c r="M129" s="8" t="s">
        <v>317</v>
      </c>
      <c r="N129" s="8" t="s">
        <v>431</v>
      </c>
      <c r="O129" s="8" t="s">
        <v>940</v>
      </c>
      <c r="P129" s="114" t="s">
        <v>865</v>
      </c>
      <c r="Q129" s="8"/>
    </row>
    <row r="130" spans="1:17" ht="18" customHeight="1" x14ac:dyDescent="0.3">
      <c r="A130" s="8" t="s">
        <v>869</v>
      </c>
      <c r="B130" s="8" t="s">
        <v>945</v>
      </c>
      <c r="C130" s="8" t="s">
        <v>862</v>
      </c>
      <c r="D130" s="8">
        <v>4</v>
      </c>
      <c r="E130" s="8" t="s">
        <v>659</v>
      </c>
      <c r="F130" s="8">
        <v>3</v>
      </c>
      <c r="G130" s="8" t="s">
        <v>657</v>
      </c>
      <c r="H130" s="8">
        <v>3</v>
      </c>
      <c r="I130" s="8" t="s">
        <v>658</v>
      </c>
      <c r="J130" s="8">
        <v>3</v>
      </c>
      <c r="K130" s="8" t="s">
        <v>1214</v>
      </c>
      <c r="L130" s="8">
        <v>3</v>
      </c>
      <c r="M130" s="8" t="s">
        <v>317</v>
      </c>
      <c r="N130" s="8" t="s">
        <v>58</v>
      </c>
      <c r="O130" s="8" t="s">
        <v>940</v>
      </c>
      <c r="P130" s="114" t="s">
        <v>865</v>
      </c>
      <c r="Q130" s="8"/>
    </row>
    <row r="131" spans="1:17" ht="18" customHeight="1" x14ac:dyDescent="0.3">
      <c r="A131" s="8" t="s">
        <v>869</v>
      </c>
      <c r="B131" s="8" t="s">
        <v>945</v>
      </c>
      <c r="C131" s="8" t="s">
        <v>862</v>
      </c>
      <c r="D131" s="8">
        <v>4</v>
      </c>
      <c r="E131" s="8" t="s">
        <v>659</v>
      </c>
      <c r="F131" s="8">
        <v>3</v>
      </c>
      <c r="G131" s="8" t="s">
        <v>657</v>
      </c>
      <c r="H131" s="8">
        <v>3</v>
      </c>
      <c r="I131" s="8" t="s">
        <v>658</v>
      </c>
      <c r="J131" s="8">
        <v>3</v>
      </c>
      <c r="K131" s="8" t="s">
        <v>1214</v>
      </c>
      <c r="L131" s="8">
        <v>3</v>
      </c>
      <c r="M131" s="8" t="s">
        <v>317</v>
      </c>
      <c r="N131" s="8" t="s">
        <v>59</v>
      </c>
      <c r="O131" s="8" t="s">
        <v>940</v>
      </c>
      <c r="P131" s="114" t="s">
        <v>865</v>
      </c>
      <c r="Q131" s="8"/>
    </row>
    <row r="132" spans="1:17" ht="18" customHeight="1" x14ac:dyDescent="0.3">
      <c r="A132" s="8" t="s">
        <v>869</v>
      </c>
      <c r="B132" s="8" t="s">
        <v>945</v>
      </c>
      <c r="C132" s="8" t="s">
        <v>862</v>
      </c>
      <c r="D132" s="8">
        <v>4</v>
      </c>
      <c r="E132" s="8" t="s">
        <v>659</v>
      </c>
      <c r="F132" s="8">
        <v>3</v>
      </c>
      <c r="G132" s="8" t="s">
        <v>657</v>
      </c>
      <c r="H132" s="8">
        <v>3</v>
      </c>
      <c r="I132" s="8" t="s">
        <v>658</v>
      </c>
      <c r="J132" s="8">
        <v>3</v>
      </c>
      <c r="K132" s="8" t="s">
        <v>1214</v>
      </c>
      <c r="L132" s="8">
        <v>3</v>
      </c>
      <c r="M132" s="8" t="s">
        <v>317</v>
      </c>
      <c r="N132" s="8" t="s">
        <v>555</v>
      </c>
      <c r="O132" s="8" t="s">
        <v>940</v>
      </c>
      <c r="P132" s="114" t="s">
        <v>865</v>
      </c>
      <c r="Q132" s="8"/>
    </row>
    <row r="133" spans="1:17" ht="18" customHeight="1" x14ac:dyDescent="0.3">
      <c r="A133" s="8" t="s">
        <v>869</v>
      </c>
      <c r="B133" s="8" t="s">
        <v>945</v>
      </c>
      <c r="C133" s="8" t="s">
        <v>862</v>
      </c>
      <c r="D133" s="8">
        <v>4</v>
      </c>
      <c r="E133" s="8" t="s">
        <v>659</v>
      </c>
      <c r="F133" s="8">
        <v>3</v>
      </c>
      <c r="G133" s="8" t="s">
        <v>657</v>
      </c>
      <c r="H133" s="8">
        <v>3</v>
      </c>
      <c r="I133" s="8" t="s">
        <v>658</v>
      </c>
      <c r="J133" s="8">
        <v>3</v>
      </c>
      <c r="K133" s="8" t="s">
        <v>1214</v>
      </c>
      <c r="L133" s="8">
        <v>3</v>
      </c>
      <c r="M133" s="8" t="s">
        <v>317</v>
      </c>
      <c r="N133" s="8" t="s">
        <v>634</v>
      </c>
      <c r="O133" s="8" t="s">
        <v>940</v>
      </c>
      <c r="P133" s="114" t="s">
        <v>865</v>
      </c>
      <c r="Q133" s="8"/>
    </row>
    <row r="134" spans="1:17" ht="18" customHeight="1" x14ac:dyDescent="0.3">
      <c r="A134" s="8" t="s">
        <v>869</v>
      </c>
      <c r="B134" s="8" t="s">
        <v>945</v>
      </c>
      <c r="C134" s="8" t="s">
        <v>862</v>
      </c>
      <c r="D134" s="8">
        <v>4</v>
      </c>
      <c r="E134" s="8" t="s">
        <v>659</v>
      </c>
      <c r="F134" s="8">
        <v>3</v>
      </c>
      <c r="G134" s="8" t="s">
        <v>657</v>
      </c>
      <c r="H134" s="8">
        <v>3</v>
      </c>
      <c r="I134" s="8" t="s">
        <v>658</v>
      </c>
      <c r="J134" s="8">
        <v>3</v>
      </c>
      <c r="K134" s="8" t="s">
        <v>1214</v>
      </c>
      <c r="L134" s="8">
        <v>3</v>
      </c>
      <c r="M134" s="8" t="s">
        <v>317</v>
      </c>
      <c r="N134" s="8" t="s">
        <v>733</v>
      </c>
      <c r="O134" s="8" t="s">
        <v>940</v>
      </c>
      <c r="P134" s="114" t="s">
        <v>865</v>
      </c>
      <c r="Q134" s="8"/>
    </row>
    <row r="135" spans="1:17" ht="18" customHeight="1" x14ac:dyDescent="0.3">
      <c r="A135" s="8" t="s">
        <v>871</v>
      </c>
      <c r="B135" s="8" t="s">
        <v>946</v>
      </c>
      <c r="C135" s="8" t="s">
        <v>655</v>
      </c>
      <c r="D135" s="8">
        <v>3</v>
      </c>
      <c r="E135" s="8" t="s">
        <v>659</v>
      </c>
      <c r="F135" s="8">
        <v>3</v>
      </c>
      <c r="G135" s="8" t="s">
        <v>657</v>
      </c>
      <c r="H135" s="8">
        <v>3</v>
      </c>
      <c r="I135" s="8" t="s">
        <v>658</v>
      </c>
      <c r="J135" s="8">
        <v>3</v>
      </c>
      <c r="K135" s="8" t="s">
        <v>1214</v>
      </c>
      <c r="L135" s="8">
        <v>3</v>
      </c>
      <c r="M135" s="8" t="s">
        <v>321</v>
      </c>
      <c r="N135" s="8" t="s">
        <v>320</v>
      </c>
      <c r="O135" s="8" t="s">
        <v>940</v>
      </c>
      <c r="P135" s="114" t="s">
        <v>865</v>
      </c>
      <c r="Q135" s="8"/>
    </row>
    <row r="136" spans="1:17" ht="18" customHeight="1" x14ac:dyDescent="0.3">
      <c r="A136" s="8" t="s">
        <v>871</v>
      </c>
      <c r="B136" s="8" t="s">
        <v>946</v>
      </c>
      <c r="C136" s="8" t="s">
        <v>655</v>
      </c>
      <c r="D136" s="8">
        <v>3</v>
      </c>
      <c r="E136" s="8" t="s">
        <v>659</v>
      </c>
      <c r="F136" s="8">
        <v>3</v>
      </c>
      <c r="G136" s="8" t="s">
        <v>657</v>
      </c>
      <c r="H136" s="8">
        <v>3</v>
      </c>
      <c r="I136" s="8" t="s">
        <v>658</v>
      </c>
      <c r="J136" s="8">
        <v>3</v>
      </c>
      <c r="K136" s="8" t="s">
        <v>1214</v>
      </c>
      <c r="L136" s="8">
        <v>3</v>
      </c>
      <c r="M136" s="8" t="s">
        <v>321</v>
      </c>
      <c r="N136" s="8" t="s">
        <v>320</v>
      </c>
      <c r="O136" s="8" t="s">
        <v>1007</v>
      </c>
      <c r="P136" s="114" t="s">
        <v>1008</v>
      </c>
      <c r="Q136" s="8"/>
    </row>
    <row r="137" spans="1:17" ht="18" customHeight="1" x14ac:dyDescent="0.3">
      <c r="A137" s="8" t="s">
        <v>871</v>
      </c>
      <c r="B137" s="8" t="s">
        <v>946</v>
      </c>
      <c r="C137" s="8" t="s">
        <v>655</v>
      </c>
      <c r="D137" s="8">
        <v>3</v>
      </c>
      <c r="E137" s="8" t="s">
        <v>659</v>
      </c>
      <c r="F137" s="8">
        <v>3</v>
      </c>
      <c r="G137" s="8" t="s">
        <v>657</v>
      </c>
      <c r="H137" s="8">
        <v>3</v>
      </c>
      <c r="I137" s="8" t="s">
        <v>658</v>
      </c>
      <c r="J137" s="8">
        <v>3</v>
      </c>
      <c r="K137" s="8" t="s">
        <v>1214</v>
      </c>
      <c r="L137" s="8">
        <v>3</v>
      </c>
      <c r="M137" s="8" t="s">
        <v>321</v>
      </c>
      <c r="N137" s="8" t="s">
        <v>323</v>
      </c>
      <c r="O137" s="8" t="s">
        <v>940</v>
      </c>
      <c r="P137" s="114" t="s">
        <v>865</v>
      </c>
      <c r="Q137" s="8"/>
    </row>
    <row r="138" spans="1:17" ht="18" customHeight="1" x14ac:dyDescent="0.3">
      <c r="A138" s="8" t="s">
        <v>871</v>
      </c>
      <c r="B138" s="8" t="s">
        <v>946</v>
      </c>
      <c r="C138" s="8" t="s">
        <v>655</v>
      </c>
      <c r="D138" s="8">
        <v>3</v>
      </c>
      <c r="E138" s="8" t="s">
        <v>659</v>
      </c>
      <c r="F138" s="8">
        <v>3</v>
      </c>
      <c r="G138" s="8" t="s">
        <v>657</v>
      </c>
      <c r="H138" s="8">
        <v>3</v>
      </c>
      <c r="I138" s="8" t="s">
        <v>658</v>
      </c>
      <c r="J138" s="8">
        <v>3</v>
      </c>
      <c r="K138" s="8" t="s">
        <v>1214</v>
      </c>
      <c r="L138" s="8">
        <v>3</v>
      </c>
      <c r="M138" s="8" t="s">
        <v>321</v>
      </c>
      <c r="N138" s="8" t="s">
        <v>323</v>
      </c>
      <c r="O138" s="8" t="s">
        <v>1007</v>
      </c>
      <c r="P138" s="114" t="s">
        <v>1008</v>
      </c>
      <c r="Q138" s="8"/>
    </row>
    <row r="139" spans="1:17" ht="18" customHeight="1" x14ac:dyDescent="0.3">
      <c r="A139" s="8" t="s">
        <v>871</v>
      </c>
      <c r="B139" s="8" t="s">
        <v>946</v>
      </c>
      <c r="C139" s="8" t="s">
        <v>655</v>
      </c>
      <c r="D139" s="8">
        <v>3</v>
      </c>
      <c r="E139" s="8" t="s">
        <v>659</v>
      </c>
      <c r="F139" s="8">
        <v>3</v>
      </c>
      <c r="G139" s="8" t="s">
        <v>657</v>
      </c>
      <c r="H139" s="8">
        <v>3</v>
      </c>
      <c r="I139" s="8" t="s">
        <v>658</v>
      </c>
      <c r="J139" s="8">
        <v>3</v>
      </c>
      <c r="K139" s="8" t="s">
        <v>1214</v>
      </c>
      <c r="L139" s="8">
        <v>3</v>
      </c>
      <c r="M139" s="8" t="s">
        <v>321</v>
      </c>
      <c r="N139" s="8" t="s">
        <v>324</v>
      </c>
      <c r="O139" s="8" t="s">
        <v>940</v>
      </c>
      <c r="P139" s="114" t="s">
        <v>865</v>
      </c>
      <c r="Q139" s="8"/>
    </row>
    <row r="140" spans="1:17" ht="18" customHeight="1" x14ac:dyDescent="0.3">
      <c r="A140" s="8" t="s">
        <v>871</v>
      </c>
      <c r="B140" s="8" t="s">
        <v>946</v>
      </c>
      <c r="C140" s="8" t="s">
        <v>655</v>
      </c>
      <c r="D140" s="8">
        <v>3</v>
      </c>
      <c r="E140" s="8" t="s">
        <v>659</v>
      </c>
      <c r="F140" s="8">
        <v>3</v>
      </c>
      <c r="G140" s="8" t="s">
        <v>657</v>
      </c>
      <c r="H140" s="8">
        <v>3</v>
      </c>
      <c r="I140" s="8" t="s">
        <v>658</v>
      </c>
      <c r="J140" s="8">
        <v>3</v>
      </c>
      <c r="K140" s="8" t="s">
        <v>1214</v>
      </c>
      <c r="L140" s="8">
        <v>3</v>
      </c>
      <c r="M140" s="8" t="s">
        <v>321</v>
      </c>
      <c r="N140" s="8" t="s">
        <v>324</v>
      </c>
      <c r="O140" s="8" t="s">
        <v>1007</v>
      </c>
      <c r="P140" s="114" t="s">
        <v>1008</v>
      </c>
      <c r="Q140" s="8"/>
    </row>
    <row r="141" spans="1:17" ht="18" customHeight="1" x14ac:dyDescent="0.3">
      <c r="A141" s="8" t="s">
        <v>871</v>
      </c>
      <c r="B141" s="8" t="s">
        <v>946</v>
      </c>
      <c r="C141" s="8" t="s">
        <v>655</v>
      </c>
      <c r="D141" s="8">
        <v>3</v>
      </c>
      <c r="E141" s="8" t="s">
        <v>659</v>
      </c>
      <c r="F141" s="8">
        <v>3</v>
      </c>
      <c r="G141" s="8" t="s">
        <v>657</v>
      </c>
      <c r="H141" s="8">
        <v>3</v>
      </c>
      <c r="I141" s="8" t="s">
        <v>658</v>
      </c>
      <c r="J141" s="8">
        <v>3</v>
      </c>
      <c r="K141" s="8" t="s">
        <v>1214</v>
      </c>
      <c r="L141" s="8">
        <v>3</v>
      </c>
      <c r="M141" s="8" t="s">
        <v>321</v>
      </c>
      <c r="N141" s="8" t="s">
        <v>325</v>
      </c>
      <c r="O141" s="8" t="s">
        <v>940</v>
      </c>
      <c r="P141" s="114" t="s">
        <v>865</v>
      </c>
      <c r="Q141" s="8"/>
    </row>
    <row r="142" spans="1:17" ht="18" customHeight="1" x14ac:dyDescent="0.3">
      <c r="A142" s="8" t="s">
        <v>871</v>
      </c>
      <c r="B142" s="8" t="s">
        <v>946</v>
      </c>
      <c r="C142" s="8" t="s">
        <v>655</v>
      </c>
      <c r="D142" s="8">
        <v>3</v>
      </c>
      <c r="E142" s="8" t="s">
        <v>659</v>
      </c>
      <c r="F142" s="8">
        <v>3</v>
      </c>
      <c r="G142" s="8" t="s">
        <v>657</v>
      </c>
      <c r="H142" s="8">
        <v>3</v>
      </c>
      <c r="I142" s="8" t="s">
        <v>658</v>
      </c>
      <c r="J142" s="8">
        <v>3</v>
      </c>
      <c r="K142" s="8" t="s">
        <v>1214</v>
      </c>
      <c r="L142" s="8">
        <v>3</v>
      </c>
      <c r="M142" s="8" t="s">
        <v>321</v>
      </c>
      <c r="N142" s="8" t="s">
        <v>325</v>
      </c>
      <c r="O142" s="8" t="s">
        <v>1007</v>
      </c>
      <c r="P142" s="114" t="s">
        <v>1008</v>
      </c>
      <c r="Q142" s="8"/>
    </row>
    <row r="143" spans="1:17" ht="18" customHeight="1" x14ac:dyDescent="0.3">
      <c r="A143" s="8" t="s">
        <v>871</v>
      </c>
      <c r="B143" s="8" t="s">
        <v>946</v>
      </c>
      <c r="C143" s="8" t="s">
        <v>655</v>
      </c>
      <c r="D143" s="8">
        <v>3</v>
      </c>
      <c r="E143" s="8" t="s">
        <v>659</v>
      </c>
      <c r="F143" s="8">
        <v>3</v>
      </c>
      <c r="G143" s="8" t="s">
        <v>657</v>
      </c>
      <c r="H143" s="8">
        <v>3</v>
      </c>
      <c r="I143" s="8" t="s">
        <v>658</v>
      </c>
      <c r="J143" s="8">
        <v>3</v>
      </c>
      <c r="K143" s="8" t="s">
        <v>1214</v>
      </c>
      <c r="L143" s="8">
        <v>3</v>
      </c>
      <c r="M143" s="8" t="s">
        <v>321</v>
      </c>
      <c r="N143" s="8" t="s">
        <v>326</v>
      </c>
      <c r="O143" s="8" t="s">
        <v>940</v>
      </c>
      <c r="P143" s="114" t="s">
        <v>865</v>
      </c>
      <c r="Q143" s="8"/>
    </row>
    <row r="144" spans="1:17" ht="18" customHeight="1" x14ac:dyDescent="0.3">
      <c r="A144" s="8" t="s">
        <v>871</v>
      </c>
      <c r="B144" s="8" t="s">
        <v>946</v>
      </c>
      <c r="C144" s="8" t="s">
        <v>655</v>
      </c>
      <c r="D144" s="8">
        <v>3</v>
      </c>
      <c r="E144" s="8" t="s">
        <v>659</v>
      </c>
      <c r="F144" s="8">
        <v>3</v>
      </c>
      <c r="G144" s="8" t="s">
        <v>657</v>
      </c>
      <c r="H144" s="8">
        <v>3</v>
      </c>
      <c r="I144" s="8" t="s">
        <v>658</v>
      </c>
      <c r="J144" s="8">
        <v>3</v>
      </c>
      <c r="K144" s="8" t="s">
        <v>1214</v>
      </c>
      <c r="L144" s="8">
        <v>3</v>
      </c>
      <c r="M144" s="8" t="s">
        <v>321</v>
      </c>
      <c r="N144" s="8" t="s">
        <v>326</v>
      </c>
      <c r="O144" s="8" t="s">
        <v>1007</v>
      </c>
      <c r="P144" s="114" t="s">
        <v>1008</v>
      </c>
      <c r="Q144" s="8"/>
    </row>
    <row r="145" spans="1:17" ht="18" customHeight="1" x14ac:dyDescent="0.3">
      <c r="A145" s="8" t="s">
        <v>871</v>
      </c>
      <c r="B145" s="8" t="s">
        <v>946</v>
      </c>
      <c r="C145" s="8" t="s">
        <v>655</v>
      </c>
      <c r="D145" s="8">
        <v>3</v>
      </c>
      <c r="E145" s="8" t="s">
        <v>659</v>
      </c>
      <c r="F145" s="8">
        <v>3</v>
      </c>
      <c r="G145" s="8" t="s">
        <v>657</v>
      </c>
      <c r="H145" s="8">
        <v>3</v>
      </c>
      <c r="I145" s="8" t="s">
        <v>658</v>
      </c>
      <c r="J145" s="8">
        <v>3</v>
      </c>
      <c r="K145" s="8" t="s">
        <v>1214</v>
      </c>
      <c r="L145" s="8">
        <v>3</v>
      </c>
      <c r="M145" s="8" t="s">
        <v>321</v>
      </c>
      <c r="N145" s="8" t="s">
        <v>328</v>
      </c>
      <c r="O145" s="8" t="s">
        <v>940</v>
      </c>
      <c r="P145" s="114" t="s">
        <v>865</v>
      </c>
      <c r="Q145" s="8"/>
    </row>
    <row r="146" spans="1:17" ht="18" customHeight="1" x14ac:dyDescent="0.3">
      <c r="A146" s="8" t="s">
        <v>871</v>
      </c>
      <c r="B146" s="8" t="s">
        <v>946</v>
      </c>
      <c r="C146" s="8" t="s">
        <v>655</v>
      </c>
      <c r="D146" s="8">
        <v>3</v>
      </c>
      <c r="E146" s="8" t="s">
        <v>659</v>
      </c>
      <c r="F146" s="8">
        <v>3</v>
      </c>
      <c r="G146" s="8" t="s">
        <v>657</v>
      </c>
      <c r="H146" s="8">
        <v>3</v>
      </c>
      <c r="I146" s="8" t="s">
        <v>658</v>
      </c>
      <c r="J146" s="8">
        <v>3</v>
      </c>
      <c r="K146" s="8" t="s">
        <v>1214</v>
      </c>
      <c r="L146" s="8">
        <v>3</v>
      </c>
      <c r="M146" s="8" t="s">
        <v>321</v>
      </c>
      <c r="N146" s="8" t="s">
        <v>328</v>
      </c>
      <c r="O146" s="8" t="s">
        <v>1007</v>
      </c>
      <c r="P146" s="114" t="s">
        <v>1008</v>
      </c>
      <c r="Q146" s="8"/>
    </row>
    <row r="147" spans="1:17" ht="18" customHeight="1" x14ac:dyDescent="0.3">
      <c r="A147" s="8" t="s">
        <v>871</v>
      </c>
      <c r="B147" s="8" t="s">
        <v>946</v>
      </c>
      <c r="C147" s="8" t="s">
        <v>655</v>
      </c>
      <c r="D147" s="8">
        <v>3</v>
      </c>
      <c r="E147" s="8" t="s">
        <v>659</v>
      </c>
      <c r="F147" s="8">
        <v>3</v>
      </c>
      <c r="G147" s="8" t="s">
        <v>657</v>
      </c>
      <c r="H147" s="8">
        <v>3</v>
      </c>
      <c r="I147" s="8" t="s">
        <v>658</v>
      </c>
      <c r="J147" s="8">
        <v>3</v>
      </c>
      <c r="K147" s="8" t="s">
        <v>1214</v>
      </c>
      <c r="L147" s="8">
        <v>3</v>
      </c>
      <c r="M147" s="8" t="s">
        <v>321</v>
      </c>
      <c r="N147" s="8" t="s">
        <v>329</v>
      </c>
      <c r="O147" s="8" t="s">
        <v>940</v>
      </c>
      <c r="P147" s="114" t="s">
        <v>865</v>
      </c>
      <c r="Q147" s="8"/>
    </row>
    <row r="148" spans="1:17" ht="18" customHeight="1" x14ac:dyDescent="0.3">
      <c r="A148" s="8" t="s">
        <v>871</v>
      </c>
      <c r="B148" s="8" t="s">
        <v>946</v>
      </c>
      <c r="C148" s="8" t="s">
        <v>655</v>
      </c>
      <c r="D148" s="8">
        <v>3</v>
      </c>
      <c r="E148" s="8" t="s">
        <v>659</v>
      </c>
      <c r="F148" s="8">
        <v>3</v>
      </c>
      <c r="G148" s="8" t="s">
        <v>657</v>
      </c>
      <c r="H148" s="8">
        <v>3</v>
      </c>
      <c r="I148" s="8" t="s">
        <v>658</v>
      </c>
      <c r="J148" s="8">
        <v>3</v>
      </c>
      <c r="K148" s="8" t="s">
        <v>1214</v>
      </c>
      <c r="L148" s="8">
        <v>3</v>
      </c>
      <c r="M148" s="8" t="s">
        <v>321</v>
      </c>
      <c r="N148" s="8" t="s">
        <v>329</v>
      </c>
      <c r="O148" s="8" t="s">
        <v>1007</v>
      </c>
      <c r="P148" s="114" t="s">
        <v>1008</v>
      </c>
      <c r="Q148" s="8"/>
    </row>
    <row r="149" spans="1:17" ht="18" customHeight="1" x14ac:dyDescent="0.3">
      <c r="A149" s="8" t="s">
        <v>871</v>
      </c>
      <c r="B149" s="8" t="s">
        <v>946</v>
      </c>
      <c r="C149" s="8" t="s">
        <v>655</v>
      </c>
      <c r="D149" s="8">
        <v>3</v>
      </c>
      <c r="E149" s="8" t="s">
        <v>659</v>
      </c>
      <c r="F149" s="8">
        <v>3</v>
      </c>
      <c r="G149" s="8" t="s">
        <v>657</v>
      </c>
      <c r="H149" s="8">
        <v>3</v>
      </c>
      <c r="I149" s="8" t="s">
        <v>658</v>
      </c>
      <c r="J149" s="8">
        <v>3</v>
      </c>
      <c r="K149" s="8" t="s">
        <v>1214</v>
      </c>
      <c r="L149" s="8">
        <v>3</v>
      </c>
      <c r="M149" s="8" t="s">
        <v>321</v>
      </c>
      <c r="N149" s="8" t="s">
        <v>330</v>
      </c>
      <c r="O149" s="8" t="s">
        <v>940</v>
      </c>
      <c r="P149" s="114" t="s">
        <v>865</v>
      </c>
      <c r="Q149" s="8"/>
    </row>
    <row r="150" spans="1:17" ht="18" customHeight="1" x14ac:dyDescent="0.3">
      <c r="A150" s="8" t="s">
        <v>871</v>
      </c>
      <c r="B150" s="8" t="s">
        <v>946</v>
      </c>
      <c r="C150" s="8" t="s">
        <v>655</v>
      </c>
      <c r="D150" s="8">
        <v>3</v>
      </c>
      <c r="E150" s="8" t="s">
        <v>659</v>
      </c>
      <c r="F150" s="8">
        <v>3</v>
      </c>
      <c r="G150" s="8" t="s">
        <v>657</v>
      </c>
      <c r="H150" s="8">
        <v>3</v>
      </c>
      <c r="I150" s="8" t="s">
        <v>658</v>
      </c>
      <c r="J150" s="8">
        <v>3</v>
      </c>
      <c r="K150" s="8" t="s">
        <v>1214</v>
      </c>
      <c r="L150" s="8">
        <v>3</v>
      </c>
      <c r="M150" s="8" t="s">
        <v>321</v>
      </c>
      <c r="N150" s="8" t="s">
        <v>330</v>
      </c>
      <c r="O150" s="8" t="s">
        <v>1007</v>
      </c>
      <c r="P150" s="114" t="s">
        <v>1008</v>
      </c>
      <c r="Q150" s="8"/>
    </row>
    <row r="151" spans="1:17" ht="18" customHeight="1" x14ac:dyDescent="0.3">
      <c r="A151" s="8" t="s">
        <v>871</v>
      </c>
      <c r="B151" s="8" t="s">
        <v>946</v>
      </c>
      <c r="C151" s="8" t="s">
        <v>655</v>
      </c>
      <c r="D151" s="8">
        <v>3</v>
      </c>
      <c r="E151" s="8" t="s">
        <v>659</v>
      </c>
      <c r="F151" s="8">
        <v>3</v>
      </c>
      <c r="G151" s="8" t="s">
        <v>657</v>
      </c>
      <c r="H151" s="8">
        <v>3</v>
      </c>
      <c r="I151" s="8" t="s">
        <v>658</v>
      </c>
      <c r="J151" s="8">
        <v>3</v>
      </c>
      <c r="K151" s="8" t="s">
        <v>1214</v>
      </c>
      <c r="L151" s="8">
        <v>3</v>
      </c>
      <c r="M151" s="8" t="s">
        <v>321</v>
      </c>
      <c r="N151" s="8" t="s">
        <v>332</v>
      </c>
      <c r="O151" s="8" t="s">
        <v>940</v>
      </c>
      <c r="P151" s="114" t="s">
        <v>865</v>
      </c>
      <c r="Q151" s="8"/>
    </row>
    <row r="152" spans="1:17" ht="18" customHeight="1" x14ac:dyDescent="0.3">
      <c r="A152" s="8" t="s">
        <v>871</v>
      </c>
      <c r="B152" s="8" t="s">
        <v>946</v>
      </c>
      <c r="C152" s="8" t="s">
        <v>655</v>
      </c>
      <c r="D152" s="8">
        <v>3</v>
      </c>
      <c r="E152" s="8" t="s">
        <v>659</v>
      </c>
      <c r="F152" s="8">
        <v>3</v>
      </c>
      <c r="G152" s="8" t="s">
        <v>657</v>
      </c>
      <c r="H152" s="8">
        <v>3</v>
      </c>
      <c r="I152" s="8" t="s">
        <v>658</v>
      </c>
      <c r="J152" s="8">
        <v>3</v>
      </c>
      <c r="K152" s="8" t="s">
        <v>1214</v>
      </c>
      <c r="L152" s="8">
        <v>3</v>
      </c>
      <c r="M152" s="8" t="s">
        <v>321</v>
      </c>
      <c r="N152" s="8" t="s">
        <v>332</v>
      </c>
      <c r="O152" s="8" t="s">
        <v>1007</v>
      </c>
      <c r="P152" s="114" t="s">
        <v>1008</v>
      </c>
      <c r="Q152" s="8"/>
    </row>
    <row r="153" spans="1:17" ht="18" customHeight="1" x14ac:dyDescent="0.3">
      <c r="A153" s="8" t="s">
        <v>871</v>
      </c>
      <c r="B153" s="8" t="s">
        <v>946</v>
      </c>
      <c r="C153" s="8" t="s">
        <v>655</v>
      </c>
      <c r="D153" s="8">
        <v>3</v>
      </c>
      <c r="E153" s="8" t="s">
        <v>659</v>
      </c>
      <c r="F153" s="8">
        <v>3</v>
      </c>
      <c r="G153" s="8" t="s">
        <v>657</v>
      </c>
      <c r="H153" s="8">
        <v>3</v>
      </c>
      <c r="I153" s="8" t="s">
        <v>658</v>
      </c>
      <c r="J153" s="8">
        <v>3</v>
      </c>
      <c r="K153" s="8" t="s">
        <v>1214</v>
      </c>
      <c r="L153" s="8">
        <v>3</v>
      </c>
      <c r="M153" s="8" t="s">
        <v>321</v>
      </c>
      <c r="N153" s="8" t="s">
        <v>333</v>
      </c>
      <c r="O153" s="8" t="s">
        <v>940</v>
      </c>
      <c r="P153" s="114" t="s">
        <v>865</v>
      </c>
      <c r="Q153" s="8"/>
    </row>
    <row r="154" spans="1:17" ht="18" customHeight="1" x14ac:dyDescent="0.3">
      <c r="A154" s="8" t="s">
        <v>871</v>
      </c>
      <c r="B154" s="8" t="s">
        <v>946</v>
      </c>
      <c r="C154" s="8" t="s">
        <v>655</v>
      </c>
      <c r="D154" s="8">
        <v>3</v>
      </c>
      <c r="E154" s="8" t="s">
        <v>659</v>
      </c>
      <c r="F154" s="8">
        <v>3</v>
      </c>
      <c r="G154" s="8" t="s">
        <v>657</v>
      </c>
      <c r="H154" s="8">
        <v>3</v>
      </c>
      <c r="I154" s="8" t="s">
        <v>658</v>
      </c>
      <c r="J154" s="8">
        <v>3</v>
      </c>
      <c r="K154" s="8" t="s">
        <v>1214</v>
      </c>
      <c r="L154" s="8">
        <v>3</v>
      </c>
      <c r="M154" s="8" t="s">
        <v>321</v>
      </c>
      <c r="N154" s="8" t="s">
        <v>333</v>
      </c>
      <c r="O154" s="8" t="s">
        <v>1007</v>
      </c>
      <c r="P154" s="114" t="s">
        <v>1008</v>
      </c>
      <c r="Q154" s="8"/>
    </row>
    <row r="155" spans="1:17" ht="18" customHeight="1" x14ac:dyDescent="0.3">
      <c r="A155" s="8" t="s">
        <v>871</v>
      </c>
      <c r="B155" s="8" t="s">
        <v>946</v>
      </c>
      <c r="C155" s="8" t="s">
        <v>655</v>
      </c>
      <c r="D155" s="8">
        <v>3</v>
      </c>
      <c r="E155" s="8" t="s">
        <v>659</v>
      </c>
      <c r="F155" s="8">
        <v>3</v>
      </c>
      <c r="G155" s="8" t="s">
        <v>657</v>
      </c>
      <c r="H155" s="8">
        <v>3</v>
      </c>
      <c r="I155" s="8" t="s">
        <v>658</v>
      </c>
      <c r="J155" s="8">
        <v>3</v>
      </c>
      <c r="K155" s="8" t="s">
        <v>1214</v>
      </c>
      <c r="L155" s="8">
        <v>3</v>
      </c>
      <c r="M155" s="8" t="s">
        <v>321</v>
      </c>
      <c r="N155" s="8" t="s">
        <v>335</v>
      </c>
      <c r="O155" s="8" t="s">
        <v>940</v>
      </c>
      <c r="P155" s="114" t="s">
        <v>865</v>
      </c>
      <c r="Q155" s="8"/>
    </row>
    <row r="156" spans="1:17" ht="18" customHeight="1" x14ac:dyDescent="0.3">
      <c r="A156" s="8" t="s">
        <v>871</v>
      </c>
      <c r="B156" s="8" t="s">
        <v>946</v>
      </c>
      <c r="C156" s="8" t="s">
        <v>655</v>
      </c>
      <c r="D156" s="8">
        <v>3</v>
      </c>
      <c r="E156" s="8" t="s">
        <v>659</v>
      </c>
      <c r="F156" s="8">
        <v>3</v>
      </c>
      <c r="G156" s="8" t="s">
        <v>657</v>
      </c>
      <c r="H156" s="8">
        <v>3</v>
      </c>
      <c r="I156" s="8" t="s">
        <v>658</v>
      </c>
      <c r="J156" s="8">
        <v>3</v>
      </c>
      <c r="K156" s="8" t="s">
        <v>1214</v>
      </c>
      <c r="L156" s="8">
        <v>3</v>
      </c>
      <c r="M156" s="8" t="s">
        <v>321</v>
      </c>
      <c r="N156" s="8" t="s">
        <v>335</v>
      </c>
      <c r="O156" s="8" t="s">
        <v>1007</v>
      </c>
      <c r="P156" s="114" t="s">
        <v>1008</v>
      </c>
      <c r="Q156" s="8"/>
    </row>
    <row r="157" spans="1:17" ht="18" customHeight="1" x14ac:dyDescent="0.3">
      <c r="A157" s="8" t="s">
        <v>871</v>
      </c>
      <c r="B157" s="8" t="s">
        <v>946</v>
      </c>
      <c r="C157" s="8" t="s">
        <v>655</v>
      </c>
      <c r="D157" s="8">
        <v>3</v>
      </c>
      <c r="E157" s="8" t="s">
        <v>659</v>
      </c>
      <c r="F157" s="8">
        <v>3</v>
      </c>
      <c r="G157" s="8" t="s">
        <v>657</v>
      </c>
      <c r="H157" s="8">
        <v>3</v>
      </c>
      <c r="I157" s="8" t="s">
        <v>658</v>
      </c>
      <c r="J157" s="8">
        <v>3</v>
      </c>
      <c r="K157" s="8" t="s">
        <v>1214</v>
      </c>
      <c r="L157" s="8">
        <v>3</v>
      </c>
      <c r="M157" s="8" t="s">
        <v>321</v>
      </c>
      <c r="N157" s="8" t="s">
        <v>510</v>
      </c>
      <c r="O157" s="8" t="s">
        <v>940</v>
      </c>
      <c r="P157" s="114" t="s">
        <v>865</v>
      </c>
      <c r="Q157" s="8"/>
    </row>
    <row r="158" spans="1:17" ht="18" customHeight="1" x14ac:dyDescent="0.3">
      <c r="A158" s="8" t="s">
        <v>871</v>
      </c>
      <c r="B158" s="8" t="s">
        <v>946</v>
      </c>
      <c r="C158" s="8" t="s">
        <v>655</v>
      </c>
      <c r="D158" s="8">
        <v>3</v>
      </c>
      <c r="E158" s="8" t="s">
        <v>659</v>
      </c>
      <c r="F158" s="8">
        <v>3</v>
      </c>
      <c r="G158" s="8" t="s">
        <v>657</v>
      </c>
      <c r="H158" s="8">
        <v>3</v>
      </c>
      <c r="I158" s="8" t="s">
        <v>658</v>
      </c>
      <c r="J158" s="8">
        <v>3</v>
      </c>
      <c r="K158" s="8" t="s">
        <v>1214</v>
      </c>
      <c r="L158" s="8">
        <v>3</v>
      </c>
      <c r="M158" s="8" t="s">
        <v>321</v>
      </c>
      <c r="N158" s="8" t="s">
        <v>510</v>
      </c>
      <c r="O158" s="8" t="s">
        <v>1007</v>
      </c>
      <c r="P158" s="114" t="s">
        <v>1008</v>
      </c>
      <c r="Q158" s="8"/>
    </row>
    <row r="159" spans="1:17" ht="18" customHeight="1" x14ac:dyDescent="0.3">
      <c r="A159" s="8" t="s">
        <v>871</v>
      </c>
      <c r="B159" s="8" t="s">
        <v>946</v>
      </c>
      <c r="C159" s="8" t="s">
        <v>655</v>
      </c>
      <c r="D159" s="8">
        <v>3</v>
      </c>
      <c r="E159" s="8" t="s">
        <v>659</v>
      </c>
      <c r="F159" s="8">
        <v>3</v>
      </c>
      <c r="G159" s="8" t="s">
        <v>657</v>
      </c>
      <c r="H159" s="8">
        <v>3</v>
      </c>
      <c r="I159" s="8" t="s">
        <v>658</v>
      </c>
      <c r="J159" s="8">
        <v>3</v>
      </c>
      <c r="K159" s="8" t="s">
        <v>1214</v>
      </c>
      <c r="L159" s="8">
        <v>3</v>
      </c>
      <c r="M159" s="8" t="s">
        <v>321</v>
      </c>
      <c r="N159" s="8" t="s">
        <v>511</v>
      </c>
      <c r="O159" s="8" t="s">
        <v>940</v>
      </c>
      <c r="P159" s="114" t="s">
        <v>865</v>
      </c>
      <c r="Q159" s="8"/>
    </row>
    <row r="160" spans="1:17" ht="18" customHeight="1" x14ac:dyDescent="0.3">
      <c r="A160" s="8" t="s">
        <v>871</v>
      </c>
      <c r="B160" s="8" t="s">
        <v>946</v>
      </c>
      <c r="C160" s="8" t="s">
        <v>655</v>
      </c>
      <c r="D160" s="8">
        <v>3</v>
      </c>
      <c r="E160" s="8" t="s">
        <v>659</v>
      </c>
      <c r="F160" s="8">
        <v>3</v>
      </c>
      <c r="G160" s="8" t="s">
        <v>657</v>
      </c>
      <c r="H160" s="8">
        <v>3</v>
      </c>
      <c r="I160" s="8" t="s">
        <v>658</v>
      </c>
      <c r="J160" s="8">
        <v>3</v>
      </c>
      <c r="K160" s="8" t="s">
        <v>1214</v>
      </c>
      <c r="L160" s="8">
        <v>3</v>
      </c>
      <c r="M160" s="8" t="s">
        <v>321</v>
      </c>
      <c r="N160" s="8" t="s">
        <v>511</v>
      </c>
      <c r="O160" s="8" t="s">
        <v>1007</v>
      </c>
      <c r="P160" s="114" t="s">
        <v>1008</v>
      </c>
      <c r="Q160" s="8"/>
    </row>
    <row r="161" spans="1:17" ht="18" customHeight="1" x14ac:dyDescent="0.3">
      <c r="A161" s="8" t="s">
        <v>871</v>
      </c>
      <c r="B161" s="8" t="s">
        <v>946</v>
      </c>
      <c r="C161" s="8" t="s">
        <v>655</v>
      </c>
      <c r="D161" s="8">
        <v>3</v>
      </c>
      <c r="E161" s="8" t="s">
        <v>659</v>
      </c>
      <c r="F161" s="8">
        <v>3</v>
      </c>
      <c r="G161" s="8" t="s">
        <v>657</v>
      </c>
      <c r="H161" s="8">
        <v>3</v>
      </c>
      <c r="I161" s="8" t="s">
        <v>658</v>
      </c>
      <c r="J161" s="8">
        <v>3</v>
      </c>
      <c r="K161" s="8" t="s">
        <v>1214</v>
      </c>
      <c r="L161" s="8">
        <v>3</v>
      </c>
      <c r="M161" s="8" t="s">
        <v>321</v>
      </c>
      <c r="N161" s="8" t="s">
        <v>512</v>
      </c>
      <c r="O161" s="8" t="s">
        <v>940</v>
      </c>
      <c r="P161" s="114" t="s">
        <v>865</v>
      </c>
      <c r="Q161" s="8"/>
    </row>
    <row r="162" spans="1:17" ht="18" customHeight="1" x14ac:dyDescent="0.3">
      <c r="A162" s="8" t="s">
        <v>871</v>
      </c>
      <c r="B162" s="8" t="s">
        <v>946</v>
      </c>
      <c r="C162" s="8" t="s">
        <v>655</v>
      </c>
      <c r="D162" s="8">
        <v>3</v>
      </c>
      <c r="E162" s="8" t="s">
        <v>659</v>
      </c>
      <c r="F162" s="8">
        <v>3</v>
      </c>
      <c r="G162" s="8" t="s">
        <v>657</v>
      </c>
      <c r="H162" s="8">
        <v>3</v>
      </c>
      <c r="I162" s="8" t="s">
        <v>658</v>
      </c>
      <c r="J162" s="8">
        <v>3</v>
      </c>
      <c r="K162" s="8" t="s">
        <v>1214</v>
      </c>
      <c r="L162" s="8">
        <v>3</v>
      </c>
      <c r="M162" s="8" t="s">
        <v>321</v>
      </c>
      <c r="N162" s="8" t="s">
        <v>512</v>
      </c>
      <c r="O162" s="8" t="s">
        <v>1007</v>
      </c>
      <c r="P162" s="114" t="s">
        <v>1008</v>
      </c>
      <c r="Q162" s="8"/>
    </row>
    <row r="163" spans="1:17" ht="18" customHeight="1" x14ac:dyDescent="0.3">
      <c r="A163" s="8" t="s">
        <v>871</v>
      </c>
      <c r="B163" s="8" t="s">
        <v>946</v>
      </c>
      <c r="C163" s="8" t="s">
        <v>655</v>
      </c>
      <c r="D163" s="8">
        <v>3</v>
      </c>
      <c r="E163" s="8" t="s">
        <v>659</v>
      </c>
      <c r="F163" s="8">
        <v>3</v>
      </c>
      <c r="G163" s="8" t="s">
        <v>657</v>
      </c>
      <c r="H163" s="8">
        <v>3</v>
      </c>
      <c r="I163" s="8" t="s">
        <v>658</v>
      </c>
      <c r="J163" s="8">
        <v>3</v>
      </c>
      <c r="K163" s="8" t="s">
        <v>1214</v>
      </c>
      <c r="L163" s="8">
        <v>3</v>
      </c>
      <c r="M163" s="8" t="s">
        <v>321</v>
      </c>
      <c r="N163" s="8" t="s">
        <v>513</v>
      </c>
      <c r="O163" s="8" t="s">
        <v>940</v>
      </c>
      <c r="P163" s="114" t="s">
        <v>865</v>
      </c>
      <c r="Q163" s="8"/>
    </row>
    <row r="164" spans="1:17" ht="18" customHeight="1" x14ac:dyDescent="0.3">
      <c r="A164" s="8" t="s">
        <v>871</v>
      </c>
      <c r="B164" s="8" t="s">
        <v>946</v>
      </c>
      <c r="C164" s="8" t="s">
        <v>655</v>
      </c>
      <c r="D164" s="8">
        <v>3</v>
      </c>
      <c r="E164" s="8" t="s">
        <v>659</v>
      </c>
      <c r="F164" s="8">
        <v>3</v>
      </c>
      <c r="G164" s="8" t="s">
        <v>657</v>
      </c>
      <c r="H164" s="8">
        <v>3</v>
      </c>
      <c r="I164" s="8" t="s">
        <v>658</v>
      </c>
      <c r="J164" s="8">
        <v>3</v>
      </c>
      <c r="K164" s="8" t="s">
        <v>1214</v>
      </c>
      <c r="L164" s="8">
        <v>3</v>
      </c>
      <c r="M164" s="8" t="s">
        <v>321</v>
      </c>
      <c r="N164" s="8" t="s">
        <v>513</v>
      </c>
      <c r="O164" s="8" t="s">
        <v>1007</v>
      </c>
      <c r="P164" s="114" t="s">
        <v>1008</v>
      </c>
      <c r="Q164" s="8"/>
    </row>
    <row r="165" spans="1:17" ht="18" customHeight="1" x14ac:dyDescent="0.3">
      <c r="A165" s="8" t="s">
        <v>871</v>
      </c>
      <c r="B165" s="8" t="s">
        <v>946</v>
      </c>
      <c r="C165" s="8" t="s">
        <v>655</v>
      </c>
      <c r="D165" s="8">
        <v>3</v>
      </c>
      <c r="E165" s="8" t="s">
        <v>659</v>
      </c>
      <c r="F165" s="8">
        <v>3</v>
      </c>
      <c r="G165" s="8" t="s">
        <v>657</v>
      </c>
      <c r="H165" s="8">
        <v>3</v>
      </c>
      <c r="I165" s="8" t="s">
        <v>658</v>
      </c>
      <c r="J165" s="8">
        <v>3</v>
      </c>
      <c r="K165" s="8" t="s">
        <v>1214</v>
      </c>
      <c r="L165" s="8">
        <v>3</v>
      </c>
      <c r="M165" s="8" t="s">
        <v>321</v>
      </c>
      <c r="N165" s="8" t="s">
        <v>514</v>
      </c>
      <c r="O165" s="8" t="s">
        <v>940</v>
      </c>
      <c r="P165" s="114" t="s">
        <v>865</v>
      </c>
      <c r="Q165" s="8"/>
    </row>
    <row r="166" spans="1:17" ht="18" customHeight="1" x14ac:dyDescent="0.3">
      <c r="A166" s="8" t="s">
        <v>871</v>
      </c>
      <c r="B166" s="8" t="s">
        <v>946</v>
      </c>
      <c r="C166" s="8" t="s">
        <v>655</v>
      </c>
      <c r="D166" s="8">
        <v>3</v>
      </c>
      <c r="E166" s="8" t="s">
        <v>659</v>
      </c>
      <c r="F166" s="8">
        <v>3</v>
      </c>
      <c r="G166" s="8" t="s">
        <v>657</v>
      </c>
      <c r="H166" s="8">
        <v>3</v>
      </c>
      <c r="I166" s="8" t="s">
        <v>658</v>
      </c>
      <c r="J166" s="8">
        <v>3</v>
      </c>
      <c r="K166" s="8" t="s">
        <v>1214</v>
      </c>
      <c r="L166" s="8">
        <v>3</v>
      </c>
      <c r="M166" s="8" t="s">
        <v>321</v>
      </c>
      <c r="N166" s="8" t="s">
        <v>514</v>
      </c>
      <c r="O166" s="8" t="s">
        <v>1007</v>
      </c>
      <c r="P166" s="114" t="s">
        <v>1008</v>
      </c>
      <c r="Q166" s="8"/>
    </row>
    <row r="167" spans="1:17" ht="18" customHeight="1" x14ac:dyDescent="0.3">
      <c r="A167" s="8" t="s">
        <v>871</v>
      </c>
      <c r="B167" s="8" t="s">
        <v>946</v>
      </c>
      <c r="C167" s="8" t="s">
        <v>655</v>
      </c>
      <c r="D167" s="8">
        <v>3</v>
      </c>
      <c r="E167" s="8" t="s">
        <v>659</v>
      </c>
      <c r="F167" s="8">
        <v>3</v>
      </c>
      <c r="G167" s="8" t="s">
        <v>657</v>
      </c>
      <c r="H167" s="8">
        <v>3</v>
      </c>
      <c r="I167" s="8" t="s">
        <v>658</v>
      </c>
      <c r="J167" s="8">
        <v>3</v>
      </c>
      <c r="K167" s="8" t="s">
        <v>1214</v>
      </c>
      <c r="L167" s="8">
        <v>3</v>
      </c>
      <c r="M167" s="8" t="s">
        <v>321</v>
      </c>
      <c r="N167" s="8" t="s">
        <v>515</v>
      </c>
      <c r="O167" s="8" t="s">
        <v>940</v>
      </c>
      <c r="P167" s="114" t="s">
        <v>865</v>
      </c>
      <c r="Q167" s="8"/>
    </row>
    <row r="168" spans="1:17" ht="18" customHeight="1" x14ac:dyDescent="0.3">
      <c r="A168" s="8" t="s">
        <v>871</v>
      </c>
      <c r="B168" s="8" t="s">
        <v>946</v>
      </c>
      <c r="C168" s="8" t="s">
        <v>655</v>
      </c>
      <c r="D168" s="8">
        <v>3</v>
      </c>
      <c r="E168" s="8" t="s">
        <v>659</v>
      </c>
      <c r="F168" s="8">
        <v>3</v>
      </c>
      <c r="G168" s="8" t="s">
        <v>657</v>
      </c>
      <c r="H168" s="8">
        <v>3</v>
      </c>
      <c r="I168" s="8" t="s">
        <v>658</v>
      </c>
      <c r="J168" s="8">
        <v>3</v>
      </c>
      <c r="K168" s="8" t="s">
        <v>1214</v>
      </c>
      <c r="L168" s="8">
        <v>3</v>
      </c>
      <c r="M168" s="8" t="s">
        <v>321</v>
      </c>
      <c r="N168" s="8" t="s">
        <v>515</v>
      </c>
      <c r="O168" s="8" t="s">
        <v>1007</v>
      </c>
      <c r="P168" s="114" t="s">
        <v>1008</v>
      </c>
      <c r="Q168" s="8"/>
    </row>
    <row r="169" spans="1:17" ht="18" customHeight="1" x14ac:dyDescent="0.3">
      <c r="A169" s="8" t="s">
        <v>871</v>
      </c>
      <c r="B169" s="8" t="s">
        <v>946</v>
      </c>
      <c r="C169" s="8" t="s">
        <v>655</v>
      </c>
      <c r="D169" s="8">
        <v>3</v>
      </c>
      <c r="E169" s="8" t="s">
        <v>659</v>
      </c>
      <c r="F169" s="8">
        <v>3</v>
      </c>
      <c r="G169" s="8" t="s">
        <v>657</v>
      </c>
      <c r="H169" s="8">
        <v>3</v>
      </c>
      <c r="I169" s="8" t="s">
        <v>658</v>
      </c>
      <c r="J169" s="8">
        <v>3</v>
      </c>
      <c r="K169" s="8" t="s">
        <v>1214</v>
      </c>
      <c r="L169" s="8">
        <v>3</v>
      </c>
      <c r="M169" s="8" t="s">
        <v>321</v>
      </c>
      <c r="N169" s="8" t="s">
        <v>516</v>
      </c>
      <c r="O169" s="8" t="s">
        <v>940</v>
      </c>
      <c r="P169" s="114" t="s">
        <v>865</v>
      </c>
      <c r="Q169" s="8"/>
    </row>
    <row r="170" spans="1:17" ht="18" customHeight="1" x14ac:dyDescent="0.3">
      <c r="A170" s="8" t="s">
        <v>871</v>
      </c>
      <c r="B170" s="8" t="s">
        <v>946</v>
      </c>
      <c r="C170" s="8" t="s">
        <v>655</v>
      </c>
      <c r="D170" s="8">
        <v>3</v>
      </c>
      <c r="E170" s="8" t="s">
        <v>659</v>
      </c>
      <c r="F170" s="8">
        <v>3</v>
      </c>
      <c r="G170" s="8" t="s">
        <v>657</v>
      </c>
      <c r="H170" s="8">
        <v>3</v>
      </c>
      <c r="I170" s="8" t="s">
        <v>658</v>
      </c>
      <c r="J170" s="8">
        <v>3</v>
      </c>
      <c r="K170" s="8" t="s">
        <v>1214</v>
      </c>
      <c r="L170" s="8">
        <v>3</v>
      </c>
      <c r="M170" s="8" t="s">
        <v>321</v>
      </c>
      <c r="N170" s="8" t="s">
        <v>516</v>
      </c>
      <c r="O170" s="8" t="s">
        <v>1007</v>
      </c>
      <c r="P170" s="114" t="s">
        <v>1008</v>
      </c>
      <c r="Q170" s="8"/>
    </row>
    <row r="171" spans="1:17" ht="18" customHeight="1" x14ac:dyDescent="0.3">
      <c r="A171" s="8" t="s">
        <v>871</v>
      </c>
      <c r="B171" s="8" t="s">
        <v>946</v>
      </c>
      <c r="C171" s="8" t="s">
        <v>655</v>
      </c>
      <c r="D171" s="8">
        <v>3</v>
      </c>
      <c r="E171" s="8" t="s">
        <v>659</v>
      </c>
      <c r="F171" s="8">
        <v>3</v>
      </c>
      <c r="G171" s="8" t="s">
        <v>657</v>
      </c>
      <c r="H171" s="8">
        <v>3</v>
      </c>
      <c r="I171" s="8" t="s">
        <v>658</v>
      </c>
      <c r="J171" s="8">
        <v>3</v>
      </c>
      <c r="K171" s="8" t="s">
        <v>1214</v>
      </c>
      <c r="L171" s="8">
        <v>3</v>
      </c>
      <c r="M171" s="8" t="s">
        <v>321</v>
      </c>
      <c r="N171" s="8" t="s">
        <v>517</v>
      </c>
      <c r="O171" s="8" t="s">
        <v>940</v>
      </c>
      <c r="P171" s="114" t="s">
        <v>865</v>
      </c>
      <c r="Q171" s="8"/>
    </row>
    <row r="172" spans="1:17" ht="18" customHeight="1" x14ac:dyDescent="0.3">
      <c r="A172" s="8" t="s">
        <v>871</v>
      </c>
      <c r="B172" s="8" t="s">
        <v>946</v>
      </c>
      <c r="C172" s="8" t="s">
        <v>655</v>
      </c>
      <c r="D172" s="8">
        <v>3</v>
      </c>
      <c r="E172" s="8" t="s">
        <v>659</v>
      </c>
      <c r="F172" s="8">
        <v>3</v>
      </c>
      <c r="G172" s="8" t="s">
        <v>657</v>
      </c>
      <c r="H172" s="8">
        <v>3</v>
      </c>
      <c r="I172" s="8" t="s">
        <v>658</v>
      </c>
      <c r="J172" s="8">
        <v>3</v>
      </c>
      <c r="K172" s="8" t="s">
        <v>1214</v>
      </c>
      <c r="L172" s="8">
        <v>3</v>
      </c>
      <c r="M172" s="8" t="s">
        <v>321</v>
      </c>
      <c r="N172" s="8" t="s">
        <v>517</v>
      </c>
      <c r="O172" s="8" t="s">
        <v>1007</v>
      </c>
      <c r="P172" s="114" t="s">
        <v>1008</v>
      </c>
      <c r="Q172" s="8"/>
    </row>
    <row r="173" spans="1:17" ht="18" customHeight="1" x14ac:dyDescent="0.3">
      <c r="A173" s="8" t="s">
        <v>871</v>
      </c>
      <c r="B173" s="8" t="s">
        <v>946</v>
      </c>
      <c r="C173" s="8" t="s">
        <v>655</v>
      </c>
      <c r="D173" s="8">
        <v>3</v>
      </c>
      <c r="E173" s="8" t="s">
        <v>659</v>
      </c>
      <c r="F173" s="8">
        <v>3</v>
      </c>
      <c r="G173" s="8" t="s">
        <v>657</v>
      </c>
      <c r="H173" s="8">
        <v>3</v>
      </c>
      <c r="I173" s="8" t="s">
        <v>658</v>
      </c>
      <c r="J173" s="8">
        <v>3</v>
      </c>
      <c r="K173" s="8" t="s">
        <v>1214</v>
      </c>
      <c r="L173" s="8">
        <v>3</v>
      </c>
      <c r="M173" s="8" t="s">
        <v>321</v>
      </c>
      <c r="N173" s="8" t="s">
        <v>607</v>
      </c>
      <c r="O173" s="8" t="s">
        <v>940</v>
      </c>
      <c r="P173" s="114" t="s">
        <v>865</v>
      </c>
      <c r="Q173" s="8"/>
    </row>
    <row r="174" spans="1:17" ht="18" customHeight="1" x14ac:dyDescent="0.3">
      <c r="A174" s="8" t="s">
        <v>871</v>
      </c>
      <c r="B174" s="8" t="s">
        <v>946</v>
      </c>
      <c r="C174" s="8" t="s">
        <v>655</v>
      </c>
      <c r="D174" s="8">
        <v>3</v>
      </c>
      <c r="E174" s="8" t="s">
        <v>659</v>
      </c>
      <c r="F174" s="8">
        <v>3</v>
      </c>
      <c r="G174" s="8" t="s">
        <v>657</v>
      </c>
      <c r="H174" s="8">
        <v>3</v>
      </c>
      <c r="I174" s="8" t="s">
        <v>658</v>
      </c>
      <c r="J174" s="8">
        <v>3</v>
      </c>
      <c r="K174" s="8" t="s">
        <v>1214</v>
      </c>
      <c r="L174" s="8">
        <v>3</v>
      </c>
      <c r="M174" s="8" t="s">
        <v>321</v>
      </c>
      <c r="N174" s="8" t="s">
        <v>607</v>
      </c>
      <c r="O174" s="8" t="s">
        <v>1007</v>
      </c>
      <c r="P174" s="114" t="s">
        <v>1008</v>
      </c>
      <c r="Q174" s="8"/>
    </row>
    <row r="175" spans="1:17" ht="18" customHeight="1" x14ac:dyDescent="0.3">
      <c r="A175" s="8" t="s">
        <v>871</v>
      </c>
      <c r="B175" s="8" t="s">
        <v>946</v>
      </c>
      <c r="C175" s="8" t="s">
        <v>655</v>
      </c>
      <c r="D175" s="8">
        <v>3</v>
      </c>
      <c r="E175" s="8" t="s">
        <v>659</v>
      </c>
      <c r="F175" s="8">
        <v>3</v>
      </c>
      <c r="G175" s="8" t="s">
        <v>657</v>
      </c>
      <c r="H175" s="8">
        <v>3</v>
      </c>
      <c r="I175" s="8" t="s">
        <v>658</v>
      </c>
      <c r="J175" s="8">
        <v>3</v>
      </c>
      <c r="K175" s="8" t="s">
        <v>1214</v>
      </c>
      <c r="L175" s="8">
        <v>3</v>
      </c>
      <c r="M175" s="8" t="s">
        <v>321</v>
      </c>
      <c r="N175" s="8" t="s">
        <v>609</v>
      </c>
      <c r="O175" s="8" t="s">
        <v>940</v>
      </c>
      <c r="P175" s="114" t="s">
        <v>865</v>
      </c>
      <c r="Q175" s="8"/>
    </row>
    <row r="176" spans="1:17" ht="18" customHeight="1" x14ac:dyDescent="0.3">
      <c r="A176" s="8" t="s">
        <v>871</v>
      </c>
      <c r="B176" s="8" t="s">
        <v>946</v>
      </c>
      <c r="C176" s="8" t="s">
        <v>655</v>
      </c>
      <c r="D176" s="8">
        <v>3</v>
      </c>
      <c r="E176" s="8" t="s">
        <v>659</v>
      </c>
      <c r="F176" s="8">
        <v>3</v>
      </c>
      <c r="G176" s="8" t="s">
        <v>657</v>
      </c>
      <c r="H176" s="8">
        <v>3</v>
      </c>
      <c r="I176" s="8" t="s">
        <v>658</v>
      </c>
      <c r="J176" s="8">
        <v>3</v>
      </c>
      <c r="K176" s="8" t="s">
        <v>1214</v>
      </c>
      <c r="L176" s="8">
        <v>3</v>
      </c>
      <c r="M176" s="8" t="s">
        <v>321</v>
      </c>
      <c r="N176" s="8" t="s">
        <v>609</v>
      </c>
      <c r="O176" s="8" t="s">
        <v>1007</v>
      </c>
      <c r="P176" s="114" t="s">
        <v>1008</v>
      </c>
      <c r="Q176" s="8"/>
    </row>
    <row r="177" spans="1:17" ht="18" customHeight="1" x14ac:dyDescent="0.3">
      <c r="A177" s="8" t="s">
        <v>871</v>
      </c>
      <c r="B177" s="8" t="s">
        <v>946</v>
      </c>
      <c r="C177" s="8" t="s">
        <v>655</v>
      </c>
      <c r="D177" s="8">
        <v>3</v>
      </c>
      <c r="E177" s="8" t="s">
        <v>659</v>
      </c>
      <c r="F177" s="8">
        <v>3</v>
      </c>
      <c r="G177" s="8" t="s">
        <v>657</v>
      </c>
      <c r="H177" s="8">
        <v>3</v>
      </c>
      <c r="I177" s="8" t="s">
        <v>658</v>
      </c>
      <c r="J177" s="8">
        <v>3</v>
      </c>
      <c r="K177" s="8" t="s">
        <v>1214</v>
      </c>
      <c r="L177" s="8">
        <v>3</v>
      </c>
      <c r="M177" s="8" t="s">
        <v>321</v>
      </c>
      <c r="N177" s="8" t="s">
        <v>608</v>
      </c>
      <c r="O177" s="8" t="s">
        <v>940</v>
      </c>
      <c r="P177" s="114" t="s">
        <v>865</v>
      </c>
      <c r="Q177" s="8"/>
    </row>
    <row r="178" spans="1:17" ht="18" customHeight="1" x14ac:dyDescent="0.3">
      <c r="A178" s="8" t="s">
        <v>871</v>
      </c>
      <c r="B178" s="8" t="s">
        <v>946</v>
      </c>
      <c r="C178" s="8" t="s">
        <v>655</v>
      </c>
      <c r="D178" s="8">
        <v>3</v>
      </c>
      <c r="E178" s="8" t="s">
        <v>659</v>
      </c>
      <c r="F178" s="8">
        <v>3</v>
      </c>
      <c r="G178" s="8" t="s">
        <v>657</v>
      </c>
      <c r="H178" s="8">
        <v>3</v>
      </c>
      <c r="I178" s="8" t="s">
        <v>658</v>
      </c>
      <c r="J178" s="8">
        <v>3</v>
      </c>
      <c r="K178" s="8" t="s">
        <v>1214</v>
      </c>
      <c r="L178" s="8">
        <v>3</v>
      </c>
      <c r="M178" s="8" t="s">
        <v>321</v>
      </c>
      <c r="N178" s="8" t="s">
        <v>608</v>
      </c>
      <c r="O178" s="8" t="s">
        <v>1007</v>
      </c>
      <c r="P178" s="114" t="s">
        <v>1008</v>
      </c>
      <c r="Q178" s="8"/>
    </row>
    <row r="179" spans="1:17" ht="18" customHeight="1" x14ac:dyDescent="0.3">
      <c r="A179" s="8" t="s">
        <v>872</v>
      </c>
      <c r="B179" s="8" t="s">
        <v>947</v>
      </c>
      <c r="C179" s="8" t="s">
        <v>655</v>
      </c>
      <c r="D179" s="8">
        <v>3</v>
      </c>
      <c r="E179" s="8" t="s">
        <v>656</v>
      </c>
      <c r="F179" s="8">
        <v>2</v>
      </c>
      <c r="G179" s="8" t="s">
        <v>660</v>
      </c>
      <c r="H179" s="8">
        <v>4</v>
      </c>
      <c r="I179" s="8" t="s">
        <v>658</v>
      </c>
      <c r="J179" s="8">
        <v>3</v>
      </c>
      <c r="K179" s="8" t="s">
        <v>494</v>
      </c>
      <c r="L179" s="8">
        <v>4</v>
      </c>
      <c r="M179" s="8" t="s">
        <v>355</v>
      </c>
      <c r="N179" s="8" t="s">
        <v>354</v>
      </c>
      <c r="O179" s="8" t="s">
        <v>939</v>
      </c>
      <c r="P179" s="114" t="s">
        <v>870</v>
      </c>
      <c r="Q179" s="8"/>
    </row>
    <row r="180" spans="1:17" ht="18" customHeight="1" x14ac:dyDescent="0.3">
      <c r="A180" s="8" t="s">
        <v>872</v>
      </c>
      <c r="B180" s="8" t="s">
        <v>947</v>
      </c>
      <c r="C180" s="8" t="s">
        <v>655</v>
      </c>
      <c r="D180" s="8">
        <v>3</v>
      </c>
      <c r="E180" s="8" t="s">
        <v>656</v>
      </c>
      <c r="F180" s="8">
        <v>2</v>
      </c>
      <c r="G180" s="8" t="s">
        <v>660</v>
      </c>
      <c r="H180" s="8">
        <v>4</v>
      </c>
      <c r="I180" s="8" t="s">
        <v>658</v>
      </c>
      <c r="J180" s="8">
        <v>3</v>
      </c>
      <c r="K180" s="8" t="s">
        <v>494</v>
      </c>
      <c r="L180" s="8">
        <v>4</v>
      </c>
      <c r="M180" s="8" t="s">
        <v>355</v>
      </c>
      <c r="N180" s="8" t="s">
        <v>356</v>
      </c>
      <c r="O180" s="8" t="s">
        <v>939</v>
      </c>
      <c r="P180" s="114" t="s">
        <v>870</v>
      </c>
      <c r="Q180" s="8"/>
    </row>
    <row r="181" spans="1:17" ht="18" customHeight="1" x14ac:dyDescent="0.3">
      <c r="A181" s="8" t="s">
        <v>872</v>
      </c>
      <c r="B181" s="8" t="s">
        <v>947</v>
      </c>
      <c r="C181" s="8" t="s">
        <v>655</v>
      </c>
      <c r="D181" s="8">
        <v>3</v>
      </c>
      <c r="E181" s="8" t="s">
        <v>656</v>
      </c>
      <c r="F181" s="8">
        <v>2</v>
      </c>
      <c r="G181" s="8" t="s">
        <v>660</v>
      </c>
      <c r="H181" s="8">
        <v>4</v>
      </c>
      <c r="I181" s="8" t="s">
        <v>658</v>
      </c>
      <c r="J181" s="8">
        <v>3</v>
      </c>
      <c r="K181" s="8" t="s">
        <v>494</v>
      </c>
      <c r="L181" s="8">
        <v>4</v>
      </c>
      <c r="M181" s="8" t="s">
        <v>355</v>
      </c>
      <c r="N181" s="8" t="s">
        <v>873</v>
      </c>
      <c r="O181" s="8" t="s">
        <v>939</v>
      </c>
      <c r="P181" s="114" t="s">
        <v>870</v>
      </c>
      <c r="Q181" s="8"/>
    </row>
    <row r="182" spans="1:17" ht="18" customHeight="1" x14ac:dyDescent="0.3">
      <c r="A182" s="8" t="s">
        <v>872</v>
      </c>
      <c r="B182" s="8" t="s">
        <v>947</v>
      </c>
      <c r="C182" s="8" t="s">
        <v>655</v>
      </c>
      <c r="D182" s="8">
        <v>3</v>
      </c>
      <c r="E182" s="8" t="s">
        <v>656</v>
      </c>
      <c r="F182" s="8">
        <v>2</v>
      </c>
      <c r="G182" s="8" t="s">
        <v>660</v>
      </c>
      <c r="H182" s="8">
        <v>4</v>
      </c>
      <c r="I182" s="8" t="s">
        <v>658</v>
      </c>
      <c r="J182" s="8">
        <v>3</v>
      </c>
      <c r="K182" s="8" t="s">
        <v>494</v>
      </c>
      <c r="L182" s="8">
        <v>4</v>
      </c>
      <c r="M182" s="8" t="s">
        <v>355</v>
      </c>
      <c r="N182" s="8" t="s">
        <v>357</v>
      </c>
      <c r="O182" s="8" t="s">
        <v>939</v>
      </c>
      <c r="P182" s="114" t="s">
        <v>870</v>
      </c>
      <c r="Q182" s="8"/>
    </row>
    <row r="183" spans="1:17" ht="18" customHeight="1" x14ac:dyDescent="0.3">
      <c r="A183" s="8" t="s">
        <v>872</v>
      </c>
      <c r="B183" s="8" t="s">
        <v>947</v>
      </c>
      <c r="C183" s="8" t="s">
        <v>655</v>
      </c>
      <c r="D183" s="8">
        <v>3</v>
      </c>
      <c r="E183" s="8" t="s">
        <v>656</v>
      </c>
      <c r="F183" s="8">
        <v>2</v>
      </c>
      <c r="G183" s="8" t="s">
        <v>660</v>
      </c>
      <c r="H183" s="8">
        <v>4</v>
      </c>
      <c r="I183" s="8" t="s">
        <v>658</v>
      </c>
      <c r="J183" s="8">
        <v>3</v>
      </c>
      <c r="K183" s="8" t="s">
        <v>494</v>
      </c>
      <c r="L183" s="8">
        <v>4</v>
      </c>
      <c r="M183" s="8" t="s">
        <v>355</v>
      </c>
      <c r="N183" s="8" t="s">
        <v>874</v>
      </c>
      <c r="O183" s="8" t="s">
        <v>939</v>
      </c>
      <c r="P183" s="114" t="s">
        <v>870</v>
      </c>
      <c r="Q183" s="8"/>
    </row>
    <row r="184" spans="1:17" ht="18" customHeight="1" x14ac:dyDescent="0.3">
      <c r="A184" s="8" t="s">
        <v>872</v>
      </c>
      <c r="B184" s="8" t="s">
        <v>947</v>
      </c>
      <c r="C184" s="8" t="s">
        <v>655</v>
      </c>
      <c r="D184" s="8">
        <v>3</v>
      </c>
      <c r="E184" s="8" t="s">
        <v>656</v>
      </c>
      <c r="F184" s="8">
        <v>2</v>
      </c>
      <c r="G184" s="8" t="s">
        <v>660</v>
      </c>
      <c r="H184" s="8">
        <v>4</v>
      </c>
      <c r="I184" s="8" t="s">
        <v>658</v>
      </c>
      <c r="J184" s="8">
        <v>3</v>
      </c>
      <c r="K184" s="8" t="s">
        <v>494</v>
      </c>
      <c r="L184" s="8">
        <v>4</v>
      </c>
      <c r="M184" s="8" t="s">
        <v>355</v>
      </c>
      <c r="N184" s="8" t="s">
        <v>358</v>
      </c>
      <c r="O184" s="8" t="s">
        <v>939</v>
      </c>
      <c r="P184" s="114" t="s">
        <v>870</v>
      </c>
      <c r="Q184" s="8"/>
    </row>
    <row r="185" spans="1:17" ht="18" customHeight="1" x14ac:dyDescent="0.3">
      <c r="A185" s="8" t="s">
        <v>872</v>
      </c>
      <c r="B185" s="8" t="s">
        <v>947</v>
      </c>
      <c r="C185" s="8" t="s">
        <v>655</v>
      </c>
      <c r="D185" s="8">
        <v>3</v>
      </c>
      <c r="E185" s="8" t="s">
        <v>656</v>
      </c>
      <c r="F185" s="8">
        <v>2</v>
      </c>
      <c r="G185" s="8" t="s">
        <v>660</v>
      </c>
      <c r="H185" s="8">
        <v>4</v>
      </c>
      <c r="I185" s="8" t="s">
        <v>658</v>
      </c>
      <c r="J185" s="8">
        <v>3</v>
      </c>
      <c r="K185" s="8" t="s">
        <v>494</v>
      </c>
      <c r="L185" s="8">
        <v>4</v>
      </c>
      <c r="M185" s="8" t="s">
        <v>355</v>
      </c>
      <c r="N185" s="8" t="s">
        <v>875</v>
      </c>
      <c r="O185" s="8" t="s">
        <v>939</v>
      </c>
      <c r="P185" s="114" t="s">
        <v>870</v>
      </c>
      <c r="Q185" s="8"/>
    </row>
    <row r="186" spans="1:17" ht="18" customHeight="1" x14ac:dyDescent="0.3">
      <c r="A186" s="8" t="s">
        <v>872</v>
      </c>
      <c r="B186" s="8" t="s">
        <v>947</v>
      </c>
      <c r="C186" s="8" t="s">
        <v>655</v>
      </c>
      <c r="D186" s="8">
        <v>3</v>
      </c>
      <c r="E186" s="8" t="s">
        <v>656</v>
      </c>
      <c r="F186" s="8">
        <v>2</v>
      </c>
      <c r="G186" s="8" t="s">
        <v>660</v>
      </c>
      <c r="H186" s="8">
        <v>4</v>
      </c>
      <c r="I186" s="8" t="s">
        <v>658</v>
      </c>
      <c r="J186" s="8">
        <v>3</v>
      </c>
      <c r="K186" s="8" t="s">
        <v>494</v>
      </c>
      <c r="L186" s="8">
        <v>4</v>
      </c>
      <c r="M186" s="8" t="s">
        <v>355</v>
      </c>
      <c r="N186" s="8" t="s">
        <v>359</v>
      </c>
      <c r="O186" s="8" t="s">
        <v>939</v>
      </c>
      <c r="P186" s="114" t="s">
        <v>870</v>
      </c>
      <c r="Q186" s="8"/>
    </row>
    <row r="187" spans="1:17" ht="18" customHeight="1" x14ac:dyDescent="0.3">
      <c r="A187" s="8" t="s">
        <v>872</v>
      </c>
      <c r="B187" s="8" t="s">
        <v>947</v>
      </c>
      <c r="C187" s="8" t="s">
        <v>655</v>
      </c>
      <c r="D187" s="8">
        <v>3</v>
      </c>
      <c r="E187" s="8" t="s">
        <v>656</v>
      </c>
      <c r="F187" s="8">
        <v>2</v>
      </c>
      <c r="G187" s="8" t="s">
        <v>660</v>
      </c>
      <c r="H187" s="8">
        <v>4</v>
      </c>
      <c r="I187" s="8" t="s">
        <v>658</v>
      </c>
      <c r="J187" s="8">
        <v>3</v>
      </c>
      <c r="K187" s="8" t="s">
        <v>494</v>
      </c>
      <c r="L187" s="8">
        <v>4</v>
      </c>
      <c r="M187" s="8" t="s">
        <v>355</v>
      </c>
      <c r="N187" s="8" t="s">
        <v>556</v>
      </c>
      <c r="O187" s="8" t="s">
        <v>939</v>
      </c>
      <c r="P187" s="114" t="s">
        <v>870</v>
      </c>
      <c r="Q187" s="8"/>
    </row>
    <row r="188" spans="1:17" ht="18" customHeight="1" x14ac:dyDescent="0.3">
      <c r="A188" s="8" t="s">
        <v>872</v>
      </c>
      <c r="B188" s="8" t="s">
        <v>947</v>
      </c>
      <c r="C188" s="8" t="s">
        <v>655</v>
      </c>
      <c r="D188" s="8">
        <v>3</v>
      </c>
      <c r="E188" s="8" t="s">
        <v>656</v>
      </c>
      <c r="F188" s="8">
        <v>2</v>
      </c>
      <c r="G188" s="8" t="s">
        <v>660</v>
      </c>
      <c r="H188" s="8">
        <v>4</v>
      </c>
      <c r="I188" s="8" t="s">
        <v>658</v>
      </c>
      <c r="J188" s="8">
        <v>3</v>
      </c>
      <c r="K188" s="8" t="s">
        <v>494</v>
      </c>
      <c r="L188" s="8">
        <v>4</v>
      </c>
      <c r="M188" s="8" t="s">
        <v>355</v>
      </c>
      <c r="N188" s="8" t="s">
        <v>360</v>
      </c>
      <c r="O188" s="8" t="s">
        <v>939</v>
      </c>
      <c r="P188" s="114" t="s">
        <v>870</v>
      </c>
      <c r="Q188" s="8"/>
    </row>
    <row r="189" spans="1:17" ht="18" customHeight="1" x14ac:dyDescent="0.3">
      <c r="A189" s="8" t="s">
        <v>872</v>
      </c>
      <c r="B189" s="8" t="s">
        <v>947</v>
      </c>
      <c r="C189" s="8" t="s">
        <v>655</v>
      </c>
      <c r="D189" s="8">
        <v>3</v>
      </c>
      <c r="E189" s="8" t="s">
        <v>656</v>
      </c>
      <c r="F189" s="8">
        <v>2</v>
      </c>
      <c r="G189" s="8" t="s">
        <v>660</v>
      </c>
      <c r="H189" s="8">
        <v>4</v>
      </c>
      <c r="I189" s="8" t="s">
        <v>658</v>
      </c>
      <c r="J189" s="8">
        <v>3</v>
      </c>
      <c r="K189" s="8" t="s">
        <v>494</v>
      </c>
      <c r="L189" s="8">
        <v>4</v>
      </c>
      <c r="M189" s="8" t="s">
        <v>355</v>
      </c>
      <c r="N189" s="8" t="s">
        <v>361</v>
      </c>
      <c r="O189" s="8" t="s">
        <v>939</v>
      </c>
      <c r="P189" s="114" t="s">
        <v>870</v>
      </c>
      <c r="Q189" s="8"/>
    </row>
    <row r="190" spans="1:17" ht="18" customHeight="1" x14ac:dyDescent="0.3">
      <c r="A190" s="8" t="s">
        <v>872</v>
      </c>
      <c r="B190" s="8" t="s">
        <v>947</v>
      </c>
      <c r="C190" s="8" t="s">
        <v>655</v>
      </c>
      <c r="D190" s="8">
        <v>3</v>
      </c>
      <c r="E190" s="8" t="s">
        <v>656</v>
      </c>
      <c r="F190" s="8">
        <v>2</v>
      </c>
      <c r="G190" s="8" t="s">
        <v>660</v>
      </c>
      <c r="H190" s="8">
        <v>4</v>
      </c>
      <c r="I190" s="8" t="s">
        <v>658</v>
      </c>
      <c r="J190" s="8">
        <v>3</v>
      </c>
      <c r="K190" s="8" t="s">
        <v>494</v>
      </c>
      <c r="L190" s="8">
        <v>4</v>
      </c>
      <c r="M190" s="8" t="s">
        <v>355</v>
      </c>
      <c r="N190" s="8" t="s">
        <v>362</v>
      </c>
      <c r="O190" s="8" t="s">
        <v>939</v>
      </c>
      <c r="P190" s="114" t="s">
        <v>870</v>
      </c>
      <c r="Q190" s="8"/>
    </row>
    <row r="191" spans="1:17" ht="18" customHeight="1" x14ac:dyDescent="0.3">
      <c r="A191" s="8" t="s">
        <v>872</v>
      </c>
      <c r="B191" s="8" t="s">
        <v>947</v>
      </c>
      <c r="C191" s="8" t="s">
        <v>655</v>
      </c>
      <c r="D191" s="8">
        <v>3</v>
      </c>
      <c r="E191" s="8" t="s">
        <v>656</v>
      </c>
      <c r="F191" s="8">
        <v>2</v>
      </c>
      <c r="G191" s="8" t="s">
        <v>660</v>
      </c>
      <c r="H191" s="8">
        <v>4</v>
      </c>
      <c r="I191" s="8" t="s">
        <v>658</v>
      </c>
      <c r="J191" s="8">
        <v>3</v>
      </c>
      <c r="K191" s="8" t="s">
        <v>494</v>
      </c>
      <c r="L191" s="8">
        <v>4</v>
      </c>
      <c r="M191" s="8" t="s">
        <v>355</v>
      </c>
      <c r="N191" s="8" t="s">
        <v>363</v>
      </c>
      <c r="O191" s="8" t="s">
        <v>939</v>
      </c>
      <c r="P191" s="114" t="s">
        <v>870</v>
      </c>
      <c r="Q191" s="8"/>
    </row>
    <row r="192" spans="1:17" ht="18" customHeight="1" x14ac:dyDescent="0.3">
      <c r="A192" s="8" t="s">
        <v>872</v>
      </c>
      <c r="B192" s="8" t="s">
        <v>947</v>
      </c>
      <c r="C192" s="8" t="s">
        <v>655</v>
      </c>
      <c r="D192" s="8">
        <v>3</v>
      </c>
      <c r="E192" s="8" t="s">
        <v>656</v>
      </c>
      <c r="F192" s="8">
        <v>2</v>
      </c>
      <c r="G192" s="8" t="s">
        <v>660</v>
      </c>
      <c r="H192" s="8">
        <v>4</v>
      </c>
      <c r="I192" s="8" t="s">
        <v>658</v>
      </c>
      <c r="J192" s="8">
        <v>3</v>
      </c>
      <c r="K192" s="8" t="s">
        <v>494</v>
      </c>
      <c r="L192" s="8">
        <v>4</v>
      </c>
      <c r="M192" s="8" t="s">
        <v>355</v>
      </c>
      <c r="N192" s="8" t="s">
        <v>364</v>
      </c>
      <c r="O192" s="8" t="s">
        <v>939</v>
      </c>
      <c r="P192" s="114" t="s">
        <v>870</v>
      </c>
      <c r="Q192" s="8"/>
    </row>
    <row r="193" spans="1:17" ht="18" customHeight="1" x14ac:dyDescent="0.3">
      <c r="A193" s="8" t="s">
        <v>872</v>
      </c>
      <c r="B193" s="8" t="s">
        <v>947</v>
      </c>
      <c r="C193" s="8" t="s">
        <v>655</v>
      </c>
      <c r="D193" s="8">
        <v>3</v>
      </c>
      <c r="E193" s="8" t="s">
        <v>656</v>
      </c>
      <c r="F193" s="8">
        <v>2</v>
      </c>
      <c r="G193" s="8" t="s">
        <v>660</v>
      </c>
      <c r="H193" s="8">
        <v>4</v>
      </c>
      <c r="I193" s="8" t="s">
        <v>658</v>
      </c>
      <c r="J193" s="8">
        <v>3</v>
      </c>
      <c r="K193" s="8" t="s">
        <v>494</v>
      </c>
      <c r="L193" s="8">
        <v>4</v>
      </c>
      <c r="M193" s="8" t="s">
        <v>355</v>
      </c>
      <c r="N193" s="8" t="s">
        <v>365</v>
      </c>
      <c r="O193" s="8" t="s">
        <v>939</v>
      </c>
      <c r="P193" s="114" t="s">
        <v>870</v>
      </c>
      <c r="Q193" s="8"/>
    </row>
    <row r="194" spans="1:17" ht="18" customHeight="1" x14ac:dyDescent="0.3">
      <c r="A194" s="8" t="s">
        <v>872</v>
      </c>
      <c r="B194" s="8" t="s">
        <v>947</v>
      </c>
      <c r="C194" s="8" t="s">
        <v>655</v>
      </c>
      <c r="D194" s="8">
        <v>3</v>
      </c>
      <c r="E194" s="8" t="s">
        <v>656</v>
      </c>
      <c r="F194" s="8">
        <v>2</v>
      </c>
      <c r="G194" s="8" t="s">
        <v>660</v>
      </c>
      <c r="H194" s="8">
        <v>4</v>
      </c>
      <c r="I194" s="8" t="s">
        <v>658</v>
      </c>
      <c r="J194" s="8">
        <v>3</v>
      </c>
      <c r="K194" s="8" t="s">
        <v>494</v>
      </c>
      <c r="L194" s="8">
        <v>4</v>
      </c>
      <c r="M194" s="8" t="s">
        <v>355</v>
      </c>
      <c r="N194" s="8" t="s">
        <v>366</v>
      </c>
      <c r="O194" s="8" t="s">
        <v>939</v>
      </c>
      <c r="P194" s="114" t="s">
        <v>870</v>
      </c>
      <c r="Q194" s="8"/>
    </row>
    <row r="195" spans="1:17" ht="18" customHeight="1" x14ac:dyDescent="0.3">
      <c r="A195" s="8" t="s">
        <v>872</v>
      </c>
      <c r="B195" s="8" t="s">
        <v>947</v>
      </c>
      <c r="C195" s="8" t="s">
        <v>655</v>
      </c>
      <c r="D195" s="8">
        <v>3</v>
      </c>
      <c r="E195" s="8" t="s">
        <v>656</v>
      </c>
      <c r="F195" s="8">
        <v>2</v>
      </c>
      <c r="G195" s="8" t="s">
        <v>660</v>
      </c>
      <c r="H195" s="8">
        <v>4</v>
      </c>
      <c r="I195" s="8" t="s">
        <v>658</v>
      </c>
      <c r="J195" s="8">
        <v>3</v>
      </c>
      <c r="K195" s="8" t="s">
        <v>494</v>
      </c>
      <c r="L195" s="8">
        <v>4</v>
      </c>
      <c r="M195" s="8" t="s">
        <v>355</v>
      </c>
      <c r="N195" s="8" t="s">
        <v>367</v>
      </c>
      <c r="O195" s="8" t="s">
        <v>939</v>
      </c>
      <c r="P195" s="114" t="s">
        <v>870</v>
      </c>
      <c r="Q195" s="8"/>
    </row>
    <row r="196" spans="1:17" ht="18" customHeight="1" x14ac:dyDescent="0.3">
      <c r="A196" s="8" t="s">
        <v>872</v>
      </c>
      <c r="B196" s="8" t="s">
        <v>947</v>
      </c>
      <c r="C196" s="8" t="s">
        <v>655</v>
      </c>
      <c r="D196" s="8">
        <v>3</v>
      </c>
      <c r="E196" s="8" t="s">
        <v>656</v>
      </c>
      <c r="F196" s="8">
        <v>2</v>
      </c>
      <c r="G196" s="8" t="s">
        <v>660</v>
      </c>
      <c r="H196" s="8">
        <v>4</v>
      </c>
      <c r="I196" s="8" t="s">
        <v>658</v>
      </c>
      <c r="J196" s="8">
        <v>3</v>
      </c>
      <c r="K196" s="8" t="s">
        <v>494</v>
      </c>
      <c r="L196" s="8">
        <v>4</v>
      </c>
      <c r="M196" s="8" t="s">
        <v>355</v>
      </c>
      <c r="N196" s="8" t="s">
        <v>368</v>
      </c>
      <c r="O196" s="8" t="s">
        <v>939</v>
      </c>
      <c r="P196" s="114" t="s">
        <v>870</v>
      </c>
      <c r="Q196" s="8"/>
    </row>
    <row r="197" spans="1:17" ht="18" customHeight="1" x14ac:dyDescent="0.3">
      <c r="A197" s="8" t="s">
        <v>872</v>
      </c>
      <c r="B197" s="8" t="s">
        <v>947</v>
      </c>
      <c r="C197" s="8" t="s">
        <v>655</v>
      </c>
      <c r="D197" s="8">
        <v>3</v>
      </c>
      <c r="E197" s="8" t="s">
        <v>656</v>
      </c>
      <c r="F197" s="8">
        <v>2</v>
      </c>
      <c r="G197" s="8" t="s">
        <v>660</v>
      </c>
      <c r="H197" s="8">
        <v>4</v>
      </c>
      <c r="I197" s="8" t="s">
        <v>658</v>
      </c>
      <c r="J197" s="8">
        <v>3</v>
      </c>
      <c r="K197" s="8" t="s">
        <v>494</v>
      </c>
      <c r="L197" s="8">
        <v>4</v>
      </c>
      <c r="M197" s="8" t="s">
        <v>355</v>
      </c>
      <c r="N197" s="8" t="s">
        <v>557</v>
      </c>
      <c r="O197" s="8" t="s">
        <v>939</v>
      </c>
      <c r="P197" s="114" t="s">
        <v>870</v>
      </c>
      <c r="Q197" s="8"/>
    </row>
    <row r="198" spans="1:17" ht="18" customHeight="1" x14ac:dyDescent="0.3">
      <c r="A198" s="8" t="s">
        <v>1211</v>
      </c>
      <c r="B198" s="8" t="s">
        <v>1212</v>
      </c>
      <c r="C198" s="8" t="s">
        <v>862</v>
      </c>
      <c r="D198" s="8">
        <v>4</v>
      </c>
      <c r="E198" s="8" t="s">
        <v>1213</v>
      </c>
      <c r="F198" s="8">
        <v>1</v>
      </c>
      <c r="G198" s="8" t="s">
        <v>657</v>
      </c>
      <c r="H198" s="8">
        <v>3</v>
      </c>
      <c r="I198" s="8" t="s">
        <v>658</v>
      </c>
      <c r="J198" s="8">
        <v>3</v>
      </c>
      <c r="K198" s="8" t="s">
        <v>1214</v>
      </c>
      <c r="L198" s="8">
        <v>3</v>
      </c>
      <c r="M198" s="8" t="s">
        <v>317</v>
      </c>
      <c r="N198" s="8" t="s">
        <v>1019</v>
      </c>
      <c r="O198" s="8" t="s">
        <v>1215</v>
      </c>
      <c r="P198" s="114" t="s">
        <v>1212</v>
      </c>
      <c r="Q198" s="8"/>
    </row>
    <row r="199" spans="1:17" ht="18" customHeight="1" x14ac:dyDescent="0.3">
      <c r="A199" s="8" t="s">
        <v>1211</v>
      </c>
      <c r="B199" s="8" t="s">
        <v>1212</v>
      </c>
      <c r="C199" s="8" t="s">
        <v>862</v>
      </c>
      <c r="D199" s="8">
        <v>4</v>
      </c>
      <c r="E199" s="8" t="s">
        <v>1213</v>
      </c>
      <c r="F199" s="8">
        <v>1</v>
      </c>
      <c r="G199" s="8" t="s">
        <v>657</v>
      </c>
      <c r="H199" s="8">
        <v>3</v>
      </c>
      <c r="I199" s="8" t="s">
        <v>658</v>
      </c>
      <c r="J199" s="8">
        <v>3</v>
      </c>
      <c r="K199" s="8" t="s">
        <v>1214</v>
      </c>
      <c r="L199" s="8">
        <v>3</v>
      </c>
      <c r="M199" s="8" t="s">
        <v>317</v>
      </c>
      <c r="N199" s="8" t="s">
        <v>1022</v>
      </c>
      <c r="O199" s="8" t="s">
        <v>1215</v>
      </c>
      <c r="P199" s="114" t="s">
        <v>1212</v>
      </c>
      <c r="Q199" s="8"/>
    </row>
    <row r="200" spans="1:17" ht="18" customHeight="1" x14ac:dyDescent="0.3">
      <c r="A200" s="8" t="s">
        <v>1211</v>
      </c>
      <c r="B200" s="8" t="s">
        <v>1212</v>
      </c>
      <c r="C200" s="8" t="s">
        <v>862</v>
      </c>
      <c r="D200" s="8">
        <v>4</v>
      </c>
      <c r="E200" s="8" t="s">
        <v>1213</v>
      </c>
      <c r="F200" s="8">
        <v>1</v>
      </c>
      <c r="G200" s="8" t="s">
        <v>657</v>
      </c>
      <c r="H200" s="8">
        <v>3</v>
      </c>
      <c r="I200" s="8" t="s">
        <v>658</v>
      </c>
      <c r="J200" s="8">
        <v>3</v>
      </c>
      <c r="K200" s="8" t="s">
        <v>1214</v>
      </c>
      <c r="L200" s="8">
        <v>3</v>
      </c>
      <c r="M200" s="8" t="s">
        <v>317</v>
      </c>
      <c r="N200" s="8" t="s">
        <v>1095</v>
      </c>
      <c r="O200" s="8" t="s">
        <v>1215</v>
      </c>
      <c r="P200" s="114" t="s">
        <v>1212</v>
      </c>
      <c r="Q200" s="8"/>
    </row>
    <row r="201" spans="1:17" ht="18" customHeight="1" x14ac:dyDescent="0.3">
      <c r="A201" s="8" t="s">
        <v>1211</v>
      </c>
      <c r="B201" s="8" t="s">
        <v>1212</v>
      </c>
      <c r="C201" s="8" t="s">
        <v>862</v>
      </c>
      <c r="D201" s="8">
        <v>4</v>
      </c>
      <c r="E201" s="8" t="s">
        <v>1213</v>
      </c>
      <c r="F201" s="8">
        <v>1</v>
      </c>
      <c r="G201" s="8" t="s">
        <v>657</v>
      </c>
      <c r="H201" s="8">
        <v>3</v>
      </c>
      <c r="I201" s="8" t="s">
        <v>658</v>
      </c>
      <c r="J201" s="8">
        <v>3</v>
      </c>
      <c r="K201" s="8" t="s">
        <v>1214</v>
      </c>
      <c r="L201" s="8">
        <v>3</v>
      </c>
      <c r="M201" s="8" t="s">
        <v>317</v>
      </c>
      <c r="N201" s="8" t="s">
        <v>1096</v>
      </c>
      <c r="O201" s="8" t="s">
        <v>1215</v>
      </c>
      <c r="P201" s="114" t="s">
        <v>1212</v>
      </c>
      <c r="Q201" s="8"/>
    </row>
    <row r="202" spans="1:17" ht="18" customHeight="1" x14ac:dyDescent="0.3">
      <c r="A202" s="8" t="s">
        <v>1211</v>
      </c>
      <c r="B202" s="8" t="s">
        <v>1212</v>
      </c>
      <c r="C202" s="8" t="s">
        <v>862</v>
      </c>
      <c r="D202" s="8">
        <v>4</v>
      </c>
      <c r="E202" s="8" t="s">
        <v>1213</v>
      </c>
      <c r="F202" s="8">
        <v>1</v>
      </c>
      <c r="G202" s="8" t="s">
        <v>657</v>
      </c>
      <c r="H202" s="8">
        <v>3</v>
      </c>
      <c r="I202" s="8" t="s">
        <v>658</v>
      </c>
      <c r="J202" s="8">
        <v>3</v>
      </c>
      <c r="K202" s="8" t="s">
        <v>1214</v>
      </c>
      <c r="L202" s="8">
        <v>3</v>
      </c>
      <c r="M202" s="8" t="s">
        <v>317</v>
      </c>
      <c r="N202" s="8" t="s">
        <v>1098</v>
      </c>
      <c r="O202" s="8" t="s">
        <v>1215</v>
      </c>
      <c r="P202" s="114" t="s">
        <v>1212</v>
      </c>
      <c r="Q202" s="8"/>
    </row>
    <row r="203" spans="1:17" ht="18" customHeight="1" x14ac:dyDescent="0.3">
      <c r="A203" s="8" t="s">
        <v>1211</v>
      </c>
      <c r="B203" s="8" t="s">
        <v>1212</v>
      </c>
      <c r="C203" s="8" t="s">
        <v>862</v>
      </c>
      <c r="D203" s="8">
        <v>4</v>
      </c>
      <c r="E203" s="8" t="s">
        <v>1213</v>
      </c>
      <c r="F203" s="8">
        <v>1</v>
      </c>
      <c r="G203" s="8" t="s">
        <v>657</v>
      </c>
      <c r="H203" s="8">
        <v>3</v>
      </c>
      <c r="I203" s="8" t="s">
        <v>658</v>
      </c>
      <c r="J203" s="8">
        <v>3</v>
      </c>
      <c r="K203" s="8" t="s">
        <v>1214</v>
      </c>
      <c r="L203" s="8">
        <v>3</v>
      </c>
      <c r="M203" s="8" t="s">
        <v>317</v>
      </c>
      <c r="N203" s="8" t="s">
        <v>1099</v>
      </c>
      <c r="O203" s="8" t="s">
        <v>1215</v>
      </c>
      <c r="P203" s="114" t="s">
        <v>1212</v>
      </c>
      <c r="Q203" s="8"/>
    </row>
    <row r="204" spans="1:17" ht="18" customHeight="1" x14ac:dyDescent="0.3">
      <c r="A204" s="8" t="s">
        <v>1211</v>
      </c>
      <c r="B204" s="8" t="s">
        <v>1212</v>
      </c>
      <c r="C204" s="8" t="s">
        <v>862</v>
      </c>
      <c r="D204" s="8">
        <v>4</v>
      </c>
      <c r="E204" s="8" t="s">
        <v>1213</v>
      </c>
      <c r="F204" s="8">
        <v>1</v>
      </c>
      <c r="G204" s="8" t="s">
        <v>657</v>
      </c>
      <c r="H204" s="8">
        <v>3</v>
      </c>
      <c r="I204" s="8" t="s">
        <v>658</v>
      </c>
      <c r="J204" s="8">
        <v>3</v>
      </c>
      <c r="K204" s="8" t="s">
        <v>1214</v>
      </c>
      <c r="L204" s="8">
        <v>3</v>
      </c>
      <c r="M204" s="8" t="s">
        <v>317</v>
      </c>
      <c r="N204" s="8" t="s">
        <v>1100</v>
      </c>
      <c r="O204" s="8" t="s">
        <v>1215</v>
      </c>
      <c r="P204" s="114" t="s">
        <v>1212</v>
      </c>
      <c r="Q204" s="8"/>
    </row>
    <row r="205" spans="1:17" ht="18" customHeight="1" x14ac:dyDescent="0.3">
      <c r="A205" s="8" t="s">
        <v>1211</v>
      </c>
      <c r="B205" s="8" t="s">
        <v>1212</v>
      </c>
      <c r="C205" s="8" t="s">
        <v>862</v>
      </c>
      <c r="D205" s="8">
        <v>4</v>
      </c>
      <c r="E205" s="8" t="s">
        <v>1213</v>
      </c>
      <c r="F205" s="8">
        <v>1</v>
      </c>
      <c r="G205" s="8" t="s">
        <v>657</v>
      </c>
      <c r="H205" s="8">
        <v>3</v>
      </c>
      <c r="I205" s="8" t="s">
        <v>658</v>
      </c>
      <c r="J205" s="8">
        <v>3</v>
      </c>
      <c r="K205" s="8" t="s">
        <v>1214</v>
      </c>
      <c r="L205" s="8">
        <v>3</v>
      </c>
      <c r="M205" s="8" t="s">
        <v>317</v>
      </c>
      <c r="N205" s="8" t="s">
        <v>1101</v>
      </c>
      <c r="O205" s="8" t="s">
        <v>1215</v>
      </c>
      <c r="P205" s="114" t="s">
        <v>1212</v>
      </c>
      <c r="Q205" s="8"/>
    </row>
    <row r="206" spans="1:17" ht="18" customHeight="1" x14ac:dyDescent="0.3">
      <c r="A206" s="8" t="s">
        <v>1211</v>
      </c>
      <c r="B206" s="8" t="s">
        <v>1212</v>
      </c>
      <c r="C206" s="8" t="s">
        <v>862</v>
      </c>
      <c r="D206" s="8">
        <v>4</v>
      </c>
      <c r="E206" s="8" t="s">
        <v>1213</v>
      </c>
      <c r="F206" s="8">
        <v>1</v>
      </c>
      <c r="G206" s="8" t="s">
        <v>657</v>
      </c>
      <c r="H206" s="8">
        <v>3</v>
      </c>
      <c r="I206" s="8" t="s">
        <v>658</v>
      </c>
      <c r="J206" s="8">
        <v>3</v>
      </c>
      <c r="K206" s="8" t="s">
        <v>1214</v>
      </c>
      <c r="L206" s="8">
        <v>3</v>
      </c>
      <c r="M206" s="8" t="s">
        <v>317</v>
      </c>
      <c r="N206" s="8" t="s">
        <v>1105</v>
      </c>
      <c r="O206" s="8" t="s">
        <v>1215</v>
      </c>
      <c r="P206" s="114" t="s">
        <v>1212</v>
      </c>
      <c r="Q206" s="8"/>
    </row>
    <row r="207" spans="1:17" ht="18" customHeight="1" x14ac:dyDescent="0.3">
      <c r="A207" s="8" t="s">
        <v>1211</v>
      </c>
      <c r="B207" s="8" t="s">
        <v>1212</v>
      </c>
      <c r="C207" s="8" t="s">
        <v>862</v>
      </c>
      <c r="D207" s="8">
        <v>4</v>
      </c>
      <c r="E207" s="8" t="s">
        <v>1213</v>
      </c>
      <c r="F207" s="8">
        <v>1</v>
      </c>
      <c r="G207" s="8" t="s">
        <v>657</v>
      </c>
      <c r="H207" s="8">
        <v>3</v>
      </c>
      <c r="I207" s="8" t="s">
        <v>658</v>
      </c>
      <c r="J207" s="8">
        <v>3</v>
      </c>
      <c r="K207" s="8" t="s">
        <v>1214</v>
      </c>
      <c r="L207" s="8">
        <v>3</v>
      </c>
      <c r="M207" s="8" t="s">
        <v>317</v>
      </c>
      <c r="N207" s="8" t="s">
        <v>1106</v>
      </c>
      <c r="O207" s="8" t="s">
        <v>1215</v>
      </c>
      <c r="P207" s="114" t="s">
        <v>1212</v>
      </c>
      <c r="Q207" s="8"/>
    </row>
    <row r="208" spans="1:17" ht="18" customHeight="1" x14ac:dyDescent="0.3">
      <c r="A208" s="8" t="s">
        <v>1211</v>
      </c>
      <c r="B208" s="8" t="s">
        <v>1212</v>
      </c>
      <c r="C208" s="8" t="s">
        <v>862</v>
      </c>
      <c r="D208" s="8">
        <v>4</v>
      </c>
      <c r="E208" s="8" t="s">
        <v>1213</v>
      </c>
      <c r="F208" s="8">
        <v>1</v>
      </c>
      <c r="G208" s="8" t="s">
        <v>657</v>
      </c>
      <c r="H208" s="8">
        <v>3</v>
      </c>
      <c r="I208" s="8" t="s">
        <v>658</v>
      </c>
      <c r="J208" s="8">
        <v>3</v>
      </c>
      <c r="K208" s="8" t="s">
        <v>1214</v>
      </c>
      <c r="L208" s="8">
        <v>3</v>
      </c>
      <c r="M208" s="8" t="s">
        <v>317</v>
      </c>
      <c r="N208" s="8" t="s">
        <v>1107</v>
      </c>
      <c r="O208" s="8" t="s">
        <v>1215</v>
      </c>
      <c r="P208" s="114" t="s">
        <v>1212</v>
      </c>
      <c r="Q208" s="8"/>
    </row>
    <row r="209" spans="1:17" ht="18" customHeight="1" x14ac:dyDescent="0.3">
      <c r="A209" s="8" t="s">
        <v>1211</v>
      </c>
      <c r="B209" s="8" t="s">
        <v>1212</v>
      </c>
      <c r="C209" s="8" t="s">
        <v>862</v>
      </c>
      <c r="D209" s="8">
        <v>4</v>
      </c>
      <c r="E209" s="8" t="s">
        <v>1213</v>
      </c>
      <c r="F209" s="8">
        <v>1</v>
      </c>
      <c r="G209" s="8" t="s">
        <v>657</v>
      </c>
      <c r="H209" s="8">
        <v>3</v>
      </c>
      <c r="I209" s="8" t="s">
        <v>658</v>
      </c>
      <c r="J209" s="8">
        <v>3</v>
      </c>
      <c r="K209" s="8" t="s">
        <v>1214</v>
      </c>
      <c r="L209" s="8">
        <v>3</v>
      </c>
      <c r="M209" s="8" t="s">
        <v>317</v>
      </c>
      <c r="N209" s="8" t="s">
        <v>1108</v>
      </c>
      <c r="O209" s="8" t="s">
        <v>1215</v>
      </c>
      <c r="P209" s="114" t="s">
        <v>1212</v>
      </c>
      <c r="Q209" s="8"/>
    </row>
    <row r="210" spans="1:17" ht="18" customHeight="1" x14ac:dyDescent="0.3">
      <c r="A210" s="8" t="s">
        <v>1211</v>
      </c>
      <c r="B210" s="8" t="s">
        <v>1212</v>
      </c>
      <c r="C210" s="8" t="s">
        <v>862</v>
      </c>
      <c r="D210" s="8">
        <v>4</v>
      </c>
      <c r="E210" s="8" t="s">
        <v>1213</v>
      </c>
      <c r="F210" s="8">
        <v>1</v>
      </c>
      <c r="G210" s="8" t="s">
        <v>657</v>
      </c>
      <c r="H210" s="8">
        <v>3</v>
      </c>
      <c r="I210" s="8" t="s">
        <v>658</v>
      </c>
      <c r="J210" s="8">
        <v>3</v>
      </c>
      <c r="K210" s="8" t="s">
        <v>1214</v>
      </c>
      <c r="L210" s="8">
        <v>3</v>
      </c>
      <c r="M210" s="8" t="s">
        <v>317</v>
      </c>
      <c r="N210" s="8" t="s">
        <v>1109</v>
      </c>
      <c r="O210" s="8" t="s">
        <v>1215</v>
      </c>
      <c r="P210" s="114" t="s">
        <v>1212</v>
      </c>
      <c r="Q210" s="8"/>
    </row>
    <row r="211" spans="1:17" ht="18" customHeight="1" x14ac:dyDescent="0.3">
      <c r="A211" s="8" t="s">
        <v>1211</v>
      </c>
      <c r="B211" s="8" t="s">
        <v>1212</v>
      </c>
      <c r="C211" s="8" t="s">
        <v>862</v>
      </c>
      <c r="D211" s="8">
        <v>4</v>
      </c>
      <c r="E211" s="8" t="s">
        <v>1213</v>
      </c>
      <c r="F211" s="8">
        <v>1</v>
      </c>
      <c r="G211" s="8" t="s">
        <v>657</v>
      </c>
      <c r="H211" s="8">
        <v>3</v>
      </c>
      <c r="I211" s="8" t="s">
        <v>658</v>
      </c>
      <c r="J211" s="8">
        <v>3</v>
      </c>
      <c r="K211" s="8" t="s">
        <v>1214</v>
      </c>
      <c r="L211" s="8">
        <v>3</v>
      </c>
      <c r="M211" s="8" t="s">
        <v>317</v>
      </c>
      <c r="N211" s="8" t="s">
        <v>1110</v>
      </c>
      <c r="O211" s="8" t="s">
        <v>1215</v>
      </c>
      <c r="P211" s="114" t="s">
        <v>1212</v>
      </c>
      <c r="Q211" s="8"/>
    </row>
    <row r="212" spans="1:17" ht="18" customHeight="1" x14ac:dyDescent="0.3">
      <c r="A212" s="8" t="s">
        <v>1211</v>
      </c>
      <c r="B212" s="8" t="s">
        <v>1212</v>
      </c>
      <c r="C212" s="8" t="s">
        <v>862</v>
      </c>
      <c r="D212" s="8">
        <v>4</v>
      </c>
      <c r="E212" s="8" t="s">
        <v>1213</v>
      </c>
      <c r="F212" s="8">
        <v>1</v>
      </c>
      <c r="G212" s="8" t="s">
        <v>657</v>
      </c>
      <c r="H212" s="8">
        <v>3</v>
      </c>
      <c r="I212" s="8" t="s">
        <v>658</v>
      </c>
      <c r="J212" s="8">
        <v>3</v>
      </c>
      <c r="K212" s="8" t="s">
        <v>1214</v>
      </c>
      <c r="L212" s="8">
        <v>3</v>
      </c>
      <c r="M212" s="8" t="s">
        <v>317</v>
      </c>
      <c r="N212" s="8" t="s">
        <v>1118</v>
      </c>
      <c r="O212" s="8" t="s">
        <v>1215</v>
      </c>
      <c r="P212" s="114" t="s">
        <v>1212</v>
      </c>
      <c r="Q212" s="8"/>
    </row>
    <row r="213" spans="1:17" ht="18" customHeight="1" x14ac:dyDescent="0.3">
      <c r="A213" s="8" t="s">
        <v>1211</v>
      </c>
      <c r="B213" s="8" t="s">
        <v>1212</v>
      </c>
      <c r="C213" s="8" t="s">
        <v>862</v>
      </c>
      <c r="D213" s="8">
        <v>4</v>
      </c>
      <c r="E213" s="8" t="s">
        <v>1213</v>
      </c>
      <c r="F213" s="8">
        <v>1</v>
      </c>
      <c r="G213" s="8" t="s">
        <v>657</v>
      </c>
      <c r="H213" s="8">
        <v>3</v>
      </c>
      <c r="I213" s="8" t="s">
        <v>658</v>
      </c>
      <c r="J213" s="8">
        <v>3</v>
      </c>
      <c r="K213" s="8" t="s">
        <v>1214</v>
      </c>
      <c r="L213" s="8">
        <v>3</v>
      </c>
      <c r="M213" s="8" t="s">
        <v>317</v>
      </c>
      <c r="N213" s="8" t="s">
        <v>1125</v>
      </c>
      <c r="O213" s="8" t="s">
        <v>1215</v>
      </c>
      <c r="P213" s="114" t="s">
        <v>1212</v>
      </c>
      <c r="Q213" s="8"/>
    </row>
    <row r="214" spans="1:17" ht="18" customHeight="1" x14ac:dyDescent="0.3">
      <c r="A214" s="8" t="s">
        <v>1211</v>
      </c>
      <c r="B214" s="8" t="s">
        <v>1212</v>
      </c>
      <c r="C214" s="8" t="s">
        <v>862</v>
      </c>
      <c r="D214" s="8">
        <v>4</v>
      </c>
      <c r="E214" s="8" t="s">
        <v>1213</v>
      </c>
      <c r="F214" s="8">
        <v>1</v>
      </c>
      <c r="G214" s="8" t="s">
        <v>657</v>
      </c>
      <c r="H214" s="8">
        <v>3</v>
      </c>
      <c r="I214" s="8" t="s">
        <v>658</v>
      </c>
      <c r="J214" s="8">
        <v>3</v>
      </c>
      <c r="K214" s="8" t="s">
        <v>1214</v>
      </c>
      <c r="L214" s="8">
        <v>3</v>
      </c>
      <c r="M214" s="8" t="s">
        <v>317</v>
      </c>
      <c r="N214" s="8" t="s">
        <v>1126</v>
      </c>
      <c r="O214" s="8" t="s">
        <v>1215</v>
      </c>
      <c r="P214" s="114" t="s">
        <v>1212</v>
      </c>
      <c r="Q214" s="8"/>
    </row>
    <row r="215" spans="1:17" ht="18" customHeight="1" x14ac:dyDescent="0.3">
      <c r="A215" s="8" t="s">
        <v>1211</v>
      </c>
      <c r="B215" s="8" t="s">
        <v>1212</v>
      </c>
      <c r="C215" s="8" t="s">
        <v>862</v>
      </c>
      <c r="D215" s="8">
        <v>4</v>
      </c>
      <c r="E215" s="8" t="s">
        <v>1213</v>
      </c>
      <c r="F215" s="8">
        <v>1</v>
      </c>
      <c r="G215" s="8" t="s">
        <v>657</v>
      </c>
      <c r="H215" s="8">
        <v>3</v>
      </c>
      <c r="I215" s="8" t="s">
        <v>658</v>
      </c>
      <c r="J215" s="8">
        <v>3</v>
      </c>
      <c r="K215" s="8" t="s">
        <v>1214</v>
      </c>
      <c r="L215" s="8">
        <v>3</v>
      </c>
      <c r="M215" s="8" t="s">
        <v>317</v>
      </c>
      <c r="N215" s="8" t="s">
        <v>1127</v>
      </c>
      <c r="O215" s="8" t="s">
        <v>1215</v>
      </c>
      <c r="P215" s="114" t="s">
        <v>1212</v>
      </c>
      <c r="Q215" s="8"/>
    </row>
    <row r="216" spans="1:17" ht="18" customHeight="1" x14ac:dyDescent="0.3">
      <c r="A216" s="8" t="s">
        <v>1211</v>
      </c>
      <c r="B216" s="8" t="s">
        <v>1212</v>
      </c>
      <c r="C216" s="8" t="s">
        <v>862</v>
      </c>
      <c r="D216" s="8">
        <v>4</v>
      </c>
      <c r="E216" s="8" t="s">
        <v>1213</v>
      </c>
      <c r="F216" s="8">
        <v>1</v>
      </c>
      <c r="G216" s="8" t="s">
        <v>657</v>
      </c>
      <c r="H216" s="8">
        <v>3</v>
      </c>
      <c r="I216" s="8" t="s">
        <v>658</v>
      </c>
      <c r="J216" s="8">
        <v>3</v>
      </c>
      <c r="K216" s="8" t="s">
        <v>1214</v>
      </c>
      <c r="L216" s="8">
        <v>3</v>
      </c>
      <c r="M216" s="8" t="s">
        <v>317</v>
      </c>
      <c r="N216" s="8" t="s">
        <v>1128</v>
      </c>
      <c r="O216" s="8" t="s">
        <v>1215</v>
      </c>
      <c r="P216" s="114" t="s">
        <v>1212</v>
      </c>
      <c r="Q216" s="8"/>
    </row>
    <row r="217" spans="1:17" ht="18" customHeight="1" x14ac:dyDescent="0.3">
      <c r="A217" s="8" t="s">
        <v>1211</v>
      </c>
      <c r="B217" s="8" t="s">
        <v>1212</v>
      </c>
      <c r="C217" s="8" t="s">
        <v>862</v>
      </c>
      <c r="D217" s="8">
        <v>4</v>
      </c>
      <c r="E217" s="8" t="s">
        <v>1213</v>
      </c>
      <c r="F217" s="8">
        <v>1</v>
      </c>
      <c r="G217" s="8" t="s">
        <v>657</v>
      </c>
      <c r="H217" s="8">
        <v>3</v>
      </c>
      <c r="I217" s="8" t="s">
        <v>658</v>
      </c>
      <c r="J217" s="8">
        <v>3</v>
      </c>
      <c r="K217" s="8" t="s">
        <v>1214</v>
      </c>
      <c r="L217" s="8">
        <v>3</v>
      </c>
      <c r="M217" s="8" t="s">
        <v>317</v>
      </c>
      <c r="N217" s="8" t="s">
        <v>1130</v>
      </c>
      <c r="O217" s="8" t="s">
        <v>1215</v>
      </c>
      <c r="P217" s="114" t="s">
        <v>1212</v>
      </c>
      <c r="Q217" s="8"/>
    </row>
    <row r="218" spans="1:17" ht="18" customHeight="1" x14ac:dyDescent="0.3">
      <c r="A218" s="8" t="s">
        <v>1211</v>
      </c>
      <c r="B218" s="8" t="s">
        <v>1212</v>
      </c>
      <c r="C218" s="8" t="s">
        <v>862</v>
      </c>
      <c r="D218" s="8">
        <v>4</v>
      </c>
      <c r="E218" s="8" t="s">
        <v>1213</v>
      </c>
      <c r="F218" s="8">
        <v>1</v>
      </c>
      <c r="G218" s="8" t="s">
        <v>657</v>
      </c>
      <c r="H218" s="8">
        <v>3</v>
      </c>
      <c r="I218" s="8" t="s">
        <v>658</v>
      </c>
      <c r="J218" s="8">
        <v>3</v>
      </c>
      <c r="K218" s="8" t="s">
        <v>1214</v>
      </c>
      <c r="L218" s="8">
        <v>3</v>
      </c>
      <c r="M218" s="8" t="s">
        <v>317</v>
      </c>
      <c r="N218" s="8" t="s">
        <v>1131</v>
      </c>
      <c r="O218" s="8" t="s">
        <v>1215</v>
      </c>
      <c r="P218" s="114" t="s">
        <v>1212</v>
      </c>
      <c r="Q218" s="8"/>
    </row>
    <row r="219" spans="1:17" ht="18" customHeight="1" x14ac:dyDescent="0.3">
      <c r="A219" s="8" t="s">
        <v>1211</v>
      </c>
      <c r="B219" s="8" t="s">
        <v>1212</v>
      </c>
      <c r="C219" s="8" t="s">
        <v>862</v>
      </c>
      <c r="D219" s="8">
        <v>4</v>
      </c>
      <c r="E219" s="8" t="s">
        <v>1213</v>
      </c>
      <c r="F219" s="8">
        <v>1</v>
      </c>
      <c r="G219" s="8" t="s">
        <v>657</v>
      </c>
      <c r="H219" s="8">
        <v>3</v>
      </c>
      <c r="I219" s="8" t="s">
        <v>658</v>
      </c>
      <c r="J219" s="8">
        <v>3</v>
      </c>
      <c r="K219" s="8" t="s">
        <v>1214</v>
      </c>
      <c r="L219" s="8">
        <v>3</v>
      </c>
      <c r="M219" s="8" t="s">
        <v>317</v>
      </c>
      <c r="N219" s="8" t="s">
        <v>1132</v>
      </c>
      <c r="O219" s="8" t="s">
        <v>1215</v>
      </c>
      <c r="P219" s="114" t="s">
        <v>1212</v>
      </c>
      <c r="Q219" s="8"/>
    </row>
    <row r="220" spans="1:17" ht="18" customHeight="1" x14ac:dyDescent="0.3">
      <c r="A220" s="8" t="s">
        <v>1211</v>
      </c>
      <c r="B220" s="8" t="s">
        <v>1212</v>
      </c>
      <c r="C220" s="8" t="s">
        <v>862</v>
      </c>
      <c r="D220" s="8">
        <v>4</v>
      </c>
      <c r="E220" s="8" t="s">
        <v>1213</v>
      </c>
      <c r="F220" s="8">
        <v>1</v>
      </c>
      <c r="G220" s="8" t="s">
        <v>657</v>
      </c>
      <c r="H220" s="8">
        <v>3</v>
      </c>
      <c r="I220" s="8" t="s">
        <v>658</v>
      </c>
      <c r="J220" s="8">
        <v>3</v>
      </c>
      <c r="K220" s="8" t="s">
        <v>1214</v>
      </c>
      <c r="L220" s="8">
        <v>3</v>
      </c>
      <c r="M220" s="8" t="s">
        <v>317</v>
      </c>
      <c r="N220" s="8" t="s">
        <v>1140</v>
      </c>
      <c r="O220" s="8" t="s">
        <v>1215</v>
      </c>
      <c r="P220" s="114" t="s">
        <v>1212</v>
      </c>
      <c r="Q220" s="8"/>
    </row>
    <row r="221" spans="1:17" ht="18" customHeight="1" x14ac:dyDescent="0.3">
      <c r="A221" s="8" t="s">
        <v>1211</v>
      </c>
      <c r="B221" s="8" t="s">
        <v>1212</v>
      </c>
      <c r="C221" s="8" t="s">
        <v>862</v>
      </c>
      <c r="D221" s="8">
        <v>4</v>
      </c>
      <c r="E221" s="8" t="s">
        <v>1213</v>
      </c>
      <c r="F221" s="8">
        <v>1</v>
      </c>
      <c r="G221" s="8" t="s">
        <v>657</v>
      </c>
      <c r="H221" s="8">
        <v>3</v>
      </c>
      <c r="I221" s="8" t="s">
        <v>658</v>
      </c>
      <c r="J221" s="8">
        <v>3</v>
      </c>
      <c r="K221" s="8" t="s">
        <v>1214</v>
      </c>
      <c r="L221" s="8">
        <v>3</v>
      </c>
      <c r="M221" s="8" t="s">
        <v>317</v>
      </c>
      <c r="N221" s="8" t="s">
        <v>1141</v>
      </c>
      <c r="O221" s="8" t="s">
        <v>1215</v>
      </c>
      <c r="P221" s="114" t="s">
        <v>1212</v>
      </c>
      <c r="Q221" s="8"/>
    </row>
    <row r="222" spans="1:17" ht="18" customHeight="1" x14ac:dyDescent="0.3">
      <c r="A222" s="8" t="s">
        <v>1211</v>
      </c>
      <c r="B222" s="8" t="s">
        <v>1212</v>
      </c>
      <c r="C222" s="8" t="s">
        <v>862</v>
      </c>
      <c r="D222" s="8">
        <v>4</v>
      </c>
      <c r="E222" s="8" t="s">
        <v>1213</v>
      </c>
      <c r="F222" s="8">
        <v>1</v>
      </c>
      <c r="G222" s="8" t="s">
        <v>657</v>
      </c>
      <c r="H222" s="8">
        <v>3</v>
      </c>
      <c r="I222" s="8" t="s">
        <v>658</v>
      </c>
      <c r="J222" s="8">
        <v>3</v>
      </c>
      <c r="K222" s="8" t="s">
        <v>1214</v>
      </c>
      <c r="L222" s="8">
        <v>3</v>
      </c>
      <c r="M222" s="8" t="s">
        <v>317</v>
      </c>
      <c r="N222" s="8" t="s">
        <v>1142</v>
      </c>
      <c r="O222" s="8" t="s">
        <v>1215</v>
      </c>
      <c r="P222" s="114" t="s">
        <v>1212</v>
      </c>
      <c r="Q222" s="8"/>
    </row>
    <row r="223" spans="1:17" ht="18" customHeight="1" x14ac:dyDescent="0.3">
      <c r="A223" s="8" t="s">
        <v>1211</v>
      </c>
      <c r="B223" s="8" t="s">
        <v>1212</v>
      </c>
      <c r="C223" s="8" t="s">
        <v>862</v>
      </c>
      <c r="D223" s="8">
        <v>4</v>
      </c>
      <c r="E223" s="8" t="s">
        <v>1213</v>
      </c>
      <c r="F223" s="8">
        <v>1</v>
      </c>
      <c r="G223" s="8" t="s">
        <v>657</v>
      </c>
      <c r="H223" s="8">
        <v>3</v>
      </c>
      <c r="I223" s="8" t="s">
        <v>658</v>
      </c>
      <c r="J223" s="8">
        <v>3</v>
      </c>
      <c r="K223" s="8" t="s">
        <v>1214</v>
      </c>
      <c r="L223" s="8">
        <v>3</v>
      </c>
      <c r="M223" s="8" t="s">
        <v>317</v>
      </c>
      <c r="N223" s="8" t="s">
        <v>1143</v>
      </c>
      <c r="O223" s="8" t="s">
        <v>1215</v>
      </c>
      <c r="P223" s="114" t="s">
        <v>1212</v>
      </c>
      <c r="Q223" s="8"/>
    </row>
    <row r="224" spans="1:17" ht="18" customHeight="1" x14ac:dyDescent="0.3">
      <c r="A224" s="8" t="s">
        <v>1211</v>
      </c>
      <c r="B224" s="8" t="s">
        <v>1212</v>
      </c>
      <c r="C224" s="8" t="s">
        <v>862</v>
      </c>
      <c r="D224" s="8">
        <v>4</v>
      </c>
      <c r="E224" s="8" t="s">
        <v>1213</v>
      </c>
      <c r="F224" s="8">
        <v>1</v>
      </c>
      <c r="G224" s="8" t="s">
        <v>657</v>
      </c>
      <c r="H224" s="8">
        <v>3</v>
      </c>
      <c r="I224" s="8" t="s">
        <v>658</v>
      </c>
      <c r="J224" s="8">
        <v>3</v>
      </c>
      <c r="K224" s="8" t="s">
        <v>1214</v>
      </c>
      <c r="L224" s="8">
        <v>3</v>
      </c>
      <c r="M224" s="8" t="s">
        <v>317</v>
      </c>
      <c r="N224" s="8" t="s">
        <v>1144</v>
      </c>
      <c r="O224" s="8" t="s">
        <v>1215</v>
      </c>
      <c r="P224" s="114" t="s">
        <v>1212</v>
      </c>
      <c r="Q224" s="8"/>
    </row>
    <row r="225" spans="1:17" ht="18" customHeight="1" x14ac:dyDescent="0.3">
      <c r="A225" s="8" t="s">
        <v>1211</v>
      </c>
      <c r="B225" s="8" t="s">
        <v>1212</v>
      </c>
      <c r="C225" s="8" t="s">
        <v>862</v>
      </c>
      <c r="D225" s="8">
        <v>4</v>
      </c>
      <c r="E225" s="8" t="s">
        <v>1213</v>
      </c>
      <c r="F225" s="8">
        <v>1</v>
      </c>
      <c r="G225" s="8" t="s">
        <v>657</v>
      </c>
      <c r="H225" s="8">
        <v>3</v>
      </c>
      <c r="I225" s="8" t="s">
        <v>658</v>
      </c>
      <c r="J225" s="8">
        <v>3</v>
      </c>
      <c r="K225" s="8" t="s">
        <v>1214</v>
      </c>
      <c r="L225" s="8">
        <v>3</v>
      </c>
      <c r="M225" s="8" t="s">
        <v>317</v>
      </c>
      <c r="N225" s="8" t="s">
        <v>1145</v>
      </c>
      <c r="O225" s="8" t="s">
        <v>1215</v>
      </c>
      <c r="P225" s="114" t="s">
        <v>1212</v>
      </c>
      <c r="Q225" s="8"/>
    </row>
    <row r="226" spans="1:17" ht="18" customHeight="1" x14ac:dyDescent="0.3">
      <c r="A226" s="8" t="s">
        <v>1211</v>
      </c>
      <c r="B226" s="8" t="s">
        <v>1212</v>
      </c>
      <c r="C226" s="8" t="s">
        <v>862</v>
      </c>
      <c r="D226" s="8">
        <v>4</v>
      </c>
      <c r="E226" s="8" t="s">
        <v>1213</v>
      </c>
      <c r="F226" s="8">
        <v>1</v>
      </c>
      <c r="G226" s="8" t="s">
        <v>657</v>
      </c>
      <c r="H226" s="8">
        <v>3</v>
      </c>
      <c r="I226" s="8" t="s">
        <v>658</v>
      </c>
      <c r="J226" s="8">
        <v>3</v>
      </c>
      <c r="K226" s="8" t="s">
        <v>1214</v>
      </c>
      <c r="L226" s="8">
        <v>3</v>
      </c>
      <c r="M226" s="8" t="s">
        <v>317</v>
      </c>
      <c r="N226" s="8" t="s">
        <v>1146</v>
      </c>
      <c r="O226" s="8" t="s">
        <v>1215</v>
      </c>
      <c r="P226" s="114" t="s">
        <v>1212</v>
      </c>
      <c r="Q226" s="8"/>
    </row>
    <row r="227" spans="1:17" ht="18" customHeight="1" x14ac:dyDescent="0.3">
      <c r="A227" s="8" t="s">
        <v>1211</v>
      </c>
      <c r="B227" s="8" t="s">
        <v>1212</v>
      </c>
      <c r="C227" s="8" t="s">
        <v>862</v>
      </c>
      <c r="D227" s="8">
        <v>4</v>
      </c>
      <c r="E227" s="8" t="s">
        <v>1213</v>
      </c>
      <c r="F227" s="8">
        <v>1</v>
      </c>
      <c r="G227" s="8" t="s">
        <v>657</v>
      </c>
      <c r="H227" s="8">
        <v>3</v>
      </c>
      <c r="I227" s="8" t="s">
        <v>658</v>
      </c>
      <c r="J227" s="8">
        <v>3</v>
      </c>
      <c r="K227" s="8" t="s">
        <v>1214</v>
      </c>
      <c r="L227" s="8">
        <v>3</v>
      </c>
      <c r="M227" s="8" t="s">
        <v>317</v>
      </c>
      <c r="N227" s="8" t="s">
        <v>1147</v>
      </c>
      <c r="O227" s="8" t="s">
        <v>1215</v>
      </c>
      <c r="P227" s="114" t="s">
        <v>1212</v>
      </c>
      <c r="Q227" s="8"/>
    </row>
    <row r="228" spans="1:17" ht="18" customHeight="1" x14ac:dyDescent="0.3">
      <c r="A228" s="8" t="s">
        <v>1211</v>
      </c>
      <c r="B228" s="8" t="s">
        <v>1212</v>
      </c>
      <c r="C228" s="8" t="s">
        <v>862</v>
      </c>
      <c r="D228" s="8">
        <v>4</v>
      </c>
      <c r="E228" s="8" t="s">
        <v>1213</v>
      </c>
      <c r="F228" s="8">
        <v>1</v>
      </c>
      <c r="G228" s="8" t="s">
        <v>657</v>
      </c>
      <c r="H228" s="8">
        <v>3</v>
      </c>
      <c r="I228" s="8" t="s">
        <v>658</v>
      </c>
      <c r="J228" s="8">
        <v>3</v>
      </c>
      <c r="K228" s="8" t="s">
        <v>1214</v>
      </c>
      <c r="L228" s="8">
        <v>3</v>
      </c>
      <c r="M228" s="8" t="s">
        <v>317</v>
      </c>
      <c r="N228" s="8" t="s">
        <v>1149</v>
      </c>
      <c r="O228" s="8" t="s">
        <v>1215</v>
      </c>
      <c r="P228" s="114" t="s">
        <v>1212</v>
      </c>
      <c r="Q228" s="8"/>
    </row>
    <row r="229" spans="1:17" ht="18" customHeight="1" x14ac:dyDescent="0.3">
      <c r="A229" s="8" t="s">
        <v>1211</v>
      </c>
      <c r="B229" s="8" t="s">
        <v>1212</v>
      </c>
      <c r="C229" s="8" t="s">
        <v>862</v>
      </c>
      <c r="D229" s="8">
        <v>4</v>
      </c>
      <c r="E229" s="8" t="s">
        <v>1213</v>
      </c>
      <c r="F229" s="8">
        <v>1</v>
      </c>
      <c r="G229" s="8" t="s">
        <v>657</v>
      </c>
      <c r="H229" s="8">
        <v>3</v>
      </c>
      <c r="I229" s="8" t="s">
        <v>658</v>
      </c>
      <c r="J229" s="8">
        <v>3</v>
      </c>
      <c r="K229" s="8" t="s">
        <v>1214</v>
      </c>
      <c r="L229" s="8">
        <v>3</v>
      </c>
      <c r="M229" s="8" t="s">
        <v>317</v>
      </c>
      <c r="N229" s="8" t="s">
        <v>1151</v>
      </c>
      <c r="O229" s="8" t="s">
        <v>1215</v>
      </c>
      <c r="P229" s="114" t="s">
        <v>1212</v>
      </c>
      <c r="Q229" s="8"/>
    </row>
    <row r="230" spans="1:17" ht="18" customHeight="1" x14ac:dyDescent="0.3">
      <c r="A230" s="8" t="s">
        <v>1211</v>
      </c>
      <c r="B230" s="8" t="s">
        <v>1212</v>
      </c>
      <c r="C230" s="8" t="s">
        <v>862</v>
      </c>
      <c r="D230" s="8">
        <v>4</v>
      </c>
      <c r="E230" s="8" t="s">
        <v>1213</v>
      </c>
      <c r="F230" s="8">
        <v>1</v>
      </c>
      <c r="G230" s="8" t="s">
        <v>657</v>
      </c>
      <c r="H230" s="8">
        <v>3</v>
      </c>
      <c r="I230" s="8" t="s">
        <v>658</v>
      </c>
      <c r="J230" s="8">
        <v>3</v>
      </c>
      <c r="K230" s="8" t="s">
        <v>1214</v>
      </c>
      <c r="L230" s="8">
        <v>3</v>
      </c>
      <c r="M230" s="8" t="s">
        <v>317</v>
      </c>
      <c r="N230" s="8" t="s">
        <v>1152</v>
      </c>
      <c r="O230" s="8" t="s">
        <v>1215</v>
      </c>
      <c r="P230" s="114" t="s">
        <v>1212</v>
      </c>
      <c r="Q230" s="8"/>
    </row>
    <row r="231" spans="1:17" ht="18" customHeight="1" x14ac:dyDescent="0.3">
      <c r="A231" s="8" t="s">
        <v>1211</v>
      </c>
      <c r="B231" s="8" t="s">
        <v>1212</v>
      </c>
      <c r="C231" s="8" t="s">
        <v>862</v>
      </c>
      <c r="D231" s="8">
        <v>4</v>
      </c>
      <c r="E231" s="8" t="s">
        <v>1213</v>
      </c>
      <c r="F231" s="8">
        <v>1</v>
      </c>
      <c r="G231" s="8" t="s">
        <v>657</v>
      </c>
      <c r="H231" s="8">
        <v>3</v>
      </c>
      <c r="I231" s="8" t="s">
        <v>658</v>
      </c>
      <c r="J231" s="8">
        <v>3</v>
      </c>
      <c r="K231" s="8" t="s">
        <v>1214</v>
      </c>
      <c r="L231" s="8">
        <v>3</v>
      </c>
      <c r="M231" s="8" t="s">
        <v>317</v>
      </c>
      <c r="N231" s="8" t="s">
        <v>1153</v>
      </c>
      <c r="O231" s="8" t="s">
        <v>1215</v>
      </c>
      <c r="P231" s="114" t="s">
        <v>1212</v>
      </c>
      <c r="Q231" s="8"/>
    </row>
    <row r="232" spans="1:17" ht="18" customHeight="1" x14ac:dyDescent="0.3">
      <c r="A232" s="8" t="s">
        <v>1211</v>
      </c>
      <c r="B232" s="8" t="s">
        <v>1212</v>
      </c>
      <c r="C232" s="8" t="s">
        <v>862</v>
      </c>
      <c r="D232" s="8">
        <v>4</v>
      </c>
      <c r="E232" s="8" t="s">
        <v>1213</v>
      </c>
      <c r="F232" s="8">
        <v>1</v>
      </c>
      <c r="G232" s="8" t="s">
        <v>657</v>
      </c>
      <c r="H232" s="8">
        <v>3</v>
      </c>
      <c r="I232" s="8" t="s">
        <v>658</v>
      </c>
      <c r="J232" s="8">
        <v>3</v>
      </c>
      <c r="K232" s="8" t="s">
        <v>1214</v>
      </c>
      <c r="L232" s="8">
        <v>3</v>
      </c>
      <c r="M232" s="8" t="s">
        <v>317</v>
      </c>
      <c r="N232" s="8" t="s">
        <v>1154</v>
      </c>
      <c r="O232" s="8" t="s">
        <v>1215</v>
      </c>
      <c r="P232" s="114" t="s">
        <v>1212</v>
      </c>
      <c r="Q232" s="8"/>
    </row>
    <row r="233" spans="1:17" ht="18" customHeight="1" x14ac:dyDescent="0.3">
      <c r="A233" s="8" t="s">
        <v>1211</v>
      </c>
      <c r="B233" s="8" t="s">
        <v>1212</v>
      </c>
      <c r="C233" s="8" t="s">
        <v>862</v>
      </c>
      <c r="D233" s="8">
        <v>4</v>
      </c>
      <c r="E233" s="8" t="s">
        <v>1213</v>
      </c>
      <c r="F233" s="8">
        <v>1</v>
      </c>
      <c r="G233" s="8" t="s">
        <v>657</v>
      </c>
      <c r="H233" s="8">
        <v>3</v>
      </c>
      <c r="I233" s="8" t="s">
        <v>658</v>
      </c>
      <c r="J233" s="8">
        <v>3</v>
      </c>
      <c r="K233" s="8" t="s">
        <v>1214</v>
      </c>
      <c r="L233" s="8">
        <v>3</v>
      </c>
      <c r="M233" s="8" t="s">
        <v>317</v>
      </c>
      <c r="N233" s="8" t="s">
        <v>1155</v>
      </c>
      <c r="O233" s="8" t="s">
        <v>1215</v>
      </c>
      <c r="P233" s="114" t="s">
        <v>1212</v>
      </c>
      <c r="Q233" s="8"/>
    </row>
    <row r="234" spans="1:17" ht="18" customHeight="1" x14ac:dyDescent="0.3">
      <c r="A234" s="8" t="s">
        <v>1211</v>
      </c>
      <c r="B234" s="8" t="s">
        <v>1212</v>
      </c>
      <c r="C234" s="8" t="s">
        <v>862</v>
      </c>
      <c r="D234" s="8">
        <v>4</v>
      </c>
      <c r="E234" s="8" t="s">
        <v>1213</v>
      </c>
      <c r="F234" s="8">
        <v>1</v>
      </c>
      <c r="G234" s="8" t="s">
        <v>657</v>
      </c>
      <c r="H234" s="8">
        <v>3</v>
      </c>
      <c r="I234" s="8" t="s">
        <v>658</v>
      </c>
      <c r="J234" s="8">
        <v>3</v>
      </c>
      <c r="K234" s="8" t="s">
        <v>1214</v>
      </c>
      <c r="L234" s="8">
        <v>3</v>
      </c>
      <c r="M234" s="8" t="s">
        <v>317</v>
      </c>
      <c r="N234" s="8" t="s">
        <v>1157</v>
      </c>
      <c r="O234" s="8" t="s">
        <v>1215</v>
      </c>
      <c r="P234" s="114" t="s">
        <v>1212</v>
      </c>
      <c r="Q234" s="8"/>
    </row>
    <row r="235" spans="1:17" ht="18" customHeight="1" x14ac:dyDescent="0.3">
      <c r="A235" s="8" t="s">
        <v>1211</v>
      </c>
      <c r="B235" s="8" t="s">
        <v>1212</v>
      </c>
      <c r="C235" s="8" t="s">
        <v>862</v>
      </c>
      <c r="D235" s="8">
        <v>4</v>
      </c>
      <c r="E235" s="8" t="s">
        <v>1213</v>
      </c>
      <c r="F235" s="8">
        <v>1</v>
      </c>
      <c r="G235" s="8" t="s">
        <v>657</v>
      </c>
      <c r="H235" s="8">
        <v>3</v>
      </c>
      <c r="I235" s="8" t="s">
        <v>658</v>
      </c>
      <c r="J235" s="8">
        <v>3</v>
      </c>
      <c r="K235" s="8" t="s">
        <v>1214</v>
      </c>
      <c r="L235" s="8">
        <v>3</v>
      </c>
      <c r="M235" s="8" t="s">
        <v>317</v>
      </c>
      <c r="N235" s="8" t="s">
        <v>1179</v>
      </c>
      <c r="O235" s="8" t="s">
        <v>1215</v>
      </c>
      <c r="P235" s="114" t="s">
        <v>1212</v>
      </c>
      <c r="Q235" s="8"/>
    </row>
    <row r="236" spans="1:17" ht="18" customHeight="1" x14ac:dyDescent="0.3">
      <c r="A236" s="8" t="s">
        <v>1211</v>
      </c>
      <c r="B236" s="8" t="s">
        <v>1212</v>
      </c>
      <c r="C236" s="8" t="s">
        <v>862</v>
      </c>
      <c r="D236" s="8">
        <v>4</v>
      </c>
      <c r="E236" s="8" t="s">
        <v>1213</v>
      </c>
      <c r="F236" s="8">
        <v>1</v>
      </c>
      <c r="G236" s="8" t="s">
        <v>657</v>
      </c>
      <c r="H236" s="8">
        <v>3</v>
      </c>
      <c r="I236" s="8" t="s">
        <v>658</v>
      </c>
      <c r="J236" s="8">
        <v>3</v>
      </c>
      <c r="K236" s="8" t="s">
        <v>1214</v>
      </c>
      <c r="L236" s="8">
        <v>3</v>
      </c>
      <c r="M236" s="8" t="s">
        <v>321</v>
      </c>
      <c r="N236" s="8" t="s">
        <v>1156</v>
      </c>
      <c r="O236" s="8" t="s">
        <v>1215</v>
      </c>
      <c r="P236" s="114" t="s">
        <v>1212</v>
      </c>
      <c r="Q236" s="8"/>
    </row>
    <row r="237" spans="1:17" ht="18" customHeight="1" x14ac:dyDescent="0.3">
      <c r="A237" s="8" t="s">
        <v>1211</v>
      </c>
      <c r="B237" s="8" t="s">
        <v>1212</v>
      </c>
      <c r="C237" s="8" t="s">
        <v>862</v>
      </c>
      <c r="D237" s="8">
        <v>4</v>
      </c>
      <c r="E237" s="8" t="s">
        <v>1213</v>
      </c>
      <c r="F237" s="8">
        <v>1</v>
      </c>
      <c r="G237" s="8" t="s">
        <v>657</v>
      </c>
      <c r="H237" s="8">
        <v>3</v>
      </c>
      <c r="I237" s="8" t="s">
        <v>658</v>
      </c>
      <c r="J237" s="8">
        <v>3</v>
      </c>
      <c r="K237" s="8" t="s">
        <v>1214</v>
      </c>
      <c r="L237" s="8">
        <v>3</v>
      </c>
      <c r="M237" s="8" t="s">
        <v>321</v>
      </c>
      <c r="N237" s="8" t="s">
        <v>1162</v>
      </c>
      <c r="O237" s="8" t="s">
        <v>1215</v>
      </c>
      <c r="P237" s="114" t="s">
        <v>1212</v>
      </c>
      <c r="Q237" s="8"/>
    </row>
    <row r="238" spans="1:17" ht="18" customHeight="1" x14ac:dyDescent="0.3">
      <c r="A238" s="8" t="s">
        <v>1211</v>
      </c>
      <c r="B238" s="8" t="s">
        <v>1212</v>
      </c>
      <c r="C238" s="8" t="s">
        <v>862</v>
      </c>
      <c r="D238" s="8">
        <v>4</v>
      </c>
      <c r="E238" s="8" t="s">
        <v>1213</v>
      </c>
      <c r="F238" s="8">
        <v>1</v>
      </c>
      <c r="G238" s="8" t="s">
        <v>657</v>
      </c>
      <c r="H238" s="8">
        <v>3</v>
      </c>
      <c r="I238" s="8" t="s">
        <v>658</v>
      </c>
      <c r="J238" s="8">
        <v>3</v>
      </c>
      <c r="K238" s="8" t="s">
        <v>1214</v>
      </c>
      <c r="L238" s="8">
        <v>3</v>
      </c>
      <c r="M238" s="8" t="s">
        <v>321</v>
      </c>
      <c r="N238" s="8" t="s">
        <v>1177</v>
      </c>
      <c r="O238" s="8" t="s">
        <v>1215</v>
      </c>
      <c r="P238" s="114" t="s">
        <v>1212</v>
      </c>
      <c r="Q238" s="8"/>
    </row>
    <row r="239" spans="1:17" ht="18" customHeight="1" x14ac:dyDescent="0.3">
      <c r="A239" s="8" t="s">
        <v>1211</v>
      </c>
      <c r="B239" s="8" t="s">
        <v>1212</v>
      </c>
      <c r="C239" s="8" t="s">
        <v>862</v>
      </c>
      <c r="D239" s="8">
        <v>4</v>
      </c>
      <c r="E239" s="8" t="s">
        <v>1213</v>
      </c>
      <c r="F239" s="8">
        <v>1</v>
      </c>
      <c r="G239" s="8" t="s">
        <v>657</v>
      </c>
      <c r="H239" s="8">
        <v>3</v>
      </c>
      <c r="I239" s="8" t="s">
        <v>658</v>
      </c>
      <c r="J239" s="8">
        <v>3</v>
      </c>
      <c r="K239" s="8" t="s">
        <v>1214</v>
      </c>
      <c r="L239" s="8">
        <v>3</v>
      </c>
      <c r="M239" s="8" t="s">
        <v>321</v>
      </c>
      <c r="N239" s="8" t="s">
        <v>1178</v>
      </c>
      <c r="O239" s="8" t="s">
        <v>1215</v>
      </c>
      <c r="P239" s="114" t="s">
        <v>1212</v>
      </c>
      <c r="Q239" s="8"/>
    </row>
    <row r="240" spans="1:17" ht="18" customHeight="1" x14ac:dyDescent="0.3">
      <c r="A240" s="8" t="s">
        <v>1211</v>
      </c>
      <c r="B240" s="8" t="s">
        <v>1212</v>
      </c>
      <c r="C240" s="8" t="s">
        <v>862</v>
      </c>
      <c r="D240" s="8">
        <v>4</v>
      </c>
      <c r="E240" s="8" t="s">
        <v>1213</v>
      </c>
      <c r="F240" s="8">
        <v>1</v>
      </c>
      <c r="G240" s="8" t="s">
        <v>657</v>
      </c>
      <c r="H240" s="8">
        <v>3</v>
      </c>
      <c r="I240" s="8" t="s">
        <v>658</v>
      </c>
      <c r="J240" s="8">
        <v>3</v>
      </c>
      <c r="K240" s="8" t="s">
        <v>1214</v>
      </c>
      <c r="L240" s="8">
        <v>3</v>
      </c>
      <c r="M240" s="8" t="s">
        <v>319</v>
      </c>
      <c r="N240" s="8" t="s">
        <v>1102</v>
      </c>
      <c r="O240" s="8" t="s">
        <v>1215</v>
      </c>
      <c r="P240" s="114" t="s">
        <v>1212</v>
      </c>
      <c r="Q240" s="8"/>
    </row>
    <row r="241" spans="1:17" ht="18" customHeight="1" x14ac:dyDescent="0.3">
      <c r="A241" s="8" t="s">
        <v>1211</v>
      </c>
      <c r="B241" s="8" t="s">
        <v>1212</v>
      </c>
      <c r="C241" s="8" t="s">
        <v>862</v>
      </c>
      <c r="D241" s="8">
        <v>4</v>
      </c>
      <c r="E241" s="8" t="s">
        <v>1213</v>
      </c>
      <c r="F241" s="8">
        <v>1</v>
      </c>
      <c r="G241" s="8" t="s">
        <v>657</v>
      </c>
      <c r="H241" s="8">
        <v>3</v>
      </c>
      <c r="I241" s="8" t="s">
        <v>658</v>
      </c>
      <c r="J241" s="8">
        <v>3</v>
      </c>
      <c r="K241" s="8" t="s">
        <v>1214</v>
      </c>
      <c r="L241" s="8">
        <v>3</v>
      </c>
      <c r="M241" s="8" t="s">
        <v>319</v>
      </c>
      <c r="N241" s="8" t="s">
        <v>1103</v>
      </c>
      <c r="O241" s="8" t="s">
        <v>1215</v>
      </c>
      <c r="P241" s="114" t="s">
        <v>1212</v>
      </c>
      <c r="Q241" s="8"/>
    </row>
    <row r="242" spans="1:17" ht="18" customHeight="1" x14ac:dyDescent="0.3">
      <c r="A242" s="8" t="s">
        <v>1211</v>
      </c>
      <c r="B242" s="8" t="s">
        <v>1212</v>
      </c>
      <c r="C242" s="8" t="s">
        <v>862</v>
      </c>
      <c r="D242" s="8">
        <v>4</v>
      </c>
      <c r="E242" s="8" t="s">
        <v>1213</v>
      </c>
      <c r="F242" s="8">
        <v>1</v>
      </c>
      <c r="G242" s="8" t="s">
        <v>657</v>
      </c>
      <c r="H242" s="8">
        <v>3</v>
      </c>
      <c r="I242" s="8" t="s">
        <v>658</v>
      </c>
      <c r="J242" s="8">
        <v>3</v>
      </c>
      <c r="K242" s="8" t="s">
        <v>1214</v>
      </c>
      <c r="L242" s="8">
        <v>3</v>
      </c>
      <c r="M242" s="8" t="s">
        <v>319</v>
      </c>
      <c r="N242" s="8" t="s">
        <v>1104</v>
      </c>
      <c r="O242" s="8" t="s">
        <v>1215</v>
      </c>
      <c r="P242" s="114" t="s">
        <v>1212</v>
      </c>
      <c r="Q242" s="8"/>
    </row>
    <row r="243" spans="1:17" ht="18" customHeight="1" x14ac:dyDescent="0.3">
      <c r="A243" s="8" t="s">
        <v>1211</v>
      </c>
      <c r="B243" s="8" t="s">
        <v>1212</v>
      </c>
      <c r="C243" s="8" t="s">
        <v>862</v>
      </c>
      <c r="D243" s="8">
        <v>4</v>
      </c>
      <c r="E243" s="8" t="s">
        <v>1213</v>
      </c>
      <c r="F243" s="8">
        <v>1</v>
      </c>
      <c r="G243" s="8" t="s">
        <v>657</v>
      </c>
      <c r="H243" s="8">
        <v>3</v>
      </c>
      <c r="I243" s="8" t="s">
        <v>658</v>
      </c>
      <c r="J243" s="8">
        <v>3</v>
      </c>
      <c r="K243" s="8" t="s">
        <v>1214</v>
      </c>
      <c r="L243" s="8">
        <v>3</v>
      </c>
      <c r="M243" s="8" t="s">
        <v>319</v>
      </c>
      <c r="N243" s="8" t="s">
        <v>1111</v>
      </c>
      <c r="O243" s="8" t="s">
        <v>1215</v>
      </c>
      <c r="P243" s="114" t="s">
        <v>1212</v>
      </c>
      <c r="Q243" s="8"/>
    </row>
    <row r="244" spans="1:17" ht="18" customHeight="1" x14ac:dyDescent="0.3">
      <c r="A244" s="8" t="s">
        <v>1211</v>
      </c>
      <c r="B244" s="8" t="s">
        <v>1212</v>
      </c>
      <c r="C244" s="8" t="s">
        <v>862</v>
      </c>
      <c r="D244" s="8">
        <v>4</v>
      </c>
      <c r="E244" s="8" t="s">
        <v>1213</v>
      </c>
      <c r="F244" s="8">
        <v>1</v>
      </c>
      <c r="G244" s="8" t="s">
        <v>657</v>
      </c>
      <c r="H244" s="8">
        <v>3</v>
      </c>
      <c r="I244" s="8" t="s">
        <v>658</v>
      </c>
      <c r="J244" s="8">
        <v>3</v>
      </c>
      <c r="K244" s="8" t="s">
        <v>1214</v>
      </c>
      <c r="L244" s="8">
        <v>3</v>
      </c>
      <c r="M244" s="8" t="s">
        <v>319</v>
      </c>
      <c r="N244" s="8" t="s">
        <v>1148</v>
      </c>
      <c r="O244" s="8" t="s">
        <v>1215</v>
      </c>
      <c r="P244" s="114" t="s">
        <v>1212</v>
      </c>
      <c r="Q244" s="8"/>
    </row>
    <row r="245" spans="1:17" ht="18" customHeight="1" x14ac:dyDescent="0.3">
      <c r="A245" s="8" t="s">
        <v>1211</v>
      </c>
      <c r="B245" s="8" t="s">
        <v>1212</v>
      </c>
      <c r="C245" s="8" t="s">
        <v>862</v>
      </c>
      <c r="D245" s="8">
        <v>4</v>
      </c>
      <c r="E245" s="8" t="s">
        <v>1213</v>
      </c>
      <c r="F245" s="8">
        <v>1</v>
      </c>
      <c r="G245" s="8" t="s">
        <v>657</v>
      </c>
      <c r="H245" s="8">
        <v>3</v>
      </c>
      <c r="I245" s="8" t="s">
        <v>658</v>
      </c>
      <c r="J245" s="8">
        <v>3</v>
      </c>
      <c r="K245" s="8" t="s">
        <v>1214</v>
      </c>
      <c r="L245" s="8">
        <v>3</v>
      </c>
      <c r="M245" s="8" t="s">
        <v>319</v>
      </c>
      <c r="N245" s="8" t="s">
        <v>1197</v>
      </c>
      <c r="O245" s="8" t="s">
        <v>1215</v>
      </c>
      <c r="P245" s="114" t="s">
        <v>1212</v>
      </c>
      <c r="Q245" s="8"/>
    </row>
    <row r="246" spans="1:17" ht="18" customHeight="1" x14ac:dyDescent="0.3">
      <c r="A246" s="8" t="s">
        <v>1211</v>
      </c>
      <c r="B246" s="8" t="s">
        <v>1212</v>
      </c>
      <c r="C246" s="8" t="s">
        <v>862</v>
      </c>
      <c r="D246" s="8">
        <v>4</v>
      </c>
      <c r="E246" s="8" t="s">
        <v>1213</v>
      </c>
      <c r="F246" s="8">
        <v>1</v>
      </c>
      <c r="G246" s="8" t="s">
        <v>657</v>
      </c>
      <c r="H246" s="8">
        <v>3</v>
      </c>
      <c r="I246" s="8" t="s">
        <v>658</v>
      </c>
      <c r="J246" s="8">
        <v>3</v>
      </c>
      <c r="K246" s="8" t="s">
        <v>1214</v>
      </c>
      <c r="L246" s="8">
        <v>3</v>
      </c>
      <c r="M246" s="8" t="s">
        <v>319</v>
      </c>
      <c r="N246" s="8" t="s">
        <v>1198</v>
      </c>
      <c r="O246" s="8" t="s">
        <v>1215</v>
      </c>
      <c r="P246" s="114" t="s">
        <v>1212</v>
      </c>
      <c r="Q246" s="8"/>
    </row>
    <row r="247" spans="1:17" ht="18" customHeight="1" x14ac:dyDescent="0.3">
      <c r="A247" s="8" t="s">
        <v>1211</v>
      </c>
      <c r="B247" s="8" t="s">
        <v>1212</v>
      </c>
      <c r="C247" s="8" t="s">
        <v>862</v>
      </c>
      <c r="D247" s="8">
        <v>4</v>
      </c>
      <c r="E247" s="8" t="s">
        <v>1213</v>
      </c>
      <c r="F247" s="8">
        <v>1</v>
      </c>
      <c r="G247" s="8" t="s">
        <v>657</v>
      </c>
      <c r="H247" s="8">
        <v>3</v>
      </c>
      <c r="I247" s="8" t="s">
        <v>658</v>
      </c>
      <c r="J247" s="8">
        <v>3</v>
      </c>
      <c r="K247" s="8" t="s">
        <v>1214</v>
      </c>
      <c r="L247" s="8">
        <v>3</v>
      </c>
      <c r="M247" s="8" t="s">
        <v>319</v>
      </c>
      <c r="N247" s="8" t="s">
        <v>1199</v>
      </c>
      <c r="O247" s="8" t="s">
        <v>1215</v>
      </c>
      <c r="P247" s="114" t="s">
        <v>1212</v>
      </c>
      <c r="Q247" s="8"/>
    </row>
    <row r="248" spans="1:17" ht="18" customHeight="1" x14ac:dyDescent="0.3">
      <c r="A248" s="8" t="s">
        <v>1211</v>
      </c>
      <c r="B248" s="8" t="s">
        <v>1212</v>
      </c>
      <c r="C248" s="8" t="s">
        <v>862</v>
      </c>
      <c r="D248" s="8">
        <v>4</v>
      </c>
      <c r="E248" s="8" t="s">
        <v>1213</v>
      </c>
      <c r="F248" s="8">
        <v>1</v>
      </c>
      <c r="G248" s="8" t="s">
        <v>657</v>
      </c>
      <c r="H248" s="8">
        <v>3</v>
      </c>
      <c r="I248" s="8" t="s">
        <v>658</v>
      </c>
      <c r="J248" s="8">
        <v>3</v>
      </c>
      <c r="K248" s="8" t="s">
        <v>1214</v>
      </c>
      <c r="L248" s="8">
        <v>3</v>
      </c>
      <c r="M248" s="8" t="s">
        <v>319</v>
      </c>
      <c r="N248" s="8" t="s">
        <v>1200</v>
      </c>
      <c r="O248" s="8" t="s">
        <v>1215</v>
      </c>
      <c r="P248" s="114" t="s">
        <v>1212</v>
      </c>
      <c r="Q248" s="8"/>
    </row>
    <row r="249" spans="1:17" ht="18" customHeight="1" x14ac:dyDescent="0.3">
      <c r="A249" s="8" t="s">
        <v>1211</v>
      </c>
      <c r="B249" s="8" t="s">
        <v>1212</v>
      </c>
      <c r="C249" s="8" t="s">
        <v>862</v>
      </c>
      <c r="D249" s="8">
        <v>4</v>
      </c>
      <c r="E249" s="8" t="s">
        <v>1213</v>
      </c>
      <c r="F249" s="8">
        <v>1</v>
      </c>
      <c r="G249" s="8" t="s">
        <v>657</v>
      </c>
      <c r="H249" s="8">
        <v>3</v>
      </c>
      <c r="I249" s="8" t="s">
        <v>658</v>
      </c>
      <c r="J249" s="8">
        <v>3</v>
      </c>
      <c r="K249" s="8" t="s">
        <v>1214</v>
      </c>
      <c r="L249" s="8">
        <v>3</v>
      </c>
      <c r="M249" s="8" t="s">
        <v>319</v>
      </c>
      <c r="N249" s="8" t="s">
        <v>1201</v>
      </c>
      <c r="O249" s="8" t="s">
        <v>1215</v>
      </c>
      <c r="P249" s="114" t="s">
        <v>1212</v>
      </c>
      <c r="Q249" s="8"/>
    </row>
    <row r="250" spans="1:17" ht="18" customHeight="1" x14ac:dyDescent="0.3">
      <c r="A250" s="8" t="s">
        <v>1211</v>
      </c>
      <c r="B250" s="8" t="s">
        <v>1212</v>
      </c>
      <c r="C250" s="8" t="s">
        <v>862</v>
      </c>
      <c r="D250" s="8">
        <v>4</v>
      </c>
      <c r="E250" s="8" t="s">
        <v>1213</v>
      </c>
      <c r="F250" s="8">
        <v>1</v>
      </c>
      <c r="G250" s="8" t="s">
        <v>657</v>
      </c>
      <c r="H250" s="8">
        <v>3</v>
      </c>
      <c r="I250" s="8" t="s">
        <v>658</v>
      </c>
      <c r="J250" s="8">
        <v>3</v>
      </c>
      <c r="K250" s="8" t="s">
        <v>1214</v>
      </c>
      <c r="L250" s="8">
        <v>3</v>
      </c>
      <c r="M250" s="8" t="s">
        <v>319</v>
      </c>
      <c r="N250" s="8" t="s">
        <v>1202</v>
      </c>
      <c r="O250" s="8" t="s">
        <v>1215</v>
      </c>
      <c r="P250" s="114" t="s">
        <v>1212</v>
      </c>
      <c r="Q250" s="8"/>
    </row>
    <row r="251" spans="1:17" ht="18" customHeight="1" x14ac:dyDescent="0.3">
      <c r="A251" s="8" t="s">
        <v>1211</v>
      </c>
      <c r="B251" s="8" t="s">
        <v>1212</v>
      </c>
      <c r="C251" s="8" t="s">
        <v>862</v>
      </c>
      <c r="D251" s="8">
        <v>4</v>
      </c>
      <c r="E251" s="8" t="s">
        <v>1213</v>
      </c>
      <c r="F251" s="8">
        <v>1</v>
      </c>
      <c r="G251" s="8" t="s">
        <v>657</v>
      </c>
      <c r="H251" s="8">
        <v>3</v>
      </c>
      <c r="I251" s="8" t="s">
        <v>658</v>
      </c>
      <c r="J251" s="8">
        <v>3</v>
      </c>
      <c r="K251" s="8" t="s">
        <v>1214</v>
      </c>
      <c r="L251" s="8">
        <v>3</v>
      </c>
      <c r="M251" s="8" t="s">
        <v>319</v>
      </c>
      <c r="N251" s="8" t="s">
        <v>1203</v>
      </c>
      <c r="O251" s="8" t="s">
        <v>1215</v>
      </c>
      <c r="P251" s="114" t="s">
        <v>1212</v>
      </c>
      <c r="Q251" s="8"/>
    </row>
    <row r="252" spans="1:17" ht="18" customHeight="1" x14ac:dyDescent="0.3">
      <c r="A252" s="8" t="s">
        <v>1211</v>
      </c>
      <c r="B252" s="8" t="s">
        <v>1212</v>
      </c>
      <c r="C252" s="8" t="s">
        <v>862</v>
      </c>
      <c r="D252" s="8">
        <v>4</v>
      </c>
      <c r="E252" s="8" t="s">
        <v>1213</v>
      </c>
      <c r="F252" s="8">
        <v>1</v>
      </c>
      <c r="G252" s="8" t="s">
        <v>657</v>
      </c>
      <c r="H252" s="8">
        <v>3</v>
      </c>
      <c r="I252" s="8" t="s">
        <v>658</v>
      </c>
      <c r="J252" s="8">
        <v>3</v>
      </c>
      <c r="K252" s="8" t="s">
        <v>1214</v>
      </c>
      <c r="L252" s="8">
        <v>3</v>
      </c>
      <c r="M252" s="8" t="s">
        <v>371</v>
      </c>
      <c r="N252" s="8" t="s">
        <v>1158</v>
      </c>
      <c r="O252" s="8" t="s">
        <v>1215</v>
      </c>
      <c r="P252" s="114" t="s">
        <v>1212</v>
      </c>
      <c r="Q252" s="8"/>
    </row>
    <row r="253" spans="1:17" ht="18" customHeight="1" x14ac:dyDescent="0.3">
      <c r="A253" s="8" t="s">
        <v>1211</v>
      </c>
      <c r="B253" s="8" t="s">
        <v>1212</v>
      </c>
      <c r="C253" s="8" t="s">
        <v>862</v>
      </c>
      <c r="D253" s="8">
        <v>4</v>
      </c>
      <c r="E253" s="8" t="s">
        <v>1213</v>
      </c>
      <c r="F253" s="8">
        <v>1</v>
      </c>
      <c r="G253" s="8" t="s">
        <v>657</v>
      </c>
      <c r="H253" s="8">
        <v>3</v>
      </c>
      <c r="I253" s="8" t="s">
        <v>658</v>
      </c>
      <c r="J253" s="8">
        <v>3</v>
      </c>
      <c r="K253" s="8" t="s">
        <v>1214</v>
      </c>
      <c r="L253" s="8">
        <v>3</v>
      </c>
      <c r="M253" s="8" t="s">
        <v>371</v>
      </c>
      <c r="N253" s="8" t="s">
        <v>1163</v>
      </c>
      <c r="O253" s="8" t="s">
        <v>1215</v>
      </c>
      <c r="P253" s="114" t="s">
        <v>1212</v>
      </c>
      <c r="Q253" s="8"/>
    </row>
    <row r="254" spans="1:17" ht="18" customHeight="1" x14ac:dyDescent="0.3">
      <c r="A254" s="8" t="s">
        <v>1211</v>
      </c>
      <c r="B254" s="8" t="s">
        <v>1212</v>
      </c>
      <c r="C254" s="8" t="s">
        <v>862</v>
      </c>
      <c r="D254" s="8">
        <v>4</v>
      </c>
      <c r="E254" s="8" t="s">
        <v>1213</v>
      </c>
      <c r="F254" s="8">
        <v>1</v>
      </c>
      <c r="G254" s="8" t="s">
        <v>657</v>
      </c>
      <c r="H254" s="8">
        <v>3</v>
      </c>
      <c r="I254" s="8" t="s">
        <v>658</v>
      </c>
      <c r="J254" s="8">
        <v>3</v>
      </c>
      <c r="K254" s="8" t="s">
        <v>1214</v>
      </c>
      <c r="L254" s="8">
        <v>3</v>
      </c>
      <c r="M254" s="8" t="s">
        <v>371</v>
      </c>
      <c r="N254" s="8" t="s">
        <v>1164</v>
      </c>
      <c r="O254" s="8" t="s">
        <v>1215</v>
      </c>
      <c r="P254" s="114" t="s">
        <v>1212</v>
      </c>
      <c r="Q254" s="8"/>
    </row>
    <row r="255" spans="1:17" ht="18" customHeight="1" x14ac:dyDescent="0.3">
      <c r="A255" s="8" t="s">
        <v>1211</v>
      </c>
      <c r="B255" s="8" t="s">
        <v>1212</v>
      </c>
      <c r="C255" s="8" t="s">
        <v>862</v>
      </c>
      <c r="D255" s="8">
        <v>4</v>
      </c>
      <c r="E255" s="8" t="s">
        <v>1213</v>
      </c>
      <c r="F255" s="8">
        <v>1</v>
      </c>
      <c r="G255" s="8" t="s">
        <v>657</v>
      </c>
      <c r="H255" s="8">
        <v>3</v>
      </c>
      <c r="I255" s="8" t="s">
        <v>658</v>
      </c>
      <c r="J255" s="8">
        <v>3</v>
      </c>
      <c r="K255" s="8" t="s">
        <v>1214</v>
      </c>
      <c r="L255" s="8">
        <v>3</v>
      </c>
      <c r="M255" s="8" t="s">
        <v>371</v>
      </c>
      <c r="N255" s="8" t="s">
        <v>1165</v>
      </c>
      <c r="O255" s="8" t="s">
        <v>1215</v>
      </c>
      <c r="P255" s="114" t="s">
        <v>1212</v>
      </c>
      <c r="Q255" s="8"/>
    </row>
    <row r="256" spans="1:17" ht="18" customHeight="1" x14ac:dyDescent="0.3">
      <c r="A256" s="8" t="s">
        <v>1211</v>
      </c>
      <c r="B256" s="8" t="s">
        <v>1212</v>
      </c>
      <c r="C256" s="8" t="s">
        <v>862</v>
      </c>
      <c r="D256" s="8">
        <v>4</v>
      </c>
      <c r="E256" s="8" t="s">
        <v>1213</v>
      </c>
      <c r="F256" s="8">
        <v>1</v>
      </c>
      <c r="G256" s="8" t="s">
        <v>657</v>
      </c>
      <c r="H256" s="8">
        <v>3</v>
      </c>
      <c r="I256" s="8" t="s">
        <v>658</v>
      </c>
      <c r="J256" s="8">
        <v>3</v>
      </c>
      <c r="K256" s="8" t="s">
        <v>1214</v>
      </c>
      <c r="L256" s="8">
        <v>3</v>
      </c>
      <c r="M256" s="8" t="s">
        <v>371</v>
      </c>
      <c r="N256" s="8" t="s">
        <v>1166</v>
      </c>
      <c r="O256" s="8" t="s">
        <v>1215</v>
      </c>
      <c r="P256" s="114" t="s">
        <v>1212</v>
      </c>
      <c r="Q256" s="8"/>
    </row>
    <row r="257" spans="1:17" ht="18" customHeight="1" x14ac:dyDescent="0.3">
      <c r="A257" s="8" t="s">
        <v>1211</v>
      </c>
      <c r="B257" s="8" t="s">
        <v>1212</v>
      </c>
      <c r="C257" s="8" t="s">
        <v>862</v>
      </c>
      <c r="D257" s="8">
        <v>4</v>
      </c>
      <c r="E257" s="8" t="s">
        <v>1213</v>
      </c>
      <c r="F257" s="8">
        <v>1</v>
      </c>
      <c r="G257" s="8" t="s">
        <v>657</v>
      </c>
      <c r="H257" s="8">
        <v>3</v>
      </c>
      <c r="I257" s="8" t="s">
        <v>658</v>
      </c>
      <c r="J257" s="8">
        <v>3</v>
      </c>
      <c r="K257" s="8" t="s">
        <v>1214</v>
      </c>
      <c r="L257" s="8">
        <v>3</v>
      </c>
      <c r="M257" s="8" t="s">
        <v>371</v>
      </c>
      <c r="N257" s="8" t="s">
        <v>1167</v>
      </c>
      <c r="O257" s="8" t="s">
        <v>1215</v>
      </c>
      <c r="P257" s="114" t="s">
        <v>1212</v>
      </c>
      <c r="Q257" s="8"/>
    </row>
    <row r="258" spans="1:17" ht="18" customHeight="1" x14ac:dyDescent="0.3">
      <c r="A258" s="8" t="s">
        <v>1211</v>
      </c>
      <c r="B258" s="8" t="s">
        <v>1212</v>
      </c>
      <c r="C258" s="8" t="s">
        <v>862</v>
      </c>
      <c r="D258" s="8">
        <v>4</v>
      </c>
      <c r="E258" s="8" t="s">
        <v>1213</v>
      </c>
      <c r="F258" s="8">
        <v>1</v>
      </c>
      <c r="G258" s="8" t="s">
        <v>657</v>
      </c>
      <c r="H258" s="8">
        <v>3</v>
      </c>
      <c r="I258" s="8" t="s">
        <v>658</v>
      </c>
      <c r="J258" s="8">
        <v>3</v>
      </c>
      <c r="K258" s="8" t="s">
        <v>1214</v>
      </c>
      <c r="L258" s="8">
        <v>3</v>
      </c>
      <c r="M258" s="8" t="s">
        <v>371</v>
      </c>
      <c r="N258" s="8" t="s">
        <v>1168</v>
      </c>
      <c r="O258" s="8" t="s">
        <v>1215</v>
      </c>
      <c r="P258" s="114" t="s">
        <v>1212</v>
      </c>
      <c r="Q258" s="8"/>
    </row>
    <row r="259" spans="1:17" ht="18" customHeight="1" x14ac:dyDescent="0.3">
      <c r="A259" s="8" t="s">
        <v>1211</v>
      </c>
      <c r="B259" s="8" t="s">
        <v>1212</v>
      </c>
      <c r="C259" s="8" t="s">
        <v>862</v>
      </c>
      <c r="D259" s="8">
        <v>4</v>
      </c>
      <c r="E259" s="8" t="s">
        <v>1213</v>
      </c>
      <c r="F259" s="8">
        <v>1</v>
      </c>
      <c r="G259" s="8" t="s">
        <v>657</v>
      </c>
      <c r="H259" s="8">
        <v>3</v>
      </c>
      <c r="I259" s="8" t="s">
        <v>658</v>
      </c>
      <c r="J259" s="8">
        <v>3</v>
      </c>
      <c r="K259" s="8" t="s">
        <v>1214</v>
      </c>
      <c r="L259" s="8">
        <v>3</v>
      </c>
      <c r="M259" s="8" t="s">
        <v>371</v>
      </c>
      <c r="N259" s="8" t="s">
        <v>1169</v>
      </c>
      <c r="O259" s="8" t="s">
        <v>1215</v>
      </c>
      <c r="P259" s="114" t="s">
        <v>1212</v>
      </c>
      <c r="Q259" s="8"/>
    </row>
    <row r="260" spans="1:17" ht="18" customHeight="1" x14ac:dyDescent="0.3">
      <c r="A260" s="8" t="s">
        <v>1211</v>
      </c>
      <c r="B260" s="8" t="s">
        <v>1212</v>
      </c>
      <c r="C260" s="8" t="s">
        <v>862</v>
      </c>
      <c r="D260" s="8">
        <v>4</v>
      </c>
      <c r="E260" s="8" t="s">
        <v>1213</v>
      </c>
      <c r="F260" s="8">
        <v>1</v>
      </c>
      <c r="G260" s="8" t="s">
        <v>657</v>
      </c>
      <c r="H260" s="8">
        <v>3</v>
      </c>
      <c r="I260" s="8" t="s">
        <v>658</v>
      </c>
      <c r="J260" s="8">
        <v>3</v>
      </c>
      <c r="K260" s="8" t="s">
        <v>1214</v>
      </c>
      <c r="L260" s="8">
        <v>3</v>
      </c>
      <c r="M260" s="8" t="s">
        <v>371</v>
      </c>
      <c r="N260" s="8" t="s">
        <v>1170</v>
      </c>
      <c r="O260" s="8" t="s">
        <v>1215</v>
      </c>
      <c r="P260" s="114" t="s">
        <v>1212</v>
      </c>
      <c r="Q260" s="8"/>
    </row>
    <row r="261" spans="1:17" ht="18" customHeight="1" x14ac:dyDescent="0.3">
      <c r="A261" s="8" t="s">
        <v>1211</v>
      </c>
      <c r="B261" s="8" t="s">
        <v>1212</v>
      </c>
      <c r="C261" s="8" t="s">
        <v>862</v>
      </c>
      <c r="D261" s="8">
        <v>4</v>
      </c>
      <c r="E261" s="8" t="s">
        <v>1213</v>
      </c>
      <c r="F261" s="8">
        <v>1</v>
      </c>
      <c r="G261" s="8" t="s">
        <v>657</v>
      </c>
      <c r="H261" s="8">
        <v>3</v>
      </c>
      <c r="I261" s="8" t="s">
        <v>658</v>
      </c>
      <c r="J261" s="8">
        <v>3</v>
      </c>
      <c r="K261" s="8" t="s">
        <v>1214</v>
      </c>
      <c r="L261" s="8">
        <v>3</v>
      </c>
      <c r="M261" s="8" t="s">
        <v>371</v>
      </c>
      <c r="N261" s="8" t="s">
        <v>1171</v>
      </c>
      <c r="O261" s="8" t="s">
        <v>1215</v>
      </c>
      <c r="P261" s="114" t="s">
        <v>1212</v>
      </c>
      <c r="Q261" s="8"/>
    </row>
    <row r="262" spans="1:17" ht="18" customHeight="1" x14ac:dyDescent="0.3">
      <c r="A262" s="8" t="s">
        <v>1211</v>
      </c>
      <c r="B262" s="8" t="s">
        <v>1212</v>
      </c>
      <c r="C262" s="8" t="s">
        <v>862</v>
      </c>
      <c r="D262" s="8">
        <v>4</v>
      </c>
      <c r="E262" s="8" t="s">
        <v>1213</v>
      </c>
      <c r="F262" s="8">
        <v>1</v>
      </c>
      <c r="G262" s="8" t="s">
        <v>657</v>
      </c>
      <c r="H262" s="8">
        <v>3</v>
      </c>
      <c r="I262" s="8" t="s">
        <v>658</v>
      </c>
      <c r="J262" s="8">
        <v>3</v>
      </c>
      <c r="K262" s="8" t="s">
        <v>1214</v>
      </c>
      <c r="L262" s="8">
        <v>3</v>
      </c>
      <c r="M262" s="8" t="s">
        <v>371</v>
      </c>
      <c r="N262" s="8" t="s">
        <v>1172</v>
      </c>
      <c r="O262" s="8" t="s">
        <v>1215</v>
      </c>
      <c r="P262" s="114" t="s">
        <v>1212</v>
      </c>
      <c r="Q262" s="8"/>
    </row>
    <row r="263" spans="1:17" ht="18" customHeight="1" x14ac:dyDescent="0.3">
      <c r="A263" s="8" t="s">
        <v>1211</v>
      </c>
      <c r="B263" s="8" t="s">
        <v>1212</v>
      </c>
      <c r="C263" s="8" t="s">
        <v>862</v>
      </c>
      <c r="D263" s="8">
        <v>4</v>
      </c>
      <c r="E263" s="8" t="s">
        <v>1213</v>
      </c>
      <c r="F263" s="8">
        <v>1</v>
      </c>
      <c r="G263" s="8" t="s">
        <v>657</v>
      </c>
      <c r="H263" s="8">
        <v>3</v>
      </c>
      <c r="I263" s="8" t="s">
        <v>658</v>
      </c>
      <c r="J263" s="8">
        <v>3</v>
      </c>
      <c r="K263" s="8" t="s">
        <v>1214</v>
      </c>
      <c r="L263" s="8">
        <v>3</v>
      </c>
      <c r="M263" s="8" t="s">
        <v>371</v>
      </c>
      <c r="N263" s="8" t="s">
        <v>1173</v>
      </c>
      <c r="O263" s="8" t="s">
        <v>1215</v>
      </c>
      <c r="P263" s="114" t="s">
        <v>1212</v>
      </c>
      <c r="Q263" s="8"/>
    </row>
    <row r="264" spans="1:17" ht="18" customHeight="1" x14ac:dyDescent="0.3">
      <c r="A264" s="8" t="s">
        <v>1211</v>
      </c>
      <c r="B264" s="8" t="s">
        <v>1212</v>
      </c>
      <c r="C264" s="8" t="s">
        <v>862</v>
      </c>
      <c r="D264" s="8">
        <v>4</v>
      </c>
      <c r="E264" s="8" t="s">
        <v>1213</v>
      </c>
      <c r="F264" s="8">
        <v>1</v>
      </c>
      <c r="G264" s="8" t="s">
        <v>657</v>
      </c>
      <c r="H264" s="8">
        <v>3</v>
      </c>
      <c r="I264" s="8" t="s">
        <v>658</v>
      </c>
      <c r="J264" s="8">
        <v>3</v>
      </c>
      <c r="K264" s="8" t="s">
        <v>1214</v>
      </c>
      <c r="L264" s="8">
        <v>3</v>
      </c>
      <c r="M264" s="8" t="s">
        <v>371</v>
      </c>
      <c r="N264" s="8" t="s">
        <v>1174</v>
      </c>
      <c r="O264" s="8" t="s">
        <v>1215</v>
      </c>
      <c r="P264" s="114" t="s">
        <v>1212</v>
      </c>
      <c r="Q264" s="8"/>
    </row>
    <row r="265" spans="1:17" ht="18" customHeight="1" x14ac:dyDescent="0.3">
      <c r="A265" s="8" t="s">
        <v>1211</v>
      </c>
      <c r="B265" s="8" t="s">
        <v>1212</v>
      </c>
      <c r="C265" s="8" t="s">
        <v>862</v>
      </c>
      <c r="D265" s="8">
        <v>4</v>
      </c>
      <c r="E265" s="8" t="s">
        <v>1213</v>
      </c>
      <c r="F265" s="8">
        <v>1</v>
      </c>
      <c r="G265" s="8" t="s">
        <v>657</v>
      </c>
      <c r="H265" s="8">
        <v>3</v>
      </c>
      <c r="I265" s="8" t="s">
        <v>658</v>
      </c>
      <c r="J265" s="8">
        <v>3</v>
      </c>
      <c r="K265" s="8" t="s">
        <v>1214</v>
      </c>
      <c r="L265" s="8">
        <v>3</v>
      </c>
      <c r="M265" s="8" t="s">
        <v>371</v>
      </c>
      <c r="N265" s="8" t="s">
        <v>1175</v>
      </c>
      <c r="O265" s="8" t="s">
        <v>1215</v>
      </c>
      <c r="P265" s="114" t="s">
        <v>1212</v>
      </c>
      <c r="Q265" s="8"/>
    </row>
    <row r="266" spans="1:17" ht="18" customHeight="1" x14ac:dyDescent="0.3">
      <c r="A266" s="8" t="s">
        <v>1211</v>
      </c>
      <c r="B266" s="8" t="s">
        <v>1212</v>
      </c>
      <c r="C266" s="8" t="s">
        <v>862</v>
      </c>
      <c r="D266" s="8">
        <v>4</v>
      </c>
      <c r="E266" s="8" t="s">
        <v>1213</v>
      </c>
      <c r="F266" s="8">
        <v>1</v>
      </c>
      <c r="G266" s="8" t="s">
        <v>657</v>
      </c>
      <c r="H266" s="8">
        <v>3</v>
      </c>
      <c r="I266" s="8" t="s">
        <v>658</v>
      </c>
      <c r="J266" s="8">
        <v>3</v>
      </c>
      <c r="K266" s="8" t="s">
        <v>1214</v>
      </c>
      <c r="L266" s="8">
        <v>3</v>
      </c>
      <c r="M266" s="8" t="s">
        <v>371</v>
      </c>
      <c r="N266" s="8" t="s">
        <v>1176</v>
      </c>
      <c r="O266" s="8" t="s">
        <v>1215</v>
      </c>
      <c r="P266" s="114" t="s">
        <v>1212</v>
      </c>
      <c r="Q266" s="8"/>
    </row>
    <row r="267" spans="1:17" ht="18" customHeight="1" x14ac:dyDescent="0.3">
      <c r="A267" s="8" t="s">
        <v>1211</v>
      </c>
      <c r="B267" s="8" t="s">
        <v>1212</v>
      </c>
      <c r="C267" s="8" t="s">
        <v>862</v>
      </c>
      <c r="D267" s="8">
        <v>4</v>
      </c>
      <c r="E267" s="8" t="s">
        <v>1213</v>
      </c>
      <c r="F267" s="8">
        <v>1</v>
      </c>
      <c r="G267" s="8" t="s">
        <v>657</v>
      </c>
      <c r="H267" s="8">
        <v>3</v>
      </c>
      <c r="I267" s="8" t="s">
        <v>658</v>
      </c>
      <c r="J267" s="8">
        <v>3</v>
      </c>
      <c r="K267" s="8" t="s">
        <v>1214</v>
      </c>
      <c r="L267" s="8">
        <v>3</v>
      </c>
      <c r="M267" s="8" t="s">
        <v>371</v>
      </c>
      <c r="N267" s="8" t="s">
        <v>1180</v>
      </c>
      <c r="O267" s="8" t="s">
        <v>1215</v>
      </c>
      <c r="P267" s="114" t="s">
        <v>1212</v>
      </c>
      <c r="Q267" s="8"/>
    </row>
    <row r="268" spans="1:17" ht="18" customHeight="1" x14ac:dyDescent="0.3">
      <c r="A268" s="8" t="s">
        <v>1211</v>
      </c>
      <c r="B268" s="8" t="s">
        <v>1212</v>
      </c>
      <c r="C268" s="8" t="s">
        <v>862</v>
      </c>
      <c r="D268" s="8">
        <v>4</v>
      </c>
      <c r="E268" s="8" t="s">
        <v>1213</v>
      </c>
      <c r="F268" s="8">
        <v>1</v>
      </c>
      <c r="G268" s="8" t="s">
        <v>657</v>
      </c>
      <c r="H268" s="8">
        <v>3</v>
      </c>
      <c r="I268" s="8" t="s">
        <v>658</v>
      </c>
      <c r="J268" s="8">
        <v>3</v>
      </c>
      <c r="K268" s="8" t="s">
        <v>1214</v>
      </c>
      <c r="L268" s="8">
        <v>3</v>
      </c>
      <c r="M268" s="8" t="s">
        <v>371</v>
      </c>
      <c r="N268" s="8" t="s">
        <v>1181</v>
      </c>
      <c r="O268" s="8" t="s">
        <v>1215</v>
      </c>
      <c r="P268" s="114" t="s">
        <v>1212</v>
      </c>
      <c r="Q268" s="8"/>
    </row>
    <row r="269" spans="1:17" ht="18" customHeight="1" x14ac:dyDescent="0.3">
      <c r="A269" s="8" t="s">
        <v>1211</v>
      </c>
      <c r="B269" s="8" t="s">
        <v>1212</v>
      </c>
      <c r="C269" s="8" t="s">
        <v>862</v>
      </c>
      <c r="D269" s="8">
        <v>4</v>
      </c>
      <c r="E269" s="8" t="s">
        <v>1213</v>
      </c>
      <c r="F269" s="8">
        <v>1</v>
      </c>
      <c r="G269" s="8" t="s">
        <v>657</v>
      </c>
      <c r="H269" s="8">
        <v>3</v>
      </c>
      <c r="I269" s="8" t="s">
        <v>658</v>
      </c>
      <c r="J269" s="8">
        <v>3</v>
      </c>
      <c r="K269" s="8" t="s">
        <v>1214</v>
      </c>
      <c r="L269" s="8">
        <v>3</v>
      </c>
      <c r="M269" s="8" t="s">
        <v>371</v>
      </c>
      <c r="N269" s="8" t="s">
        <v>1182</v>
      </c>
      <c r="O269" s="8" t="s">
        <v>1215</v>
      </c>
      <c r="P269" s="114" t="s">
        <v>1212</v>
      </c>
      <c r="Q269" s="8"/>
    </row>
    <row r="270" spans="1:17" ht="18" customHeight="1" x14ac:dyDescent="0.3">
      <c r="A270" s="8" t="s">
        <v>1211</v>
      </c>
      <c r="B270" s="8" t="s">
        <v>1212</v>
      </c>
      <c r="C270" s="8" t="s">
        <v>862</v>
      </c>
      <c r="D270" s="8">
        <v>4</v>
      </c>
      <c r="E270" s="8" t="s">
        <v>1213</v>
      </c>
      <c r="F270" s="8">
        <v>1</v>
      </c>
      <c r="G270" s="8" t="s">
        <v>657</v>
      </c>
      <c r="H270" s="8">
        <v>3</v>
      </c>
      <c r="I270" s="8" t="s">
        <v>658</v>
      </c>
      <c r="J270" s="8">
        <v>3</v>
      </c>
      <c r="K270" s="8" t="s">
        <v>1214</v>
      </c>
      <c r="L270" s="8">
        <v>3</v>
      </c>
      <c r="M270" s="8" t="s">
        <v>371</v>
      </c>
      <c r="N270" s="8" t="s">
        <v>1183</v>
      </c>
      <c r="O270" s="8" t="s">
        <v>1215</v>
      </c>
      <c r="P270" s="114" t="s">
        <v>1212</v>
      </c>
      <c r="Q270" s="8"/>
    </row>
    <row r="271" spans="1:17" ht="18" customHeight="1" x14ac:dyDescent="0.3">
      <c r="A271" s="8" t="s">
        <v>1211</v>
      </c>
      <c r="B271" s="8" t="s">
        <v>1212</v>
      </c>
      <c r="C271" s="8" t="s">
        <v>862</v>
      </c>
      <c r="D271" s="8">
        <v>4</v>
      </c>
      <c r="E271" s="8" t="s">
        <v>1213</v>
      </c>
      <c r="F271" s="8">
        <v>1</v>
      </c>
      <c r="G271" s="8" t="s">
        <v>657</v>
      </c>
      <c r="H271" s="8">
        <v>3</v>
      </c>
      <c r="I271" s="8" t="s">
        <v>658</v>
      </c>
      <c r="J271" s="8">
        <v>3</v>
      </c>
      <c r="K271" s="8" t="s">
        <v>1214</v>
      </c>
      <c r="L271" s="8">
        <v>3</v>
      </c>
      <c r="M271" s="8" t="s">
        <v>78</v>
      </c>
      <c r="N271" s="8" t="s">
        <v>1097</v>
      </c>
      <c r="O271" s="8" t="s">
        <v>1215</v>
      </c>
      <c r="P271" s="114" t="s">
        <v>1212</v>
      </c>
      <c r="Q271" s="8"/>
    </row>
    <row r="272" spans="1:17" ht="18" customHeight="1" x14ac:dyDescent="0.3">
      <c r="A272" s="8" t="s">
        <v>1211</v>
      </c>
      <c r="B272" s="8" t="s">
        <v>1212</v>
      </c>
      <c r="C272" s="8" t="s">
        <v>862</v>
      </c>
      <c r="D272" s="8">
        <v>4</v>
      </c>
      <c r="E272" s="8" t="s">
        <v>1213</v>
      </c>
      <c r="F272" s="8">
        <v>1</v>
      </c>
      <c r="G272" s="8" t="s">
        <v>657</v>
      </c>
      <c r="H272" s="8">
        <v>3</v>
      </c>
      <c r="I272" s="8" t="s">
        <v>658</v>
      </c>
      <c r="J272" s="8">
        <v>3</v>
      </c>
      <c r="K272" s="8" t="s">
        <v>1214</v>
      </c>
      <c r="L272" s="8">
        <v>3</v>
      </c>
      <c r="M272" s="8" t="s">
        <v>78</v>
      </c>
      <c r="N272" s="8" t="s">
        <v>1112</v>
      </c>
      <c r="O272" s="8" t="s">
        <v>1215</v>
      </c>
      <c r="P272" s="114" t="s">
        <v>1212</v>
      </c>
      <c r="Q272" s="8"/>
    </row>
    <row r="273" spans="1:17" ht="18" customHeight="1" x14ac:dyDescent="0.3">
      <c r="A273" s="8" t="s">
        <v>1211</v>
      </c>
      <c r="B273" s="8" t="s">
        <v>1212</v>
      </c>
      <c r="C273" s="8" t="s">
        <v>862</v>
      </c>
      <c r="D273" s="8">
        <v>4</v>
      </c>
      <c r="E273" s="8" t="s">
        <v>1213</v>
      </c>
      <c r="F273" s="8">
        <v>1</v>
      </c>
      <c r="G273" s="8" t="s">
        <v>657</v>
      </c>
      <c r="H273" s="8">
        <v>3</v>
      </c>
      <c r="I273" s="8" t="s">
        <v>658</v>
      </c>
      <c r="J273" s="8">
        <v>3</v>
      </c>
      <c r="K273" s="8" t="s">
        <v>1214</v>
      </c>
      <c r="L273" s="8">
        <v>3</v>
      </c>
      <c r="M273" s="8" t="s">
        <v>78</v>
      </c>
      <c r="N273" s="8" t="s">
        <v>1113</v>
      </c>
      <c r="O273" s="8" t="s">
        <v>1215</v>
      </c>
      <c r="P273" s="114" t="s">
        <v>1212</v>
      </c>
      <c r="Q273" s="8"/>
    </row>
    <row r="274" spans="1:17" ht="18" customHeight="1" x14ac:dyDescent="0.3">
      <c r="A274" s="8" t="s">
        <v>1211</v>
      </c>
      <c r="B274" s="8" t="s">
        <v>1212</v>
      </c>
      <c r="C274" s="8" t="s">
        <v>862</v>
      </c>
      <c r="D274" s="8">
        <v>4</v>
      </c>
      <c r="E274" s="8" t="s">
        <v>1213</v>
      </c>
      <c r="F274" s="8">
        <v>1</v>
      </c>
      <c r="G274" s="8" t="s">
        <v>657</v>
      </c>
      <c r="H274" s="8">
        <v>3</v>
      </c>
      <c r="I274" s="8" t="s">
        <v>658</v>
      </c>
      <c r="J274" s="8">
        <v>3</v>
      </c>
      <c r="K274" s="8" t="s">
        <v>1214</v>
      </c>
      <c r="L274" s="8">
        <v>3</v>
      </c>
      <c r="M274" s="8" t="s">
        <v>78</v>
      </c>
      <c r="N274" s="8" t="s">
        <v>1114</v>
      </c>
      <c r="O274" s="8" t="s">
        <v>1215</v>
      </c>
      <c r="P274" s="114" t="s">
        <v>1212</v>
      </c>
      <c r="Q274" s="8"/>
    </row>
    <row r="275" spans="1:17" ht="18" customHeight="1" x14ac:dyDescent="0.3">
      <c r="A275" s="8" t="s">
        <v>1211</v>
      </c>
      <c r="B275" s="8" t="s">
        <v>1212</v>
      </c>
      <c r="C275" s="8" t="s">
        <v>862</v>
      </c>
      <c r="D275" s="8">
        <v>4</v>
      </c>
      <c r="E275" s="8" t="s">
        <v>1213</v>
      </c>
      <c r="F275" s="8">
        <v>1</v>
      </c>
      <c r="G275" s="8" t="s">
        <v>657</v>
      </c>
      <c r="H275" s="8">
        <v>3</v>
      </c>
      <c r="I275" s="8" t="s">
        <v>658</v>
      </c>
      <c r="J275" s="8">
        <v>3</v>
      </c>
      <c r="K275" s="8" t="s">
        <v>1214</v>
      </c>
      <c r="L275" s="8">
        <v>3</v>
      </c>
      <c r="M275" s="8" t="s">
        <v>78</v>
      </c>
      <c r="N275" s="8" t="s">
        <v>1115</v>
      </c>
      <c r="O275" s="8" t="s">
        <v>1215</v>
      </c>
      <c r="P275" s="114" t="s">
        <v>1212</v>
      </c>
      <c r="Q275" s="8"/>
    </row>
    <row r="276" spans="1:17" ht="18" customHeight="1" x14ac:dyDescent="0.3">
      <c r="A276" s="8" t="s">
        <v>1211</v>
      </c>
      <c r="B276" s="8" t="s">
        <v>1212</v>
      </c>
      <c r="C276" s="8" t="s">
        <v>862</v>
      </c>
      <c r="D276" s="8">
        <v>4</v>
      </c>
      <c r="E276" s="8" t="s">
        <v>1213</v>
      </c>
      <c r="F276" s="8">
        <v>1</v>
      </c>
      <c r="G276" s="8" t="s">
        <v>657</v>
      </c>
      <c r="H276" s="8">
        <v>3</v>
      </c>
      <c r="I276" s="8" t="s">
        <v>658</v>
      </c>
      <c r="J276" s="8">
        <v>3</v>
      </c>
      <c r="K276" s="8" t="s">
        <v>1214</v>
      </c>
      <c r="L276" s="8">
        <v>3</v>
      </c>
      <c r="M276" s="8" t="s">
        <v>78</v>
      </c>
      <c r="N276" s="8" t="s">
        <v>1116</v>
      </c>
      <c r="O276" s="8" t="s">
        <v>1215</v>
      </c>
      <c r="P276" s="114" t="s">
        <v>1212</v>
      </c>
      <c r="Q276" s="8"/>
    </row>
    <row r="277" spans="1:17" ht="18" customHeight="1" x14ac:dyDescent="0.3">
      <c r="A277" s="8" t="s">
        <v>1211</v>
      </c>
      <c r="B277" s="8" t="s">
        <v>1212</v>
      </c>
      <c r="C277" s="8" t="s">
        <v>862</v>
      </c>
      <c r="D277" s="8">
        <v>4</v>
      </c>
      <c r="E277" s="8" t="s">
        <v>1213</v>
      </c>
      <c r="F277" s="8">
        <v>1</v>
      </c>
      <c r="G277" s="8" t="s">
        <v>657</v>
      </c>
      <c r="H277" s="8">
        <v>3</v>
      </c>
      <c r="I277" s="8" t="s">
        <v>658</v>
      </c>
      <c r="J277" s="8">
        <v>3</v>
      </c>
      <c r="K277" s="8" t="s">
        <v>1214</v>
      </c>
      <c r="L277" s="8">
        <v>3</v>
      </c>
      <c r="M277" s="8" t="s">
        <v>78</v>
      </c>
      <c r="N277" s="8" t="s">
        <v>1117</v>
      </c>
      <c r="O277" s="8" t="s">
        <v>1215</v>
      </c>
      <c r="P277" s="114" t="s">
        <v>1212</v>
      </c>
      <c r="Q277" s="8"/>
    </row>
    <row r="278" spans="1:17" ht="18" customHeight="1" x14ac:dyDescent="0.3">
      <c r="A278" s="8" t="s">
        <v>1211</v>
      </c>
      <c r="B278" s="8" t="s">
        <v>1212</v>
      </c>
      <c r="C278" s="8" t="s">
        <v>862</v>
      </c>
      <c r="D278" s="8">
        <v>4</v>
      </c>
      <c r="E278" s="8" t="s">
        <v>1213</v>
      </c>
      <c r="F278" s="8">
        <v>1</v>
      </c>
      <c r="G278" s="8" t="s">
        <v>657</v>
      </c>
      <c r="H278" s="8">
        <v>3</v>
      </c>
      <c r="I278" s="8" t="s">
        <v>658</v>
      </c>
      <c r="J278" s="8">
        <v>3</v>
      </c>
      <c r="K278" s="8" t="s">
        <v>1214</v>
      </c>
      <c r="L278" s="8">
        <v>3</v>
      </c>
      <c r="M278" s="8" t="s">
        <v>78</v>
      </c>
      <c r="N278" s="8" t="s">
        <v>1119</v>
      </c>
      <c r="O278" s="8" t="s">
        <v>1215</v>
      </c>
      <c r="P278" s="114" t="s">
        <v>1212</v>
      </c>
      <c r="Q278" s="8"/>
    </row>
    <row r="279" spans="1:17" ht="18" customHeight="1" x14ac:dyDescent="0.3">
      <c r="A279" s="8" t="s">
        <v>1211</v>
      </c>
      <c r="B279" s="8" t="s">
        <v>1212</v>
      </c>
      <c r="C279" s="8" t="s">
        <v>862</v>
      </c>
      <c r="D279" s="8">
        <v>4</v>
      </c>
      <c r="E279" s="8" t="s">
        <v>1213</v>
      </c>
      <c r="F279" s="8">
        <v>1</v>
      </c>
      <c r="G279" s="8" t="s">
        <v>657</v>
      </c>
      <c r="H279" s="8">
        <v>3</v>
      </c>
      <c r="I279" s="8" t="s">
        <v>658</v>
      </c>
      <c r="J279" s="8">
        <v>3</v>
      </c>
      <c r="K279" s="8" t="s">
        <v>1214</v>
      </c>
      <c r="L279" s="8">
        <v>3</v>
      </c>
      <c r="M279" s="8" t="s">
        <v>78</v>
      </c>
      <c r="N279" s="8" t="s">
        <v>1120</v>
      </c>
      <c r="O279" s="8" t="s">
        <v>1215</v>
      </c>
      <c r="P279" s="114" t="s">
        <v>1212</v>
      </c>
      <c r="Q279" s="8"/>
    </row>
    <row r="280" spans="1:17" ht="18" customHeight="1" x14ac:dyDescent="0.3">
      <c r="A280" s="8" t="s">
        <v>1211</v>
      </c>
      <c r="B280" s="8" t="s">
        <v>1212</v>
      </c>
      <c r="C280" s="8" t="s">
        <v>862</v>
      </c>
      <c r="D280" s="8">
        <v>4</v>
      </c>
      <c r="E280" s="8" t="s">
        <v>1213</v>
      </c>
      <c r="F280" s="8">
        <v>1</v>
      </c>
      <c r="G280" s="8" t="s">
        <v>657</v>
      </c>
      <c r="H280" s="8">
        <v>3</v>
      </c>
      <c r="I280" s="8" t="s">
        <v>658</v>
      </c>
      <c r="J280" s="8">
        <v>3</v>
      </c>
      <c r="K280" s="8" t="s">
        <v>1214</v>
      </c>
      <c r="L280" s="8">
        <v>3</v>
      </c>
      <c r="M280" s="8" t="s">
        <v>78</v>
      </c>
      <c r="N280" s="8" t="s">
        <v>1121</v>
      </c>
      <c r="O280" s="8" t="s">
        <v>1215</v>
      </c>
      <c r="P280" s="114" t="s">
        <v>1212</v>
      </c>
      <c r="Q280" s="8"/>
    </row>
    <row r="281" spans="1:17" ht="18" customHeight="1" x14ac:dyDescent="0.3">
      <c r="A281" s="8" t="s">
        <v>1211</v>
      </c>
      <c r="B281" s="8" t="s">
        <v>1212</v>
      </c>
      <c r="C281" s="8" t="s">
        <v>862</v>
      </c>
      <c r="D281" s="8">
        <v>4</v>
      </c>
      <c r="E281" s="8" t="s">
        <v>1213</v>
      </c>
      <c r="F281" s="8">
        <v>1</v>
      </c>
      <c r="G281" s="8" t="s">
        <v>657</v>
      </c>
      <c r="H281" s="8">
        <v>3</v>
      </c>
      <c r="I281" s="8" t="s">
        <v>658</v>
      </c>
      <c r="J281" s="8">
        <v>3</v>
      </c>
      <c r="K281" s="8" t="s">
        <v>1214</v>
      </c>
      <c r="L281" s="8">
        <v>3</v>
      </c>
      <c r="M281" s="8" t="s">
        <v>78</v>
      </c>
      <c r="N281" s="8" t="s">
        <v>1122</v>
      </c>
      <c r="O281" s="8" t="s">
        <v>1215</v>
      </c>
      <c r="P281" s="114" t="s">
        <v>1212</v>
      </c>
      <c r="Q281" s="8"/>
    </row>
    <row r="282" spans="1:17" ht="18" customHeight="1" x14ac:dyDescent="0.3">
      <c r="A282" s="8" t="s">
        <v>1211</v>
      </c>
      <c r="B282" s="8" t="s">
        <v>1212</v>
      </c>
      <c r="C282" s="8" t="s">
        <v>862</v>
      </c>
      <c r="D282" s="8">
        <v>4</v>
      </c>
      <c r="E282" s="8" t="s">
        <v>1213</v>
      </c>
      <c r="F282" s="8">
        <v>1</v>
      </c>
      <c r="G282" s="8" t="s">
        <v>657</v>
      </c>
      <c r="H282" s="8">
        <v>3</v>
      </c>
      <c r="I282" s="8" t="s">
        <v>658</v>
      </c>
      <c r="J282" s="8">
        <v>3</v>
      </c>
      <c r="K282" s="8" t="s">
        <v>1214</v>
      </c>
      <c r="L282" s="8">
        <v>3</v>
      </c>
      <c r="M282" s="8" t="s">
        <v>78</v>
      </c>
      <c r="N282" s="8" t="s">
        <v>1123</v>
      </c>
      <c r="O282" s="8" t="s">
        <v>1215</v>
      </c>
      <c r="P282" s="114" t="s">
        <v>1212</v>
      </c>
      <c r="Q282" s="8"/>
    </row>
    <row r="283" spans="1:17" ht="18" customHeight="1" x14ac:dyDescent="0.3">
      <c r="A283" s="8" t="s">
        <v>1211</v>
      </c>
      <c r="B283" s="8" t="s">
        <v>1212</v>
      </c>
      <c r="C283" s="8" t="s">
        <v>862</v>
      </c>
      <c r="D283" s="8">
        <v>4</v>
      </c>
      <c r="E283" s="8" t="s">
        <v>1213</v>
      </c>
      <c r="F283" s="8">
        <v>1</v>
      </c>
      <c r="G283" s="8" t="s">
        <v>657</v>
      </c>
      <c r="H283" s="8">
        <v>3</v>
      </c>
      <c r="I283" s="8" t="s">
        <v>658</v>
      </c>
      <c r="J283" s="8">
        <v>3</v>
      </c>
      <c r="K283" s="8" t="s">
        <v>1214</v>
      </c>
      <c r="L283" s="8">
        <v>3</v>
      </c>
      <c r="M283" s="8" t="s">
        <v>78</v>
      </c>
      <c r="N283" s="8" t="s">
        <v>1124</v>
      </c>
      <c r="O283" s="8" t="s">
        <v>1215</v>
      </c>
      <c r="P283" s="114" t="s">
        <v>1212</v>
      </c>
      <c r="Q283" s="8"/>
    </row>
    <row r="284" spans="1:17" ht="18" customHeight="1" x14ac:dyDescent="0.3">
      <c r="A284" s="8" t="s">
        <v>1211</v>
      </c>
      <c r="B284" s="8" t="s">
        <v>1212</v>
      </c>
      <c r="C284" s="8" t="s">
        <v>862</v>
      </c>
      <c r="D284" s="8">
        <v>4</v>
      </c>
      <c r="E284" s="8" t="s">
        <v>1213</v>
      </c>
      <c r="F284" s="8">
        <v>1</v>
      </c>
      <c r="G284" s="8" t="s">
        <v>657</v>
      </c>
      <c r="H284" s="8">
        <v>3</v>
      </c>
      <c r="I284" s="8" t="s">
        <v>658</v>
      </c>
      <c r="J284" s="8">
        <v>3</v>
      </c>
      <c r="K284" s="8" t="s">
        <v>1214</v>
      </c>
      <c r="L284" s="8">
        <v>3</v>
      </c>
      <c r="M284" s="8" t="s">
        <v>78</v>
      </c>
      <c r="N284" s="8" t="s">
        <v>1129</v>
      </c>
      <c r="O284" s="8" t="s">
        <v>1215</v>
      </c>
      <c r="P284" s="114" t="s">
        <v>1212</v>
      </c>
      <c r="Q284" s="8"/>
    </row>
    <row r="285" spans="1:17" ht="18" customHeight="1" x14ac:dyDescent="0.3">
      <c r="A285" s="8" t="s">
        <v>1211</v>
      </c>
      <c r="B285" s="8" t="s">
        <v>1212</v>
      </c>
      <c r="C285" s="8" t="s">
        <v>862</v>
      </c>
      <c r="D285" s="8">
        <v>4</v>
      </c>
      <c r="E285" s="8" t="s">
        <v>1213</v>
      </c>
      <c r="F285" s="8">
        <v>1</v>
      </c>
      <c r="G285" s="8" t="s">
        <v>657</v>
      </c>
      <c r="H285" s="8">
        <v>3</v>
      </c>
      <c r="I285" s="8" t="s">
        <v>658</v>
      </c>
      <c r="J285" s="8">
        <v>3</v>
      </c>
      <c r="K285" s="8" t="s">
        <v>1214</v>
      </c>
      <c r="L285" s="8">
        <v>3</v>
      </c>
      <c r="M285" s="8" t="s">
        <v>78</v>
      </c>
      <c r="N285" s="8" t="s">
        <v>1133</v>
      </c>
      <c r="O285" s="8" t="s">
        <v>1215</v>
      </c>
      <c r="P285" s="114" t="s">
        <v>1212</v>
      </c>
      <c r="Q285" s="8"/>
    </row>
    <row r="286" spans="1:17" ht="18" customHeight="1" x14ac:dyDescent="0.3">
      <c r="A286" s="8" t="s">
        <v>1211</v>
      </c>
      <c r="B286" s="8" t="s">
        <v>1212</v>
      </c>
      <c r="C286" s="8" t="s">
        <v>862</v>
      </c>
      <c r="D286" s="8">
        <v>4</v>
      </c>
      <c r="E286" s="8" t="s">
        <v>1213</v>
      </c>
      <c r="F286" s="8">
        <v>1</v>
      </c>
      <c r="G286" s="8" t="s">
        <v>657</v>
      </c>
      <c r="H286" s="8">
        <v>3</v>
      </c>
      <c r="I286" s="8" t="s">
        <v>658</v>
      </c>
      <c r="J286" s="8">
        <v>3</v>
      </c>
      <c r="K286" s="8" t="s">
        <v>1214</v>
      </c>
      <c r="L286" s="8">
        <v>3</v>
      </c>
      <c r="M286" s="8" t="s">
        <v>78</v>
      </c>
      <c r="N286" s="8" t="s">
        <v>1134</v>
      </c>
      <c r="O286" s="8" t="s">
        <v>1215</v>
      </c>
      <c r="P286" s="114" t="s">
        <v>1212</v>
      </c>
      <c r="Q286" s="8"/>
    </row>
    <row r="287" spans="1:17" ht="18" customHeight="1" x14ac:dyDescent="0.3">
      <c r="A287" s="8" t="s">
        <v>1211</v>
      </c>
      <c r="B287" s="8" t="s">
        <v>1212</v>
      </c>
      <c r="C287" s="8" t="s">
        <v>862</v>
      </c>
      <c r="D287" s="8">
        <v>4</v>
      </c>
      <c r="E287" s="8" t="s">
        <v>1213</v>
      </c>
      <c r="F287" s="8">
        <v>1</v>
      </c>
      <c r="G287" s="8" t="s">
        <v>657</v>
      </c>
      <c r="H287" s="8">
        <v>3</v>
      </c>
      <c r="I287" s="8" t="s">
        <v>658</v>
      </c>
      <c r="J287" s="8">
        <v>3</v>
      </c>
      <c r="K287" s="8" t="s">
        <v>1214</v>
      </c>
      <c r="L287" s="8">
        <v>3</v>
      </c>
      <c r="M287" s="8" t="s">
        <v>78</v>
      </c>
      <c r="N287" s="8" t="s">
        <v>1135</v>
      </c>
      <c r="O287" s="8" t="s">
        <v>1215</v>
      </c>
      <c r="P287" s="114" t="s">
        <v>1212</v>
      </c>
      <c r="Q287" s="8"/>
    </row>
    <row r="288" spans="1:17" ht="18" customHeight="1" x14ac:dyDescent="0.3">
      <c r="A288" s="8" t="s">
        <v>1211</v>
      </c>
      <c r="B288" s="8" t="s">
        <v>1212</v>
      </c>
      <c r="C288" s="8" t="s">
        <v>862</v>
      </c>
      <c r="D288" s="8">
        <v>4</v>
      </c>
      <c r="E288" s="8" t="s">
        <v>1213</v>
      </c>
      <c r="F288" s="8">
        <v>1</v>
      </c>
      <c r="G288" s="8" t="s">
        <v>657</v>
      </c>
      <c r="H288" s="8">
        <v>3</v>
      </c>
      <c r="I288" s="8" t="s">
        <v>658</v>
      </c>
      <c r="J288" s="8">
        <v>3</v>
      </c>
      <c r="K288" s="8" t="s">
        <v>1214</v>
      </c>
      <c r="L288" s="8">
        <v>3</v>
      </c>
      <c r="M288" s="8" t="s">
        <v>78</v>
      </c>
      <c r="N288" s="8" t="s">
        <v>1136</v>
      </c>
      <c r="O288" s="8" t="s">
        <v>1215</v>
      </c>
      <c r="P288" s="114" t="s">
        <v>1212</v>
      </c>
      <c r="Q288" s="8"/>
    </row>
    <row r="289" spans="1:17" ht="18" customHeight="1" x14ac:dyDescent="0.3">
      <c r="A289" s="8" t="s">
        <v>1211</v>
      </c>
      <c r="B289" s="8" t="s">
        <v>1212</v>
      </c>
      <c r="C289" s="8" t="s">
        <v>862</v>
      </c>
      <c r="D289" s="8">
        <v>4</v>
      </c>
      <c r="E289" s="8" t="s">
        <v>1213</v>
      </c>
      <c r="F289" s="8">
        <v>1</v>
      </c>
      <c r="G289" s="8" t="s">
        <v>657</v>
      </c>
      <c r="H289" s="8">
        <v>3</v>
      </c>
      <c r="I289" s="8" t="s">
        <v>658</v>
      </c>
      <c r="J289" s="8">
        <v>3</v>
      </c>
      <c r="K289" s="8" t="s">
        <v>1214</v>
      </c>
      <c r="L289" s="8">
        <v>3</v>
      </c>
      <c r="M289" s="8" t="s">
        <v>78</v>
      </c>
      <c r="N289" s="8" t="s">
        <v>1137</v>
      </c>
      <c r="O289" s="8" t="s">
        <v>1215</v>
      </c>
      <c r="P289" s="114" t="s">
        <v>1212</v>
      </c>
      <c r="Q289" s="8"/>
    </row>
    <row r="290" spans="1:17" ht="18" customHeight="1" x14ac:dyDescent="0.3">
      <c r="A290" s="8" t="s">
        <v>1211</v>
      </c>
      <c r="B290" s="8" t="s">
        <v>1212</v>
      </c>
      <c r="C290" s="8" t="s">
        <v>862</v>
      </c>
      <c r="D290" s="8">
        <v>4</v>
      </c>
      <c r="E290" s="8" t="s">
        <v>1213</v>
      </c>
      <c r="F290" s="8">
        <v>1</v>
      </c>
      <c r="G290" s="8" t="s">
        <v>657</v>
      </c>
      <c r="H290" s="8">
        <v>3</v>
      </c>
      <c r="I290" s="8" t="s">
        <v>658</v>
      </c>
      <c r="J290" s="8">
        <v>3</v>
      </c>
      <c r="K290" s="8" t="s">
        <v>1214</v>
      </c>
      <c r="L290" s="8">
        <v>3</v>
      </c>
      <c r="M290" s="8" t="s">
        <v>78</v>
      </c>
      <c r="N290" s="8" t="s">
        <v>1138</v>
      </c>
      <c r="O290" s="8" t="s">
        <v>1215</v>
      </c>
      <c r="P290" s="114" t="s">
        <v>1212</v>
      </c>
      <c r="Q290" s="8"/>
    </row>
    <row r="291" spans="1:17" ht="18" customHeight="1" x14ac:dyDescent="0.3">
      <c r="A291" s="8" t="s">
        <v>1211</v>
      </c>
      <c r="B291" s="8" t="s">
        <v>1212</v>
      </c>
      <c r="C291" s="8" t="s">
        <v>862</v>
      </c>
      <c r="D291" s="8">
        <v>4</v>
      </c>
      <c r="E291" s="8" t="s">
        <v>1213</v>
      </c>
      <c r="F291" s="8">
        <v>1</v>
      </c>
      <c r="G291" s="8" t="s">
        <v>657</v>
      </c>
      <c r="H291" s="8">
        <v>3</v>
      </c>
      <c r="I291" s="8" t="s">
        <v>658</v>
      </c>
      <c r="J291" s="8">
        <v>3</v>
      </c>
      <c r="K291" s="8" t="s">
        <v>1214</v>
      </c>
      <c r="L291" s="8">
        <v>3</v>
      </c>
      <c r="M291" s="8" t="s">
        <v>78</v>
      </c>
      <c r="N291" s="8" t="s">
        <v>1139</v>
      </c>
      <c r="O291" s="8" t="s">
        <v>1215</v>
      </c>
      <c r="P291" s="114" t="s">
        <v>1212</v>
      </c>
      <c r="Q291" s="8"/>
    </row>
    <row r="292" spans="1:17" ht="18" customHeight="1" x14ac:dyDescent="0.3">
      <c r="A292" s="8" t="s">
        <v>1211</v>
      </c>
      <c r="B292" s="8" t="s">
        <v>1212</v>
      </c>
      <c r="C292" s="8" t="s">
        <v>862</v>
      </c>
      <c r="D292" s="8">
        <v>4</v>
      </c>
      <c r="E292" s="8" t="s">
        <v>1213</v>
      </c>
      <c r="F292" s="8">
        <v>1</v>
      </c>
      <c r="G292" s="8" t="s">
        <v>657</v>
      </c>
      <c r="H292" s="8">
        <v>3</v>
      </c>
      <c r="I292" s="8" t="s">
        <v>658</v>
      </c>
      <c r="J292" s="8">
        <v>3</v>
      </c>
      <c r="K292" s="8" t="s">
        <v>1214</v>
      </c>
      <c r="L292" s="8">
        <v>3</v>
      </c>
      <c r="M292" s="8" t="s">
        <v>78</v>
      </c>
      <c r="N292" s="8" t="s">
        <v>1189</v>
      </c>
      <c r="O292" s="8" t="s">
        <v>1215</v>
      </c>
      <c r="P292" s="114" t="s">
        <v>1212</v>
      </c>
      <c r="Q292" s="8"/>
    </row>
    <row r="293" spans="1:17" ht="18" customHeight="1" x14ac:dyDescent="0.3">
      <c r="A293" s="8" t="s">
        <v>1211</v>
      </c>
      <c r="B293" s="8" t="s">
        <v>1212</v>
      </c>
      <c r="C293" s="8" t="s">
        <v>862</v>
      </c>
      <c r="D293" s="8">
        <v>4</v>
      </c>
      <c r="E293" s="8" t="s">
        <v>1213</v>
      </c>
      <c r="F293" s="8">
        <v>1</v>
      </c>
      <c r="G293" s="8" t="s">
        <v>657</v>
      </c>
      <c r="H293" s="8">
        <v>3</v>
      </c>
      <c r="I293" s="8" t="s">
        <v>658</v>
      </c>
      <c r="J293" s="8">
        <v>3</v>
      </c>
      <c r="K293" s="8" t="s">
        <v>1214</v>
      </c>
      <c r="L293" s="8">
        <v>3</v>
      </c>
      <c r="M293" s="8" t="s">
        <v>318</v>
      </c>
      <c r="N293" s="8" t="s">
        <v>1150</v>
      </c>
      <c r="O293" s="8" t="s">
        <v>1215</v>
      </c>
      <c r="P293" s="114" t="s">
        <v>1212</v>
      </c>
      <c r="Q293" s="8"/>
    </row>
    <row r="294" spans="1:17" ht="18" customHeight="1" x14ac:dyDescent="0.3">
      <c r="A294" s="8" t="s">
        <v>1211</v>
      </c>
      <c r="B294" s="8" t="s">
        <v>1212</v>
      </c>
      <c r="C294" s="8" t="s">
        <v>862</v>
      </c>
      <c r="D294" s="8">
        <v>4</v>
      </c>
      <c r="E294" s="8" t="s">
        <v>1213</v>
      </c>
      <c r="F294" s="8">
        <v>1</v>
      </c>
      <c r="G294" s="8" t="s">
        <v>657</v>
      </c>
      <c r="H294" s="8">
        <v>3</v>
      </c>
      <c r="I294" s="8" t="s">
        <v>658</v>
      </c>
      <c r="J294" s="8">
        <v>3</v>
      </c>
      <c r="K294" s="8" t="s">
        <v>1214</v>
      </c>
      <c r="L294" s="8">
        <v>3</v>
      </c>
      <c r="M294" s="8" t="s">
        <v>318</v>
      </c>
      <c r="N294" s="8" t="s">
        <v>1160</v>
      </c>
      <c r="O294" s="8" t="s">
        <v>1215</v>
      </c>
      <c r="P294" s="114" t="s">
        <v>1212</v>
      </c>
      <c r="Q294" s="8"/>
    </row>
    <row r="295" spans="1:17" ht="18" customHeight="1" x14ac:dyDescent="0.3">
      <c r="A295" s="8" t="s">
        <v>1211</v>
      </c>
      <c r="B295" s="8" t="s">
        <v>1212</v>
      </c>
      <c r="C295" s="8" t="s">
        <v>862</v>
      </c>
      <c r="D295" s="8">
        <v>4</v>
      </c>
      <c r="E295" s="8" t="s">
        <v>1213</v>
      </c>
      <c r="F295" s="8">
        <v>1</v>
      </c>
      <c r="G295" s="8" t="s">
        <v>657</v>
      </c>
      <c r="H295" s="8">
        <v>3</v>
      </c>
      <c r="I295" s="8" t="s">
        <v>658</v>
      </c>
      <c r="J295" s="8">
        <v>3</v>
      </c>
      <c r="K295" s="8" t="s">
        <v>1214</v>
      </c>
      <c r="L295" s="8">
        <v>3</v>
      </c>
      <c r="M295" s="8" t="s">
        <v>318</v>
      </c>
      <c r="N295" s="8" t="s">
        <v>1184</v>
      </c>
      <c r="O295" s="8" t="s">
        <v>1215</v>
      </c>
      <c r="P295" s="114" t="s">
        <v>1212</v>
      </c>
      <c r="Q295" s="8"/>
    </row>
    <row r="296" spans="1:17" ht="18" customHeight="1" x14ac:dyDescent="0.3">
      <c r="A296" s="8" t="s">
        <v>1211</v>
      </c>
      <c r="B296" s="8" t="s">
        <v>1212</v>
      </c>
      <c r="C296" s="8" t="s">
        <v>862</v>
      </c>
      <c r="D296" s="8">
        <v>4</v>
      </c>
      <c r="E296" s="8" t="s">
        <v>1213</v>
      </c>
      <c r="F296" s="8">
        <v>1</v>
      </c>
      <c r="G296" s="8" t="s">
        <v>657</v>
      </c>
      <c r="H296" s="8">
        <v>3</v>
      </c>
      <c r="I296" s="8" t="s">
        <v>658</v>
      </c>
      <c r="J296" s="8">
        <v>3</v>
      </c>
      <c r="K296" s="8" t="s">
        <v>1214</v>
      </c>
      <c r="L296" s="8">
        <v>3</v>
      </c>
      <c r="M296" s="8" t="s">
        <v>318</v>
      </c>
      <c r="N296" s="8" t="s">
        <v>1185</v>
      </c>
      <c r="O296" s="8" t="s">
        <v>1215</v>
      </c>
      <c r="P296" s="114" t="s">
        <v>1212</v>
      </c>
      <c r="Q296" s="8"/>
    </row>
    <row r="297" spans="1:17" ht="18" customHeight="1" x14ac:dyDescent="0.3">
      <c r="A297" s="8" t="s">
        <v>1211</v>
      </c>
      <c r="B297" s="8" t="s">
        <v>1212</v>
      </c>
      <c r="C297" s="8" t="s">
        <v>862</v>
      </c>
      <c r="D297" s="8">
        <v>4</v>
      </c>
      <c r="E297" s="8" t="s">
        <v>1213</v>
      </c>
      <c r="F297" s="8">
        <v>1</v>
      </c>
      <c r="G297" s="8" t="s">
        <v>657</v>
      </c>
      <c r="H297" s="8">
        <v>3</v>
      </c>
      <c r="I297" s="8" t="s">
        <v>658</v>
      </c>
      <c r="J297" s="8">
        <v>3</v>
      </c>
      <c r="K297" s="8" t="s">
        <v>1214</v>
      </c>
      <c r="L297" s="8">
        <v>3</v>
      </c>
      <c r="M297" s="8" t="s">
        <v>318</v>
      </c>
      <c r="N297" s="8" t="s">
        <v>1186</v>
      </c>
      <c r="O297" s="8" t="s">
        <v>1215</v>
      </c>
      <c r="P297" s="114" t="s">
        <v>1212</v>
      </c>
      <c r="Q297" s="8"/>
    </row>
    <row r="298" spans="1:17" ht="18" customHeight="1" x14ac:dyDescent="0.3">
      <c r="A298" s="8" t="s">
        <v>1211</v>
      </c>
      <c r="B298" s="8" t="s">
        <v>1212</v>
      </c>
      <c r="C298" s="8" t="s">
        <v>862</v>
      </c>
      <c r="D298" s="8">
        <v>4</v>
      </c>
      <c r="E298" s="8" t="s">
        <v>1213</v>
      </c>
      <c r="F298" s="8">
        <v>1</v>
      </c>
      <c r="G298" s="8" t="s">
        <v>657</v>
      </c>
      <c r="H298" s="8">
        <v>3</v>
      </c>
      <c r="I298" s="8" t="s">
        <v>658</v>
      </c>
      <c r="J298" s="8">
        <v>3</v>
      </c>
      <c r="K298" s="8" t="s">
        <v>1214</v>
      </c>
      <c r="L298" s="8">
        <v>3</v>
      </c>
      <c r="M298" s="8" t="s">
        <v>318</v>
      </c>
      <c r="N298" s="8" t="s">
        <v>1187</v>
      </c>
      <c r="O298" s="8" t="s">
        <v>1215</v>
      </c>
      <c r="P298" s="114" t="s">
        <v>1212</v>
      </c>
      <c r="Q298" s="8"/>
    </row>
    <row r="299" spans="1:17" ht="18" customHeight="1" x14ac:dyDescent="0.3">
      <c r="A299" s="8" t="s">
        <v>1211</v>
      </c>
      <c r="B299" s="8" t="s">
        <v>1212</v>
      </c>
      <c r="C299" s="8" t="s">
        <v>862</v>
      </c>
      <c r="D299" s="8">
        <v>4</v>
      </c>
      <c r="E299" s="8" t="s">
        <v>1213</v>
      </c>
      <c r="F299" s="8">
        <v>1</v>
      </c>
      <c r="G299" s="8" t="s">
        <v>657</v>
      </c>
      <c r="H299" s="8">
        <v>3</v>
      </c>
      <c r="I299" s="8" t="s">
        <v>658</v>
      </c>
      <c r="J299" s="8">
        <v>3</v>
      </c>
      <c r="K299" s="8" t="s">
        <v>1214</v>
      </c>
      <c r="L299" s="8">
        <v>3</v>
      </c>
      <c r="M299" s="8" t="s">
        <v>318</v>
      </c>
      <c r="N299" s="8" t="s">
        <v>1188</v>
      </c>
      <c r="O299" s="8" t="s">
        <v>1215</v>
      </c>
      <c r="P299" s="114" t="s">
        <v>1212</v>
      </c>
      <c r="Q299" s="8"/>
    </row>
    <row r="300" spans="1:17" ht="18" customHeight="1" x14ac:dyDescent="0.3">
      <c r="A300" s="8" t="s">
        <v>1211</v>
      </c>
      <c r="B300" s="8" t="s">
        <v>1212</v>
      </c>
      <c r="C300" s="8" t="s">
        <v>862</v>
      </c>
      <c r="D300" s="8">
        <v>4</v>
      </c>
      <c r="E300" s="8" t="s">
        <v>1213</v>
      </c>
      <c r="F300" s="8">
        <v>1</v>
      </c>
      <c r="G300" s="8" t="s">
        <v>657</v>
      </c>
      <c r="H300" s="8">
        <v>3</v>
      </c>
      <c r="I300" s="8" t="s">
        <v>658</v>
      </c>
      <c r="J300" s="8">
        <v>3</v>
      </c>
      <c r="K300" s="8" t="s">
        <v>1214</v>
      </c>
      <c r="L300" s="8">
        <v>3</v>
      </c>
      <c r="M300" s="8" t="s">
        <v>318</v>
      </c>
      <c r="N300" s="8" t="s">
        <v>1190</v>
      </c>
      <c r="O300" s="8" t="s">
        <v>1215</v>
      </c>
      <c r="P300" s="114" t="s">
        <v>1212</v>
      </c>
      <c r="Q300" s="8"/>
    </row>
    <row r="301" spans="1:17" ht="18" customHeight="1" x14ac:dyDescent="0.3">
      <c r="A301" s="8" t="s">
        <v>1211</v>
      </c>
      <c r="B301" s="8" t="s">
        <v>1212</v>
      </c>
      <c r="C301" s="8" t="s">
        <v>862</v>
      </c>
      <c r="D301" s="8">
        <v>4</v>
      </c>
      <c r="E301" s="8" t="s">
        <v>1213</v>
      </c>
      <c r="F301" s="8">
        <v>1</v>
      </c>
      <c r="G301" s="8" t="s">
        <v>657</v>
      </c>
      <c r="H301" s="8">
        <v>3</v>
      </c>
      <c r="I301" s="8" t="s">
        <v>658</v>
      </c>
      <c r="J301" s="8">
        <v>3</v>
      </c>
      <c r="K301" s="8" t="s">
        <v>1214</v>
      </c>
      <c r="L301" s="8">
        <v>3</v>
      </c>
      <c r="M301" s="8" t="s">
        <v>318</v>
      </c>
      <c r="N301" s="8" t="s">
        <v>1191</v>
      </c>
      <c r="O301" s="8" t="s">
        <v>1215</v>
      </c>
      <c r="P301" s="114" t="s">
        <v>1212</v>
      </c>
      <c r="Q301" s="8"/>
    </row>
    <row r="302" spans="1:17" ht="18" customHeight="1" x14ac:dyDescent="0.3">
      <c r="A302" s="8" t="s">
        <v>1211</v>
      </c>
      <c r="B302" s="8" t="s">
        <v>1212</v>
      </c>
      <c r="C302" s="8" t="s">
        <v>862</v>
      </c>
      <c r="D302" s="8">
        <v>4</v>
      </c>
      <c r="E302" s="8" t="s">
        <v>1213</v>
      </c>
      <c r="F302" s="8">
        <v>1</v>
      </c>
      <c r="G302" s="8" t="s">
        <v>657</v>
      </c>
      <c r="H302" s="8">
        <v>3</v>
      </c>
      <c r="I302" s="8" t="s">
        <v>658</v>
      </c>
      <c r="J302" s="8">
        <v>3</v>
      </c>
      <c r="K302" s="8" t="s">
        <v>1214</v>
      </c>
      <c r="L302" s="8">
        <v>3</v>
      </c>
      <c r="M302" s="8" t="s">
        <v>318</v>
      </c>
      <c r="N302" s="8" t="s">
        <v>1192</v>
      </c>
      <c r="O302" s="8" t="s">
        <v>1215</v>
      </c>
      <c r="P302" s="114" t="s">
        <v>1212</v>
      </c>
      <c r="Q302" s="8"/>
    </row>
    <row r="303" spans="1:17" ht="18" customHeight="1" x14ac:dyDescent="0.3">
      <c r="A303" s="8" t="s">
        <v>1211</v>
      </c>
      <c r="B303" s="8" t="s">
        <v>1212</v>
      </c>
      <c r="C303" s="8" t="s">
        <v>862</v>
      </c>
      <c r="D303" s="8">
        <v>4</v>
      </c>
      <c r="E303" s="8" t="s">
        <v>1213</v>
      </c>
      <c r="F303" s="8">
        <v>1</v>
      </c>
      <c r="G303" s="8" t="s">
        <v>657</v>
      </c>
      <c r="H303" s="8">
        <v>3</v>
      </c>
      <c r="I303" s="8" t="s">
        <v>658</v>
      </c>
      <c r="J303" s="8">
        <v>3</v>
      </c>
      <c r="K303" s="8" t="s">
        <v>1214</v>
      </c>
      <c r="L303" s="8">
        <v>3</v>
      </c>
      <c r="M303" s="8" t="s">
        <v>318</v>
      </c>
      <c r="N303" s="8" t="s">
        <v>1193</v>
      </c>
      <c r="O303" s="8" t="s">
        <v>1215</v>
      </c>
      <c r="P303" s="114" t="s">
        <v>1212</v>
      </c>
      <c r="Q303" s="8"/>
    </row>
    <row r="304" spans="1:17" ht="18" customHeight="1" x14ac:dyDescent="0.3">
      <c r="A304" s="8" t="s">
        <v>1211</v>
      </c>
      <c r="B304" s="8" t="s">
        <v>1212</v>
      </c>
      <c r="C304" s="8" t="s">
        <v>862</v>
      </c>
      <c r="D304" s="8">
        <v>4</v>
      </c>
      <c r="E304" s="8" t="s">
        <v>1213</v>
      </c>
      <c r="F304" s="8">
        <v>1</v>
      </c>
      <c r="G304" s="8" t="s">
        <v>657</v>
      </c>
      <c r="H304" s="8">
        <v>3</v>
      </c>
      <c r="I304" s="8" t="s">
        <v>658</v>
      </c>
      <c r="J304" s="8">
        <v>3</v>
      </c>
      <c r="K304" s="8" t="s">
        <v>1214</v>
      </c>
      <c r="L304" s="8">
        <v>3</v>
      </c>
      <c r="M304" s="8" t="s">
        <v>318</v>
      </c>
      <c r="N304" s="8" t="s">
        <v>1194</v>
      </c>
      <c r="O304" s="8" t="s">
        <v>1215</v>
      </c>
      <c r="P304" s="114" t="s">
        <v>1212</v>
      </c>
      <c r="Q304" s="8"/>
    </row>
    <row r="305" spans="1:17" ht="18" customHeight="1" x14ac:dyDescent="0.3">
      <c r="A305" s="8" t="s">
        <v>1211</v>
      </c>
      <c r="B305" s="8" t="s">
        <v>1212</v>
      </c>
      <c r="C305" s="8" t="s">
        <v>862</v>
      </c>
      <c r="D305" s="8">
        <v>4</v>
      </c>
      <c r="E305" s="8" t="s">
        <v>1213</v>
      </c>
      <c r="F305" s="8">
        <v>1</v>
      </c>
      <c r="G305" s="8" t="s">
        <v>657</v>
      </c>
      <c r="H305" s="8">
        <v>3</v>
      </c>
      <c r="I305" s="8" t="s">
        <v>658</v>
      </c>
      <c r="J305" s="8">
        <v>3</v>
      </c>
      <c r="K305" s="8" t="s">
        <v>1214</v>
      </c>
      <c r="L305" s="8">
        <v>3</v>
      </c>
      <c r="M305" s="8" t="s">
        <v>318</v>
      </c>
      <c r="N305" s="8" t="s">
        <v>1195</v>
      </c>
      <c r="O305" s="8" t="s">
        <v>1215</v>
      </c>
      <c r="P305" s="114" t="s">
        <v>1212</v>
      </c>
      <c r="Q305" s="8"/>
    </row>
    <row r="306" spans="1:17" ht="18" customHeight="1" x14ac:dyDescent="0.3">
      <c r="A306" s="8" t="s">
        <v>1211</v>
      </c>
      <c r="B306" s="8" t="s">
        <v>1212</v>
      </c>
      <c r="C306" s="8" t="s">
        <v>862</v>
      </c>
      <c r="D306" s="8">
        <v>4</v>
      </c>
      <c r="E306" s="8" t="s">
        <v>1213</v>
      </c>
      <c r="F306" s="8">
        <v>1</v>
      </c>
      <c r="G306" s="8" t="s">
        <v>657</v>
      </c>
      <c r="H306" s="8">
        <v>3</v>
      </c>
      <c r="I306" s="8" t="s">
        <v>658</v>
      </c>
      <c r="J306" s="8">
        <v>3</v>
      </c>
      <c r="K306" s="8" t="s">
        <v>1214</v>
      </c>
      <c r="L306" s="8">
        <v>3</v>
      </c>
      <c r="M306" s="8" t="s">
        <v>318</v>
      </c>
      <c r="N306" s="8" t="s">
        <v>1196</v>
      </c>
      <c r="O306" s="8" t="s">
        <v>1215</v>
      </c>
      <c r="P306" s="114" t="s">
        <v>1212</v>
      </c>
      <c r="Q306" s="8"/>
    </row>
    <row r="307" spans="1:17" ht="18" customHeight="1" x14ac:dyDescent="0.3">
      <c r="A307" s="8" t="s">
        <v>1211</v>
      </c>
      <c r="B307" s="8" t="s">
        <v>1212</v>
      </c>
      <c r="C307" s="8" t="s">
        <v>862</v>
      </c>
      <c r="D307" s="8">
        <v>4</v>
      </c>
      <c r="E307" s="8" t="s">
        <v>1213</v>
      </c>
      <c r="F307" s="8">
        <v>1</v>
      </c>
      <c r="G307" s="8" t="s">
        <v>657</v>
      </c>
      <c r="H307" s="8">
        <v>3</v>
      </c>
      <c r="I307" s="8" t="s">
        <v>658</v>
      </c>
      <c r="J307" s="8">
        <v>3</v>
      </c>
      <c r="K307" s="8" t="s">
        <v>1214</v>
      </c>
      <c r="L307" s="8">
        <v>3</v>
      </c>
      <c r="M307" s="8" t="s">
        <v>318</v>
      </c>
      <c r="N307" s="8" t="s">
        <v>1204</v>
      </c>
      <c r="O307" s="8" t="s">
        <v>1215</v>
      </c>
      <c r="P307" s="114" t="s">
        <v>1212</v>
      </c>
      <c r="Q307" s="8"/>
    </row>
    <row r="308" spans="1:17" ht="18" customHeight="1" x14ac:dyDescent="0.3">
      <c r="A308" s="8" t="s">
        <v>1211</v>
      </c>
      <c r="B308" s="8" t="s">
        <v>1212</v>
      </c>
      <c r="C308" s="8" t="s">
        <v>862</v>
      </c>
      <c r="D308" s="8">
        <v>4</v>
      </c>
      <c r="E308" s="8" t="s">
        <v>1213</v>
      </c>
      <c r="F308" s="8">
        <v>1</v>
      </c>
      <c r="G308" s="8" t="s">
        <v>657</v>
      </c>
      <c r="H308" s="8">
        <v>3</v>
      </c>
      <c r="I308" s="8" t="s">
        <v>658</v>
      </c>
      <c r="J308" s="8">
        <v>3</v>
      </c>
      <c r="K308" s="8" t="s">
        <v>1214</v>
      </c>
      <c r="L308" s="8">
        <v>3</v>
      </c>
      <c r="M308" s="8" t="s">
        <v>355</v>
      </c>
      <c r="N308" s="8" t="s">
        <v>1159</v>
      </c>
      <c r="O308" s="8" t="s">
        <v>1215</v>
      </c>
      <c r="P308" s="114" t="s">
        <v>1212</v>
      </c>
      <c r="Q308" s="8"/>
    </row>
    <row r="309" spans="1:17" ht="18" customHeight="1" x14ac:dyDescent="0.3">
      <c r="A309" s="8" t="s">
        <v>1211</v>
      </c>
      <c r="B309" s="8" t="s">
        <v>1212</v>
      </c>
      <c r="C309" s="8" t="s">
        <v>862</v>
      </c>
      <c r="D309" s="8">
        <v>4</v>
      </c>
      <c r="E309" s="8" t="s">
        <v>1213</v>
      </c>
      <c r="F309" s="8">
        <v>1</v>
      </c>
      <c r="G309" s="8" t="s">
        <v>657</v>
      </c>
      <c r="H309" s="8">
        <v>3</v>
      </c>
      <c r="I309" s="8" t="s">
        <v>658</v>
      </c>
      <c r="J309" s="8">
        <v>3</v>
      </c>
      <c r="K309" s="8" t="s">
        <v>1214</v>
      </c>
      <c r="L309" s="8">
        <v>3</v>
      </c>
      <c r="M309" s="8" t="s">
        <v>355</v>
      </c>
      <c r="N309" s="8" t="s">
        <v>1161</v>
      </c>
      <c r="O309" s="8" t="s">
        <v>1215</v>
      </c>
      <c r="P309" s="114" t="s">
        <v>1212</v>
      </c>
      <c r="Q309" s="8"/>
    </row>
    <row r="310" spans="1:17" ht="18" customHeight="1" x14ac:dyDescent="0.3">
      <c r="A310" s="8" t="s">
        <v>1216</v>
      </c>
      <c r="B310" s="8" t="s">
        <v>1217</v>
      </c>
      <c r="C310" s="8" t="s">
        <v>862</v>
      </c>
      <c r="D310" s="8">
        <v>4</v>
      </c>
      <c r="E310" s="8" t="s">
        <v>1213</v>
      </c>
      <c r="F310" s="8">
        <v>1</v>
      </c>
      <c r="G310" s="8" t="s">
        <v>657</v>
      </c>
      <c r="H310" s="8">
        <v>3</v>
      </c>
      <c r="I310" s="8" t="s">
        <v>658</v>
      </c>
      <c r="J310" s="8">
        <v>3</v>
      </c>
      <c r="K310" s="8" t="s">
        <v>1214</v>
      </c>
      <c r="L310" s="8">
        <v>3</v>
      </c>
      <c r="M310" s="8" t="s">
        <v>317</v>
      </c>
      <c r="N310" s="8" t="s">
        <v>1024</v>
      </c>
      <c r="O310" s="8" t="s">
        <v>1218</v>
      </c>
      <c r="P310" s="114" t="s">
        <v>1217</v>
      </c>
      <c r="Q310" s="8"/>
    </row>
    <row r="311" spans="1:17" ht="18" customHeight="1" x14ac:dyDescent="0.3">
      <c r="A311" s="8" t="s">
        <v>1216</v>
      </c>
      <c r="B311" s="8" t="s">
        <v>1217</v>
      </c>
      <c r="C311" s="8" t="s">
        <v>862</v>
      </c>
      <c r="D311" s="8">
        <v>4</v>
      </c>
      <c r="E311" s="8" t="s">
        <v>1213</v>
      </c>
      <c r="F311" s="8">
        <v>1</v>
      </c>
      <c r="G311" s="8" t="s">
        <v>657</v>
      </c>
      <c r="H311" s="8">
        <v>3</v>
      </c>
      <c r="I311" s="8" t="s">
        <v>658</v>
      </c>
      <c r="J311" s="8">
        <v>3</v>
      </c>
      <c r="K311" s="8" t="s">
        <v>1214</v>
      </c>
      <c r="L311" s="8">
        <v>3</v>
      </c>
      <c r="M311" s="8" t="s">
        <v>317</v>
      </c>
      <c r="N311" s="8" t="s">
        <v>1026</v>
      </c>
      <c r="O311" s="8" t="s">
        <v>1218</v>
      </c>
      <c r="P311" s="114" t="s">
        <v>1217</v>
      </c>
      <c r="Q311" s="8"/>
    </row>
    <row r="312" spans="1:17" ht="18" customHeight="1" x14ac:dyDescent="0.3">
      <c r="A312" s="8" t="s">
        <v>1216</v>
      </c>
      <c r="B312" s="8" t="s">
        <v>1217</v>
      </c>
      <c r="C312" s="8" t="s">
        <v>862</v>
      </c>
      <c r="D312" s="8">
        <v>4</v>
      </c>
      <c r="E312" s="8" t="s">
        <v>1213</v>
      </c>
      <c r="F312" s="8">
        <v>1</v>
      </c>
      <c r="G312" s="8" t="s">
        <v>657</v>
      </c>
      <c r="H312" s="8">
        <v>3</v>
      </c>
      <c r="I312" s="8" t="s">
        <v>658</v>
      </c>
      <c r="J312" s="8">
        <v>3</v>
      </c>
      <c r="K312" s="8" t="s">
        <v>1214</v>
      </c>
      <c r="L312" s="8">
        <v>3</v>
      </c>
      <c r="M312" s="8" t="s">
        <v>317</v>
      </c>
      <c r="N312" s="8" t="s">
        <v>1095</v>
      </c>
      <c r="O312" s="8" t="s">
        <v>1218</v>
      </c>
      <c r="P312" s="114" t="s">
        <v>1217</v>
      </c>
      <c r="Q312" s="8"/>
    </row>
    <row r="313" spans="1:17" ht="18" customHeight="1" x14ac:dyDescent="0.3">
      <c r="A313" s="8" t="s">
        <v>1216</v>
      </c>
      <c r="B313" s="8" t="s">
        <v>1217</v>
      </c>
      <c r="C313" s="8" t="s">
        <v>862</v>
      </c>
      <c r="D313" s="8">
        <v>4</v>
      </c>
      <c r="E313" s="8" t="s">
        <v>1213</v>
      </c>
      <c r="F313" s="8">
        <v>1</v>
      </c>
      <c r="G313" s="8" t="s">
        <v>657</v>
      </c>
      <c r="H313" s="8">
        <v>3</v>
      </c>
      <c r="I313" s="8" t="s">
        <v>658</v>
      </c>
      <c r="J313" s="8">
        <v>3</v>
      </c>
      <c r="K313" s="8" t="s">
        <v>1214</v>
      </c>
      <c r="L313" s="8">
        <v>3</v>
      </c>
      <c r="M313" s="8" t="s">
        <v>317</v>
      </c>
      <c r="N313" s="8" t="s">
        <v>1096</v>
      </c>
      <c r="O313" s="8" t="s">
        <v>1218</v>
      </c>
      <c r="P313" s="114" t="s">
        <v>1217</v>
      </c>
      <c r="Q313" s="8"/>
    </row>
    <row r="314" spans="1:17" ht="18" customHeight="1" x14ac:dyDescent="0.3">
      <c r="A314" s="8" t="s">
        <v>1216</v>
      </c>
      <c r="B314" s="8" t="s">
        <v>1217</v>
      </c>
      <c r="C314" s="8" t="s">
        <v>862</v>
      </c>
      <c r="D314" s="8">
        <v>4</v>
      </c>
      <c r="E314" s="8" t="s">
        <v>1213</v>
      </c>
      <c r="F314" s="8">
        <v>1</v>
      </c>
      <c r="G314" s="8" t="s">
        <v>657</v>
      </c>
      <c r="H314" s="8">
        <v>3</v>
      </c>
      <c r="I314" s="8" t="s">
        <v>658</v>
      </c>
      <c r="J314" s="8">
        <v>3</v>
      </c>
      <c r="K314" s="8" t="s">
        <v>1214</v>
      </c>
      <c r="L314" s="8">
        <v>3</v>
      </c>
      <c r="M314" s="8" t="s">
        <v>317</v>
      </c>
      <c r="N314" s="8" t="s">
        <v>1098</v>
      </c>
      <c r="O314" s="8" t="s">
        <v>1218</v>
      </c>
      <c r="P314" s="114" t="s">
        <v>1217</v>
      </c>
      <c r="Q314" s="8"/>
    </row>
    <row r="315" spans="1:17" ht="18" customHeight="1" x14ac:dyDescent="0.3">
      <c r="A315" s="8" t="s">
        <v>1216</v>
      </c>
      <c r="B315" s="8" t="s">
        <v>1217</v>
      </c>
      <c r="C315" s="8" t="s">
        <v>862</v>
      </c>
      <c r="D315" s="8">
        <v>4</v>
      </c>
      <c r="E315" s="8" t="s">
        <v>1213</v>
      </c>
      <c r="F315" s="8">
        <v>1</v>
      </c>
      <c r="G315" s="8" t="s">
        <v>657</v>
      </c>
      <c r="H315" s="8">
        <v>3</v>
      </c>
      <c r="I315" s="8" t="s">
        <v>658</v>
      </c>
      <c r="J315" s="8">
        <v>3</v>
      </c>
      <c r="K315" s="8" t="s">
        <v>1214</v>
      </c>
      <c r="L315" s="8">
        <v>3</v>
      </c>
      <c r="M315" s="8" t="s">
        <v>317</v>
      </c>
      <c r="N315" s="8" t="s">
        <v>1099</v>
      </c>
      <c r="O315" s="8" t="s">
        <v>1218</v>
      </c>
      <c r="P315" s="114" t="s">
        <v>1217</v>
      </c>
      <c r="Q315" s="8"/>
    </row>
    <row r="316" spans="1:17" ht="18" customHeight="1" x14ac:dyDescent="0.3">
      <c r="A316" s="8" t="s">
        <v>1216</v>
      </c>
      <c r="B316" s="8" t="s">
        <v>1217</v>
      </c>
      <c r="C316" s="8" t="s">
        <v>862</v>
      </c>
      <c r="D316" s="8">
        <v>4</v>
      </c>
      <c r="E316" s="8" t="s">
        <v>1213</v>
      </c>
      <c r="F316" s="8">
        <v>1</v>
      </c>
      <c r="G316" s="8" t="s">
        <v>657</v>
      </c>
      <c r="H316" s="8">
        <v>3</v>
      </c>
      <c r="I316" s="8" t="s">
        <v>658</v>
      </c>
      <c r="J316" s="8">
        <v>3</v>
      </c>
      <c r="K316" s="8" t="s">
        <v>1214</v>
      </c>
      <c r="L316" s="8">
        <v>3</v>
      </c>
      <c r="M316" s="8" t="s">
        <v>317</v>
      </c>
      <c r="N316" s="8" t="s">
        <v>1100</v>
      </c>
      <c r="O316" s="8" t="s">
        <v>1218</v>
      </c>
      <c r="P316" s="114" t="s">
        <v>1217</v>
      </c>
      <c r="Q316" s="8"/>
    </row>
    <row r="317" spans="1:17" ht="18" customHeight="1" x14ac:dyDescent="0.3">
      <c r="A317" s="8" t="s">
        <v>1216</v>
      </c>
      <c r="B317" s="8" t="s">
        <v>1217</v>
      </c>
      <c r="C317" s="8" t="s">
        <v>862</v>
      </c>
      <c r="D317" s="8">
        <v>4</v>
      </c>
      <c r="E317" s="8" t="s">
        <v>1213</v>
      </c>
      <c r="F317" s="8">
        <v>1</v>
      </c>
      <c r="G317" s="8" t="s">
        <v>657</v>
      </c>
      <c r="H317" s="8">
        <v>3</v>
      </c>
      <c r="I317" s="8" t="s">
        <v>658</v>
      </c>
      <c r="J317" s="8">
        <v>3</v>
      </c>
      <c r="K317" s="8" t="s">
        <v>1214</v>
      </c>
      <c r="L317" s="8">
        <v>3</v>
      </c>
      <c r="M317" s="8" t="s">
        <v>317</v>
      </c>
      <c r="N317" s="8" t="s">
        <v>1101</v>
      </c>
      <c r="O317" s="8" t="s">
        <v>1218</v>
      </c>
      <c r="P317" s="114" t="s">
        <v>1217</v>
      </c>
      <c r="Q317" s="8"/>
    </row>
    <row r="318" spans="1:17" ht="18" customHeight="1" x14ac:dyDescent="0.3">
      <c r="A318" s="8" t="s">
        <v>1216</v>
      </c>
      <c r="B318" s="8" t="s">
        <v>1217</v>
      </c>
      <c r="C318" s="8" t="s">
        <v>862</v>
      </c>
      <c r="D318" s="8">
        <v>4</v>
      </c>
      <c r="E318" s="8" t="s">
        <v>1213</v>
      </c>
      <c r="F318" s="8">
        <v>1</v>
      </c>
      <c r="G318" s="8" t="s">
        <v>657</v>
      </c>
      <c r="H318" s="8">
        <v>3</v>
      </c>
      <c r="I318" s="8" t="s">
        <v>658</v>
      </c>
      <c r="J318" s="8">
        <v>3</v>
      </c>
      <c r="K318" s="8" t="s">
        <v>1214</v>
      </c>
      <c r="L318" s="8">
        <v>3</v>
      </c>
      <c r="M318" s="8" t="s">
        <v>317</v>
      </c>
      <c r="N318" s="8" t="s">
        <v>1105</v>
      </c>
      <c r="O318" s="8" t="s">
        <v>1218</v>
      </c>
      <c r="P318" s="114" t="s">
        <v>1217</v>
      </c>
      <c r="Q318" s="8"/>
    </row>
    <row r="319" spans="1:17" ht="18" customHeight="1" x14ac:dyDescent="0.3">
      <c r="A319" s="8" t="s">
        <v>1216</v>
      </c>
      <c r="B319" s="8" t="s">
        <v>1217</v>
      </c>
      <c r="C319" s="8" t="s">
        <v>862</v>
      </c>
      <c r="D319" s="8">
        <v>4</v>
      </c>
      <c r="E319" s="8" t="s">
        <v>1213</v>
      </c>
      <c r="F319" s="8">
        <v>1</v>
      </c>
      <c r="G319" s="8" t="s">
        <v>657</v>
      </c>
      <c r="H319" s="8">
        <v>3</v>
      </c>
      <c r="I319" s="8" t="s">
        <v>658</v>
      </c>
      <c r="J319" s="8">
        <v>3</v>
      </c>
      <c r="K319" s="8" t="s">
        <v>1214</v>
      </c>
      <c r="L319" s="8">
        <v>3</v>
      </c>
      <c r="M319" s="8" t="s">
        <v>317</v>
      </c>
      <c r="N319" s="8" t="s">
        <v>1106</v>
      </c>
      <c r="O319" s="8" t="s">
        <v>1218</v>
      </c>
      <c r="P319" s="114" t="s">
        <v>1217</v>
      </c>
      <c r="Q319" s="8"/>
    </row>
    <row r="320" spans="1:17" ht="18" customHeight="1" x14ac:dyDescent="0.3">
      <c r="A320" s="8" t="s">
        <v>1216</v>
      </c>
      <c r="B320" s="8" t="s">
        <v>1217</v>
      </c>
      <c r="C320" s="8" t="s">
        <v>862</v>
      </c>
      <c r="D320" s="8">
        <v>4</v>
      </c>
      <c r="E320" s="8" t="s">
        <v>1213</v>
      </c>
      <c r="F320" s="8">
        <v>1</v>
      </c>
      <c r="G320" s="8" t="s">
        <v>657</v>
      </c>
      <c r="H320" s="8">
        <v>3</v>
      </c>
      <c r="I320" s="8" t="s">
        <v>658</v>
      </c>
      <c r="J320" s="8">
        <v>3</v>
      </c>
      <c r="K320" s="8" t="s">
        <v>1214</v>
      </c>
      <c r="L320" s="8">
        <v>3</v>
      </c>
      <c r="M320" s="8" t="s">
        <v>317</v>
      </c>
      <c r="N320" s="8" t="s">
        <v>1107</v>
      </c>
      <c r="O320" s="8" t="s">
        <v>1218</v>
      </c>
      <c r="P320" s="114" t="s">
        <v>1217</v>
      </c>
      <c r="Q320" s="8"/>
    </row>
    <row r="321" spans="1:17" ht="18" customHeight="1" x14ac:dyDescent="0.3">
      <c r="A321" s="8" t="s">
        <v>1216</v>
      </c>
      <c r="B321" s="8" t="s">
        <v>1217</v>
      </c>
      <c r="C321" s="8" t="s">
        <v>862</v>
      </c>
      <c r="D321" s="8">
        <v>4</v>
      </c>
      <c r="E321" s="8" t="s">
        <v>1213</v>
      </c>
      <c r="F321" s="8">
        <v>1</v>
      </c>
      <c r="G321" s="8" t="s">
        <v>657</v>
      </c>
      <c r="H321" s="8">
        <v>3</v>
      </c>
      <c r="I321" s="8" t="s">
        <v>658</v>
      </c>
      <c r="J321" s="8">
        <v>3</v>
      </c>
      <c r="K321" s="8" t="s">
        <v>1214</v>
      </c>
      <c r="L321" s="8">
        <v>3</v>
      </c>
      <c r="M321" s="8" t="s">
        <v>317</v>
      </c>
      <c r="N321" s="8" t="s">
        <v>1108</v>
      </c>
      <c r="O321" s="8" t="s">
        <v>1218</v>
      </c>
      <c r="P321" s="114" t="s">
        <v>1217</v>
      </c>
      <c r="Q321" s="8"/>
    </row>
    <row r="322" spans="1:17" ht="18" customHeight="1" x14ac:dyDescent="0.3">
      <c r="A322" s="8" t="s">
        <v>1216</v>
      </c>
      <c r="B322" s="8" t="s">
        <v>1217</v>
      </c>
      <c r="C322" s="8" t="s">
        <v>862</v>
      </c>
      <c r="D322" s="8">
        <v>4</v>
      </c>
      <c r="E322" s="8" t="s">
        <v>1213</v>
      </c>
      <c r="F322" s="8">
        <v>1</v>
      </c>
      <c r="G322" s="8" t="s">
        <v>657</v>
      </c>
      <c r="H322" s="8">
        <v>3</v>
      </c>
      <c r="I322" s="8" t="s">
        <v>658</v>
      </c>
      <c r="J322" s="8">
        <v>3</v>
      </c>
      <c r="K322" s="8" t="s">
        <v>1214</v>
      </c>
      <c r="L322" s="8">
        <v>3</v>
      </c>
      <c r="M322" s="8" t="s">
        <v>317</v>
      </c>
      <c r="N322" s="8" t="s">
        <v>1109</v>
      </c>
      <c r="O322" s="8" t="s">
        <v>1218</v>
      </c>
      <c r="P322" s="114" t="s">
        <v>1217</v>
      </c>
      <c r="Q322" s="8"/>
    </row>
    <row r="323" spans="1:17" ht="18" customHeight="1" x14ac:dyDescent="0.3">
      <c r="A323" s="8" t="s">
        <v>1216</v>
      </c>
      <c r="B323" s="8" t="s">
        <v>1217</v>
      </c>
      <c r="C323" s="8" t="s">
        <v>862</v>
      </c>
      <c r="D323" s="8">
        <v>4</v>
      </c>
      <c r="E323" s="8" t="s">
        <v>1213</v>
      </c>
      <c r="F323" s="8">
        <v>1</v>
      </c>
      <c r="G323" s="8" t="s">
        <v>657</v>
      </c>
      <c r="H323" s="8">
        <v>3</v>
      </c>
      <c r="I323" s="8" t="s">
        <v>658</v>
      </c>
      <c r="J323" s="8">
        <v>3</v>
      </c>
      <c r="K323" s="8" t="s">
        <v>1214</v>
      </c>
      <c r="L323" s="8">
        <v>3</v>
      </c>
      <c r="M323" s="8" t="s">
        <v>317</v>
      </c>
      <c r="N323" s="8" t="s">
        <v>1110</v>
      </c>
      <c r="O323" s="8" t="s">
        <v>1218</v>
      </c>
      <c r="P323" s="114" t="s">
        <v>1217</v>
      </c>
      <c r="Q323" s="8"/>
    </row>
    <row r="324" spans="1:17" ht="18" customHeight="1" x14ac:dyDescent="0.3">
      <c r="A324" s="8" t="s">
        <v>1216</v>
      </c>
      <c r="B324" s="8" t="s">
        <v>1217</v>
      </c>
      <c r="C324" s="8" t="s">
        <v>862</v>
      </c>
      <c r="D324" s="8">
        <v>4</v>
      </c>
      <c r="E324" s="8" t="s">
        <v>1213</v>
      </c>
      <c r="F324" s="8">
        <v>1</v>
      </c>
      <c r="G324" s="8" t="s">
        <v>657</v>
      </c>
      <c r="H324" s="8">
        <v>3</v>
      </c>
      <c r="I324" s="8" t="s">
        <v>658</v>
      </c>
      <c r="J324" s="8">
        <v>3</v>
      </c>
      <c r="K324" s="8" t="s">
        <v>1214</v>
      </c>
      <c r="L324" s="8">
        <v>3</v>
      </c>
      <c r="M324" s="8" t="s">
        <v>317</v>
      </c>
      <c r="N324" s="8" t="s">
        <v>1118</v>
      </c>
      <c r="O324" s="8" t="s">
        <v>1218</v>
      </c>
      <c r="P324" s="114" t="s">
        <v>1217</v>
      </c>
      <c r="Q324" s="8"/>
    </row>
    <row r="325" spans="1:17" ht="18" customHeight="1" x14ac:dyDescent="0.3">
      <c r="A325" s="8" t="s">
        <v>1216</v>
      </c>
      <c r="B325" s="8" t="s">
        <v>1217</v>
      </c>
      <c r="C325" s="8" t="s">
        <v>862</v>
      </c>
      <c r="D325" s="8">
        <v>4</v>
      </c>
      <c r="E325" s="8" t="s">
        <v>1213</v>
      </c>
      <c r="F325" s="8">
        <v>1</v>
      </c>
      <c r="G325" s="8" t="s">
        <v>657</v>
      </c>
      <c r="H325" s="8">
        <v>3</v>
      </c>
      <c r="I325" s="8" t="s">
        <v>658</v>
      </c>
      <c r="J325" s="8">
        <v>3</v>
      </c>
      <c r="K325" s="8" t="s">
        <v>1214</v>
      </c>
      <c r="L325" s="8">
        <v>3</v>
      </c>
      <c r="M325" s="8" t="s">
        <v>317</v>
      </c>
      <c r="N325" s="8" t="s">
        <v>1125</v>
      </c>
      <c r="O325" s="8" t="s">
        <v>1218</v>
      </c>
      <c r="P325" s="114" t="s">
        <v>1217</v>
      </c>
      <c r="Q325" s="8"/>
    </row>
    <row r="326" spans="1:17" ht="18" customHeight="1" x14ac:dyDescent="0.3">
      <c r="A326" s="8" t="s">
        <v>1216</v>
      </c>
      <c r="B326" s="8" t="s">
        <v>1217</v>
      </c>
      <c r="C326" s="8" t="s">
        <v>862</v>
      </c>
      <c r="D326" s="8">
        <v>4</v>
      </c>
      <c r="E326" s="8" t="s">
        <v>1213</v>
      </c>
      <c r="F326" s="8">
        <v>1</v>
      </c>
      <c r="G326" s="8" t="s">
        <v>657</v>
      </c>
      <c r="H326" s="8">
        <v>3</v>
      </c>
      <c r="I326" s="8" t="s">
        <v>658</v>
      </c>
      <c r="J326" s="8">
        <v>3</v>
      </c>
      <c r="K326" s="8" t="s">
        <v>1214</v>
      </c>
      <c r="L326" s="8">
        <v>3</v>
      </c>
      <c r="M326" s="8" t="s">
        <v>317</v>
      </c>
      <c r="N326" s="8" t="s">
        <v>1126</v>
      </c>
      <c r="O326" s="8" t="s">
        <v>1218</v>
      </c>
      <c r="P326" s="114" t="s">
        <v>1217</v>
      </c>
      <c r="Q326" s="8"/>
    </row>
    <row r="327" spans="1:17" ht="18" customHeight="1" x14ac:dyDescent="0.3">
      <c r="A327" s="8" t="s">
        <v>1216</v>
      </c>
      <c r="B327" s="8" t="s">
        <v>1217</v>
      </c>
      <c r="C327" s="8" t="s">
        <v>862</v>
      </c>
      <c r="D327" s="8">
        <v>4</v>
      </c>
      <c r="E327" s="8" t="s">
        <v>1213</v>
      </c>
      <c r="F327" s="8">
        <v>1</v>
      </c>
      <c r="G327" s="8" t="s">
        <v>657</v>
      </c>
      <c r="H327" s="8">
        <v>3</v>
      </c>
      <c r="I327" s="8" t="s">
        <v>658</v>
      </c>
      <c r="J327" s="8">
        <v>3</v>
      </c>
      <c r="K327" s="8" t="s">
        <v>1214</v>
      </c>
      <c r="L327" s="8">
        <v>3</v>
      </c>
      <c r="M327" s="8" t="s">
        <v>317</v>
      </c>
      <c r="N327" s="8" t="s">
        <v>1127</v>
      </c>
      <c r="O327" s="8" t="s">
        <v>1218</v>
      </c>
      <c r="P327" s="114" t="s">
        <v>1217</v>
      </c>
      <c r="Q327" s="8"/>
    </row>
    <row r="328" spans="1:17" ht="18" customHeight="1" x14ac:dyDescent="0.3">
      <c r="A328" s="8" t="s">
        <v>1216</v>
      </c>
      <c r="B328" s="8" t="s">
        <v>1217</v>
      </c>
      <c r="C328" s="8" t="s">
        <v>862</v>
      </c>
      <c r="D328" s="8">
        <v>4</v>
      </c>
      <c r="E328" s="8" t="s">
        <v>1213</v>
      </c>
      <c r="F328" s="8">
        <v>1</v>
      </c>
      <c r="G328" s="8" t="s">
        <v>657</v>
      </c>
      <c r="H328" s="8">
        <v>3</v>
      </c>
      <c r="I328" s="8" t="s">
        <v>658</v>
      </c>
      <c r="J328" s="8">
        <v>3</v>
      </c>
      <c r="K328" s="8" t="s">
        <v>1214</v>
      </c>
      <c r="L328" s="8">
        <v>3</v>
      </c>
      <c r="M328" s="8" t="s">
        <v>317</v>
      </c>
      <c r="N328" s="8" t="s">
        <v>1128</v>
      </c>
      <c r="O328" s="8" t="s">
        <v>1218</v>
      </c>
      <c r="P328" s="114" t="s">
        <v>1217</v>
      </c>
      <c r="Q328" s="8"/>
    </row>
    <row r="329" spans="1:17" ht="18" customHeight="1" x14ac:dyDescent="0.3">
      <c r="A329" s="8" t="s">
        <v>1216</v>
      </c>
      <c r="B329" s="8" t="s">
        <v>1217</v>
      </c>
      <c r="C329" s="8" t="s">
        <v>862</v>
      </c>
      <c r="D329" s="8">
        <v>4</v>
      </c>
      <c r="E329" s="8" t="s">
        <v>1213</v>
      </c>
      <c r="F329" s="8">
        <v>1</v>
      </c>
      <c r="G329" s="8" t="s">
        <v>657</v>
      </c>
      <c r="H329" s="8">
        <v>3</v>
      </c>
      <c r="I329" s="8" t="s">
        <v>658</v>
      </c>
      <c r="J329" s="8">
        <v>3</v>
      </c>
      <c r="K329" s="8" t="s">
        <v>1214</v>
      </c>
      <c r="L329" s="8">
        <v>3</v>
      </c>
      <c r="M329" s="8" t="s">
        <v>317</v>
      </c>
      <c r="N329" s="8" t="s">
        <v>1130</v>
      </c>
      <c r="O329" s="8" t="s">
        <v>1218</v>
      </c>
      <c r="P329" s="114" t="s">
        <v>1217</v>
      </c>
      <c r="Q329" s="8"/>
    </row>
    <row r="330" spans="1:17" ht="18" customHeight="1" x14ac:dyDescent="0.3">
      <c r="A330" s="8" t="s">
        <v>1216</v>
      </c>
      <c r="B330" s="8" t="s">
        <v>1217</v>
      </c>
      <c r="C330" s="8" t="s">
        <v>862</v>
      </c>
      <c r="D330" s="8">
        <v>4</v>
      </c>
      <c r="E330" s="8" t="s">
        <v>1213</v>
      </c>
      <c r="F330" s="8">
        <v>1</v>
      </c>
      <c r="G330" s="8" t="s">
        <v>657</v>
      </c>
      <c r="H330" s="8">
        <v>3</v>
      </c>
      <c r="I330" s="8" t="s">
        <v>658</v>
      </c>
      <c r="J330" s="8">
        <v>3</v>
      </c>
      <c r="K330" s="8" t="s">
        <v>1214</v>
      </c>
      <c r="L330" s="8">
        <v>3</v>
      </c>
      <c r="M330" s="8" t="s">
        <v>317</v>
      </c>
      <c r="N330" s="8" t="s">
        <v>1131</v>
      </c>
      <c r="O330" s="8" t="s">
        <v>1218</v>
      </c>
      <c r="P330" s="114" t="s">
        <v>1217</v>
      </c>
      <c r="Q330" s="8"/>
    </row>
    <row r="331" spans="1:17" ht="18" customHeight="1" x14ac:dyDescent="0.3">
      <c r="A331" s="8" t="s">
        <v>1216</v>
      </c>
      <c r="B331" s="8" t="s">
        <v>1217</v>
      </c>
      <c r="C331" s="8" t="s">
        <v>862</v>
      </c>
      <c r="D331" s="8">
        <v>4</v>
      </c>
      <c r="E331" s="8" t="s">
        <v>1213</v>
      </c>
      <c r="F331" s="8">
        <v>1</v>
      </c>
      <c r="G331" s="8" t="s">
        <v>657</v>
      </c>
      <c r="H331" s="8">
        <v>3</v>
      </c>
      <c r="I331" s="8" t="s">
        <v>658</v>
      </c>
      <c r="J331" s="8">
        <v>3</v>
      </c>
      <c r="K331" s="8" t="s">
        <v>1214</v>
      </c>
      <c r="L331" s="8">
        <v>3</v>
      </c>
      <c r="M331" s="8" t="s">
        <v>317</v>
      </c>
      <c r="N331" s="8" t="s">
        <v>1132</v>
      </c>
      <c r="O331" s="8" t="s">
        <v>1218</v>
      </c>
      <c r="P331" s="114" t="s">
        <v>1217</v>
      </c>
      <c r="Q331" s="8"/>
    </row>
    <row r="332" spans="1:17" ht="18" customHeight="1" x14ac:dyDescent="0.3">
      <c r="A332" s="8" t="s">
        <v>1216</v>
      </c>
      <c r="B332" s="8" t="s">
        <v>1217</v>
      </c>
      <c r="C332" s="8" t="s">
        <v>862</v>
      </c>
      <c r="D332" s="8">
        <v>4</v>
      </c>
      <c r="E332" s="8" t="s">
        <v>1213</v>
      </c>
      <c r="F332" s="8">
        <v>1</v>
      </c>
      <c r="G332" s="8" t="s">
        <v>657</v>
      </c>
      <c r="H332" s="8">
        <v>3</v>
      </c>
      <c r="I332" s="8" t="s">
        <v>658</v>
      </c>
      <c r="J332" s="8">
        <v>3</v>
      </c>
      <c r="K332" s="8" t="s">
        <v>1214</v>
      </c>
      <c r="L332" s="8">
        <v>3</v>
      </c>
      <c r="M332" s="8" t="s">
        <v>317</v>
      </c>
      <c r="N332" s="8" t="s">
        <v>1140</v>
      </c>
      <c r="O332" s="8" t="s">
        <v>1218</v>
      </c>
      <c r="P332" s="114" t="s">
        <v>1217</v>
      </c>
      <c r="Q332" s="8"/>
    </row>
    <row r="333" spans="1:17" ht="18" customHeight="1" x14ac:dyDescent="0.3">
      <c r="A333" s="8" t="s">
        <v>1216</v>
      </c>
      <c r="B333" s="8" t="s">
        <v>1217</v>
      </c>
      <c r="C333" s="8" t="s">
        <v>862</v>
      </c>
      <c r="D333" s="8">
        <v>4</v>
      </c>
      <c r="E333" s="8" t="s">
        <v>1213</v>
      </c>
      <c r="F333" s="8">
        <v>1</v>
      </c>
      <c r="G333" s="8" t="s">
        <v>657</v>
      </c>
      <c r="H333" s="8">
        <v>3</v>
      </c>
      <c r="I333" s="8" t="s">
        <v>658</v>
      </c>
      <c r="J333" s="8">
        <v>3</v>
      </c>
      <c r="K333" s="8" t="s">
        <v>1214</v>
      </c>
      <c r="L333" s="8">
        <v>3</v>
      </c>
      <c r="M333" s="8" t="s">
        <v>317</v>
      </c>
      <c r="N333" s="8" t="s">
        <v>1141</v>
      </c>
      <c r="O333" s="8" t="s">
        <v>1218</v>
      </c>
      <c r="P333" s="114" t="s">
        <v>1217</v>
      </c>
      <c r="Q333" s="8"/>
    </row>
    <row r="334" spans="1:17" ht="18" customHeight="1" x14ac:dyDescent="0.3">
      <c r="A334" s="8" t="s">
        <v>1216</v>
      </c>
      <c r="B334" s="8" t="s">
        <v>1217</v>
      </c>
      <c r="C334" s="8" t="s">
        <v>862</v>
      </c>
      <c r="D334" s="8">
        <v>4</v>
      </c>
      <c r="E334" s="8" t="s">
        <v>1213</v>
      </c>
      <c r="F334" s="8">
        <v>1</v>
      </c>
      <c r="G334" s="8" t="s">
        <v>657</v>
      </c>
      <c r="H334" s="8">
        <v>3</v>
      </c>
      <c r="I334" s="8" t="s">
        <v>658</v>
      </c>
      <c r="J334" s="8">
        <v>3</v>
      </c>
      <c r="K334" s="8" t="s">
        <v>1214</v>
      </c>
      <c r="L334" s="8">
        <v>3</v>
      </c>
      <c r="M334" s="8" t="s">
        <v>317</v>
      </c>
      <c r="N334" s="8" t="s">
        <v>1142</v>
      </c>
      <c r="O334" s="8" t="s">
        <v>1218</v>
      </c>
      <c r="P334" s="114" t="s">
        <v>1217</v>
      </c>
      <c r="Q334" s="8"/>
    </row>
    <row r="335" spans="1:17" ht="18" customHeight="1" x14ac:dyDescent="0.3">
      <c r="A335" s="8" t="s">
        <v>1216</v>
      </c>
      <c r="B335" s="8" t="s">
        <v>1217</v>
      </c>
      <c r="C335" s="8" t="s">
        <v>862</v>
      </c>
      <c r="D335" s="8">
        <v>4</v>
      </c>
      <c r="E335" s="8" t="s">
        <v>1213</v>
      </c>
      <c r="F335" s="8">
        <v>1</v>
      </c>
      <c r="G335" s="8" t="s">
        <v>657</v>
      </c>
      <c r="H335" s="8">
        <v>3</v>
      </c>
      <c r="I335" s="8" t="s">
        <v>658</v>
      </c>
      <c r="J335" s="8">
        <v>3</v>
      </c>
      <c r="K335" s="8" t="s">
        <v>1214</v>
      </c>
      <c r="L335" s="8">
        <v>3</v>
      </c>
      <c r="M335" s="8" t="s">
        <v>317</v>
      </c>
      <c r="N335" s="8" t="s">
        <v>1143</v>
      </c>
      <c r="O335" s="8" t="s">
        <v>1218</v>
      </c>
      <c r="P335" s="114" t="s">
        <v>1217</v>
      </c>
      <c r="Q335" s="8"/>
    </row>
    <row r="336" spans="1:17" ht="18" customHeight="1" x14ac:dyDescent="0.3">
      <c r="A336" s="8" t="s">
        <v>1216</v>
      </c>
      <c r="B336" s="8" t="s">
        <v>1217</v>
      </c>
      <c r="C336" s="8" t="s">
        <v>862</v>
      </c>
      <c r="D336" s="8">
        <v>4</v>
      </c>
      <c r="E336" s="8" t="s">
        <v>1213</v>
      </c>
      <c r="F336" s="8">
        <v>1</v>
      </c>
      <c r="G336" s="8" t="s">
        <v>657</v>
      </c>
      <c r="H336" s="8">
        <v>3</v>
      </c>
      <c r="I336" s="8" t="s">
        <v>658</v>
      </c>
      <c r="J336" s="8">
        <v>3</v>
      </c>
      <c r="K336" s="8" t="s">
        <v>1214</v>
      </c>
      <c r="L336" s="8">
        <v>3</v>
      </c>
      <c r="M336" s="8" t="s">
        <v>317</v>
      </c>
      <c r="N336" s="8" t="s">
        <v>1144</v>
      </c>
      <c r="O336" s="8" t="s">
        <v>1218</v>
      </c>
      <c r="P336" s="114" t="s">
        <v>1217</v>
      </c>
      <c r="Q336" s="8"/>
    </row>
    <row r="337" spans="1:17" ht="18" customHeight="1" x14ac:dyDescent="0.3">
      <c r="A337" s="8" t="s">
        <v>1216</v>
      </c>
      <c r="B337" s="8" t="s">
        <v>1217</v>
      </c>
      <c r="C337" s="8" t="s">
        <v>862</v>
      </c>
      <c r="D337" s="8">
        <v>4</v>
      </c>
      <c r="E337" s="8" t="s">
        <v>1213</v>
      </c>
      <c r="F337" s="8">
        <v>1</v>
      </c>
      <c r="G337" s="8" t="s">
        <v>657</v>
      </c>
      <c r="H337" s="8">
        <v>3</v>
      </c>
      <c r="I337" s="8" t="s">
        <v>658</v>
      </c>
      <c r="J337" s="8">
        <v>3</v>
      </c>
      <c r="K337" s="8" t="s">
        <v>1214</v>
      </c>
      <c r="L337" s="8">
        <v>3</v>
      </c>
      <c r="M337" s="8" t="s">
        <v>317</v>
      </c>
      <c r="N337" s="8" t="s">
        <v>1145</v>
      </c>
      <c r="O337" s="8" t="s">
        <v>1218</v>
      </c>
      <c r="P337" s="114" t="s">
        <v>1217</v>
      </c>
      <c r="Q337" s="8"/>
    </row>
    <row r="338" spans="1:17" ht="18" customHeight="1" x14ac:dyDescent="0.3">
      <c r="A338" s="8" t="s">
        <v>1216</v>
      </c>
      <c r="B338" s="8" t="s">
        <v>1217</v>
      </c>
      <c r="C338" s="8" t="s">
        <v>862</v>
      </c>
      <c r="D338" s="8">
        <v>4</v>
      </c>
      <c r="E338" s="8" t="s">
        <v>1213</v>
      </c>
      <c r="F338" s="8">
        <v>1</v>
      </c>
      <c r="G338" s="8" t="s">
        <v>657</v>
      </c>
      <c r="H338" s="8">
        <v>3</v>
      </c>
      <c r="I338" s="8" t="s">
        <v>658</v>
      </c>
      <c r="J338" s="8">
        <v>3</v>
      </c>
      <c r="K338" s="8" t="s">
        <v>1214</v>
      </c>
      <c r="L338" s="8">
        <v>3</v>
      </c>
      <c r="M338" s="8" t="s">
        <v>317</v>
      </c>
      <c r="N338" s="8" t="s">
        <v>1146</v>
      </c>
      <c r="O338" s="8" t="s">
        <v>1218</v>
      </c>
      <c r="P338" s="114" t="s">
        <v>1217</v>
      </c>
      <c r="Q338" s="8"/>
    </row>
    <row r="339" spans="1:17" ht="18" customHeight="1" x14ac:dyDescent="0.3">
      <c r="A339" s="8" t="s">
        <v>1216</v>
      </c>
      <c r="B339" s="8" t="s">
        <v>1217</v>
      </c>
      <c r="C339" s="8" t="s">
        <v>862</v>
      </c>
      <c r="D339" s="8">
        <v>4</v>
      </c>
      <c r="E339" s="8" t="s">
        <v>1213</v>
      </c>
      <c r="F339" s="8">
        <v>1</v>
      </c>
      <c r="G339" s="8" t="s">
        <v>657</v>
      </c>
      <c r="H339" s="8">
        <v>3</v>
      </c>
      <c r="I339" s="8" t="s">
        <v>658</v>
      </c>
      <c r="J339" s="8">
        <v>3</v>
      </c>
      <c r="K339" s="8" t="s">
        <v>1214</v>
      </c>
      <c r="L339" s="8">
        <v>3</v>
      </c>
      <c r="M339" s="8" t="s">
        <v>317</v>
      </c>
      <c r="N339" s="8" t="s">
        <v>1147</v>
      </c>
      <c r="O339" s="8" t="s">
        <v>1218</v>
      </c>
      <c r="P339" s="114" t="s">
        <v>1217</v>
      </c>
      <c r="Q339" s="8"/>
    </row>
    <row r="340" spans="1:17" ht="18" customHeight="1" x14ac:dyDescent="0.3">
      <c r="A340" s="8" t="s">
        <v>1216</v>
      </c>
      <c r="B340" s="8" t="s">
        <v>1217</v>
      </c>
      <c r="C340" s="8" t="s">
        <v>862</v>
      </c>
      <c r="D340" s="8">
        <v>4</v>
      </c>
      <c r="E340" s="8" t="s">
        <v>1213</v>
      </c>
      <c r="F340" s="8">
        <v>1</v>
      </c>
      <c r="G340" s="8" t="s">
        <v>657</v>
      </c>
      <c r="H340" s="8">
        <v>3</v>
      </c>
      <c r="I340" s="8" t="s">
        <v>658</v>
      </c>
      <c r="J340" s="8">
        <v>3</v>
      </c>
      <c r="K340" s="8" t="s">
        <v>1214</v>
      </c>
      <c r="L340" s="8">
        <v>3</v>
      </c>
      <c r="M340" s="8" t="s">
        <v>317</v>
      </c>
      <c r="N340" s="8" t="s">
        <v>1149</v>
      </c>
      <c r="O340" s="8" t="s">
        <v>1218</v>
      </c>
      <c r="P340" s="114" t="s">
        <v>1217</v>
      </c>
      <c r="Q340" s="8"/>
    </row>
    <row r="341" spans="1:17" ht="18" customHeight="1" x14ac:dyDescent="0.3">
      <c r="A341" s="8" t="s">
        <v>1216</v>
      </c>
      <c r="B341" s="8" t="s">
        <v>1217</v>
      </c>
      <c r="C341" s="8" t="s">
        <v>862</v>
      </c>
      <c r="D341" s="8">
        <v>4</v>
      </c>
      <c r="E341" s="8" t="s">
        <v>1213</v>
      </c>
      <c r="F341" s="8">
        <v>1</v>
      </c>
      <c r="G341" s="8" t="s">
        <v>657</v>
      </c>
      <c r="H341" s="8">
        <v>3</v>
      </c>
      <c r="I341" s="8" t="s">
        <v>658</v>
      </c>
      <c r="J341" s="8">
        <v>3</v>
      </c>
      <c r="K341" s="8" t="s">
        <v>1214</v>
      </c>
      <c r="L341" s="8">
        <v>3</v>
      </c>
      <c r="M341" s="8" t="s">
        <v>317</v>
      </c>
      <c r="N341" s="8" t="s">
        <v>1151</v>
      </c>
      <c r="O341" s="8" t="s">
        <v>1218</v>
      </c>
      <c r="P341" s="114" t="s">
        <v>1217</v>
      </c>
      <c r="Q341" s="8"/>
    </row>
    <row r="342" spans="1:17" ht="18" customHeight="1" x14ac:dyDescent="0.3">
      <c r="A342" s="8" t="s">
        <v>1216</v>
      </c>
      <c r="B342" s="8" t="s">
        <v>1217</v>
      </c>
      <c r="C342" s="8" t="s">
        <v>862</v>
      </c>
      <c r="D342" s="8">
        <v>4</v>
      </c>
      <c r="E342" s="8" t="s">
        <v>1213</v>
      </c>
      <c r="F342" s="8">
        <v>1</v>
      </c>
      <c r="G342" s="8" t="s">
        <v>657</v>
      </c>
      <c r="H342" s="8">
        <v>3</v>
      </c>
      <c r="I342" s="8" t="s">
        <v>658</v>
      </c>
      <c r="J342" s="8">
        <v>3</v>
      </c>
      <c r="K342" s="8" t="s">
        <v>1214</v>
      </c>
      <c r="L342" s="8">
        <v>3</v>
      </c>
      <c r="M342" s="8" t="s">
        <v>317</v>
      </c>
      <c r="N342" s="8" t="s">
        <v>1152</v>
      </c>
      <c r="O342" s="8" t="s">
        <v>1218</v>
      </c>
      <c r="P342" s="114" t="s">
        <v>1217</v>
      </c>
      <c r="Q342" s="8"/>
    </row>
    <row r="343" spans="1:17" ht="18" customHeight="1" x14ac:dyDescent="0.3">
      <c r="A343" s="8" t="s">
        <v>1216</v>
      </c>
      <c r="B343" s="8" t="s">
        <v>1217</v>
      </c>
      <c r="C343" s="8" t="s">
        <v>862</v>
      </c>
      <c r="D343" s="8">
        <v>4</v>
      </c>
      <c r="E343" s="8" t="s">
        <v>1213</v>
      </c>
      <c r="F343" s="8">
        <v>1</v>
      </c>
      <c r="G343" s="8" t="s">
        <v>657</v>
      </c>
      <c r="H343" s="8">
        <v>3</v>
      </c>
      <c r="I343" s="8" t="s">
        <v>658</v>
      </c>
      <c r="J343" s="8">
        <v>3</v>
      </c>
      <c r="K343" s="8" t="s">
        <v>1214</v>
      </c>
      <c r="L343" s="8">
        <v>3</v>
      </c>
      <c r="M343" s="8" t="s">
        <v>317</v>
      </c>
      <c r="N343" s="8" t="s">
        <v>1153</v>
      </c>
      <c r="O343" s="8" t="s">
        <v>1218</v>
      </c>
      <c r="P343" s="114" t="s">
        <v>1217</v>
      </c>
      <c r="Q343" s="8"/>
    </row>
    <row r="344" spans="1:17" ht="18" customHeight="1" x14ac:dyDescent="0.3">
      <c r="A344" s="8" t="s">
        <v>1216</v>
      </c>
      <c r="B344" s="8" t="s">
        <v>1217</v>
      </c>
      <c r="C344" s="8" t="s">
        <v>862</v>
      </c>
      <c r="D344" s="8">
        <v>4</v>
      </c>
      <c r="E344" s="8" t="s">
        <v>1213</v>
      </c>
      <c r="F344" s="8">
        <v>1</v>
      </c>
      <c r="G344" s="8" t="s">
        <v>657</v>
      </c>
      <c r="H344" s="8">
        <v>3</v>
      </c>
      <c r="I344" s="8" t="s">
        <v>658</v>
      </c>
      <c r="J344" s="8">
        <v>3</v>
      </c>
      <c r="K344" s="8" t="s">
        <v>1214</v>
      </c>
      <c r="L344" s="8">
        <v>3</v>
      </c>
      <c r="M344" s="8" t="s">
        <v>317</v>
      </c>
      <c r="N344" s="8" t="s">
        <v>1154</v>
      </c>
      <c r="O344" s="8" t="s">
        <v>1218</v>
      </c>
      <c r="P344" s="114" t="s">
        <v>1217</v>
      </c>
      <c r="Q344" s="8"/>
    </row>
    <row r="345" spans="1:17" ht="18" customHeight="1" x14ac:dyDescent="0.3">
      <c r="A345" s="8" t="s">
        <v>1216</v>
      </c>
      <c r="B345" s="8" t="s">
        <v>1217</v>
      </c>
      <c r="C345" s="8" t="s">
        <v>862</v>
      </c>
      <c r="D345" s="8">
        <v>4</v>
      </c>
      <c r="E345" s="8" t="s">
        <v>1213</v>
      </c>
      <c r="F345" s="8">
        <v>1</v>
      </c>
      <c r="G345" s="8" t="s">
        <v>657</v>
      </c>
      <c r="H345" s="8">
        <v>3</v>
      </c>
      <c r="I345" s="8" t="s">
        <v>658</v>
      </c>
      <c r="J345" s="8">
        <v>3</v>
      </c>
      <c r="K345" s="8" t="s">
        <v>1214</v>
      </c>
      <c r="L345" s="8">
        <v>3</v>
      </c>
      <c r="M345" s="8" t="s">
        <v>317</v>
      </c>
      <c r="N345" s="8" t="s">
        <v>1155</v>
      </c>
      <c r="O345" s="8" t="s">
        <v>1218</v>
      </c>
      <c r="P345" s="114" t="s">
        <v>1217</v>
      </c>
      <c r="Q345" s="8"/>
    </row>
    <row r="346" spans="1:17" ht="18" customHeight="1" x14ac:dyDescent="0.3">
      <c r="A346" s="8" t="s">
        <v>1216</v>
      </c>
      <c r="B346" s="8" t="s">
        <v>1217</v>
      </c>
      <c r="C346" s="8" t="s">
        <v>862</v>
      </c>
      <c r="D346" s="8">
        <v>4</v>
      </c>
      <c r="E346" s="8" t="s">
        <v>1213</v>
      </c>
      <c r="F346" s="8">
        <v>1</v>
      </c>
      <c r="G346" s="8" t="s">
        <v>657</v>
      </c>
      <c r="H346" s="8">
        <v>3</v>
      </c>
      <c r="I346" s="8" t="s">
        <v>658</v>
      </c>
      <c r="J346" s="8">
        <v>3</v>
      </c>
      <c r="K346" s="8" t="s">
        <v>1214</v>
      </c>
      <c r="L346" s="8">
        <v>3</v>
      </c>
      <c r="M346" s="8" t="s">
        <v>317</v>
      </c>
      <c r="N346" s="8" t="s">
        <v>1157</v>
      </c>
      <c r="O346" s="8" t="s">
        <v>1218</v>
      </c>
      <c r="P346" s="114" t="s">
        <v>1217</v>
      </c>
      <c r="Q346" s="8"/>
    </row>
    <row r="347" spans="1:17" ht="18" customHeight="1" x14ac:dyDescent="0.3">
      <c r="A347" s="8" t="s">
        <v>1216</v>
      </c>
      <c r="B347" s="8" t="s">
        <v>1217</v>
      </c>
      <c r="C347" s="8" t="s">
        <v>862</v>
      </c>
      <c r="D347" s="8">
        <v>4</v>
      </c>
      <c r="E347" s="8" t="s">
        <v>1213</v>
      </c>
      <c r="F347" s="8">
        <v>1</v>
      </c>
      <c r="G347" s="8" t="s">
        <v>657</v>
      </c>
      <c r="H347" s="8">
        <v>3</v>
      </c>
      <c r="I347" s="8" t="s">
        <v>658</v>
      </c>
      <c r="J347" s="8">
        <v>3</v>
      </c>
      <c r="K347" s="8" t="s">
        <v>1214</v>
      </c>
      <c r="L347" s="8">
        <v>3</v>
      </c>
      <c r="M347" s="8" t="s">
        <v>317</v>
      </c>
      <c r="N347" s="8" t="s">
        <v>1179</v>
      </c>
      <c r="O347" s="8" t="s">
        <v>1218</v>
      </c>
      <c r="P347" s="114" t="s">
        <v>1217</v>
      </c>
      <c r="Q347" s="8"/>
    </row>
    <row r="348" spans="1:17" ht="18" customHeight="1" x14ac:dyDescent="0.3">
      <c r="A348" s="8" t="s">
        <v>1216</v>
      </c>
      <c r="B348" s="8" t="s">
        <v>1217</v>
      </c>
      <c r="C348" s="8" t="s">
        <v>862</v>
      </c>
      <c r="D348" s="8">
        <v>4</v>
      </c>
      <c r="E348" s="8" t="s">
        <v>1213</v>
      </c>
      <c r="F348" s="8">
        <v>1</v>
      </c>
      <c r="G348" s="8" t="s">
        <v>657</v>
      </c>
      <c r="H348" s="8">
        <v>3</v>
      </c>
      <c r="I348" s="8" t="s">
        <v>658</v>
      </c>
      <c r="J348" s="8">
        <v>3</v>
      </c>
      <c r="K348" s="8" t="s">
        <v>1214</v>
      </c>
      <c r="L348" s="8">
        <v>3</v>
      </c>
      <c r="M348" s="8" t="s">
        <v>321</v>
      </c>
      <c r="N348" s="8" t="s">
        <v>1156</v>
      </c>
      <c r="O348" s="8" t="s">
        <v>1218</v>
      </c>
      <c r="P348" s="114" t="s">
        <v>1217</v>
      </c>
      <c r="Q348" s="8"/>
    </row>
    <row r="349" spans="1:17" ht="18" customHeight="1" x14ac:dyDescent="0.3">
      <c r="A349" s="8" t="s">
        <v>1216</v>
      </c>
      <c r="B349" s="8" t="s">
        <v>1217</v>
      </c>
      <c r="C349" s="8" t="s">
        <v>862</v>
      </c>
      <c r="D349" s="8">
        <v>4</v>
      </c>
      <c r="E349" s="8" t="s">
        <v>1213</v>
      </c>
      <c r="F349" s="8">
        <v>1</v>
      </c>
      <c r="G349" s="8" t="s">
        <v>657</v>
      </c>
      <c r="H349" s="8">
        <v>3</v>
      </c>
      <c r="I349" s="8" t="s">
        <v>658</v>
      </c>
      <c r="J349" s="8">
        <v>3</v>
      </c>
      <c r="K349" s="8" t="s">
        <v>1214</v>
      </c>
      <c r="L349" s="8">
        <v>3</v>
      </c>
      <c r="M349" s="8" t="s">
        <v>321</v>
      </c>
      <c r="N349" s="8" t="s">
        <v>1162</v>
      </c>
      <c r="O349" s="8" t="s">
        <v>1218</v>
      </c>
      <c r="P349" s="114" t="s">
        <v>1217</v>
      </c>
      <c r="Q349" s="8"/>
    </row>
    <row r="350" spans="1:17" ht="18" customHeight="1" x14ac:dyDescent="0.3">
      <c r="A350" s="8" t="s">
        <v>1216</v>
      </c>
      <c r="B350" s="8" t="s">
        <v>1217</v>
      </c>
      <c r="C350" s="8" t="s">
        <v>862</v>
      </c>
      <c r="D350" s="8">
        <v>4</v>
      </c>
      <c r="E350" s="8" t="s">
        <v>1213</v>
      </c>
      <c r="F350" s="8">
        <v>1</v>
      </c>
      <c r="G350" s="8" t="s">
        <v>657</v>
      </c>
      <c r="H350" s="8">
        <v>3</v>
      </c>
      <c r="I350" s="8" t="s">
        <v>658</v>
      </c>
      <c r="J350" s="8">
        <v>3</v>
      </c>
      <c r="K350" s="8" t="s">
        <v>1214</v>
      </c>
      <c r="L350" s="8">
        <v>3</v>
      </c>
      <c r="M350" s="8" t="s">
        <v>321</v>
      </c>
      <c r="N350" s="8" t="s">
        <v>1177</v>
      </c>
      <c r="O350" s="8" t="s">
        <v>1218</v>
      </c>
      <c r="P350" s="114" t="s">
        <v>1217</v>
      </c>
      <c r="Q350" s="8"/>
    </row>
    <row r="351" spans="1:17" ht="18" customHeight="1" x14ac:dyDescent="0.3">
      <c r="A351" s="8" t="s">
        <v>1216</v>
      </c>
      <c r="B351" s="8" t="s">
        <v>1217</v>
      </c>
      <c r="C351" s="8" t="s">
        <v>862</v>
      </c>
      <c r="D351" s="8">
        <v>4</v>
      </c>
      <c r="E351" s="8" t="s">
        <v>1213</v>
      </c>
      <c r="F351" s="8">
        <v>1</v>
      </c>
      <c r="G351" s="8" t="s">
        <v>657</v>
      </c>
      <c r="H351" s="8">
        <v>3</v>
      </c>
      <c r="I351" s="8" t="s">
        <v>658</v>
      </c>
      <c r="J351" s="8">
        <v>3</v>
      </c>
      <c r="K351" s="8" t="s">
        <v>1214</v>
      </c>
      <c r="L351" s="8">
        <v>3</v>
      </c>
      <c r="M351" s="8" t="s">
        <v>321</v>
      </c>
      <c r="N351" s="8" t="s">
        <v>1178</v>
      </c>
      <c r="O351" s="8" t="s">
        <v>1218</v>
      </c>
      <c r="P351" s="114" t="s">
        <v>1217</v>
      </c>
      <c r="Q351" s="8"/>
    </row>
    <row r="352" spans="1:17" ht="18" customHeight="1" x14ac:dyDescent="0.3">
      <c r="A352" s="8" t="s">
        <v>1216</v>
      </c>
      <c r="B352" s="8" t="s">
        <v>1217</v>
      </c>
      <c r="C352" s="8" t="s">
        <v>862</v>
      </c>
      <c r="D352" s="8">
        <v>4</v>
      </c>
      <c r="E352" s="8" t="s">
        <v>1213</v>
      </c>
      <c r="F352" s="8">
        <v>1</v>
      </c>
      <c r="G352" s="8" t="s">
        <v>657</v>
      </c>
      <c r="H352" s="8">
        <v>3</v>
      </c>
      <c r="I352" s="8" t="s">
        <v>658</v>
      </c>
      <c r="J352" s="8">
        <v>3</v>
      </c>
      <c r="K352" s="8" t="s">
        <v>1214</v>
      </c>
      <c r="L352" s="8">
        <v>3</v>
      </c>
      <c r="M352" s="8" t="s">
        <v>319</v>
      </c>
      <c r="N352" s="8" t="s">
        <v>1102</v>
      </c>
      <c r="O352" s="8" t="s">
        <v>1218</v>
      </c>
      <c r="P352" s="114" t="s">
        <v>1217</v>
      </c>
      <c r="Q352" s="8"/>
    </row>
    <row r="353" spans="1:17" ht="18" customHeight="1" x14ac:dyDescent="0.3">
      <c r="A353" s="8" t="s">
        <v>1216</v>
      </c>
      <c r="B353" s="8" t="s">
        <v>1217</v>
      </c>
      <c r="C353" s="8" t="s">
        <v>862</v>
      </c>
      <c r="D353" s="8">
        <v>4</v>
      </c>
      <c r="E353" s="8" t="s">
        <v>1213</v>
      </c>
      <c r="F353" s="8">
        <v>1</v>
      </c>
      <c r="G353" s="8" t="s">
        <v>657</v>
      </c>
      <c r="H353" s="8">
        <v>3</v>
      </c>
      <c r="I353" s="8" t="s">
        <v>658</v>
      </c>
      <c r="J353" s="8">
        <v>3</v>
      </c>
      <c r="K353" s="8" t="s">
        <v>1214</v>
      </c>
      <c r="L353" s="8">
        <v>3</v>
      </c>
      <c r="M353" s="8" t="s">
        <v>319</v>
      </c>
      <c r="N353" s="8" t="s">
        <v>1103</v>
      </c>
      <c r="O353" s="8" t="s">
        <v>1218</v>
      </c>
      <c r="P353" s="114" t="s">
        <v>1217</v>
      </c>
      <c r="Q353" s="8"/>
    </row>
    <row r="354" spans="1:17" ht="18" customHeight="1" x14ac:dyDescent="0.3">
      <c r="A354" s="8" t="s">
        <v>1216</v>
      </c>
      <c r="B354" s="8" t="s">
        <v>1217</v>
      </c>
      <c r="C354" s="8" t="s">
        <v>862</v>
      </c>
      <c r="D354" s="8">
        <v>4</v>
      </c>
      <c r="E354" s="8" t="s">
        <v>1213</v>
      </c>
      <c r="F354" s="8">
        <v>1</v>
      </c>
      <c r="G354" s="8" t="s">
        <v>657</v>
      </c>
      <c r="H354" s="8">
        <v>3</v>
      </c>
      <c r="I354" s="8" t="s">
        <v>658</v>
      </c>
      <c r="J354" s="8">
        <v>3</v>
      </c>
      <c r="K354" s="8" t="s">
        <v>1214</v>
      </c>
      <c r="L354" s="8">
        <v>3</v>
      </c>
      <c r="M354" s="8" t="s">
        <v>319</v>
      </c>
      <c r="N354" s="8" t="s">
        <v>1104</v>
      </c>
      <c r="O354" s="8" t="s">
        <v>1218</v>
      </c>
      <c r="P354" s="114" t="s">
        <v>1217</v>
      </c>
      <c r="Q354" s="8"/>
    </row>
    <row r="355" spans="1:17" ht="18" customHeight="1" x14ac:dyDescent="0.3">
      <c r="A355" s="8" t="s">
        <v>1216</v>
      </c>
      <c r="B355" s="8" t="s">
        <v>1217</v>
      </c>
      <c r="C355" s="8" t="s">
        <v>862</v>
      </c>
      <c r="D355" s="8">
        <v>4</v>
      </c>
      <c r="E355" s="8" t="s">
        <v>1213</v>
      </c>
      <c r="F355" s="8">
        <v>1</v>
      </c>
      <c r="G355" s="8" t="s">
        <v>657</v>
      </c>
      <c r="H355" s="8">
        <v>3</v>
      </c>
      <c r="I355" s="8" t="s">
        <v>658</v>
      </c>
      <c r="J355" s="8">
        <v>3</v>
      </c>
      <c r="K355" s="8" t="s">
        <v>1214</v>
      </c>
      <c r="L355" s="8">
        <v>3</v>
      </c>
      <c r="M355" s="8" t="s">
        <v>319</v>
      </c>
      <c r="N355" s="8" t="s">
        <v>1111</v>
      </c>
      <c r="O355" s="8" t="s">
        <v>1218</v>
      </c>
      <c r="P355" s="114" t="s">
        <v>1217</v>
      </c>
      <c r="Q355" s="8"/>
    </row>
    <row r="356" spans="1:17" ht="18" customHeight="1" x14ac:dyDescent="0.3">
      <c r="A356" s="8" t="s">
        <v>1216</v>
      </c>
      <c r="B356" s="8" t="s">
        <v>1217</v>
      </c>
      <c r="C356" s="8" t="s">
        <v>862</v>
      </c>
      <c r="D356" s="8">
        <v>4</v>
      </c>
      <c r="E356" s="8" t="s">
        <v>1213</v>
      </c>
      <c r="F356" s="8">
        <v>1</v>
      </c>
      <c r="G356" s="8" t="s">
        <v>657</v>
      </c>
      <c r="H356" s="8">
        <v>3</v>
      </c>
      <c r="I356" s="8" t="s">
        <v>658</v>
      </c>
      <c r="J356" s="8">
        <v>3</v>
      </c>
      <c r="K356" s="8" t="s">
        <v>1214</v>
      </c>
      <c r="L356" s="8">
        <v>3</v>
      </c>
      <c r="M356" s="8" t="s">
        <v>319</v>
      </c>
      <c r="N356" s="8" t="s">
        <v>1148</v>
      </c>
      <c r="O356" s="8" t="s">
        <v>1218</v>
      </c>
      <c r="P356" s="114" t="s">
        <v>1217</v>
      </c>
      <c r="Q356" s="8"/>
    </row>
    <row r="357" spans="1:17" ht="18" customHeight="1" x14ac:dyDescent="0.3">
      <c r="A357" s="8" t="s">
        <v>1216</v>
      </c>
      <c r="B357" s="8" t="s">
        <v>1217</v>
      </c>
      <c r="C357" s="8" t="s">
        <v>862</v>
      </c>
      <c r="D357" s="8">
        <v>4</v>
      </c>
      <c r="E357" s="8" t="s">
        <v>1213</v>
      </c>
      <c r="F357" s="8">
        <v>1</v>
      </c>
      <c r="G357" s="8" t="s">
        <v>657</v>
      </c>
      <c r="H357" s="8">
        <v>3</v>
      </c>
      <c r="I357" s="8" t="s">
        <v>658</v>
      </c>
      <c r="J357" s="8">
        <v>3</v>
      </c>
      <c r="K357" s="8" t="s">
        <v>1214</v>
      </c>
      <c r="L357" s="8">
        <v>3</v>
      </c>
      <c r="M357" s="8" t="s">
        <v>319</v>
      </c>
      <c r="N357" s="8" t="s">
        <v>1197</v>
      </c>
      <c r="O357" s="8" t="s">
        <v>1218</v>
      </c>
      <c r="P357" s="114" t="s">
        <v>1217</v>
      </c>
      <c r="Q357" s="8"/>
    </row>
    <row r="358" spans="1:17" ht="18" customHeight="1" x14ac:dyDescent="0.3">
      <c r="A358" s="8" t="s">
        <v>1216</v>
      </c>
      <c r="B358" s="8" t="s">
        <v>1217</v>
      </c>
      <c r="C358" s="8" t="s">
        <v>862</v>
      </c>
      <c r="D358" s="8">
        <v>4</v>
      </c>
      <c r="E358" s="8" t="s">
        <v>1213</v>
      </c>
      <c r="F358" s="8">
        <v>1</v>
      </c>
      <c r="G358" s="8" t="s">
        <v>657</v>
      </c>
      <c r="H358" s="8">
        <v>3</v>
      </c>
      <c r="I358" s="8" t="s">
        <v>658</v>
      </c>
      <c r="J358" s="8">
        <v>3</v>
      </c>
      <c r="K358" s="8" t="s">
        <v>1214</v>
      </c>
      <c r="L358" s="8">
        <v>3</v>
      </c>
      <c r="M358" s="8" t="s">
        <v>319</v>
      </c>
      <c r="N358" s="8" t="s">
        <v>1198</v>
      </c>
      <c r="O358" s="8" t="s">
        <v>1218</v>
      </c>
      <c r="P358" s="114" t="s">
        <v>1217</v>
      </c>
      <c r="Q358" s="8"/>
    </row>
    <row r="359" spans="1:17" ht="18" customHeight="1" x14ac:dyDescent="0.3">
      <c r="A359" s="8" t="s">
        <v>1216</v>
      </c>
      <c r="B359" s="8" t="s">
        <v>1217</v>
      </c>
      <c r="C359" s="8" t="s">
        <v>862</v>
      </c>
      <c r="D359" s="8">
        <v>4</v>
      </c>
      <c r="E359" s="8" t="s">
        <v>1213</v>
      </c>
      <c r="F359" s="8">
        <v>1</v>
      </c>
      <c r="G359" s="8" t="s">
        <v>657</v>
      </c>
      <c r="H359" s="8">
        <v>3</v>
      </c>
      <c r="I359" s="8" t="s">
        <v>658</v>
      </c>
      <c r="J359" s="8">
        <v>3</v>
      </c>
      <c r="K359" s="8" t="s">
        <v>1214</v>
      </c>
      <c r="L359" s="8">
        <v>3</v>
      </c>
      <c r="M359" s="8" t="s">
        <v>319</v>
      </c>
      <c r="N359" s="8" t="s">
        <v>1199</v>
      </c>
      <c r="O359" s="8" t="s">
        <v>1218</v>
      </c>
      <c r="P359" s="114" t="s">
        <v>1217</v>
      </c>
      <c r="Q359" s="8"/>
    </row>
    <row r="360" spans="1:17" ht="18" customHeight="1" x14ac:dyDescent="0.3">
      <c r="A360" s="8" t="s">
        <v>1216</v>
      </c>
      <c r="B360" s="8" t="s">
        <v>1217</v>
      </c>
      <c r="C360" s="8" t="s">
        <v>862</v>
      </c>
      <c r="D360" s="8">
        <v>4</v>
      </c>
      <c r="E360" s="8" t="s">
        <v>1213</v>
      </c>
      <c r="F360" s="8">
        <v>1</v>
      </c>
      <c r="G360" s="8" t="s">
        <v>657</v>
      </c>
      <c r="H360" s="8">
        <v>3</v>
      </c>
      <c r="I360" s="8" t="s">
        <v>658</v>
      </c>
      <c r="J360" s="8">
        <v>3</v>
      </c>
      <c r="K360" s="8" t="s">
        <v>1214</v>
      </c>
      <c r="L360" s="8">
        <v>3</v>
      </c>
      <c r="M360" s="8" t="s">
        <v>319</v>
      </c>
      <c r="N360" s="8" t="s">
        <v>1200</v>
      </c>
      <c r="O360" s="8" t="s">
        <v>1218</v>
      </c>
      <c r="P360" s="114" t="s">
        <v>1217</v>
      </c>
      <c r="Q360" s="8"/>
    </row>
    <row r="361" spans="1:17" ht="18" customHeight="1" x14ac:dyDescent="0.3">
      <c r="A361" s="8" t="s">
        <v>1216</v>
      </c>
      <c r="B361" s="8" t="s">
        <v>1217</v>
      </c>
      <c r="C361" s="8" t="s">
        <v>862</v>
      </c>
      <c r="D361" s="8">
        <v>4</v>
      </c>
      <c r="E361" s="8" t="s">
        <v>1213</v>
      </c>
      <c r="F361" s="8">
        <v>1</v>
      </c>
      <c r="G361" s="8" t="s">
        <v>657</v>
      </c>
      <c r="H361" s="8">
        <v>3</v>
      </c>
      <c r="I361" s="8" t="s">
        <v>658</v>
      </c>
      <c r="J361" s="8">
        <v>3</v>
      </c>
      <c r="K361" s="8" t="s">
        <v>1214</v>
      </c>
      <c r="L361" s="8">
        <v>3</v>
      </c>
      <c r="M361" s="8" t="s">
        <v>319</v>
      </c>
      <c r="N361" s="8" t="s">
        <v>1201</v>
      </c>
      <c r="O361" s="8" t="s">
        <v>1218</v>
      </c>
      <c r="P361" s="114" t="s">
        <v>1217</v>
      </c>
      <c r="Q361" s="8"/>
    </row>
    <row r="362" spans="1:17" ht="18" customHeight="1" x14ac:dyDescent="0.3">
      <c r="A362" s="8" t="s">
        <v>1216</v>
      </c>
      <c r="B362" s="8" t="s">
        <v>1217</v>
      </c>
      <c r="C362" s="8" t="s">
        <v>862</v>
      </c>
      <c r="D362" s="8">
        <v>4</v>
      </c>
      <c r="E362" s="8" t="s">
        <v>1213</v>
      </c>
      <c r="F362" s="8">
        <v>1</v>
      </c>
      <c r="G362" s="8" t="s">
        <v>657</v>
      </c>
      <c r="H362" s="8">
        <v>3</v>
      </c>
      <c r="I362" s="8" t="s">
        <v>658</v>
      </c>
      <c r="J362" s="8">
        <v>3</v>
      </c>
      <c r="K362" s="8" t="s">
        <v>1214</v>
      </c>
      <c r="L362" s="8">
        <v>3</v>
      </c>
      <c r="M362" s="8" t="s">
        <v>319</v>
      </c>
      <c r="N362" s="8" t="s">
        <v>1202</v>
      </c>
      <c r="O362" s="8" t="s">
        <v>1218</v>
      </c>
      <c r="P362" s="114" t="s">
        <v>1217</v>
      </c>
      <c r="Q362" s="8"/>
    </row>
    <row r="363" spans="1:17" ht="18" customHeight="1" x14ac:dyDescent="0.3">
      <c r="A363" s="8" t="s">
        <v>1216</v>
      </c>
      <c r="B363" s="8" t="s">
        <v>1217</v>
      </c>
      <c r="C363" s="8" t="s">
        <v>862</v>
      </c>
      <c r="D363" s="8">
        <v>4</v>
      </c>
      <c r="E363" s="8" t="s">
        <v>1213</v>
      </c>
      <c r="F363" s="8">
        <v>1</v>
      </c>
      <c r="G363" s="8" t="s">
        <v>657</v>
      </c>
      <c r="H363" s="8">
        <v>3</v>
      </c>
      <c r="I363" s="8" t="s">
        <v>658</v>
      </c>
      <c r="J363" s="8">
        <v>3</v>
      </c>
      <c r="K363" s="8" t="s">
        <v>1214</v>
      </c>
      <c r="L363" s="8">
        <v>3</v>
      </c>
      <c r="M363" s="8" t="s">
        <v>319</v>
      </c>
      <c r="N363" s="8" t="s">
        <v>1203</v>
      </c>
      <c r="O363" s="8" t="s">
        <v>1218</v>
      </c>
      <c r="P363" s="114" t="s">
        <v>1217</v>
      </c>
      <c r="Q363" s="8"/>
    </row>
    <row r="364" spans="1:17" ht="18" customHeight="1" x14ac:dyDescent="0.3">
      <c r="A364" s="8" t="s">
        <v>1216</v>
      </c>
      <c r="B364" s="8" t="s">
        <v>1217</v>
      </c>
      <c r="C364" s="8" t="s">
        <v>862</v>
      </c>
      <c r="D364" s="8">
        <v>4</v>
      </c>
      <c r="E364" s="8" t="s">
        <v>1213</v>
      </c>
      <c r="F364" s="8">
        <v>1</v>
      </c>
      <c r="G364" s="8" t="s">
        <v>657</v>
      </c>
      <c r="H364" s="8">
        <v>3</v>
      </c>
      <c r="I364" s="8" t="s">
        <v>658</v>
      </c>
      <c r="J364" s="8">
        <v>3</v>
      </c>
      <c r="K364" s="8" t="s">
        <v>1214</v>
      </c>
      <c r="L364" s="8">
        <v>3</v>
      </c>
      <c r="M364" s="8" t="s">
        <v>371</v>
      </c>
      <c r="N364" s="8" t="s">
        <v>1158</v>
      </c>
      <c r="O364" s="8" t="s">
        <v>1218</v>
      </c>
      <c r="P364" s="114" t="s">
        <v>1217</v>
      </c>
      <c r="Q364" s="8"/>
    </row>
    <row r="365" spans="1:17" ht="18" customHeight="1" x14ac:dyDescent="0.3">
      <c r="A365" s="8" t="s">
        <v>1216</v>
      </c>
      <c r="B365" s="8" t="s">
        <v>1217</v>
      </c>
      <c r="C365" s="8" t="s">
        <v>862</v>
      </c>
      <c r="D365" s="8">
        <v>4</v>
      </c>
      <c r="E365" s="8" t="s">
        <v>1213</v>
      </c>
      <c r="F365" s="8">
        <v>1</v>
      </c>
      <c r="G365" s="8" t="s">
        <v>657</v>
      </c>
      <c r="H365" s="8">
        <v>3</v>
      </c>
      <c r="I365" s="8" t="s">
        <v>658</v>
      </c>
      <c r="J365" s="8">
        <v>3</v>
      </c>
      <c r="K365" s="8" t="s">
        <v>1214</v>
      </c>
      <c r="L365" s="8">
        <v>3</v>
      </c>
      <c r="M365" s="8" t="s">
        <v>371</v>
      </c>
      <c r="N365" s="8" t="s">
        <v>1163</v>
      </c>
      <c r="O365" s="8" t="s">
        <v>1218</v>
      </c>
      <c r="P365" s="114" t="s">
        <v>1217</v>
      </c>
      <c r="Q365" s="8"/>
    </row>
    <row r="366" spans="1:17" ht="18" customHeight="1" x14ac:dyDescent="0.3">
      <c r="A366" s="8" t="s">
        <v>1216</v>
      </c>
      <c r="B366" s="8" t="s">
        <v>1217</v>
      </c>
      <c r="C366" s="8" t="s">
        <v>862</v>
      </c>
      <c r="D366" s="8">
        <v>4</v>
      </c>
      <c r="E366" s="8" t="s">
        <v>1213</v>
      </c>
      <c r="F366" s="8">
        <v>1</v>
      </c>
      <c r="G366" s="8" t="s">
        <v>657</v>
      </c>
      <c r="H366" s="8">
        <v>3</v>
      </c>
      <c r="I366" s="8" t="s">
        <v>658</v>
      </c>
      <c r="J366" s="8">
        <v>3</v>
      </c>
      <c r="K366" s="8" t="s">
        <v>1214</v>
      </c>
      <c r="L366" s="8">
        <v>3</v>
      </c>
      <c r="M366" s="8" t="s">
        <v>371</v>
      </c>
      <c r="N366" s="8" t="s">
        <v>1164</v>
      </c>
      <c r="O366" s="8" t="s">
        <v>1218</v>
      </c>
      <c r="P366" s="114" t="s">
        <v>1217</v>
      </c>
      <c r="Q366" s="8"/>
    </row>
    <row r="367" spans="1:17" ht="18" customHeight="1" x14ac:dyDescent="0.3">
      <c r="A367" s="8" t="s">
        <v>1216</v>
      </c>
      <c r="B367" s="8" t="s">
        <v>1217</v>
      </c>
      <c r="C367" s="8" t="s">
        <v>862</v>
      </c>
      <c r="D367" s="8">
        <v>4</v>
      </c>
      <c r="E367" s="8" t="s">
        <v>1213</v>
      </c>
      <c r="F367" s="8">
        <v>1</v>
      </c>
      <c r="G367" s="8" t="s">
        <v>657</v>
      </c>
      <c r="H367" s="8">
        <v>3</v>
      </c>
      <c r="I367" s="8" t="s">
        <v>658</v>
      </c>
      <c r="J367" s="8">
        <v>3</v>
      </c>
      <c r="K367" s="8" t="s">
        <v>1214</v>
      </c>
      <c r="L367" s="8">
        <v>3</v>
      </c>
      <c r="M367" s="8" t="s">
        <v>371</v>
      </c>
      <c r="N367" s="8" t="s">
        <v>1165</v>
      </c>
      <c r="O367" s="8" t="s">
        <v>1218</v>
      </c>
      <c r="P367" s="114" t="s">
        <v>1217</v>
      </c>
      <c r="Q367" s="8"/>
    </row>
    <row r="368" spans="1:17" ht="18" customHeight="1" x14ac:dyDescent="0.3">
      <c r="A368" s="8" t="s">
        <v>1216</v>
      </c>
      <c r="B368" s="8" t="s">
        <v>1217</v>
      </c>
      <c r="C368" s="8" t="s">
        <v>862</v>
      </c>
      <c r="D368" s="8">
        <v>4</v>
      </c>
      <c r="E368" s="8" t="s">
        <v>1213</v>
      </c>
      <c r="F368" s="8">
        <v>1</v>
      </c>
      <c r="G368" s="8" t="s">
        <v>657</v>
      </c>
      <c r="H368" s="8">
        <v>3</v>
      </c>
      <c r="I368" s="8" t="s">
        <v>658</v>
      </c>
      <c r="J368" s="8">
        <v>3</v>
      </c>
      <c r="K368" s="8" t="s">
        <v>1214</v>
      </c>
      <c r="L368" s="8">
        <v>3</v>
      </c>
      <c r="M368" s="8" t="s">
        <v>371</v>
      </c>
      <c r="N368" s="8" t="s">
        <v>1166</v>
      </c>
      <c r="O368" s="8" t="s">
        <v>1218</v>
      </c>
      <c r="P368" s="114" t="s">
        <v>1217</v>
      </c>
      <c r="Q368" s="8"/>
    </row>
    <row r="369" spans="1:17" ht="18" customHeight="1" x14ac:dyDescent="0.3">
      <c r="A369" s="8" t="s">
        <v>1216</v>
      </c>
      <c r="B369" s="8" t="s">
        <v>1217</v>
      </c>
      <c r="C369" s="8" t="s">
        <v>862</v>
      </c>
      <c r="D369" s="8">
        <v>4</v>
      </c>
      <c r="E369" s="8" t="s">
        <v>1213</v>
      </c>
      <c r="F369" s="8">
        <v>1</v>
      </c>
      <c r="G369" s="8" t="s">
        <v>657</v>
      </c>
      <c r="H369" s="8">
        <v>3</v>
      </c>
      <c r="I369" s="8" t="s">
        <v>658</v>
      </c>
      <c r="J369" s="8">
        <v>3</v>
      </c>
      <c r="K369" s="8" t="s">
        <v>1214</v>
      </c>
      <c r="L369" s="8">
        <v>3</v>
      </c>
      <c r="M369" s="8" t="s">
        <v>371</v>
      </c>
      <c r="N369" s="8" t="s">
        <v>1167</v>
      </c>
      <c r="O369" s="8" t="s">
        <v>1218</v>
      </c>
      <c r="P369" s="114" t="s">
        <v>1217</v>
      </c>
      <c r="Q369" s="8"/>
    </row>
    <row r="370" spans="1:17" ht="18" customHeight="1" x14ac:dyDescent="0.3">
      <c r="A370" s="8" t="s">
        <v>1216</v>
      </c>
      <c r="B370" s="8" t="s">
        <v>1217</v>
      </c>
      <c r="C370" s="8" t="s">
        <v>862</v>
      </c>
      <c r="D370" s="8">
        <v>4</v>
      </c>
      <c r="E370" s="8" t="s">
        <v>1213</v>
      </c>
      <c r="F370" s="8">
        <v>1</v>
      </c>
      <c r="G370" s="8" t="s">
        <v>657</v>
      </c>
      <c r="H370" s="8">
        <v>3</v>
      </c>
      <c r="I370" s="8" t="s">
        <v>658</v>
      </c>
      <c r="J370" s="8">
        <v>3</v>
      </c>
      <c r="K370" s="8" t="s">
        <v>1214</v>
      </c>
      <c r="L370" s="8">
        <v>3</v>
      </c>
      <c r="M370" s="8" t="s">
        <v>371</v>
      </c>
      <c r="N370" s="8" t="s">
        <v>1168</v>
      </c>
      <c r="O370" s="8" t="s">
        <v>1218</v>
      </c>
      <c r="P370" s="114" t="s">
        <v>1217</v>
      </c>
      <c r="Q370" s="8"/>
    </row>
    <row r="371" spans="1:17" ht="18" customHeight="1" x14ac:dyDescent="0.3">
      <c r="A371" s="8" t="s">
        <v>1216</v>
      </c>
      <c r="B371" s="8" t="s">
        <v>1217</v>
      </c>
      <c r="C371" s="8" t="s">
        <v>862</v>
      </c>
      <c r="D371" s="8">
        <v>4</v>
      </c>
      <c r="E371" s="8" t="s">
        <v>1213</v>
      </c>
      <c r="F371" s="8">
        <v>1</v>
      </c>
      <c r="G371" s="8" t="s">
        <v>657</v>
      </c>
      <c r="H371" s="8">
        <v>3</v>
      </c>
      <c r="I371" s="8" t="s">
        <v>658</v>
      </c>
      <c r="J371" s="8">
        <v>3</v>
      </c>
      <c r="K371" s="8" t="s">
        <v>1214</v>
      </c>
      <c r="L371" s="8">
        <v>3</v>
      </c>
      <c r="M371" s="8" t="s">
        <v>371</v>
      </c>
      <c r="N371" s="8" t="s">
        <v>1169</v>
      </c>
      <c r="O371" s="8" t="s">
        <v>1218</v>
      </c>
      <c r="P371" s="114" t="s">
        <v>1217</v>
      </c>
      <c r="Q371" s="8"/>
    </row>
    <row r="372" spans="1:17" ht="18" customHeight="1" x14ac:dyDescent="0.3">
      <c r="A372" s="8" t="s">
        <v>1216</v>
      </c>
      <c r="B372" s="8" t="s">
        <v>1217</v>
      </c>
      <c r="C372" s="8" t="s">
        <v>862</v>
      </c>
      <c r="D372" s="8">
        <v>4</v>
      </c>
      <c r="E372" s="8" t="s">
        <v>1213</v>
      </c>
      <c r="F372" s="8">
        <v>1</v>
      </c>
      <c r="G372" s="8" t="s">
        <v>657</v>
      </c>
      <c r="H372" s="8">
        <v>3</v>
      </c>
      <c r="I372" s="8" t="s">
        <v>658</v>
      </c>
      <c r="J372" s="8">
        <v>3</v>
      </c>
      <c r="K372" s="8" t="s">
        <v>1214</v>
      </c>
      <c r="L372" s="8">
        <v>3</v>
      </c>
      <c r="M372" s="8" t="s">
        <v>371</v>
      </c>
      <c r="N372" s="8" t="s">
        <v>1170</v>
      </c>
      <c r="O372" s="8" t="s">
        <v>1218</v>
      </c>
      <c r="P372" s="114" t="s">
        <v>1217</v>
      </c>
      <c r="Q372" s="8"/>
    </row>
    <row r="373" spans="1:17" ht="18" customHeight="1" x14ac:dyDescent="0.3">
      <c r="A373" s="8" t="s">
        <v>1216</v>
      </c>
      <c r="B373" s="8" t="s">
        <v>1217</v>
      </c>
      <c r="C373" s="8" t="s">
        <v>862</v>
      </c>
      <c r="D373" s="8">
        <v>4</v>
      </c>
      <c r="E373" s="8" t="s">
        <v>1213</v>
      </c>
      <c r="F373" s="8">
        <v>1</v>
      </c>
      <c r="G373" s="8" t="s">
        <v>657</v>
      </c>
      <c r="H373" s="8">
        <v>3</v>
      </c>
      <c r="I373" s="8" t="s">
        <v>658</v>
      </c>
      <c r="J373" s="8">
        <v>3</v>
      </c>
      <c r="K373" s="8" t="s">
        <v>1214</v>
      </c>
      <c r="L373" s="8">
        <v>3</v>
      </c>
      <c r="M373" s="8" t="s">
        <v>371</v>
      </c>
      <c r="N373" s="8" t="s">
        <v>1171</v>
      </c>
      <c r="O373" s="8" t="s">
        <v>1218</v>
      </c>
      <c r="P373" s="114" t="s">
        <v>1217</v>
      </c>
      <c r="Q373" s="8"/>
    </row>
    <row r="374" spans="1:17" ht="18" customHeight="1" x14ac:dyDescent="0.3">
      <c r="A374" s="8" t="s">
        <v>1216</v>
      </c>
      <c r="B374" s="8" t="s">
        <v>1217</v>
      </c>
      <c r="C374" s="8" t="s">
        <v>862</v>
      </c>
      <c r="D374" s="8">
        <v>4</v>
      </c>
      <c r="E374" s="8" t="s">
        <v>1213</v>
      </c>
      <c r="F374" s="8">
        <v>1</v>
      </c>
      <c r="G374" s="8" t="s">
        <v>657</v>
      </c>
      <c r="H374" s="8">
        <v>3</v>
      </c>
      <c r="I374" s="8" t="s">
        <v>658</v>
      </c>
      <c r="J374" s="8">
        <v>3</v>
      </c>
      <c r="K374" s="8" t="s">
        <v>1214</v>
      </c>
      <c r="L374" s="8">
        <v>3</v>
      </c>
      <c r="M374" s="8" t="s">
        <v>371</v>
      </c>
      <c r="N374" s="8" t="s">
        <v>1172</v>
      </c>
      <c r="O374" s="8" t="s">
        <v>1218</v>
      </c>
      <c r="P374" s="114" t="s">
        <v>1217</v>
      </c>
      <c r="Q374" s="8"/>
    </row>
    <row r="375" spans="1:17" ht="18" customHeight="1" x14ac:dyDescent="0.3">
      <c r="A375" s="8" t="s">
        <v>1216</v>
      </c>
      <c r="B375" s="8" t="s">
        <v>1217</v>
      </c>
      <c r="C375" s="8" t="s">
        <v>862</v>
      </c>
      <c r="D375" s="8">
        <v>4</v>
      </c>
      <c r="E375" s="8" t="s">
        <v>1213</v>
      </c>
      <c r="F375" s="8">
        <v>1</v>
      </c>
      <c r="G375" s="8" t="s">
        <v>657</v>
      </c>
      <c r="H375" s="8">
        <v>3</v>
      </c>
      <c r="I375" s="8" t="s">
        <v>658</v>
      </c>
      <c r="J375" s="8">
        <v>3</v>
      </c>
      <c r="K375" s="8" t="s">
        <v>1214</v>
      </c>
      <c r="L375" s="8">
        <v>3</v>
      </c>
      <c r="M375" s="8" t="s">
        <v>371</v>
      </c>
      <c r="N375" s="8" t="s">
        <v>1173</v>
      </c>
      <c r="O375" s="8" t="s">
        <v>1218</v>
      </c>
      <c r="P375" s="114" t="s">
        <v>1217</v>
      </c>
      <c r="Q375" s="8"/>
    </row>
    <row r="376" spans="1:17" ht="18" customHeight="1" x14ac:dyDescent="0.3">
      <c r="A376" s="8" t="s">
        <v>1216</v>
      </c>
      <c r="B376" s="8" t="s">
        <v>1217</v>
      </c>
      <c r="C376" s="8" t="s">
        <v>862</v>
      </c>
      <c r="D376" s="8">
        <v>4</v>
      </c>
      <c r="E376" s="8" t="s">
        <v>1213</v>
      </c>
      <c r="F376" s="8">
        <v>1</v>
      </c>
      <c r="G376" s="8" t="s">
        <v>657</v>
      </c>
      <c r="H376" s="8">
        <v>3</v>
      </c>
      <c r="I376" s="8" t="s">
        <v>658</v>
      </c>
      <c r="J376" s="8">
        <v>3</v>
      </c>
      <c r="K376" s="8" t="s">
        <v>1214</v>
      </c>
      <c r="L376" s="8">
        <v>3</v>
      </c>
      <c r="M376" s="8" t="s">
        <v>371</v>
      </c>
      <c r="N376" s="8" t="s">
        <v>1174</v>
      </c>
      <c r="O376" s="8" t="s">
        <v>1218</v>
      </c>
      <c r="P376" s="114" t="s">
        <v>1217</v>
      </c>
      <c r="Q376" s="8"/>
    </row>
    <row r="377" spans="1:17" ht="18" customHeight="1" x14ac:dyDescent="0.3">
      <c r="A377" s="8" t="s">
        <v>1216</v>
      </c>
      <c r="B377" s="8" t="s">
        <v>1217</v>
      </c>
      <c r="C377" s="8" t="s">
        <v>862</v>
      </c>
      <c r="D377" s="8">
        <v>4</v>
      </c>
      <c r="E377" s="8" t="s">
        <v>1213</v>
      </c>
      <c r="F377" s="8">
        <v>1</v>
      </c>
      <c r="G377" s="8" t="s">
        <v>657</v>
      </c>
      <c r="H377" s="8">
        <v>3</v>
      </c>
      <c r="I377" s="8" t="s">
        <v>658</v>
      </c>
      <c r="J377" s="8">
        <v>3</v>
      </c>
      <c r="K377" s="8" t="s">
        <v>1214</v>
      </c>
      <c r="L377" s="8">
        <v>3</v>
      </c>
      <c r="M377" s="8" t="s">
        <v>371</v>
      </c>
      <c r="N377" s="8" t="s">
        <v>1175</v>
      </c>
      <c r="O377" s="8" t="s">
        <v>1218</v>
      </c>
      <c r="P377" s="114" t="s">
        <v>1217</v>
      </c>
      <c r="Q377" s="8"/>
    </row>
    <row r="378" spans="1:17" ht="18" customHeight="1" x14ac:dyDescent="0.3">
      <c r="A378" s="8" t="s">
        <v>1216</v>
      </c>
      <c r="B378" s="8" t="s">
        <v>1217</v>
      </c>
      <c r="C378" s="8" t="s">
        <v>862</v>
      </c>
      <c r="D378" s="8">
        <v>4</v>
      </c>
      <c r="E378" s="8" t="s">
        <v>1213</v>
      </c>
      <c r="F378" s="8">
        <v>1</v>
      </c>
      <c r="G378" s="8" t="s">
        <v>657</v>
      </c>
      <c r="H378" s="8">
        <v>3</v>
      </c>
      <c r="I378" s="8" t="s">
        <v>658</v>
      </c>
      <c r="J378" s="8">
        <v>3</v>
      </c>
      <c r="K378" s="8" t="s">
        <v>1214</v>
      </c>
      <c r="L378" s="8">
        <v>3</v>
      </c>
      <c r="M378" s="8" t="s">
        <v>371</v>
      </c>
      <c r="N378" s="8" t="s">
        <v>1176</v>
      </c>
      <c r="O378" s="8" t="s">
        <v>1218</v>
      </c>
      <c r="P378" s="114" t="s">
        <v>1217</v>
      </c>
      <c r="Q378" s="8"/>
    </row>
    <row r="379" spans="1:17" ht="18" customHeight="1" x14ac:dyDescent="0.3">
      <c r="A379" s="8" t="s">
        <v>1216</v>
      </c>
      <c r="B379" s="8" t="s">
        <v>1217</v>
      </c>
      <c r="C379" s="8" t="s">
        <v>862</v>
      </c>
      <c r="D379" s="8">
        <v>4</v>
      </c>
      <c r="E379" s="8" t="s">
        <v>1213</v>
      </c>
      <c r="F379" s="8">
        <v>1</v>
      </c>
      <c r="G379" s="8" t="s">
        <v>657</v>
      </c>
      <c r="H379" s="8">
        <v>3</v>
      </c>
      <c r="I379" s="8" t="s">
        <v>658</v>
      </c>
      <c r="J379" s="8">
        <v>3</v>
      </c>
      <c r="K379" s="8" t="s">
        <v>1214</v>
      </c>
      <c r="L379" s="8">
        <v>3</v>
      </c>
      <c r="M379" s="8" t="s">
        <v>371</v>
      </c>
      <c r="N379" s="8" t="s">
        <v>1180</v>
      </c>
      <c r="O379" s="8" t="s">
        <v>1218</v>
      </c>
      <c r="P379" s="114" t="s">
        <v>1217</v>
      </c>
      <c r="Q379" s="8"/>
    </row>
    <row r="380" spans="1:17" ht="18" customHeight="1" x14ac:dyDescent="0.3">
      <c r="A380" s="8" t="s">
        <v>1216</v>
      </c>
      <c r="B380" s="8" t="s">
        <v>1217</v>
      </c>
      <c r="C380" s="8" t="s">
        <v>862</v>
      </c>
      <c r="D380" s="8">
        <v>4</v>
      </c>
      <c r="E380" s="8" t="s">
        <v>1213</v>
      </c>
      <c r="F380" s="8">
        <v>1</v>
      </c>
      <c r="G380" s="8" t="s">
        <v>657</v>
      </c>
      <c r="H380" s="8">
        <v>3</v>
      </c>
      <c r="I380" s="8" t="s">
        <v>658</v>
      </c>
      <c r="J380" s="8">
        <v>3</v>
      </c>
      <c r="K380" s="8" t="s">
        <v>1214</v>
      </c>
      <c r="L380" s="8">
        <v>3</v>
      </c>
      <c r="M380" s="8" t="s">
        <v>371</v>
      </c>
      <c r="N380" s="8" t="s">
        <v>1181</v>
      </c>
      <c r="O380" s="8" t="s">
        <v>1218</v>
      </c>
      <c r="P380" s="114" t="s">
        <v>1217</v>
      </c>
      <c r="Q380" s="8"/>
    </row>
    <row r="381" spans="1:17" ht="18" customHeight="1" x14ac:dyDescent="0.3">
      <c r="A381" s="8" t="s">
        <v>1216</v>
      </c>
      <c r="B381" s="8" t="s">
        <v>1217</v>
      </c>
      <c r="C381" s="8" t="s">
        <v>862</v>
      </c>
      <c r="D381" s="8">
        <v>4</v>
      </c>
      <c r="E381" s="8" t="s">
        <v>1213</v>
      </c>
      <c r="F381" s="8">
        <v>1</v>
      </c>
      <c r="G381" s="8" t="s">
        <v>657</v>
      </c>
      <c r="H381" s="8">
        <v>3</v>
      </c>
      <c r="I381" s="8" t="s">
        <v>658</v>
      </c>
      <c r="J381" s="8">
        <v>3</v>
      </c>
      <c r="K381" s="8" t="s">
        <v>1214</v>
      </c>
      <c r="L381" s="8">
        <v>3</v>
      </c>
      <c r="M381" s="8" t="s">
        <v>371</v>
      </c>
      <c r="N381" s="8" t="s">
        <v>1182</v>
      </c>
      <c r="O381" s="8" t="s">
        <v>1218</v>
      </c>
      <c r="P381" s="114" t="s">
        <v>1217</v>
      </c>
      <c r="Q381" s="8"/>
    </row>
    <row r="382" spans="1:17" ht="18" customHeight="1" x14ac:dyDescent="0.3">
      <c r="A382" s="8" t="s">
        <v>1216</v>
      </c>
      <c r="B382" s="8" t="s">
        <v>1217</v>
      </c>
      <c r="C382" s="8" t="s">
        <v>862</v>
      </c>
      <c r="D382" s="8">
        <v>4</v>
      </c>
      <c r="E382" s="8" t="s">
        <v>1213</v>
      </c>
      <c r="F382" s="8">
        <v>1</v>
      </c>
      <c r="G382" s="8" t="s">
        <v>657</v>
      </c>
      <c r="H382" s="8">
        <v>3</v>
      </c>
      <c r="I382" s="8" t="s">
        <v>658</v>
      </c>
      <c r="J382" s="8">
        <v>3</v>
      </c>
      <c r="K382" s="8" t="s">
        <v>1214</v>
      </c>
      <c r="L382" s="8">
        <v>3</v>
      </c>
      <c r="M382" s="8" t="s">
        <v>371</v>
      </c>
      <c r="N382" s="8" t="s">
        <v>1183</v>
      </c>
      <c r="O382" s="8" t="s">
        <v>1218</v>
      </c>
      <c r="P382" s="114" t="s">
        <v>1217</v>
      </c>
      <c r="Q382" s="8"/>
    </row>
    <row r="383" spans="1:17" ht="18" customHeight="1" x14ac:dyDescent="0.3">
      <c r="A383" s="8" t="s">
        <v>1216</v>
      </c>
      <c r="B383" s="8" t="s">
        <v>1217</v>
      </c>
      <c r="C383" s="8" t="s">
        <v>862</v>
      </c>
      <c r="D383" s="8">
        <v>4</v>
      </c>
      <c r="E383" s="8" t="s">
        <v>1213</v>
      </c>
      <c r="F383" s="8">
        <v>1</v>
      </c>
      <c r="G383" s="8" t="s">
        <v>657</v>
      </c>
      <c r="H383" s="8">
        <v>3</v>
      </c>
      <c r="I383" s="8" t="s">
        <v>658</v>
      </c>
      <c r="J383" s="8">
        <v>3</v>
      </c>
      <c r="K383" s="8" t="s">
        <v>1214</v>
      </c>
      <c r="L383" s="8">
        <v>3</v>
      </c>
      <c r="M383" s="8" t="s">
        <v>78</v>
      </c>
      <c r="N383" s="8" t="s">
        <v>1097</v>
      </c>
      <c r="O383" s="8" t="s">
        <v>1218</v>
      </c>
      <c r="P383" s="114" t="s">
        <v>1217</v>
      </c>
      <c r="Q383" s="8"/>
    </row>
    <row r="384" spans="1:17" ht="18" customHeight="1" x14ac:dyDescent="0.3">
      <c r="A384" s="8" t="s">
        <v>1216</v>
      </c>
      <c r="B384" s="8" t="s">
        <v>1217</v>
      </c>
      <c r="C384" s="8" t="s">
        <v>862</v>
      </c>
      <c r="D384" s="8">
        <v>4</v>
      </c>
      <c r="E384" s="8" t="s">
        <v>1213</v>
      </c>
      <c r="F384" s="8">
        <v>1</v>
      </c>
      <c r="G384" s="8" t="s">
        <v>657</v>
      </c>
      <c r="H384" s="8">
        <v>3</v>
      </c>
      <c r="I384" s="8" t="s">
        <v>658</v>
      </c>
      <c r="J384" s="8">
        <v>3</v>
      </c>
      <c r="K384" s="8" t="s">
        <v>1214</v>
      </c>
      <c r="L384" s="8">
        <v>3</v>
      </c>
      <c r="M384" s="8" t="s">
        <v>78</v>
      </c>
      <c r="N384" s="8" t="s">
        <v>1112</v>
      </c>
      <c r="O384" s="8" t="s">
        <v>1218</v>
      </c>
      <c r="P384" s="114" t="s">
        <v>1217</v>
      </c>
      <c r="Q384" s="8"/>
    </row>
    <row r="385" spans="1:17" ht="18" customHeight="1" x14ac:dyDescent="0.3">
      <c r="A385" s="8" t="s">
        <v>1216</v>
      </c>
      <c r="B385" s="8" t="s">
        <v>1217</v>
      </c>
      <c r="C385" s="8" t="s">
        <v>862</v>
      </c>
      <c r="D385" s="8">
        <v>4</v>
      </c>
      <c r="E385" s="8" t="s">
        <v>1213</v>
      </c>
      <c r="F385" s="8">
        <v>1</v>
      </c>
      <c r="G385" s="8" t="s">
        <v>657</v>
      </c>
      <c r="H385" s="8">
        <v>3</v>
      </c>
      <c r="I385" s="8" t="s">
        <v>658</v>
      </c>
      <c r="J385" s="8">
        <v>3</v>
      </c>
      <c r="K385" s="8" t="s">
        <v>1214</v>
      </c>
      <c r="L385" s="8">
        <v>3</v>
      </c>
      <c r="M385" s="8" t="s">
        <v>78</v>
      </c>
      <c r="N385" s="8" t="s">
        <v>1113</v>
      </c>
      <c r="O385" s="8" t="s">
        <v>1218</v>
      </c>
      <c r="P385" s="114" t="s">
        <v>1217</v>
      </c>
      <c r="Q385" s="8"/>
    </row>
    <row r="386" spans="1:17" ht="18" customHeight="1" x14ac:dyDescent="0.3">
      <c r="A386" s="8" t="s">
        <v>1216</v>
      </c>
      <c r="B386" s="8" t="s">
        <v>1217</v>
      </c>
      <c r="C386" s="8" t="s">
        <v>862</v>
      </c>
      <c r="D386" s="8">
        <v>4</v>
      </c>
      <c r="E386" s="8" t="s">
        <v>1213</v>
      </c>
      <c r="F386" s="8">
        <v>1</v>
      </c>
      <c r="G386" s="8" t="s">
        <v>657</v>
      </c>
      <c r="H386" s="8">
        <v>3</v>
      </c>
      <c r="I386" s="8" t="s">
        <v>658</v>
      </c>
      <c r="J386" s="8">
        <v>3</v>
      </c>
      <c r="K386" s="8" t="s">
        <v>1214</v>
      </c>
      <c r="L386" s="8">
        <v>3</v>
      </c>
      <c r="M386" s="8" t="s">
        <v>78</v>
      </c>
      <c r="N386" s="8" t="s">
        <v>1114</v>
      </c>
      <c r="O386" s="8" t="s">
        <v>1218</v>
      </c>
      <c r="P386" s="114" t="s">
        <v>1217</v>
      </c>
      <c r="Q386" s="8"/>
    </row>
    <row r="387" spans="1:17" ht="18" customHeight="1" x14ac:dyDescent="0.3">
      <c r="A387" s="8" t="s">
        <v>1216</v>
      </c>
      <c r="B387" s="8" t="s">
        <v>1217</v>
      </c>
      <c r="C387" s="8" t="s">
        <v>862</v>
      </c>
      <c r="D387" s="8">
        <v>4</v>
      </c>
      <c r="E387" s="8" t="s">
        <v>1213</v>
      </c>
      <c r="F387" s="8">
        <v>1</v>
      </c>
      <c r="G387" s="8" t="s">
        <v>657</v>
      </c>
      <c r="H387" s="8">
        <v>3</v>
      </c>
      <c r="I387" s="8" t="s">
        <v>658</v>
      </c>
      <c r="J387" s="8">
        <v>3</v>
      </c>
      <c r="K387" s="8" t="s">
        <v>1214</v>
      </c>
      <c r="L387" s="8">
        <v>3</v>
      </c>
      <c r="M387" s="8" t="s">
        <v>78</v>
      </c>
      <c r="N387" s="8" t="s">
        <v>1115</v>
      </c>
      <c r="O387" s="8" t="s">
        <v>1218</v>
      </c>
      <c r="P387" s="114" t="s">
        <v>1217</v>
      </c>
      <c r="Q387" s="8"/>
    </row>
    <row r="388" spans="1:17" ht="18" customHeight="1" x14ac:dyDescent="0.3">
      <c r="A388" s="8" t="s">
        <v>1216</v>
      </c>
      <c r="B388" s="8" t="s">
        <v>1217</v>
      </c>
      <c r="C388" s="8" t="s">
        <v>862</v>
      </c>
      <c r="D388" s="8">
        <v>4</v>
      </c>
      <c r="E388" s="8" t="s">
        <v>1213</v>
      </c>
      <c r="F388" s="8">
        <v>1</v>
      </c>
      <c r="G388" s="8" t="s">
        <v>657</v>
      </c>
      <c r="H388" s="8">
        <v>3</v>
      </c>
      <c r="I388" s="8" t="s">
        <v>658</v>
      </c>
      <c r="J388" s="8">
        <v>3</v>
      </c>
      <c r="K388" s="8" t="s">
        <v>1214</v>
      </c>
      <c r="L388" s="8">
        <v>3</v>
      </c>
      <c r="M388" s="8" t="s">
        <v>78</v>
      </c>
      <c r="N388" s="8" t="s">
        <v>1116</v>
      </c>
      <c r="O388" s="8" t="s">
        <v>1218</v>
      </c>
      <c r="P388" s="114" t="s">
        <v>1217</v>
      </c>
      <c r="Q388" s="8"/>
    </row>
    <row r="389" spans="1:17" ht="18" customHeight="1" x14ac:dyDescent="0.3">
      <c r="A389" s="8" t="s">
        <v>1216</v>
      </c>
      <c r="B389" s="8" t="s">
        <v>1217</v>
      </c>
      <c r="C389" s="8" t="s">
        <v>862</v>
      </c>
      <c r="D389" s="8">
        <v>4</v>
      </c>
      <c r="E389" s="8" t="s">
        <v>1213</v>
      </c>
      <c r="F389" s="8">
        <v>1</v>
      </c>
      <c r="G389" s="8" t="s">
        <v>657</v>
      </c>
      <c r="H389" s="8">
        <v>3</v>
      </c>
      <c r="I389" s="8" t="s">
        <v>658</v>
      </c>
      <c r="J389" s="8">
        <v>3</v>
      </c>
      <c r="K389" s="8" t="s">
        <v>1214</v>
      </c>
      <c r="L389" s="8">
        <v>3</v>
      </c>
      <c r="M389" s="8" t="s">
        <v>78</v>
      </c>
      <c r="N389" s="8" t="s">
        <v>1117</v>
      </c>
      <c r="O389" s="8" t="s">
        <v>1218</v>
      </c>
      <c r="P389" s="114" t="s">
        <v>1217</v>
      </c>
      <c r="Q389" s="8"/>
    </row>
    <row r="390" spans="1:17" ht="18" customHeight="1" x14ac:dyDescent="0.3">
      <c r="A390" s="8" t="s">
        <v>1216</v>
      </c>
      <c r="B390" s="8" t="s">
        <v>1217</v>
      </c>
      <c r="C390" s="8" t="s">
        <v>862</v>
      </c>
      <c r="D390" s="8">
        <v>4</v>
      </c>
      <c r="E390" s="8" t="s">
        <v>1213</v>
      </c>
      <c r="F390" s="8">
        <v>1</v>
      </c>
      <c r="G390" s="8" t="s">
        <v>657</v>
      </c>
      <c r="H390" s="8">
        <v>3</v>
      </c>
      <c r="I390" s="8" t="s">
        <v>658</v>
      </c>
      <c r="J390" s="8">
        <v>3</v>
      </c>
      <c r="K390" s="8" t="s">
        <v>1214</v>
      </c>
      <c r="L390" s="8">
        <v>3</v>
      </c>
      <c r="M390" s="8" t="s">
        <v>78</v>
      </c>
      <c r="N390" s="8" t="s">
        <v>1119</v>
      </c>
      <c r="O390" s="8" t="s">
        <v>1218</v>
      </c>
      <c r="P390" s="114" t="s">
        <v>1217</v>
      </c>
      <c r="Q390" s="8"/>
    </row>
    <row r="391" spans="1:17" ht="18" customHeight="1" x14ac:dyDescent="0.3">
      <c r="A391" s="8" t="s">
        <v>1216</v>
      </c>
      <c r="B391" s="8" t="s">
        <v>1217</v>
      </c>
      <c r="C391" s="8" t="s">
        <v>862</v>
      </c>
      <c r="D391" s="8">
        <v>4</v>
      </c>
      <c r="E391" s="8" t="s">
        <v>1213</v>
      </c>
      <c r="F391" s="8">
        <v>1</v>
      </c>
      <c r="G391" s="8" t="s">
        <v>657</v>
      </c>
      <c r="H391" s="8">
        <v>3</v>
      </c>
      <c r="I391" s="8" t="s">
        <v>658</v>
      </c>
      <c r="J391" s="8">
        <v>3</v>
      </c>
      <c r="K391" s="8" t="s">
        <v>1214</v>
      </c>
      <c r="L391" s="8">
        <v>3</v>
      </c>
      <c r="M391" s="8" t="s">
        <v>78</v>
      </c>
      <c r="N391" s="8" t="s">
        <v>1120</v>
      </c>
      <c r="O391" s="8" t="s">
        <v>1218</v>
      </c>
      <c r="P391" s="114" t="s">
        <v>1217</v>
      </c>
      <c r="Q391" s="8"/>
    </row>
    <row r="392" spans="1:17" ht="18" customHeight="1" x14ac:dyDescent="0.3">
      <c r="A392" s="8" t="s">
        <v>1216</v>
      </c>
      <c r="B392" s="8" t="s">
        <v>1217</v>
      </c>
      <c r="C392" s="8" t="s">
        <v>862</v>
      </c>
      <c r="D392" s="8">
        <v>4</v>
      </c>
      <c r="E392" s="8" t="s">
        <v>1213</v>
      </c>
      <c r="F392" s="8">
        <v>1</v>
      </c>
      <c r="G392" s="8" t="s">
        <v>657</v>
      </c>
      <c r="H392" s="8">
        <v>3</v>
      </c>
      <c r="I392" s="8" t="s">
        <v>658</v>
      </c>
      <c r="J392" s="8">
        <v>3</v>
      </c>
      <c r="K392" s="8" t="s">
        <v>1214</v>
      </c>
      <c r="L392" s="8">
        <v>3</v>
      </c>
      <c r="M392" s="8" t="s">
        <v>78</v>
      </c>
      <c r="N392" s="8" t="s">
        <v>1121</v>
      </c>
      <c r="O392" s="8" t="s">
        <v>1218</v>
      </c>
      <c r="P392" s="114" t="s">
        <v>1217</v>
      </c>
      <c r="Q392" s="8"/>
    </row>
    <row r="393" spans="1:17" ht="18" customHeight="1" x14ac:dyDescent="0.3">
      <c r="A393" s="8" t="s">
        <v>1216</v>
      </c>
      <c r="B393" s="8" t="s">
        <v>1217</v>
      </c>
      <c r="C393" s="8" t="s">
        <v>862</v>
      </c>
      <c r="D393" s="8">
        <v>4</v>
      </c>
      <c r="E393" s="8" t="s">
        <v>1213</v>
      </c>
      <c r="F393" s="8">
        <v>1</v>
      </c>
      <c r="G393" s="8" t="s">
        <v>657</v>
      </c>
      <c r="H393" s="8">
        <v>3</v>
      </c>
      <c r="I393" s="8" t="s">
        <v>658</v>
      </c>
      <c r="J393" s="8">
        <v>3</v>
      </c>
      <c r="K393" s="8" t="s">
        <v>1214</v>
      </c>
      <c r="L393" s="8">
        <v>3</v>
      </c>
      <c r="M393" s="8" t="s">
        <v>78</v>
      </c>
      <c r="N393" s="8" t="s">
        <v>1122</v>
      </c>
      <c r="O393" s="8" t="s">
        <v>1218</v>
      </c>
      <c r="P393" s="114" t="s">
        <v>1217</v>
      </c>
      <c r="Q393" s="8"/>
    </row>
    <row r="394" spans="1:17" ht="18" customHeight="1" x14ac:dyDescent="0.3">
      <c r="A394" s="8" t="s">
        <v>1216</v>
      </c>
      <c r="B394" s="8" t="s">
        <v>1217</v>
      </c>
      <c r="C394" s="8" t="s">
        <v>862</v>
      </c>
      <c r="D394" s="8">
        <v>4</v>
      </c>
      <c r="E394" s="8" t="s">
        <v>1213</v>
      </c>
      <c r="F394" s="8">
        <v>1</v>
      </c>
      <c r="G394" s="8" t="s">
        <v>657</v>
      </c>
      <c r="H394" s="8">
        <v>3</v>
      </c>
      <c r="I394" s="8" t="s">
        <v>658</v>
      </c>
      <c r="J394" s="8">
        <v>3</v>
      </c>
      <c r="K394" s="8" t="s">
        <v>1214</v>
      </c>
      <c r="L394" s="8">
        <v>3</v>
      </c>
      <c r="M394" s="8" t="s">
        <v>78</v>
      </c>
      <c r="N394" s="8" t="s">
        <v>1123</v>
      </c>
      <c r="O394" s="8" t="s">
        <v>1218</v>
      </c>
      <c r="P394" s="114" t="s">
        <v>1217</v>
      </c>
      <c r="Q394" s="8"/>
    </row>
    <row r="395" spans="1:17" ht="18" customHeight="1" x14ac:dyDescent="0.3">
      <c r="A395" s="8" t="s">
        <v>1216</v>
      </c>
      <c r="B395" s="8" t="s">
        <v>1217</v>
      </c>
      <c r="C395" s="8" t="s">
        <v>862</v>
      </c>
      <c r="D395" s="8">
        <v>4</v>
      </c>
      <c r="E395" s="8" t="s">
        <v>1213</v>
      </c>
      <c r="F395" s="8">
        <v>1</v>
      </c>
      <c r="G395" s="8" t="s">
        <v>657</v>
      </c>
      <c r="H395" s="8">
        <v>3</v>
      </c>
      <c r="I395" s="8" t="s">
        <v>658</v>
      </c>
      <c r="J395" s="8">
        <v>3</v>
      </c>
      <c r="K395" s="8" t="s">
        <v>1214</v>
      </c>
      <c r="L395" s="8">
        <v>3</v>
      </c>
      <c r="M395" s="8" t="s">
        <v>78</v>
      </c>
      <c r="N395" s="8" t="s">
        <v>1124</v>
      </c>
      <c r="O395" s="8" t="s">
        <v>1218</v>
      </c>
      <c r="P395" s="114" t="s">
        <v>1217</v>
      </c>
      <c r="Q395" s="8"/>
    </row>
    <row r="396" spans="1:17" ht="18" customHeight="1" x14ac:dyDescent="0.3">
      <c r="A396" s="8" t="s">
        <v>1216</v>
      </c>
      <c r="B396" s="8" t="s">
        <v>1217</v>
      </c>
      <c r="C396" s="8" t="s">
        <v>862</v>
      </c>
      <c r="D396" s="8">
        <v>4</v>
      </c>
      <c r="E396" s="8" t="s">
        <v>1213</v>
      </c>
      <c r="F396" s="8">
        <v>1</v>
      </c>
      <c r="G396" s="8" t="s">
        <v>657</v>
      </c>
      <c r="H396" s="8">
        <v>3</v>
      </c>
      <c r="I396" s="8" t="s">
        <v>658</v>
      </c>
      <c r="J396" s="8">
        <v>3</v>
      </c>
      <c r="K396" s="8" t="s">
        <v>1214</v>
      </c>
      <c r="L396" s="8">
        <v>3</v>
      </c>
      <c r="M396" s="8" t="s">
        <v>78</v>
      </c>
      <c r="N396" s="8" t="s">
        <v>1129</v>
      </c>
      <c r="O396" s="8" t="s">
        <v>1218</v>
      </c>
      <c r="P396" s="114" t="s">
        <v>1217</v>
      </c>
      <c r="Q396" s="8"/>
    </row>
    <row r="397" spans="1:17" ht="18" customHeight="1" x14ac:dyDescent="0.3">
      <c r="A397" s="8" t="s">
        <v>1216</v>
      </c>
      <c r="B397" s="8" t="s">
        <v>1217</v>
      </c>
      <c r="C397" s="8" t="s">
        <v>862</v>
      </c>
      <c r="D397" s="8">
        <v>4</v>
      </c>
      <c r="E397" s="8" t="s">
        <v>1213</v>
      </c>
      <c r="F397" s="8">
        <v>1</v>
      </c>
      <c r="G397" s="8" t="s">
        <v>657</v>
      </c>
      <c r="H397" s="8">
        <v>3</v>
      </c>
      <c r="I397" s="8" t="s">
        <v>658</v>
      </c>
      <c r="J397" s="8">
        <v>3</v>
      </c>
      <c r="K397" s="8" t="s">
        <v>1214</v>
      </c>
      <c r="L397" s="8">
        <v>3</v>
      </c>
      <c r="M397" s="8" t="s">
        <v>78</v>
      </c>
      <c r="N397" s="8" t="s">
        <v>1133</v>
      </c>
      <c r="O397" s="8" t="s">
        <v>1218</v>
      </c>
      <c r="P397" s="114" t="s">
        <v>1217</v>
      </c>
      <c r="Q397" s="8"/>
    </row>
    <row r="398" spans="1:17" ht="18" customHeight="1" x14ac:dyDescent="0.3">
      <c r="A398" s="8" t="s">
        <v>1216</v>
      </c>
      <c r="B398" s="8" t="s">
        <v>1217</v>
      </c>
      <c r="C398" s="8" t="s">
        <v>862</v>
      </c>
      <c r="D398" s="8">
        <v>4</v>
      </c>
      <c r="E398" s="8" t="s">
        <v>1213</v>
      </c>
      <c r="F398" s="8">
        <v>1</v>
      </c>
      <c r="G398" s="8" t="s">
        <v>657</v>
      </c>
      <c r="H398" s="8">
        <v>3</v>
      </c>
      <c r="I398" s="8" t="s">
        <v>658</v>
      </c>
      <c r="J398" s="8">
        <v>3</v>
      </c>
      <c r="K398" s="8" t="s">
        <v>1214</v>
      </c>
      <c r="L398" s="8">
        <v>3</v>
      </c>
      <c r="M398" s="8" t="s">
        <v>78</v>
      </c>
      <c r="N398" s="8" t="s">
        <v>1134</v>
      </c>
      <c r="O398" s="8" t="s">
        <v>1218</v>
      </c>
      <c r="P398" s="114" t="s">
        <v>1217</v>
      </c>
      <c r="Q398" s="8"/>
    </row>
    <row r="399" spans="1:17" ht="18" customHeight="1" x14ac:dyDescent="0.3">
      <c r="A399" s="8" t="s">
        <v>1216</v>
      </c>
      <c r="B399" s="8" t="s">
        <v>1217</v>
      </c>
      <c r="C399" s="8" t="s">
        <v>862</v>
      </c>
      <c r="D399" s="8">
        <v>4</v>
      </c>
      <c r="E399" s="8" t="s">
        <v>1213</v>
      </c>
      <c r="F399" s="8">
        <v>1</v>
      </c>
      <c r="G399" s="8" t="s">
        <v>657</v>
      </c>
      <c r="H399" s="8">
        <v>3</v>
      </c>
      <c r="I399" s="8" t="s">
        <v>658</v>
      </c>
      <c r="J399" s="8">
        <v>3</v>
      </c>
      <c r="K399" s="8" t="s">
        <v>1214</v>
      </c>
      <c r="L399" s="8">
        <v>3</v>
      </c>
      <c r="M399" s="8" t="s">
        <v>78</v>
      </c>
      <c r="N399" s="8" t="s">
        <v>1135</v>
      </c>
      <c r="O399" s="8" t="s">
        <v>1218</v>
      </c>
      <c r="P399" s="114" t="s">
        <v>1217</v>
      </c>
      <c r="Q399" s="8"/>
    </row>
    <row r="400" spans="1:17" ht="18" customHeight="1" x14ac:dyDescent="0.3">
      <c r="A400" s="8" t="s">
        <v>1216</v>
      </c>
      <c r="B400" s="8" t="s">
        <v>1217</v>
      </c>
      <c r="C400" s="8" t="s">
        <v>862</v>
      </c>
      <c r="D400" s="8">
        <v>4</v>
      </c>
      <c r="E400" s="8" t="s">
        <v>1213</v>
      </c>
      <c r="F400" s="8">
        <v>1</v>
      </c>
      <c r="G400" s="8" t="s">
        <v>657</v>
      </c>
      <c r="H400" s="8">
        <v>3</v>
      </c>
      <c r="I400" s="8" t="s">
        <v>658</v>
      </c>
      <c r="J400" s="8">
        <v>3</v>
      </c>
      <c r="K400" s="8" t="s">
        <v>1214</v>
      </c>
      <c r="L400" s="8">
        <v>3</v>
      </c>
      <c r="M400" s="8" t="s">
        <v>78</v>
      </c>
      <c r="N400" s="8" t="s">
        <v>1136</v>
      </c>
      <c r="O400" s="8" t="s">
        <v>1218</v>
      </c>
      <c r="P400" s="114" t="s">
        <v>1217</v>
      </c>
      <c r="Q400" s="8"/>
    </row>
    <row r="401" spans="1:17" ht="18" customHeight="1" x14ac:dyDescent="0.3">
      <c r="A401" s="8" t="s">
        <v>1216</v>
      </c>
      <c r="B401" s="8" t="s">
        <v>1217</v>
      </c>
      <c r="C401" s="8" t="s">
        <v>862</v>
      </c>
      <c r="D401" s="8">
        <v>4</v>
      </c>
      <c r="E401" s="8" t="s">
        <v>1213</v>
      </c>
      <c r="F401" s="8">
        <v>1</v>
      </c>
      <c r="G401" s="8" t="s">
        <v>657</v>
      </c>
      <c r="H401" s="8">
        <v>3</v>
      </c>
      <c r="I401" s="8" t="s">
        <v>658</v>
      </c>
      <c r="J401" s="8">
        <v>3</v>
      </c>
      <c r="K401" s="8" t="s">
        <v>1214</v>
      </c>
      <c r="L401" s="8">
        <v>3</v>
      </c>
      <c r="M401" s="8" t="s">
        <v>78</v>
      </c>
      <c r="N401" s="8" t="s">
        <v>1137</v>
      </c>
      <c r="O401" s="8" t="s">
        <v>1218</v>
      </c>
      <c r="P401" s="114" t="s">
        <v>1217</v>
      </c>
      <c r="Q401" s="8"/>
    </row>
    <row r="402" spans="1:17" ht="18" customHeight="1" x14ac:dyDescent="0.3">
      <c r="A402" s="8" t="s">
        <v>1216</v>
      </c>
      <c r="B402" s="8" t="s">
        <v>1217</v>
      </c>
      <c r="C402" s="8" t="s">
        <v>862</v>
      </c>
      <c r="D402" s="8">
        <v>4</v>
      </c>
      <c r="E402" s="8" t="s">
        <v>1213</v>
      </c>
      <c r="F402" s="8">
        <v>1</v>
      </c>
      <c r="G402" s="8" t="s">
        <v>657</v>
      </c>
      <c r="H402" s="8">
        <v>3</v>
      </c>
      <c r="I402" s="8" t="s">
        <v>658</v>
      </c>
      <c r="J402" s="8">
        <v>3</v>
      </c>
      <c r="K402" s="8" t="s">
        <v>1214</v>
      </c>
      <c r="L402" s="8">
        <v>3</v>
      </c>
      <c r="M402" s="8" t="s">
        <v>78</v>
      </c>
      <c r="N402" s="8" t="s">
        <v>1138</v>
      </c>
      <c r="O402" s="8" t="s">
        <v>1218</v>
      </c>
      <c r="P402" s="114" t="s">
        <v>1217</v>
      </c>
      <c r="Q402" s="8"/>
    </row>
    <row r="403" spans="1:17" ht="18" customHeight="1" x14ac:dyDescent="0.3">
      <c r="A403" s="8" t="s">
        <v>1216</v>
      </c>
      <c r="B403" s="8" t="s">
        <v>1217</v>
      </c>
      <c r="C403" s="8" t="s">
        <v>862</v>
      </c>
      <c r="D403" s="8">
        <v>4</v>
      </c>
      <c r="E403" s="8" t="s">
        <v>1213</v>
      </c>
      <c r="F403" s="8">
        <v>1</v>
      </c>
      <c r="G403" s="8" t="s">
        <v>657</v>
      </c>
      <c r="H403" s="8">
        <v>3</v>
      </c>
      <c r="I403" s="8" t="s">
        <v>658</v>
      </c>
      <c r="J403" s="8">
        <v>3</v>
      </c>
      <c r="K403" s="8" t="s">
        <v>1214</v>
      </c>
      <c r="L403" s="8">
        <v>3</v>
      </c>
      <c r="M403" s="8" t="s">
        <v>78</v>
      </c>
      <c r="N403" s="8" t="s">
        <v>1139</v>
      </c>
      <c r="O403" s="8" t="s">
        <v>1218</v>
      </c>
      <c r="P403" s="114" t="s">
        <v>1217</v>
      </c>
      <c r="Q403" s="8"/>
    </row>
    <row r="404" spans="1:17" ht="18" customHeight="1" x14ac:dyDescent="0.3">
      <c r="A404" s="8" t="s">
        <v>1216</v>
      </c>
      <c r="B404" s="8" t="s">
        <v>1217</v>
      </c>
      <c r="C404" s="8" t="s">
        <v>862</v>
      </c>
      <c r="D404" s="8">
        <v>4</v>
      </c>
      <c r="E404" s="8" t="s">
        <v>1213</v>
      </c>
      <c r="F404" s="8">
        <v>1</v>
      </c>
      <c r="G404" s="8" t="s">
        <v>657</v>
      </c>
      <c r="H404" s="8">
        <v>3</v>
      </c>
      <c r="I404" s="8" t="s">
        <v>658</v>
      </c>
      <c r="J404" s="8">
        <v>3</v>
      </c>
      <c r="K404" s="8" t="s">
        <v>1214</v>
      </c>
      <c r="L404" s="8">
        <v>3</v>
      </c>
      <c r="M404" s="8" t="s">
        <v>78</v>
      </c>
      <c r="N404" s="8" t="s">
        <v>1189</v>
      </c>
      <c r="O404" s="8" t="s">
        <v>1218</v>
      </c>
      <c r="P404" s="114" t="s">
        <v>1217</v>
      </c>
      <c r="Q404" s="8"/>
    </row>
    <row r="405" spans="1:17" ht="18" customHeight="1" x14ac:dyDescent="0.3">
      <c r="A405" s="8" t="s">
        <v>1216</v>
      </c>
      <c r="B405" s="8" t="s">
        <v>1217</v>
      </c>
      <c r="C405" s="8" t="s">
        <v>862</v>
      </c>
      <c r="D405" s="8">
        <v>4</v>
      </c>
      <c r="E405" s="8" t="s">
        <v>1213</v>
      </c>
      <c r="F405" s="8">
        <v>1</v>
      </c>
      <c r="G405" s="8" t="s">
        <v>657</v>
      </c>
      <c r="H405" s="8">
        <v>3</v>
      </c>
      <c r="I405" s="8" t="s">
        <v>658</v>
      </c>
      <c r="J405" s="8">
        <v>3</v>
      </c>
      <c r="K405" s="8" t="s">
        <v>1214</v>
      </c>
      <c r="L405" s="8">
        <v>3</v>
      </c>
      <c r="M405" s="8" t="s">
        <v>318</v>
      </c>
      <c r="N405" s="8" t="s">
        <v>1150</v>
      </c>
      <c r="O405" s="8" t="s">
        <v>1218</v>
      </c>
      <c r="P405" s="114" t="s">
        <v>1217</v>
      </c>
      <c r="Q405" s="8"/>
    </row>
    <row r="406" spans="1:17" ht="18" customHeight="1" x14ac:dyDescent="0.3">
      <c r="A406" s="8" t="s">
        <v>1216</v>
      </c>
      <c r="B406" s="8" t="s">
        <v>1217</v>
      </c>
      <c r="C406" s="8" t="s">
        <v>862</v>
      </c>
      <c r="D406" s="8">
        <v>4</v>
      </c>
      <c r="E406" s="8" t="s">
        <v>1213</v>
      </c>
      <c r="F406" s="8">
        <v>1</v>
      </c>
      <c r="G406" s="8" t="s">
        <v>657</v>
      </c>
      <c r="H406" s="8">
        <v>3</v>
      </c>
      <c r="I406" s="8" t="s">
        <v>658</v>
      </c>
      <c r="J406" s="8">
        <v>3</v>
      </c>
      <c r="K406" s="8" t="s">
        <v>1214</v>
      </c>
      <c r="L406" s="8">
        <v>3</v>
      </c>
      <c r="M406" s="8" t="s">
        <v>318</v>
      </c>
      <c r="N406" s="8" t="s">
        <v>1160</v>
      </c>
      <c r="O406" s="8" t="s">
        <v>1218</v>
      </c>
      <c r="P406" s="114" t="s">
        <v>1217</v>
      </c>
      <c r="Q406" s="8"/>
    </row>
    <row r="407" spans="1:17" ht="18" customHeight="1" x14ac:dyDescent="0.3">
      <c r="A407" s="8" t="s">
        <v>1216</v>
      </c>
      <c r="B407" s="8" t="s">
        <v>1217</v>
      </c>
      <c r="C407" s="8" t="s">
        <v>862</v>
      </c>
      <c r="D407" s="8">
        <v>4</v>
      </c>
      <c r="E407" s="8" t="s">
        <v>1213</v>
      </c>
      <c r="F407" s="8">
        <v>1</v>
      </c>
      <c r="G407" s="8" t="s">
        <v>657</v>
      </c>
      <c r="H407" s="8">
        <v>3</v>
      </c>
      <c r="I407" s="8" t="s">
        <v>658</v>
      </c>
      <c r="J407" s="8">
        <v>3</v>
      </c>
      <c r="K407" s="8" t="s">
        <v>1214</v>
      </c>
      <c r="L407" s="8">
        <v>3</v>
      </c>
      <c r="M407" s="8" t="s">
        <v>318</v>
      </c>
      <c r="N407" s="8" t="s">
        <v>1184</v>
      </c>
      <c r="O407" s="8" t="s">
        <v>1218</v>
      </c>
      <c r="P407" s="114" t="s">
        <v>1217</v>
      </c>
      <c r="Q407" s="8"/>
    </row>
    <row r="408" spans="1:17" ht="18" customHeight="1" x14ac:dyDescent="0.3">
      <c r="A408" s="8" t="s">
        <v>1216</v>
      </c>
      <c r="B408" s="8" t="s">
        <v>1217</v>
      </c>
      <c r="C408" s="8" t="s">
        <v>862</v>
      </c>
      <c r="D408" s="8">
        <v>4</v>
      </c>
      <c r="E408" s="8" t="s">
        <v>1213</v>
      </c>
      <c r="F408" s="8">
        <v>1</v>
      </c>
      <c r="G408" s="8" t="s">
        <v>657</v>
      </c>
      <c r="H408" s="8">
        <v>3</v>
      </c>
      <c r="I408" s="8" t="s">
        <v>658</v>
      </c>
      <c r="J408" s="8">
        <v>3</v>
      </c>
      <c r="K408" s="8" t="s">
        <v>1214</v>
      </c>
      <c r="L408" s="8">
        <v>3</v>
      </c>
      <c r="M408" s="8" t="s">
        <v>318</v>
      </c>
      <c r="N408" s="8" t="s">
        <v>1185</v>
      </c>
      <c r="O408" s="8" t="s">
        <v>1218</v>
      </c>
      <c r="P408" s="114" t="s">
        <v>1217</v>
      </c>
      <c r="Q408" s="8"/>
    </row>
    <row r="409" spans="1:17" ht="18" customHeight="1" x14ac:dyDescent="0.3">
      <c r="A409" s="8" t="s">
        <v>1216</v>
      </c>
      <c r="B409" s="8" t="s">
        <v>1217</v>
      </c>
      <c r="C409" s="8" t="s">
        <v>862</v>
      </c>
      <c r="D409" s="8">
        <v>4</v>
      </c>
      <c r="E409" s="8" t="s">
        <v>1213</v>
      </c>
      <c r="F409" s="8">
        <v>1</v>
      </c>
      <c r="G409" s="8" t="s">
        <v>657</v>
      </c>
      <c r="H409" s="8">
        <v>3</v>
      </c>
      <c r="I409" s="8" t="s">
        <v>658</v>
      </c>
      <c r="J409" s="8">
        <v>3</v>
      </c>
      <c r="K409" s="8" t="s">
        <v>1214</v>
      </c>
      <c r="L409" s="8">
        <v>3</v>
      </c>
      <c r="M409" s="8" t="s">
        <v>318</v>
      </c>
      <c r="N409" s="8" t="s">
        <v>1186</v>
      </c>
      <c r="O409" s="8" t="s">
        <v>1218</v>
      </c>
      <c r="P409" s="114" t="s">
        <v>1217</v>
      </c>
      <c r="Q409" s="8"/>
    </row>
    <row r="410" spans="1:17" ht="18" customHeight="1" x14ac:dyDescent="0.3">
      <c r="A410" s="8" t="s">
        <v>1216</v>
      </c>
      <c r="B410" s="8" t="s">
        <v>1217</v>
      </c>
      <c r="C410" s="8" t="s">
        <v>862</v>
      </c>
      <c r="D410" s="8">
        <v>4</v>
      </c>
      <c r="E410" s="8" t="s">
        <v>1213</v>
      </c>
      <c r="F410" s="8">
        <v>1</v>
      </c>
      <c r="G410" s="8" t="s">
        <v>657</v>
      </c>
      <c r="H410" s="8">
        <v>3</v>
      </c>
      <c r="I410" s="8" t="s">
        <v>658</v>
      </c>
      <c r="J410" s="8">
        <v>3</v>
      </c>
      <c r="K410" s="8" t="s">
        <v>1214</v>
      </c>
      <c r="L410" s="8">
        <v>3</v>
      </c>
      <c r="M410" s="8" t="s">
        <v>318</v>
      </c>
      <c r="N410" s="8" t="s">
        <v>1187</v>
      </c>
      <c r="O410" s="8" t="s">
        <v>1218</v>
      </c>
      <c r="P410" s="114" t="s">
        <v>1217</v>
      </c>
      <c r="Q410" s="8"/>
    </row>
    <row r="411" spans="1:17" ht="18" customHeight="1" x14ac:dyDescent="0.3">
      <c r="A411" s="8" t="s">
        <v>1216</v>
      </c>
      <c r="B411" s="8" t="s">
        <v>1217</v>
      </c>
      <c r="C411" s="8" t="s">
        <v>862</v>
      </c>
      <c r="D411" s="8">
        <v>4</v>
      </c>
      <c r="E411" s="8" t="s">
        <v>1213</v>
      </c>
      <c r="F411" s="8">
        <v>1</v>
      </c>
      <c r="G411" s="8" t="s">
        <v>657</v>
      </c>
      <c r="H411" s="8">
        <v>3</v>
      </c>
      <c r="I411" s="8" t="s">
        <v>658</v>
      </c>
      <c r="J411" s="8">
        <v>3</v>
      </c>
      <c r="K411" s="8" t="s">
        <v>1214</v>
      </c>
      <c r="L411" s="8">
        <v>3</v>
      </c>
      <c r="M411" s="8" t="s">
        <v>318</v>
      </c>
      <c r="N411" s="8" t="s">
        <v>1188</v>
      </c>
      <c r="O411" s="8" t="s">
        <v>1218</v>
      </c>
      <c r="P411" s="114" t="s">
        <v>1217</v>
      </c>
      <c r="Q411" s="8"/>
    </row>
    <row r="412" spans="1:17" ht="18" customHeight="1" x14ac:dyDescent="0.3">
      <c r="A412" s="8" t="s">
        <v>1216</v>
      </c>
      <c r="B412" s="8" t="s">
        <v>1217</v>
      </c>
      <c r="C412" s="8" t="s">
        <v>862</v>
      </c>
      <c r="D412" s="8">
        <v>4</v>
      </c>
      <c r="E412" s="8" t="s">
        <v>1213</v>
      </c>
      <c r="F412" s="8">
        <v>1</v>
      </c>
      <c r="G412" s="8" t="s">
        <v>657</v>
      </c>
      <c r="H412" s="8">
        <v>3</v>
      </c>
      <c r="I412" s="8" t="s">
        <v>658</v>
      </c>
      <c r="J412" s="8">
        <v>3</v>
      </c>
      <c r="K412" s="8" t="s">
        <v>1214</v>
      </c>
      <c r="L412" s="8">
        <v>3</v>
      </c>
      <c r="M412" s="8" t="s">
        <v>318</v>
      </c>
      <c r="N412" s="8" t="s">
        <v>1190</v>
      </c>
      <c r="O412" s="8" t="s">
        <v>1218</v>
      </c>
      <c r="P412" s="114" t="s">
        <v>1217</v>
      </c>
      <c r="Q412" s="8"/>
    </row>
    <row r="413" spans="1:17" ht="18" customHeight="1" x14ac:dyDescent="0.3">
      <c r="A413" s="8" t="s">
        <v>1216</v>
      </c>
      <c r="B413" s="8" t="s">
        <v>1217</v>
      </c>
      <c r="C413" s="8" t="s">
        <v>862</v>
      </c>
      <c r="D413" s="8">
        <v>4</v>
      </c>
      <c r="E413" s="8" t="s">
        <v>1213</v>
      </c>
      <c r="F413" s="8">
        <v>1</v>
      </c>
      <c r="G413" s="8" t="s">
        <v>657</v>
      </c>
      <c r="H413" s="8">
        <v>3</v>
      </c>
      <c r="I413" s="8" t="s">
        <v>658</v>
      </c>
      <c r="J413" s="8">
        <v>3</v>
      </c>
      <c r="K413" s="8" t="s">
        <v>1214</v>
      </c>
      <c r="L413" s="8">
        <v>3</v>
      </c>
      <c r="M413" s="8" t="s">
        <v>318</v>
      </c>
      <c r="N413" s="8" t="s">
        <v>1191</v>
      </c>
      <c r="O413" s="8" t="s">
        <v>1218</v>
      </c>
      <c r="P413" s="114" t="s">
        <v>1217</v>
      </c>
      <c r="Q413" s="8"/>
    </row>
    <row r="414" spans="1:17" ht="18" customHeight="1" x14ac:dyDescent="0.3">
      <c r="A414" s="8" t="s">
        <v>1216</v>
      </c>
      <c r="B414" s="8" t="s">
        <v>1217</v>
      </c>
      <c r="C414" s="8" t="s">
        <v>862</v>
      </c>
      <c r="D414" s="8">
        <v>4</v>
      </c>
      <c r="E414" s="8" t="s">
        <v>1213</v>
      </c>
      <c r="F414" s="8">
        <v>1</v>
      </c>
      <c r="G414" s="8" t="s">
        <v>657</v>
      </c>
      <c r="H414" s="8">
        <v>3</v>
      </c>
      <c r="I414" s="8" t="s">
        <v>658</v>
      </c>
      <c r="J414" s="8">
        <v>3</v>
      </c>
      <c r="K414" s="8" t="s">
        <v>1214</v>
      </c>
      <c r="L414" s="8">
        <v>3</v>
      </c>
      <c r="M414" s="8" t="s">
        <v>318</v>
      </c>
      <c r="N414" s="8" t="s">
        <v>1192</v>
      </c>
      <c r="O414" s="8" t="s">
        <v>1218</v>
      </c>
      <c r="P414" s="114" t="s">
        <v>1217</v>
      </c>
      <c r="Q414" s="8"/>
    </row>
    <row r="415" spans="1:17" ht="18" customHeight="1" x14ac:dyDescent="0.3">
      <c r="A415" s="8" t="s">
        <v>1216</v>
      </c>
      <c r="B415" s="8" t="s">
        <v>1217</v>
      </c>
      <c r="C415" s="8" t="s">
        <v>862</v>
      </c>
      <c r="D415" s="8">
        <v>4</v>
      </c>
      <c r="E415" s="8" t="s">
        <v>1213</v>
      </c>
      <c r="F415" s="8">
        <v>1</v>
      </c>
      <c r="G415" s="8" t="s">
        <v>657</v>
      </c>
      <c r="H415" s="8">
        <v>3</v>
      </c>
      <c r="I415" s="8" t="s">
        <v>658</v>
      </c>
      <c r="J415" s="8">
        <v>3</v>
      </c>
      <c r="K415" s="8" t="s">
        <v>1214</v>
      </c>
      <c r="L415" s="8">
        <v>3</v>
      </c>
      <c r="M415" s="8" t="s">
        <v>318</v>
      </c>
      <c r="N415" s="8" t="s">
        <v>1193</v>
      </c>
      <c r="O415" s="8" t="s">
        <v>1218</v>
      </c>
      <c r="P415" s="114" t="s">
        <v>1217</v>
      </c>
      <c r="Q415" s="8"/>
    </row>
    <row r="416" spans="1:17" ht="18" customHeight="1" x14ac:dyDescent="0.3">
      <c r="A416" s="8" t="s">
        <v>1216</v>
      </c>
      <c r="B416" s="8" t="s">
        <v>1217</v>
      </c>
      <c r="C416" s="8" t="s">
        <v>862</v>
      </c>
      <c r="D416" s="8">
        <v>4</v>
      </c>
      <c r="E416" s="8" t="s">
        <v>1213</v>
      </c>
      <c r="F416" s="8">
        <v>1</v>
      </c>
      <c r="G416" s="8" t="s">
        <v>657</v>
      </c>
      <c r="H416" s="8">
        <v>3</v>
      </c>
      <c r="I416" s="8" t="s">
        <v>658</v>
      </c>
      <c r="J416" s="8">
        <v>3</v>
      </c>
      <c r="K416" s="8" t="s">
        <v>1214</v>
      </c>
      <c r="L416" s="8">
        <v>3</v>
      </c>
      <c r="M416" s="8" t="s">
        <v>318</v>
      </c>
      <c r="N416" s="8" t="s">
        <v>1194</v>
      </c>
      <c r="O416" s="8" t="s">
        <v>1218</v>
      </c>
      <c r="P416" s="114" t="s">
        <v>1217</v>
      </c>
      <c r="Q416" s="8"/>
    </row>
    <row r="417" spans="1:17" ht="18" customHeight="1" x14ac:dyDescent="0.3">
      <c r="A417" s="8" t="s">
        <v>1216</v>
      </c>
      <c r="B417" s="8" t="s">
        <v>1217</v>
      </c>
      <c r="C417" s="8" t="s">
        <v>862</v>
      </c>
      <c r="D417" s="8">
        <v>4</v>
      </c>
      <c r="E417" s="8" t="s">
        <v>1213</v>
      </c>
      <c r="F417" s="8">
        <v>1</v>
      </c>
      <c r="G417" s="8" t="s">
        <v>657</v>
      </c>
      <c r="H417" s="8">
        <v>3</v>
      </c>
      <c r="I417" s="8" t="s">
        <v>658</v>
      </c>
      <c r="J417" s="8">
        <v>3</v>
      </c>
      <c r="K417" s="8" t="s">
        <v>1214</v>
      </c>
      <c r="L417" s="8">
        <v>3</v>
      </c>
      <c r="M417" s="8" t="s">
        <v>318</v>
      </c>
      <c r="N417" s="8" t="s">
        <v>1195</v>
      </c>
      <c r="O417" s="8" t="s">
        <v>1218</v>
      </c>
      <c r="P417" s="114" t="s">
        <v>1217</v>
      </c>
      <c r="Q417" s="8"/>
    </row>
    <row r="418" spans="1:17" ht="18" customHeight="1" x14ac:dyDescent="0.3">
      <c r="A418" s="8" t="s">
        <v>1216</v>
      </c>
      <c r="B418" s="8" t="s">
        <v>1217</v>
      </c>
      <c r="C418" s="8" t="s">
        <v>862</v>
      </c>
      <c r="D418" s="8">
        <v>4</v>
      </c>
      <c r="E418" s="8" t="s">
        <v>1213</v>
      </c>
      <c r="F418" s="8">
        <v>1</v>
      </c>
      <c r="G418" s="8" t="s">
        <v>657</v>
      </c>
      <c r="H418" s="8">
        <v>3</v>
      </c>
      <c r="I418" s="8" t="s">
        <v>658</v>
      </c>
      <c r="J418" s="8">
        <v>3</v>
      </c>
      <c r="K418" s="8" t="s">
        <v>1214</v>
      </c>
      <c r="L418" s="8">
        <v>3</v>
      </c>
      <c r="M418" s="8" t="s">
        <v>318</v>
      </c>
      <c r="N418" s="8" t="s">
        <v>1196</v>
      </c>
      <c r="O418" s="8" t="s">
        <v>1218</v>
      </c>
      <c r="P418" s="114" t="s">
        <v>1217</v>
      </c>
      <c r="Q418" s="8"/>
    </row>
    <row r="419" spans="1:17" ht="18" customHeight="1" x14ac:dyDescent="0.3">
      <c r="A419" s="8" t="s">
        <v>1216</v>
      </c>
      <c r="B419" s="8" t="s">
        <v>1217</v>
      </c>
      <c r="C419" s="8" t="s">
        <v>862</v>
      </c>
      <c r="D419" s="8">
        <v>4</v>
      </c>
      <c r="E419" s="8" t="s">
        <v>1213</v>
      </c>
      <c r="F419" s="8">
        <v>1</v>
      </c>
      <c r="G419" s="8" t="s">
        <v>657</v>
      </c>
      <c r="H419" s="8">
        <v>3</v>
      </c>
      <c r="I419" s="8" t="s">
        <v>658</v>
      </c>
      <c r="J419" s="8">
        <v>3</v>
      </c>
      <c r="K419" s="8" t="s">
        <v>1214</v>
      </c>
      <c r="L419" s="8">
        <v>3</v>
      </c>
      <c r="M419" s="8" t="s">
        <v>318</v>
      </c>
      <c r="N419" s="8" t="s">
        <v>1204</v>
      </c>
      <c r="O419" s="8" t="s">
        <v>1218</v>
      </c>
      <c r="P419" s="114" t="s">
        <v>1217</v>
      </c>
      <c r="Q419" s="8"/>
    </row>
    <row r="420" spans="1:17" ht="18" customHeight="1" x14ac:dyDescent="0.3">
      <c r="A420" s="8" t="s">
        <v>1216</v>
      </c>
      <c r="B420" s="8" t="s">
        <v>1217</v>
      </c>
      <c r="C420" s="8" t="s">
        <v>862</v>
      </c>
      <c r="D420" s="8">
        <v>4</v>
      </c>
      <c r="E420" s="8" t="s">
        <v>1213</v>
      </c>
      <c r="F420" s="8">
        <v>1</v>
      </c>
      <c r="G420" s="8" t="s">
        <v>657</v>
      </c>
      <c r="H420" s="8">
        <v>3</v>
      </c>
      <c r="I420" s="8" t="s">
        <v>658</v>
      </c>
      <c r="J420" s="8">
        <v>3</v>
      </c>
      <c r="K420" s="8" t="s">
        <v>1214</v>
      </c>
      <c r="L420" s="8">
        <v>3</v>
      </c>
      <c r="M420" s="8" t="s">
        <v>355</v>
      </c>
      <c r="N420" s="8" t="s">
        <v>1159</v>
      </c>
      <c r="O420" s="8" t="s">
        <v>1218</v>
      </c>
      <c r="P420" s="114" t="s">
        <v>1217</v>
      </c>
      <c r="Q420" s="8"/>
    </row>
    <row r="421" spans="1:17" ht="18" customHeight="1" x14ac:dyDescent="0.3">
      <c r="A421" s="8" t="s">
        <v>1216</v>
      </c>
      <c r="B421" s="8" t="s">
        <v>1217</v>
      </c>
      <c r="C421" s="8" t="s">
        <v>862</v>
      </c>
      <c r="D421" s="8">
        <v>4</v>
      </c>
      <c r="E421" s="8" t="s">
        <v>1213</v>
      </c>
      <c r="F421" s="8">
        <v>1</v>
      </c>
      <c r="G421" s="8" t="s">
        <v>657</v>
      </c>
      <c r="H421" s="8">
        <v>3</v>
      </c>
      <c r="I421" s="8" t="s">
        <v>658</v>
      </c>
      <c r="J421" s="8">
        <v>3</v>
      </c>
      <c r="K421" s="8" t="s">
        <v>1214</v>
      </c>
      <c r="L421" s="8">
        <v>3</v>
      </c>
      <c r="M421" s="8" t="s">
        <v>355</v>
      </c>
      <c r="N421" s="8" t="s">
        <v>1161</v>
      </c>
      <c r="O421" s="8" t="s">
        <v>1218</v>
      </c>
      <c r="P421" s="114" t="s">
        <v>1217</v>
      </c>
      <c r="Q421" s="8"/>
    </row>
    <row r="422" spans="1:17" ht="18" customHeight="1" x14ac:dyDescent="0.3">
      <c r="A422" s="8" t="s">
        <v>1219</v>
      </c>
      <c r="B422" s="8" t="s">
        <v>1220</v>
      </c>
      <c r="C422" s="8" t="s">
        <v>862</v>
      </c>
      <c r="D422" s="8">
        <v>4</v>
      </c>
      <c r="E422" s="8" t="s">
        <v>1213</v>
      </c>
      <c r="F422" s="8">
        <v>1</v>
      </c>
      <c r="G422" s="8" t="s">
        <v>657</v>
      </c>
      <c r="H422" s="8">
        <v>3</v>
      </c>
      <c r="I422" s="8" t="s">
        <v>658</v>
      </c>
      <c r="J422" s="8">
        <v>3</v>
      </c>
      <c r="K422" s="8" t="s">
        <v>1214</v>
      </c>
      <c r="L422" s="8">
        <v>3</v>
      </c>
      <c r="M422" s="8" t="s">
        <v>317</v>
      </c>
      <c r="N422" s="8" t="s">
        <v>1028</v>
      </c>
      <c r="O422" s="8" t="s">
        <v>1221</v>
      </c>
      <c r="P422" s="114" t="s">
        <v>1220</v>
      </c>
      <c r="Q422" s="8"/>
    </row>
    <row r="423" spans="1:17" ht="18" customHeight="1" x14ac:dyDescent="0.3">
      <c r="A423" s="8" t="s">
        <v>1219</v>
      </c>
      <c r="B423" s="8" t="s">
        <v>1220</v>
      </c>
      <c r="C423" s="8" t="s">
        <v>862</v>
      </c>
      <c r="D423" s="8">
        <v>4</v>
      </c>
      <c r="E423" s="8" t="s">
        <v>1213</v>
      </c>
      <c r="F423" s="8">
        <v>1</v>
      </c>
      <c r="G423" s="8" t="s">
        <v>657</v>
      </c>
      <c r="H423" s="8">
        <v>3</v>
      </c>
      <c r="I423" s="8" t="s">
        <v>658</v>
      </c>
      <c r="J423" s="8">
        <v>3</v>
      </c>
      <c r="K423" s="8" t="s">
        <v>1214</v>
      </c>
      <c r="L423" s="8">
        <v>3</v>
      </c>
      <c r="M423" s="8" t="s">
        <v>317</v>
      </c>
      <c r="N423" s="8" t="s">
        <v>1030</v>
      </c>
      <c r="O423" s="8" t="s">
        <v>1221</v>
      </c>
      <c r="P423" s="114" t="s">
        <v>1220</v>
      </c>
      <c r="Q423" s="8"/>
    </row>
    <row r="424" spans="1:17" ht="18" customHeight="1" x14ac:dyDescent="0.3">
      <c r="A424" s="8" t="s">
        <v>1219</v>
      </c>
      <c r="B424" s="8" t="s">
        <v>1220</v>
      </c>
      <c r="C424" s="8" t="s">
        <v>862</v>
      </c>
      <c r="D424" s="8">
        <v>4</v>
      </c>
      <c r="E424" s="8" t="s">
        <v>1213</v>
      </c>
      <c r="F424" s="8">
        <v>1</v>
      </c>
      <c r="G424" s="8" t="s">
        <v>657</v>
      </c>
      <c r="H424" s="8">
        <v>3</v>
      </c>
      <c r="I424" s="8" t="s">
        <v>658</v>
      </c>
      <c r="J424" s="8">
        <v>3</v>
      </c>
      <c r="K424" s="8" t="s">
        <v>1214</v>
      </c>
      <c r="L424" s="8">
        <v>3</v>
      </c>
      <c r="M424" s="8" t="s">
        <v>317</v>
      </c>
      <c r="N424" s="8" t="s">
        <v>1032</v>
      </c>
      <c r="O424" s="8" t="s">
        <v>1221</v>
      </c>
      <c r="P424" s="114" t="s">
        <v>1220</v>
      </c>
      <c r="Q424" s="8"/>
    </row>
    <row r="425" spans="1:17" ht="18" customHeight="1" x14ac:dyDescent="0.3">
      <c r="A425" s="8" t="s">
        <v>1219</v>
      </c>
      <c r="B425" s="8" t="s">
        <v>1220</v>
      </c>
      <c r="C425" s="8" t="s">
        <v>862</v>
      </c>
      <c r="D425" s="8">
        <v>4</v>
      </c>
      <c r="E425" s="8" t="s">
        <v>1213</v>
      </c>
      <c r="F425" s="8">
        <v>1</v>
      </c>
      <c r="G425" s="8" t="s">
        <v>657</v>
      </c>
      <c r="H425" s="8">
        <v>3</v>
      </c>
      <c r="I425" s="8" t="s">
        <v>658</v>
      </c>
      <c r="J425" s="8">
        <v>3</v>
      </c>
      <c r="K425" s="8" t="s">
        <v>1214</v>
      </c>
      <c r="L425" s="8">
        <v>3</v>
      </c>
      <c r="M425" s="8" t="s">
        <v>317</v>
      </c>
      <c r="N425" s="8" t="s">
        <v>1096</v>
      </c>
      <c r="O425" s="8" t="s">
        <v>1221</v>
      </c>
      <c r="P425" s="114" t="s">
        <v>1220</v>
      </c>
      <c r="Q425" s="8"/>
    </row>
    <row r="426" spans="1:17" ht="18" customHeight="1" x14ac:dyDescent="0.3">
      <c r="A426" s="8" t="s">
        <v>1219</v>
      </c>
      <c r="B426" s="8" t="s">
        <v>1220</v>
      </c>
      <c r="C426" s="8" t="s">
        <v>862</v>
      </c>
      <c r="D426" s="8">
        <v>4</v>
      </c>
      <c r="E426" s="8" t="s">
        <v>1213</v>
      </c>
      <c r="F426" s="8">
        <v>1</v>
      </c>
      <c r="G426" s="8" t="s">
        <v>657</v>
      </c>
      <c r="H426" s="8">
        <v>3</v>
      </c>
      <c r="I426" s="8" t="s">
        <v>658</v>
      </c>
      <c r="J426" s="8">
        <v>3</v>
      </c>
      <c r="K426" s="8" t="s">
        <v>1214</v>
      </c>
      <c r="L426" s="8">
        <v>3</v>
      </c>
      <c r="M426" s="8" t="s">
        <v>317</v>
      </c>
      <c r="N426" s="8" t="s">
        <v>1105</v>
      </c>
      <c r="O426" s="8" t="s">
        <v>1221</v>
      </c>
      <c r="P426" s="114" t="s">
        <v>1220</v>
      </c>
      <c r="Q426" s="8"/>
    </row>
    <row r="427" spans="1:17" ht="18" customHeight="1" x14ac:dyDescent="0.3">
      <c r="A427" s="8" t="s">
        <v>1219</v>
      </c>
      <c r="B427" s="8" t="s">
        <v>1220</v>
      </c>
      <c r="C427" s="8" t="s">
        <v>862</v>
      </c>
      <c r="D427" s="8">
        <v>4</v>
      </c>
      <c r="E427" s="8" t="s">
        <v>1213</v>
      </c>
      <c r="F427" s="8">
        <v>1</v>
      </c>
      <c r="G427" s="8" t="s">
        <v>657</v>
      </c>
      <c r="H427" s="8">
        <v>3</v>
      </c>
      <c r="I427" s="8" t="s">
        <v>658</v>
      </c>
      <c r="J427" s="8">
        <v>3</v>
      </c>
      <c r="K427" s="8" t="s">
        <v>1214</v>
      </c>
      <c r="L427" s="8">
        <v>3</v>
      </c>
      <c r="M427" s="8" t="s">
        <v>317</v>
      </c>
      <c r="N427" s="8" t="s">
        <v>1106</v>
      </c>
      <c r="O427" s="8" t="s">
        <v>1221</v>
      </c>
      <c r="P427" s="114" t="s">
        <v>1220</v>
      </c>
      <c r="Q427" s="8"/>
    </row>
    <row r="428" spans="1:17" ht="18" customHeight="1" x14ac:dyDescent="0.3">
      <c r="A428" s="8" t="s">
        <v>1219</v>
      </c>
      <c r="B428" s="8" t="s">
        <v>1220</v>
      </c>
      <c r="C428" s="8" t="s">
        <v>862</v>
      </c>
      <c r="D428" s="8">
        <v>4</v>
      </c>
      <c r="E428" s="8" t="s">
        <v>1213</v>
      </c>
      <c r="F428" s="8">
        <v>1</v>
      </c>
      <c r="G428" s="8" t="s">
        <v>657</v>
      </c>
      <c r="H428" s="8">
        <v>3</v>
      </c>
      <c r="I428" s="8" t="s">
        <v>658</v>
      </c>
      <c r="J428" s="8">
        <v>3</v>
      </c>
      <c r="K428" s="8" t="s">
        <v>1214</v>
      </c>
      <c r="L428" s="8">
        <v>3</v>
      </c>
      <c r="M428" s="8" t="s">
        <v>317</v>
      </c>
      <c r="N428" s="8" t="s">
        <v>1107</v>
      </c>
      <c r="O428" s="8" t="s">
        <v>1221</v>
      </c>
      <c r="P428" s="114" t="s">
        <v>1220</v>
      </c>
      <c r="Q428" s="8"/>
    </row>
    <row r="429" spans="1:17" ht="18" customHeight="1" x14ac:dyDescent="0.3">
      <c r="A429" s="8" t="s">
        <v>1219</v>
      </c>
      <c r="B429" s="8" t="s">
        <v>1220</v>
      </c>
      <c r="C429" s="8" t="s">
        <v>862</v>
      </c>
      <c r="D429" s="8">
        <v>4</v>
      </c>
      <c r="E429" s="8" t="s">
        <v>1213</v>
      </c>
      <c r="F429" s="8">
        <v>1</v>
      </c>
      <c r="G429" s="8" t="s">
        <v>657</v>
      </c>
      <c r="H429" s="8">
        <v>3</v>
      </c>
      <c r="I429" s="8" t="s">
        <v>658</v>
      </c>
      <c r="J429" s="8">
        <v>3</v>
      </c>
      <c r="K429" s="8" t="s">
        <v>1214</v>
      </c>
      <c r="L429" s="8">
        <v>3</v>
      </c>
      <c r="M429" s="8" t="s">
        <v>317</v>
      </c>
      <c r="N429" s="8" t="s">
        <v>1108</v>
      </c>
      <c r="O429" s="8" t="s">
        <v>1221</v>
      </c>
      <c r="P429" s="114" t="s">
        <v>1220</v>
      </c>
      <c r="Q429" s="8"/>
    </row>
    <row r="430" spans="1:17" ht="18" customHeight="1" x14ac:dyDescent="0.3">
      <c r="A430" s="8" t="s">
        <v>1219</v>
      </c>
      <c r="B430" s="8" t="s">
        <v>1220</v>
      </c>
      <c r="C430" s="8" t="s">
        <v>862</v>
      </c>
      <c r="D430" s="8">
        <v>4</v>
      </c>
      <c r="E430" s="8" t="s">
        <v>1213</v>
      </c>
      <c r="F430" s="8">
        <v>1</v>
      </c>
      <c r="G430" s="8" t="s">
        <v>657</v>
      </c>
      <c r="H430" s="8">
        <v>3</v>
      </c>
      <c r="I430" s="8" t="s">
        <v>658</v>
      </c>
      <c r="J430" s="8">
        <v>3</v>
      </c>
      <c r="K430" s="8" t="s">
        <v>1214</v>
      </c>
      <c r="L430" s="8">
        <v>3</v>
      </c>
      <c r="M430" s="8" t="s">
        <v>317</v>
      </c>
      <c r="N430" s="8" t="s">
        <v>1109</v>
      </c>
      <c r="O430" s="8" t="s">
        <v>1221</v>
      </c>
      <c r="P430" s="114" t="s">
        <v>1220</v>
      </c>
      <c r="Q430" s="8"/>
    </row>
    <row r="431" spans="1:17" ht="18" customHeight="1" x14ac:dyDescent="0.3">
      <c r="A431" s="8" t="s">
        <v>1219</v>
      </c>
      <c r="B431" s="8" t="s">
        <v>1220</v>
      </c>
      <c r="C431" s="8" t="s">
        <v>862</v>
      </c>
      <c r="D431" s="8">
        <v>4</v>
      </c>
      <c r="E431" s="8" t="s">
        <v>1213</v>
      </c>
      <c r="F431" s="8">
        <v>1</v>
      </c>
      <c r="G431" s="8" t="s">
        <v>657</v>
      </c>
      <c r="H431" s="8">
        <v>3</v>
      </c>
      <c r="I431" s="8" t="s">
        <v>658</v>
      </c>
      <c r="J431" s="8">
        <v>3</v>
      </c>
      <c r="K431" s="8" t="s">
        <v>1214</v>
      </c>
      <c r="L431" s="8">
        <v>3</v>
      </c>
      <c r="M431" s="8" t="s">
        <v>317</v>
      </c>
      <c r="N431" s="8" t="s">
        <v>1110</v>
      </c>
      <c r="O431" s="8" t="s">
        <v>1221</v>
      </c>
      <c r="P431" s="114" t="s">
        <v>1220</v>
      </c>
      <c r="Q431" s="8"/>
    </row>
    <row r="432" spans="1:17" ht="18" customHeight="1" x14ac:dyDescent="0.3">
      <c r="A432" s="8" t="s">
        <v>1219</v>
      </c>
      <c r="B432" s="8" t="s">
        <v>1220</v>
      </c>
      <c r="C432" s="8" t="s">
        <v>862</v>
      </c>
      <c r="D432" s="8">
        <v>4</v>
      </c>
      <c r="E432" s="8" t="s">
        <v>1213</v>
      </c>
      <c r="F432" s="8">
        <v>1</v>
      </c>
      <c r="G432" s="8" t="s">
        <v>657</v>
      </c>
      <c r="H432" s="8">
        <v>3</v>
      </c>
      <c r="I432" s="8" t="s">
        <v>658</v>
      </c>
      <c r="J432" s="8">
        <v>3</v>
      </c>
      <c r="K432" s="8" t="s">
        <v>1214</v>
      </c>
      <c r="L432" s="8">
        <v>3</v>
      </c>
      <c r="M432" s="8" t="s">
        <v>317</v>
      </c>
      <c r="N432" s="8" t="s">
        <v>1146</v>
      </c>
      <c r="O432" s="8" t="s">
        <v>1221</v>
      </c>
      <c r="P432" s="114" t="s">
        <v>1220</v>
      </c>
      <c r="Q432" s="8"/>
    </row>
    <row r="433" spans="1:17" ht="18" customHeight="1" x14ac:dyDescent="0.3">
      <c r="A433" s="8" t="s">
        <v>1219</v>
      </c>
      <c r="B433" s="8" t="s">
        <v>1220</v>
      </c>
      <c r="C433" s="8" t="s">
        <v>862</v>
      </c>
      <c r="D433" s="8">
        <v>4</v>
      </c>
      <c r="E433" s="8" t="s">
        <v>1213</v>
      </c>
      <c r="F433" s="8">
        <v>1</v>
      </c>
      <c r="G433" s="8" t="s">
        <v>657</v>
      </c>
      <c r="H433" s="8">
        <v>3</v>
      </c>
      <c r="I433" s="8" t="s">
        <v>658</v>
      </c>
      <c r="J433" s="8">
        <v>3</v>
      </c>
      <c r="K433" s="8" t="s">
        <v>1214</v>
      </c>
      <c r="L433" s="8">
        <v>3</v>
      </c>
      <c r="M433" s="8" t="s">
        <v>317</v>
      </c>
      <c r="N433" s="8" t="s">
        <v>1147</v>
      </c>
      <c r="O433" s="8" t="s">
        <v>1221</v>
      </c>
      <c r="P433" s="114" t="s">
        <v>1220</v>
      </c>
      <c r="Q433" s="8"/>
    </row>
    <row r="434" spans="1:17" ht="18" customHeight="1" x14ac:dyDescent="0.3">
      <c r="A434" s="8" t="s">
        <v>1219</v>
      </c>
      <c r="B434" s="8" t="s">
        <v>1220</v>
      </c>
      <c r="C434" s="8" t="s">
        <v>862</v>
      </c>
      <c r="D434" s="8">
        <v>4</v>
      </c>
      <c r="E434" s="8" t="s">
        <v>1213</v>
      </c>
      <c r="F434" s="8">
        <v>1</v>
      </c>
      <c r="G434" s="8" t="s">
        <v>657</v>
      </c>
      <c r="H434" s="8">
        <v>3</v>
      </c>
      <c r="I434" s="8" t="s">
        <v>658</v>
      </c>
      <c r="J434" s="8">
        <v>3</v>
      </c>
      <c r="K434" s="8" t="s">
        <v>1214</v>
      </c>
      <c r="L434" s="8">
        <v>3</v>
      </c>
      <c r="M434" s="8" t="s">
        <v>317</v>
      </c>
      <c r="N434" s="8" t="s">
        <v>1149</v>
      </c>
      <c r="O434" s="8" t="s">
        <v>1221</v>
      </c>
      <c r="P434" s="114" t="s">
        <v>1220</v>
      </c>
      <c r="Q434" s="8"/>
    </row>
    <row r="435" spans="1:17" ht="18" customHeight="1" x14ac:dyDescent="0.3">
      <c r="A435" s="8" t="s">
        <v>1219</v>
      </c>
      <c r="B435" s="8" t="s">
        <v>1220</v>
      </c>
      <c r="C435" s="8" t="s">
        <v>862</v>
      </c>
      <c r="D435" s="8">
        <v>4</v>
      </c>
      <c r="E435" s="8" t="s">
        <v>1213</v>
      </c>
      <c r="F435" s="8">
        <v>1</v>
      </c>
      <c r="G435" s="8" t="s">
        <v>657</v>
      </c>
      <c r="H435" s="8">
        <v>3</v>
      </c>
      <c r="I435" s="8" t="s">
        <v>658</v>
      </c>
      <c r="J435" s="8">
        <v>3</v>
      </c>
      <c r="K435" s="8" t="s">
        <v>1214</v>
      </c>
      <c r="L435" s="8">
        <v>3</v>
      </c>
      <c r="M435" s="8" t="s">
        <v>319</v>
      </c>
      <c r="N435" s="8" t="s">
        <v>1148</v>
      </c>
      <c r="O435" s="8" t="s">
        <v>1221</v>
      </c>
      <c r="P435" s="114" t="s">
        <v>1220</v>
      </c>
      <c r="Q435" s="8"/>
    </row>
    <row r="436" spans="1:17" ht="18" customHeight="1" x14ac:dyDescent="0.3">
      <c r="A436" s="8" t="s">
        <v>1222</v>
      </c>
      <c r="B436" s="8" t="s">
        <v>1223</v>
      </c>
      <c r="C436" s="8" t="s">
        <v>655</v>
      </c>
      <c r="D436" s="8">
        <v>3</v>
      </c>
      <c r="E436" s="8" t="s">
        <v>656</v>
      </c>
      <c r="F436" s="8">
        <v>2</v>
      </c>
      <c r="G436" s="8" t="s">
        <v>657</v>
      </c>
      <c r="H436" s="8">
        <v>3</v>
      </c>
      <c r="I436" s="8" t="s">
        <v>658</v>
      </c>
      <c r="J436" s="8">
        <v>3</v>
      </c>
      <c r="K436" s="8" t="s">
        <v>1214</v>
      </c>
      <c r="L436" s="8">
        <v>3</v>
      </c>
      <c r="M436" s="8" t="s">
        <v>317</v>
      </c>
      <c r="N436" s="8" t="s">
        <v>1034</v>
      </c>
      <c r="O436" s="8" t="s">
        <v>1224</v>
      </c>
      <c r="P436" s="114" t="s">
        <v>1223</v>
      </c>
      <c r="Q436" s="8"/>
    </row>
    <row r="437" spans="1:17" ht="18" customHeight="1" x14ac:dyDescent="0.3">
      <c r="A437" s="8" t="s">
        <v>1222</v>
      </c>
      <c r="B437" s="8" t="s">
        <v>1223</v>
      </c>
      <c r="C437" s="8" t="s">
        <v>655</v>
      </c>
      <c r="D437" s="8">
        <v>3</v>
      </c>
      <c r="E437" s="8" t="s">
        <v>656</v>
      </c>
      <c r="F437" s="8">
        <v>2</v>
      </c>
      <c r="G437" s="8" t="s">
        <v>657</v>
      </c>
      <c r="H437" s="8">
        <v>3</v>
      </c>
      <c r="I437" s="8" t="s">
        <v>658</v>
      </c>
      <c r="J437" s="8">
        <v>3</v>
      </c>
      <c r="K437" s="8" t="s">
        <v>1214</v>
      </c>
      <c r="L437" s="8">
        <v>3</v>
      </c>
      <c r="M437" s="8" t="s">
        <v>317</v>
      </c>
      <c r="N437" s="8" t="s">
        <v>1105</v>
      </c>
      <c r="O437" s="8" t="s">
        <v>1224</v>
      </c>
      <c r="P437" s="114" t="s">
        <v>1223</v>
      </c>
      <c r="Q437" s="8"/>
    </row>
    <row r="438" spans="1:17" ht="18" customHeight="1" x14ac:dyDescent="0.3">
      <c r="A438" s="8" t="s">
        <v>1222</v>
      </c>
      <c r="B438" s="8" t="s">
        <v>1223</v>
      </c>
      <c r="C438" s="8" t="s">
        <v>655</v>
      </c>
      <c r="D438" s="8">
        <v>3</v>
      </c>
      <c r="E438" s="8" t="s">
        <v>656</v>
      </c>
      <c r="F438" s="8">
        <v>2</v>
      </c>
      <c r="G438" s="8" t="s">
        <v>657</v>
      </c>
      <c r="H438" s="8">
        <v>3</v>
      </c>
      <c r="I438" s="8" t="s">
        <v>658</v>
      </c>
      <c r="J438" s="8">
        <v>3</v>
      </c>
      <c r="K438" s="8" t="s">
        <v>1214</v>
      </c>
      <c r="L438" s="8">
        <v>3</v>
      </c>
      <c r="M438" s="8" t="s">
        <v>317</v>
      </c>
      <c r="N438" s="8" t="s">
        <v>1106</v>
      </c>
      <c r="O438" s="8" t="s">
        <v>1224</v>
      </c>
      <c r="P438" s="114" t="s">
        <v>1223</v>
      </c>
      <c r="Q438" s="8"/>
    </row>
    <row r="439" spans="1:17" ht="18" customHeight="1" x14ac:dyDescent="0.3">
      <c r="A439" s="8" t="s">
        <v>1222</v>
      </c>
      <c r="B439" s="8" t="s">
        <v>1223</v>
      </c>
      <c r="C439" s="8" t="s">
        <v>655</v>
      </c>
      <c r="D439" s="8">
        <v>3</v>
      </c>
      <c r="E439" s="8" t="s">
        <v>656</v>
      </c>
      <c r="F439" s="8">
        <v>2</v>
      </c>
      <c r="G439" s="8" t="s">
        <v>657</v>
      </c>
      <c r="H439" s="8">
        <v>3</v>
      </c>
      <c r="I439" s="8" t="s">
        <v>658</v>
      </c>
      <c r="J439" s="8">
        <v>3</v>
      </c>
      <c r="K439" s="8" t="s">
        <v>1214</v>
      </c>
      <c r="L439" s="8">
        <v>3</v>
      </c>
      <c r="M439" s="8" t="s">
        <v>317</v>
      </c>
      <c r="N439" s="8" t="s">
        <v>1107</v>
      </c>
      <c r="O439" s="8" t="s">
        <v>1224</v>
      </c>
      <c r="P439" s="114" t="s">
        <v>1223</v>
      </c>
      <c r="Q439" s="8"/>
    </row>
    <row r="440" spans="1:17" ht="18" customHeight="1" x14ac:dyDescent="0.3">
      <c r="A440" s="8" t="s">
        <v>1222</v>
      </c>
      <c r="B440" s="8" t="s">
        <v>1223</v>
      </c>
      <c r="C440" s="8" t="s">
        <v>655</v>
      </c>
      <c r="D440" s="8">
        <v>3</v>
      </c>
      <c r="E440" s="8" t="s">
        <v>656</v>
      </c>
      <c r="F440" s="8">
        <v>2</v>
      </c>
      <c r="G440" s="8" t="s">
        <v>657</v>
      </c>
      <c r="H440" s="8">
        <v>3</v>
      </c>
      <c r="I440" s="8" t="s">
        <v>658</v>
      </c>
      <c r="J440" s="8">
        <v>3</v>
      </c>
      <c r="K440" s="8" t="s">
        <v>1214</v>
      </c>
      <c r="L440" s="8">
        <v>3</v>
      </c>
      <c r="M440" s="8" t="s">
        <v>317</v>
      </c>
      <c r="N440" s="8" t="s">
        <v>1108</v>
      </c>
      <c r="O440" s="8" t="s">
        <v>1224</v>
      </c>
      <c r="P440" s="114" t="s">
        <v>1223</v>
      </c>
      <c r="Q440" s="8"/>
    </row>
    <row r="441" spans="1:17" ht="18" customHeight="1" x14ac:dyDescent="0.3">
      <c r="A441" s="8" t="s">
        <v>1222</v>
      </c>
      <c r="B441" s="8" t="s">
        <v>1223</v>
      </c>
      <c r="C441" s="8" t="s">
        <v>655</v>
      </c>
      <c r="D441" s="8">
        <v>3</v>
      </c>
      <c r="E441" s="8" t="s">
        <v>656</v>
      </c>
      <c r="F441" s="8">
        <v>2</v>
      </c>
      <c r="G441" s="8" t="s">
        <v>657</v>
      </c>
      <c r="H441" s="8">
        <v>3</v>
      </c>
      <c r="I441" s="8" t="s">
        <v>658</v>
      </c>
      <c r="J441" s="8">
        <v>3</v>
      </c>
      <c r="K441" s="8" t="s">
        <v>1214</v>
      </c>
      <c r="L441" s="8">
        <v>3</v>
      </c>
      <c r="M441" s="8" t="s">
        <v>317</v>
      </c>
      <c r="N441" s="8" t="s">
        <v>1109</v>
      </c>
      <c r="O441" s="8" t="s">
        <v>1224</v>
      </c>
      <c r="P441" s="114" t="s">
        <v>1223</v>
      </c>
      <c r="Q441" s="8"/>
    </row>
    <row r="442" spans="1:17" ht="18" customHeight="1" x14ac:dyDescent="0.3">
      <c r="A442" s="8" t="s">
        <v>1222</v>
      </c>
      <c r="B442" s="8" t="s">
        <v>1223</v>
      </c>
      <c r="C442" s="8" t="s">
        <v>655</v>
      </c>
      <c r="D442" s="8">
        <v>3</v>
      </c>
      <c r="E442" s="8" t="s">
        <v>656</v>
      </c>
      <c r="F442" s="8">
        <v>2</v>
      </c>
      <c r="G442" s="8" t="s">
        <v>657</v>
      </c>
      <c r="H442" s="8">
        <v>3</v>
      </c>
      <c r="I442" s="8" t="s">
        <v>658</v>
      </c>
      <c r="J442" s="8">
        <v>3</v>
      </c>
      <c r="K442" s="8" t="s">
        <v>1214</v>
      </c>
      <c r="L442" s="8">
        <v>3</v>
      </c>
      <c r="M442" s="8" t="s">
        <v>317</v>
      </c>
      <c r="N442" s="8" t="s">
        <v>1110</v>
      </c>
      <c r="O442" s="8" t="s">
        <v>1224</v>
      </c>
      <c r="P442" s="114" t="s">
        <v>1223</v>
      </c>
      <c r="Q442" s="8"/>
    </row>
    <row r="443" spans="1:17" ht="18" customHeight="1" x14ac:dyDescent="0.3">
      <c r="A443" s="8" t="s">
        <v>1222</v>
      </c>
      <c r="B443" s="8" t="s">
        <v>1223</v>
      </c>
      <c r="C443" s="8" t="s">
        <v>655</v>
      </c>
      <c r="D443" s="8">
        <v>3</v>
      </c>
      <c r="E443" s="8" t="s">
        <v>656</v>
      </c>
      <c r="F443" s="8">
        <v>2</v>
      </c>
      <c r="G443" s="8" t="s">
        <v>657</v>
      </c>
      <c r="H443" s="8">
        <v>3</v>
      </c>
      <c r="I443" s="8" t="s">
        <v>658</v>
      </c>
      <c r="J443" s="8">
        <v>3</v>
      </c>
      <c r="K443" s="8" t="s">
        <v>1214</v>
      </c>
      <c r="L443" s="8">
        <v>3</v>
      </c>
      <c r="M443" s="8" t="s">
        <v>317</v>
      </c>
      <c r="N443" s="8" t="s">
        <v>1146</v>
      </c>
      <c r="O443" s="8" t="s">
        <v>1224</v>
      </c>
      <c r="P443" s="114" t="s">
        <v>1223</v>
      </c>
      <c r="Q443" s="8"/>
    </row>
    <row r="444" spans="1:17" ht="18" customHeight="1" x14ac:dyDescent="0.3">
      <c r="A444" s="8" t="s">
        <v>1222</v>
      </c>
      <c r="B444" s="8" t="s">
        <v>1223</v>
      </c>
      <c r="C444" s="8" t="s">
        <v>655</v>
      </c>
      <c r="D444" s="8">
        <v>3</v>
      </c>
      <c r="E444" s="8" t="s">
        <v>656</v>
      </c>
      <c r="F444" s="8">
        <v>2</v>
      </c>
      <c r="G444" s="8" t="s">
        <v>657</v>
      </c>
      <c r="H444" s="8">
        <v>3</v>
      </c>
      <c r="I444" s="8" t="s">
        <v>658</v>
      </c>
      <c r="J444" s="8">
        <v>3</v>
      </c>
      <c r="K444" s="8" t="s">
        <v>1214</v>
      </c>
      <c r="L444" s="8">
        <v>3</v>
      </c>
      <c r="M444" s="8" t="s">
        <v>317</v>
      </c>
      <c r="N444" s="8" t="s">
        <v>1147</v>
      </c>
      <c r="O444" s="8" t="s">
        <v>1224</v>
      </c>
      <c r="P444" s="114" t="s">
        <v>1223</v>
      </c>
      <c r="Q444" s="8"/>
    </row>
    <row r="445" spans="1:17" ht="18" customHeight="1" x14ac:dyDescent="0.3">
      <c r="A445" s="8" t="s">
        <v>1222</v>
      </c>
      <c r="B445" s="8" t="s">
        <v>1223</v>
      </c>
      <c r="C445" s="8" t="s">
        <v>655</v>
      </c>
      <c r="D445" s="8">
        <v>3</v>
      </c>
      <c r="E445" s="8" t="s">
        <v>656</v>
      </c>
      <c r="F445" s="8">
        <v>2</v>
      </c>
      <c r="G445" s="8" t="s">
        <v>657</v>
      </c>
      <c r="H445" s="8">
        <v>3</v>
      </c>
      <c r="I445" s="8" t="s">
        <v>658</v>
      </c>
      <c r="J445" s="8">
        <v>3</v>
      </c>
      <c r="K445" s="8" t="s">
        <v>1214</v>
      </c>
      <c r="L445" s="8">
        <v>3</v>
      </c>
      <c r="M445" s="8" t="s">
        <v>317</v>
      </c>
      <c r="N445" s="8" t="s">
        <v>1149</v>
      </c>
      <c r="O445" s="8" t="s">
        <v>1224</v>
      </c>
      <c r="P445" s="114" t="s">
        <v>1223</v>
      </c>
      <c r="Q445" s="8"/>
    </row>
    <row r="446" spans="1:17" ht="18" customHeight="1" x14ac:dyDescent="0.3">
      <c r="A446" s="8" t="s">
        <v>1222</v>
      </c>
      <c r="B446" s="8" t="s">
        <v>1223</v>
      </c>
      <c r="C446" s="8" t="s">
        <v>655</v>
      </c>
      <c r="D446" s="8">
        <v>3</v>
      </c>
      <c r="E446" s="8" t="s">
        <v>656</v>
      </c>
      <c r="F446" s="8">
        <v>2</v>
      </c>
      <c r="G446" s="8" t="s">
        <v>657</v>
      </c>
      <c r="H446" s="8">
        <v>3</v>
      </c>
      <c r="I446" s="8" t="s">
        <v>658</v>
      </c>
      <c r="J446" s="8">
        <v>3</v>
      </c>
      <c r="K446" s="8" t="s">
        <v>1214</v>
      </c>
      <c r="L446" s="8">
        <v>3</v>
      </c>
      <c r="M446" s="8" t="s">
        <v>319</v>
      </c>
      <c r="N446" s="8" t="s">
        <v>1148</v>
      </c>
      <c r="O446" s="8" t="s">
        <v>1224</v>
      </c>
      <c r="P446" s="114" t="s">
        <v>1223</v>
      </c>
      <c r="Q446" s="8"/>
    </row>
    <row r="447" spans="1:17" ht="18" customHeight="1" x14ac:dyDescent="0.3">
      <c r="A447" s="8" t="s">
        <v>1222</v>
      </c>
      <c r="B447" s="8" t="s">
        <v>1223</v>
      </c>
      <c r="C447" s="8" t="s">
        <v>655</v>
      </c>
      <c r="D447" s="8">
        <v>3</v>
      </c>
      <c r="E447" s="8" t="s">
        <v>656</v>
      </c>
      <c r="F447" s="8">
        <v>2</v>
      </c>
      <c r="G447" s="8" t="s">
        <v>657</v>
      </c>
      <c r="H447" s="8">
        <v>3</v>
      </c>
      <c r="I447" s="8" t="s">
        <v>658</v>
      </c>
      <c r="J447" s="8">
        <v>3</v>
      </c>
      <c r="K447" s="8" t="s">
        <v>1214</v>
      </c>
      <c r="L447" s="8">
        <v>3</v>
      </c>
      <c r="M447" s="8" t="s">
        <v>371</v>
      </c>
      <c r="N447" s="8" t="s">
        <v>1158</v>
      </c>
      <c r="O447" s="8" t="s">
        <v>1224</v>
      </c>
      <c r="P447" s="114" t="s">
        <v>1223</v>
      </c>
      <c r="Q447" s="8"/>
    </row>
    <row r="448" spans="1:17" ht="18" customHeight="1" x14ac:dyDescent="0.3">
      <c r="A448" s="8" t="s">
        <v>1222</v>
      </c>
      <c r="B448" s="8" t="s">
        <v>1223</v>
      </c>
      <c r="C448" s="8" t="s">
        <v>655</v>
      </c>
      <c r="D448" s="8">
        <v>3</v>
      </c>
      <c r="E448" s="8" t="s">
        <v>656</v>
      </c>
      <c r="F448" s="8">
        <v>2</v>
      </c>
      <c r="G448" s="8" t="s">
        <v>657</v>
      </c>
      <c r="H448" s="8">
        <v>3</v>
      </c>
      <c r="I448" s="8" t="s">
        <v>658</v>
      </c>
      <c r="J448" s="8">
        <v>3</v>
      </c>
      <c r="K448" s="8" t="s">
        <v>1214</v>
      </c>
      <c r="L448" s="8">
        <v>3</v>
      </c>
      <c r="M448" s="8" t="s">
        <v>355</v>
      </c>
      <c r="N448" s="8" t="s">
        <v>1159</v>
      </c>
      <c r="O448" s="8" t="s">
        <v>1224</v>
      </c>
      <c r="P448" s="114" t="s">
        <v>1223</v>
      </c>
      <c r="Q448" s="8"/>
    </row>
    <row r="449" spans="1:17" ht="18" customHeight="1" x14ac:dyDescent="0.3">
      <c r="A449" s="8" t="s">
        <v>1222</v>
      </c>
      <c r="B449" s="8" t="s">
        <v>1223</v>
      </c>
      <c r="C449" s="8" t="s">
        <v>655</v>
      </c>
      <c r="D449" s="8">
        <v>3</v>
      </c>
      <c r="E449" s="8" t="s">
        <v>656</v>
      </c>
      <c r="F449" s="8">
        <v>2</v>
      </c>
      <c r="G449" s="8" t="s">
        <v>657</v>
      </c>
      <c r="H449" s="8">
        <v>3</v>
      </c>
      <c r="I449" s="8" t="s">
        <v>658</v>
      </c>
      <c r="J449" s="8">
        <v>3</v>
      </c>
      <c r="K449" s="8" t="s">
        <v>1214</v>
      </c>
      <c r="L449" s="8">
        <v>3</v>
      </c>
      <c r="M449" s="8" t="s">
        <v>355</v>
      </c>
      <c r="N449" s="8" t="s">
        <v>1161</v>
      </c>
      <c r="O449" s="8" t="s">
        <v>1224</v>
      </c>
      <c r="P449" s="114" t="s">
        <v>1223</v>
      </c>
      <c r="Q449" s="8"/>
    </row>
    <row r="450" spans="1:17" ht="18" customHeight="1" x14ac:dyDescent="0.3">
      <c r="A450" s="8" t="s">
        <v>1222</v>
      </c>
      <c r="B450" s="8" t="s">
        <v>1223</v>
      </c>
      <c r="C450" s="8" t="s">
        <v>655</v>
      </c>
      <c r="D450" s="8">
        <v>3</v>
      </c>
      <c r="E450" s="8" t="s">
        <v>656</v>
      </c>
      <c r="F450" s="8">
        <v>2</v>
      </c>
      <c r="G450" s="8" t="s">
        <v>657</v>
      </c>
      <c r="H450" s="8">
        <v>3</v>
      </c>
      <c r="I450" s="8" t="s">
        <v>658</v>
      </c>
      <c r="J450" s="8">
        <v>3</v>
      </c>
      <c r="K450" s="8" t="s">
        <v>1214</v>
      </c>
      <c r="L450" s="8">
        <v>3</v>
      </c>
      <c r="M450" s="8" t="s">
        <v>318</v>
      </c>
      <c r="N450" s="8" t="s">
        <v>1160</v>
      </c>
      <c r="O450" s="8" t="s">
        <v>1224</v>
      </c>
      <c r="P450" s="114" t="s">
        <v>1223</v>
      </c>
      <c r="Q450" s="8"/>
    </row>
    <row r="451" spans="1:17" ht="18" customHeight="1" x14ac:dyDescent="0.3">
      <c r="A451" s="8" t="s">
        <v>1225</v>
      </c>
      <c r="B451" s="8" t="s">
        <v>1226</v>
      </c>
      <c r="C451" s="8" t="s">
        <v>655</v>
      </c>
      <c r="D451" s="8">
        <v>3</v>
      </c>
      <c r="E451" s="8" t="s">
        <v>656</v>
      </c>
      <c r="F451" s="8">
        <v>2</v>
      </c>
      <c r="G451" s="8" t="s">
        <v>657</v>
      </c>
      <c r="H451" s="8">
        <v>3</v>
      </c>
      <c r="I451" s="8" t="s">
        <v>658</v>
      </c>
      <c r="J451" s="8">
        <v>3</v>
      </c>
      <c r="K451" s="8" t="s">
        <v>1214</v>
      </c>
      <c r="L451" s="8">
        <v>3</v>
      </c>
      <c r="M451" s="8" t="s">
        <v>317</v>
      </c>
      <c r="N451" s="8" t="s">
        <v>1036</v>
      </c>
      <c r="O451" s="8" t="s">
        <v>1227</v>
      </c>
      <c r="P451" s="114" t="s">
        <v>1226</v>
      </c>
      <c r="Q451" s="8"/>
    </row>
    <row r="452" spans="1:17" ht="18" customHeight="1" x14ac:dyDescent="0.3">
      <c r="A452" s="8" t="s">
        <v>1225</v>
      </c>
      <c r="B452" s="8" t="s">
        <v>1226</v>
      </c>
      <c r="C452" s="8" t="s">
        <v>655</v>
      </c>
      <c r="D452" s="8">
        <v>3</v>
      </c>
      <c r="E452" s="8" t="s">
        <v>656</v>
      </c>
      <c r="F452" s="8">
        <v>2</v>
      </c>
      <c r="G452" s="8" t="s">
        <v>657</v>
      </c>
      <c r="H452" s="8">
        <v>3</v>
      </c>
      <c r="I452" s="8" t="s">
        <v>658</v>
      </c>
      <c r="J452" s="8">
        <v>3</v>
      </c>
      <c r="K452" s="8" t="s">
        <v>1214</v>
      </c>
      <c r="L452" s="8">
        <v>3</v>
      </c>
      <c r="M452" s="8" t="s">
        <v>317</v>
      </c>
      <c r="N452" s="8" t="s">
        <v>1105</v>
      </c>
      <c r="O452" s="8" t="s">
        <v>1227</v>
      </c>
      <c r="P452" s="114" t="s">
        <v>1226</v>
      </c>
      <c r="Q452" s="8"/>
    </row>
    <row r="453" spans="1:17" ht="18" customHeight="1" x14ac:dyDescent="0.3">
      <c r="A453" s="8" t="s">
        <v>1225</v>
      </c>
      <c r="B453" s="8" t="s">
        <v>1226</v>
      </c>
      <c r="C453" s="8" t="s">
        <v>655</v>
      </c>
      <c r="D453" s="8">
        <v>3</v>
      </c>
      <c r="E453" s="8" t="s">
        <v>656</v>
      </c>
      <c r="F453" s="8">
        <v>2</v>
      </c>
      <c r="G453" s="8" t="s">
        <v>657</v>
      </c>
      <c r="H453" s="8">
        <v>3</v>
      </c>
      <c r="I453" s="8" t="s">
        <v>658</v>
      </c>
      <c r="J453" s="8">
        <v>3</v>
      </c>
      <c r="K453" s="8" t="s">
        <v>1214</v>
      </c>
      <c r="L453" s="8">
        <v>3</v>
      </c>
      <c r="M453" s="8" t="s">
        <v>317</v>
      </c>
      <c r="N453" s="8" t="s">
        <v>1106</v>
      </c>
      <c r="O453" s="8" t="s">
        <v>1227</v>
      </c>
      <c r="P453" s="114" t="s">
        <v>1226</v>
      </c>
      <c r="Q453" s="8"/>
    </row>
    <row r="454" spans="1:17" ht="18" customHeight="1" x14ac:dyDescent="0.3">
      <c r="A454" s="8" t="s">
        <v>1225</v>
      </c>
      <c r="B454" s="8" t="s">
        <v>1226</v>
      </c>
      <c r="C454" s="8" t="s">
        <v>655</v>
      </c>
      <c r="D454" s="8">
        <v>3</v>
      </c>
      <c r="E454" s="8" t="s">
        <v>656</v>
      </c>
      <c r="F454" s="8">
        <v>2</v>
      </c>
      <c r="G454" s="8" t="s">
        <v>657</v>
      </c>
      <c r="H454" s="8">
        <v>3</v>
      </c>
      <c r="I454" s="8" t="s">
        <v>658</v>
      </c>
      <c r="J454" s="8">
        <v>3</v>
      </c>
      <c r="K454" s="8" t="s">
        <v>1214</v>
      </c>
      <c r="L454" s="8">
        <v>3</v>
      </c>
      <c r="M454" s="8" t="s">
        <v>317</v>
      </c>
      <c r="N454" s="8" t="s">
        <v>1107</v>
      </c>
      <c r="O454" s="8" t="s">
        <v>1227</v>
      </c>
      <c r="P454" s="114" t="s">
        <v>1226</v>
      </c>
      <c r="Q454" s="8"/>
    </row>
    <row r="455" spans="1:17" ht="18" customHeight="1" x14ac:dyDescent="0.3">
      <c r="A455" s="8" t="s">
        <v>1225</v>
      </c>
      <c r="B455" s="8" t="s">
        <v>1226</v>
      </c>
      <c r="C455" s="8" t="s">
        <v>655</v>
      </c>
      <c r="D455" s="8">
        <v>3</v>
      </c>
      <c r="E455" s="8" t="s">
        <v>656</v>
      </c>
      <c r="F455" s="8">
        <v>2</v>
      </c>
      <c r="G455" s="8" t="s">
        <v>657</v>
      </c>
      <c r="H455" s="8">
        <v>3</v>
      </c>
      <c r="I455" s="8" t="s">
        <v>658</v>
      </c>
      <c r="J455" s="8">
        <v>3</v>
      </c>
      <c r="K455" s="8" t="s">
        <v>1214</v>
      </c>
      <c r="L455" s="8">
        <v>3</v>
      </c>
      <c r="M455" s="8" t="s">
        <v>317</v>
      </c>
      <c r="N455" s="8" t="s">
        <v>1108</v>
      </c>
      <c r="O455" s="8" t="s">
        <v>1227</v>
      </c>
      <c r="P455" s="114" t="s">
        <v>1226</v>
      </c>
      <c r="Q455" s="8"/>
    </row>
    <row r="456" spans="1:17" ht="18" customHeight="1" x14ac:dyDescent="0.3">
      <c r="A456" s="8" t="s">
        <v>1225</v>
      </c>
      <c r="B456" s="8" t="s">
        <v>1226</v>
      </c>
      <c r="C456" s="8" t="s">
        <v>655</v>
      </c>
      <c r="D456" s="8">
        <v>3</v>
      </c>
      <c r="E456" s="8" t="s">
        <v>656</v>
      </c>
      <c r="F456" s="8">
        <v>2</v>
      </c>
      <c r="G456" s="8" t="s">
        <v>657</v>
      </c>
      <c r="H456" s="8">
        <v>3</v>
      </c>
      <c r="I456" s="8" t="s">
        <v>658</v>
      </c>
      <c r="J456" s="8">
        <v>3</v>
      </c>
      <c r="K456" s="8" t="s">
        <v>1214</v>
      </c>
      <c r="L456" s="8">
        <v>3</v>
      </c>
      <c r="M456" s="8" t="s">
        <v>317</v>
      </c>
      <c r="N456" s="8" t="s">
        <v>1109</v>
      </c>
      <c r="O456" s="8" t="s">
        <v>1227</v>
      </c>
      <c r="P456" s="114" t="s">
        <v>1226</v>
      </c>
      <c r="Q456" s="8"/>
    </row>
    <row r="457" spans="1:17" ht="18" customHeight="1" x14ac:dyDescent="0.3">
      <c r="A457" s="8" t="s">
        <v>1225</v>
      </c>
      <c r="B457" s="8" t="s">
        <v>1226</v>
      </c>
      <c r="C457" s="8" t="s">
        <v>655</v>
      </c>
      <c r="D457" s="8">
        <v>3</v>
      </c>
      <c r="E457" s="8" t="s">
        <v>656</v>
      </c>
      <c r="F457" s="8">
        <v>2</v>
      </c>
      <c r="G457" s="8" t="s">
        <v>657</v>
      </c>
      <c r="H457" s="8">
        <v>3</v>
      </c>
      <c r="I457" s="8" t="s">
        <v>658</v>
      </c>
      <c r="J457" s="8">
        <v>3</v>
      </c>
      <c r="K457" s="8" t="s">
        <v>1214</v>
      </c>
      <c r="L457" s="8">
        <v>3</v>
      </c>
      <c r="M457" s="8" t="s">
        <v>317</v>
      </c>
      <c r="N457" s="8" t="s">
        <v>1110</v>
      </c>
      <c r="O457" s="8" t="s">
        <v>1227</v>
      </c>
      <c r="P457" s="114" t="s">
        <v>1226</v>
      </c>
      <c r="Q457" s="8"/>
    </row>
    <row r="458" spans="1:17" ht="18" customHeight="1" x14ac:dyDescent="0.3">
      <c r="A458" s="8" t="s">
        <v>1225</v>
      </c>
      <c r="B458" s="8" t="s">
        <v>1226</v>
      </c>
      <c r="C458" s="8" t="s">
        <v>655</v>
      </c>
      <c r="D458" s="8">
        <v>3</v>
      </c>
      <c r="E458" s="8" t="s">
        <v>656</v>
      </c>
      <c r="F458" s="8">
        <v>2</v>
      </c>
      <c r="G458" s="8" t="s">
        <v>657</v>
      </c>
      <c r="H458" s="8">
        <v>3</v>
      </c>
      <c r="I458" s="8" t="s">
        <v>658</v>
      </c>
      <c r="J458" s="8">
        <v>3</v>
      </c>
      <c r="K458" s="8" t="s">
        <v>1214</v>
      </c>
      <c r="L458" s="8">
        <v>3</v>
      </c>
      <c r="M458" s="8" t="s">
        <v>317</v>
      </c>
      <c r="N458" s="8" t="s">
        <v>1125</v>
      </c>
      <c r="O458" s="8" t="s">
        <v>1227</v>
      </c>
      <c r="P458" s="114" t="s">
        <v>1226</v>
      </c>
      <c r="Q458" s="8"/>
    </row>
    <row r="459" spans="1:17" ht="18" customHeight="1" x14ac:dyDescent="0.3">
      <c r="A459" s="8" t="s">
        <v>1225</v>
      </c>
      <c r="B459" s="8" t="s">
        <v>1226</v>
      </c>
      <c r="C459" s="8" t="s">
        <v>655</v>
      </c>
      <c r="D459" s="8">
        <v>3</v>
      </c>
      <c r="E459" s="8" t="s">
        <v>656</v>
      </c>
      <c r="F459" s="8">
        <v>2</v>
      </c>
      <c r="G459" s="8" t="s">
        <v>657</v>
      </c>
      <c r="H459" s="8">
        <v>3</v>
      </c>
      <c r="I459" s="8" t="s">
        <v>658</v>
      </c>
      <c r="J459" s="8">
        <v>3</v>
      </c>
      <c r="K459" s="8" t="s">
        <v>1214</v>
      </c>
      <c r="L459" s="8">
        <v>3</v>
      </c>
      <c r="M459" s="8" t="s">
        <v>317</v>
      </c>
      <c r="N459" s="8" t="s">
        <v>1126</v>
      </c>
      <c r="O459" s="8" t="s">
        <v>1227</v>
      </c>
      <c r="P459" s="114" t="s">
        <v>1226</v>
      </c>
      <c r="Q459" s="8"/>
    </row>
    <row r="460" spans="1:17" ht="18" customHeight="1" x14ac:dyDescent="0.3">
      <c r="A460" s="8" t="s">
        <v>1225</v>
      </c>
      <c r="B460" s="8" t="s">
        <v>1226</v>
      </c>
      <c r="C460" s="8" t="s">
        <v>655</v>
      </c>
      <c r="D460" s="8">
        <v>3</v>
      </c>
      <c r="E460" s="8" t="s">
        <v>656</v>
      </c>
      <c r="F460" s="8">
        <v>2</v>
      </c>
      <c r="G460" s="8" t="s">
        <v>657</v>
      </c>
      <c r="H460" s="8">
        <v>3</v>
      </c>
      <c r="I460" s="8" t="s">
        <v>658</v>
      </c>
      <c r="J460" s="8">
        <v>3</v>
      </c>
      <c r="K460" s="8" t="s">
        <v>1214</v>
      </c>
      <c r="L460" s="8">
        <v>3</v>
      </c>
      <c r="M460" s="8" t="s">
        <v>317</v>
      </c>
      <c r="N460" s="8" t="s">
        <v>1127</v>
      </c>
      <c r="O460" s="8" t="s">
        <v>1227</v>
      </c>
      <c r="P460" s="114" t="s">
        <v>1226</v>
      </c>
      <c r="Q460" s="8"/>
    </row>
    <row r="461" spans="1:17" ht="18" customHeight="1" x14ac:dyDescent="0.3">
      <c r="A461" s="8" t="s">
        <v>1225</v>
      </c>
      <c r="B461" s="8" t="s">
        <v>1226</v>
      </c>
      <c r="C461" s="8" t="s">
        <v>655</v>
      </c>
      <c r="D461" s="8">
        <v>3</v>
      </c>
      <c r="E461" s="8" t="s">
        <v>656</v>
      </c>
      <c r="F461" s="8">
        <v>2</v>
      </c>
      <c r="G461" s="8" t="s">
        <v>657</v>
      </c>
      <c r="H461" s="8">
        <v>3</v>
      </c>
      <c r="I461" s="8" t="s">
        <v>658</v>
      </c>
      <c r="J461" s="8">
        <v>3</v>
      </c>
      <c r="K461" s="8" t="s">
        <v>1214</v>
      </c>
      <c r="L461" s="8">
        <v>3</v>
      </c>
      <c r="M461" s="8" t="s">
        <v>317</v>
      </c>
      <c r="N461" s="8" t="s">
        <v>1140</v>
      </c>
      <c r="O461" s="8" t="s">
        <v>1227</v>
      </c>
      <c r="P461" s="114" t="s">
        <v>1226</v>
      </c>
      <c r="Q461" s="8"/>
    </row>
    <row r="462" spans="1:17" ht="18" customHeight="1" x14ac:dyDescent="0.3">
      <c r="A462" s="8" t="s">
        <v>1225</v>
      </c>
      <c r="B462" s="8" t="s">
        <v>1226</v>
      </c>
      <c r="C462" s="8" t="s">
        <v>655</v>
      </c>
      <c r="D462" s="8">
        <v>3</v>
      </c>
      <c r="E462" s="8" t="s">
        <v>656</v>
      </c>
      <c r="F462" s="8">
        <v>2</v>
      </c>
      <c r="G462" s="8" t="s">
        <v>657</v>
      </c>
      <c r="H462" s="8">
        <v>3</v>
      </c>
      <c r="I462" s="8" t="s">
        <v>658</v>
      </c>
      <c r="J462" s="8">
        <v>3</v>
      </c>
      <c r="K462" s="8" t="s">
        <v>1214</v>
      </c>
      <c r="L462" s="8">
        <v>3</v>
      </c>
      <c r="M462" s="8" t="s">
        <v>317</v>
      </c>
      <c r="N462" s="8" t="s">
        <v>1141</v>
      </c>
      <c r="O462" s="8" t="s">
        <v>1227</v>
      </c>
      <c r="P462" s="114" t="s">
        <v>1226</v>
      </c>
      <c r="Q462" s="8"/>
    </row>
    <row r="463" spans="1:17" ht="18" customHeight="1" x14ac:dyDescent="0.3">
      <c r="A463" s="8" t="s">
        <v>1225</v>
      </c>
      <c r="B463" s="8" t="s">
        <v>1226</v>
      </c>
      <c r="C463" s="8" t="s">
        <v>655</v>
      </c>
      <c r="D463" s="8">
        <v>3</v>
      </c>
      <c r="E463" s="8" t="s">
        <v>656</v>
      </c>
      <c r="F463" s="8">
        <v>2</v>
      </c>
      <c r="G463" s="8" t="s">
        <v>657</v>
      </c>
      <c r="H463" s="8">
        <v>3</v>
      </c>
      <c r="I463" s="8" t="s">
        <v>658</v>
      </c>
      <c r="J463" s="8">
        <v>3</v>
      </c>
      <c r="K463" s="8" t="s">
        <v>1214</v>
      </c>
      <c r="L463" s="8">
        <v>3</v>
      </c>
      <c r="M463" s="8" t="s">
        <v>317</v>
      </c>
      <c r="N463" s="8" t="s">
        <v>1142</v>
      </c>
      <c r="O463" s="8" t="s">
        <v>1227</v>
      </c>
      <c r="P463" s="114" t="s">
        <v>1226</v>
      </c>
      <c r="Q463" s="8"/>
    </row>
    <row r="464" spans="1:17" ht="18" customHeight="1" x14ac:dyDescent="0.3">
      <c r="A464" s="8" t="s">
        <v>1225</v>
      </c>
      <c r="B464" s="8" t="s">
        <v>1226</v>
      </c>
      <c r="C464" s="8" t="s">
        <v>655</v>
      </c>
      <c r="D464" s="8">
        <v>3</v>
      </c>
      <c r="E464" s="8" t="s">
        <v>656</v>
      </c>
      <c r="F464" s="8">
        <v>2</v>
      </c>
      <c r="G464" s="8" t="s">
        <v>657</v>
      </c>
      <c r="H464" s="8">
        <v>3</v>
      </c>
      <c r="I464" s="8" t="s">
        <v>658</v>
      </c>
      <c r="J464" s="8">
        <v>3</v>
      </c>
      <c r="K464" s="8" t="s">
        <v>1214</v>
      </c>
      <c r="L464" s="8">
        <v>3</v>
      </c>
      <c r="M464" s="8" t="s">
        <v>317</v>
      </c>
      <c r="N464" s="8" t="s">
        <v>1143</v>
      </c>
      <c r="O464" s="8" t="s">
        <v>1227</v>
      </c>
      <c r="P464" s="114" t="s">
        <v>1226</v>
      </c>
      <c r="Q464" s="8"/>
    </row>
    <row r="465" spans="1:17" ht="18" customHeight="1" x14ac:dyDescent="0.3">
      <c r="A465" s="8" t="s">
        <v>1225</v>
      </c>
      <c r="B465" s="8" t="s">
        <v>1226</v>
      </c>
      <c r="C465" s="8" t="s">
        <v>655</v>
      </c>
      <c r="D465" s="8">
        <v>3</v>
      </c>
      <c r="E465" s="8" t="s">
        <v>656</v>
      </c>
      <c r="F465" s="8">
        <v>2</v>
      </c>
      <c r="G465" s="8" t="s">
        <v>657</v>
      </c>
      <c r="H465" s="8">
        <v>3</v>
      </c>
      <c r="I465" s="8" t="s">
        <v>658</v>
      </c>
      <c r="J465" s="8">
        <v>3</v>
      </c>
      <c r="K465" s="8" t="s">
        <v>1214</v>
      </c>
      <c r="L465" s="8">
        <v>3</v>
      </c>
      <c r="M465" s="8" t="s">
        <v>317</v>
      </c>
      <c r="N465" s="8" t="s">
        <v>1144</v>
      </c>
      <c r="O465" s="8" t="s">
        <v>1227</v>
      </c>
      <c r="P465" s="114" t="s">
        <v>1226</v>
      </c>
      <c r="Q465" s="8"/>
    </row>
    <row r="466" spans="1:17" ht="18" customHeight="1" x14ac:dyDescent="0.3">
      <c r="A466" s="8" t="s">
        <v>1225</v>
      </c>
      <c r="B466" s="8" t="s">
        <v>1226</v>
      </c>
      <c r="C466" s="8" t="s">
        <v>655</v>
      </c>
      <c r="D466" s="8">
        <v>3</v>
      </c>
      <c r="E466" s="8" t="s">
        <v>656</v>
      </c>
      <c r="F466" s="8">
        <v>2</v>
      </c>
      <c r="G466" s="8" t="s">
        <v>657</v>
      </c>
      <c r="H466" s="8">
        <v>3</v>
      </c>
      <c r="I466" s="8" t="s">
        <v>658</v>
      </c>
      <c r="J466" s="8">
        <v>3</v>
      </c>
      <c r="K466" s="8" t="s">
        <v>1214</v>
      </c>
      <c r="L466" s="8">
        <v>3</v>
      </c>
      <c r="M466" s="8" t="s">
        <v>317</v>
      </c>
      <c r="N466" s="8" t="s">
        <v>1145</v>
      </c>
      <c r="O466" s="8" t="s">
        <v>1227</v>
      </c>
      <c r="P466" s="114" t="s">
        <v>1226</v>
      </c>
      <c r="Q466" s="8"/>
    </row>
    <row r="467" spans="1:17" ht="18" customHeight="1" x14ac:dyDescent="0.3">
      <c r="A467" s="8" t="s">
        <v>1225</v>
      </c>
      <c r="B467" s="8" t="s">
        <v>1226</v>
      </c>
      <c r="C467" s="8" t="s">
        <v>655</v>
      </c>
      <c r="D467" s="8">
        <v>3</v>
      </c>
      <c r="E467" s="8" t="s">
        <v>656</v>
      </c>
      <c r="F467" s="8">
        <v>2</v>
      </c>
      <c r="G467" s="8" t="s">
        <v>657</v>
      </c>
      <c r="H467" s="8">
        <v>3</v>
      </c>
      <c r="I467" s="8" t="s">
        <v>658</v>
      </c>
      <c r="J467" s="8">
        <v>3</v>
      </c>
      <c r="K467" s="8" t="s">
        <v>1214</v>
      </c>
      <c r="L467" s="8">
        <v>3</v>
      </c>
      <c r="M467" s="8" t="s">
        <v>319</v>
      </c>
      <c r="N467" s="8" t="s">
        <v>1103</v>
      </c>
      <c r="O467" s="8" t="s">
        <v>1227</v>
      </c>
      <c r="P467" s="114" t="s">
        <v>1226</v>
      </c>
      <c r="Q467" s="8"/>
    </row>
    <row r="468" spans="1:17" ht="18" customHeight="1" x14ac:dyDescent="0.3">
      <c r="A468" s="8" t="s">
        <v>1225</v>
      </c>
      <c r="B468" s="8" t="s">
        <v>1226</v>
      </c>
      <c r="C468" s="8" t="s">
        <v>655</v>
      </c>
      <c r="D468" s="8">
        <v>3</v>
      </c>
      <c r="E468" s="8" t="s">
        <v>656</v>
      </c>
      <c r="F468" s="8">
        <v>2</v>
      </c>
      <c r="G468" s="8" t="s">
        <v>657</v>
      </c>
      <c r="H468" s="8">
        <v>3</v>
      </c>
      <c r="I468" s="8" t="s">
        <v>658</v>
      </c>
      <c r="J468" s="8">
        <v>3</v>
      </c>
      <c r="K468" s="8" t="s">
        <v>1214</v>
      </c>
      <c r="L468" s="8">
        <v>3</v>
      </c>
      <c r="M468" s="8" t="s">
        <v>319</v>
      </c>
      <c r="N468" s="8" t="s">
        <v>1197</v>
      </c>
      <c r="O468" s="8" t="s">
        <v>1227</v>
      </c>
      <c r="P468" s="114" t="s">
        <v>1226</v>
      </c>
      <c r="Q468" s="8"/>
    </row>
    <row r="469" spans="1:17" ht="18" customHeight="1" x14ac:dyDescent="0.3">
      <c r="A469" s="8" t="s">
        <v>1225</v>
      </c>
      <c r="B469" s="8" t="s">
        <v>1226</v>
      </c>
      <c r="C469" s="8" t="s">
        <v>655</v>
      </c>
      <c r="D469" s="8">
        <v>3</v>
      </c>
      <c r="E469" s="8" t="s">
        <v>656</v>
      </c>
      <c r="F469" s="8">
        <v>2</v>
      </c>
      <c r="G469" s="8" t="s">
        <v>657</v>
      </c>
      <c r="H469" s="8">
        <v>3</v>
      </c>
      <c r="I469" s="8" t="s">
        <v>658</v>
      </c>
      <c r="J469" s="8">
        <v>3</v>
      </c>
      <c r="K469" s="8" t="s">
        <v>1214</v>
      </c>
      <c r="L469" s="8">
        <v>3</v>
      </c>
      <c r="M469" s="8" t="s">
        <v>319</v>
      </c>
      <c r="N469" s="8" t="s">
        <v>1198</v>
      </c>
      <c r="O469" s="8" t="s">
        <v>1227</v>
      </c>
      <c r="P469" s="114" t="s">
        <v>1226</v>
      </c>
      <c r="Q469" s="8"/>
    </row>
    <row r="470" spans="1:17" ht="18" customHeight="1" x14ac:dyDescent="0.3">
      <c r="A470" s="8" t="s">
        <v>1225</v>
      </c>
      <c r="B470" s="8" t="s">
        <v>1226</v>
      </c>
      <c r="C470" s="8" t="s">
        <v>655</v>
      </c>
      <c r="D470" s="8">
        <v>3</v>
      </c>
      <c r="E470" s="8" t="s">
        <v>656</v>
      </c>
      <c r="F470" s="8">
        <v>2</v>
      </c>
      <c r="G470" s="8" t="s">
        <v>657</v>
      </c>
      <c r="H470" s="8">
        <v>3</v>
      </c>
      <c r="I470" s="8" t="s">
        <v>658</v>
      </c>
      <c r="J470" s="8">
        <v>3</v>
      </c>
      <c r="K470" s="8" t="s">
        <v>1214</v>
      </c>
      <c r="L470" s="8">
        <v>3</v>
      </c>
      <c r="M470" s="8" t="s">
        <v>319</v>
      </c>
      <c r="N470" s="8" t="s">
        <v>1199</v>
      </c>
      <c r="O470" s="8" t="s">
        <v>1227</v>
      </c>
      <c r="P470" s="114" t="s">
        <v>1226</v>
      </c>
      <c r="Q470" s="8"/>
    </row>
    <row r="471" spans="1:17" ht="18" customHeight="1" x14ac:dyDescent="0.3">
      <c r="A471" s="8" t="s">
        <v>1225</v>
      </c>
      <c r="B471" s="8" t="s">
        <v>1226</v>
      </c>
      <c r="C471" s="8" t="s">
        <v>655</v>
      </c>
      <c r="D471" s="8">
        <v>3</v>
      </c>
      <c r="E471" s="8" t="s">
        <v>656</v>
      </c>
      <c r="F471" s="8">
        <v>2</v>
      </c>
      <c r="G471" s="8" t="s">
        <v>657</v>
      </c>
      <c r="H471" s="8">
        <v>3</v>
      </c>
      <c r="I471" s="8" t="s">
        <v>658</v>
      </c>
      <c r="J471" s="8">
        <v>3</v>
      </c>
      <c r="K471" s="8" t="s">
        <v>1214</v>
      </c>
      <c r="L471" s="8">
        <v>3</v>
      </c>
      <c r="M471" s="8" t="s">
        <v>319</v>
      </c>
      <c r="N471" s="8" t="s">
        <v>1200</v>
      </c>
      <c r="O471" s="8" t="s">
        <v>1227</v>
      </c>
      <c r="P471" s="114" t="s">
        <v>1226</v>
      </c>
      <c r="Q471" s="8"/>
    </row>
    <row r="472" spans="1:17" ht="18" customHeight="1" x14ac:dyDescent="0.3">
      <c r="A472" s="8" t="s">
        <v>1225</v>
      </c>
      <c r="B472" s="8" t="s">
        <v>1226</v>
      </c>
      <c r="C472" s="8" t="s">
        <v>655</v>
      </c>
      <c r="D472" s="8">
        <v>3</v>
      </c>
      <c r="E472" s="8" t="s">
        <v>656</v>
      </c>
      <c r="F472" s="8">
        <v>2</v>
      </c>
      <c r="G472" s="8" t="s">
        <v>657</v>
      </c>
      <c r="H472" s="8">
        <v>3</v>
      </c>
      <c r="I472" s="8" t="s">
        <v>658</v>
      </c>
      <c r="J472" s="8">
        <v>3</v>
      </c>
      <c r="K472" s="8" t="s">
        <v>1214</v>
      </c>
      <c r="L472" s="8">
        <v>3</v>
      </c>
      <c r="M472" s="8" t="s">
        <v>319</v>
      </c>
      <c r="N472" s="8" t="s">
        <v>1201</v>
      </c>
      <c r="O472" s="8" t="s">
        <v>1227</v>
      </c>
      <c r="P472" s="114" t="s">
        <v>1226</v>
      </c>
      <c r="Q472" s="8"/>
    </row>
    <row r="473" spans="1:17" ht="18" customHeight="1" x14ac:dyDescent="0.3">
      <c r="A473" s="8" t="s">
        <v>1225</v>
      </c>
      <c r="B473" s="8" t="s">
        <v>1226</v>
      </c>
      <c r="C473" s="8" t="s">
        <v>655</v>
      </c>
      <c r="D473" s="8">
        <v>3</v>
      </c>
      <c r="E473" s="8" t="s">
        <v>656</v>
      </c>
      <c r="F473" s="8">
        <v>2</v>
      </c>
      <c r="G473" s="8" t="s">
        <v>657</v>
      </c>
      <c r="H473" s="8">
        <v>3</v>
      </c>
      <c r="I473" s="8" t="s">
        <v>658</v>
      </c>
      <c r="J473" s="8">
        <v>3</v>
      </c>
      <c r="K473" s="8" t="s">
        <v>1214</v>
      </c>
      <c r="L473" s="8">
        <v>3</v>
      </c>
      <c r="M473" s="8" t="s">
        <v>319</v>
      </c>
      <c r="N473" s="8" t="s">
        <v>1202</v>
      </c>
      <c r="O473" s="8" t="s">
        <v>1227</v>
      </c>
      <c r="P473" s="114" t="s">
        <v>1226</v>
      </c>
      <c r="Q473" s="8"/>
    </row>
    <row r="474" spans="1:17" ht="18" customHeight="1" x14ac:dyDescent="0.3">
      <c r="A474" s="8" t="s">
        <v>1225</v>
      </c>
      <c r="B474" s="8" t="s">
        <v>1226</v>
      </c>
      <c r="C474" s="8" t="s">
        <v>655</v>
      </c>
      <c r="D474" s="8">
        <v>3</v>
      </c>
      <c r="E474" s="8" t="s">
        <v>656</v>
      </c>
      <c r="F474" s="8">
        <v>2</v>
      </c>
      <c r="G474" s="8" t="s">
        <v>657</v>
      </c>
      <c r="H474" s="8">
        <v>3</v>
      </c>
      <c r="I474" s="8" t="s">
        <v>658</v>
      </c>
      <c r="J474" s="8">
        <v>3</v>
      </c>
      <c r="K474" s="8" t="s">
        <v>1214</v>
      </c>
      <c r="L474" s="8">
        <v>3</v>
      </c>
      <c r="M474" s="8" t="s">
        <v>319</v>
      </c>
      <c r="N474" s="8" t="s">
        <v>1203</v>
      </c>
      <c r="O474" s="8" t="s">
        <v>1227</v>
      </c>
      <c r="P474" s="114" t="s">
        <v>1226</v>
      </c>
      <c r="Q474" s="8"/>
    </row>
    <row r="475" spans="1:17" ht="18" customHeight="1" x14ac:dyDescent="0.3">
      <c r="A475" s="8" t="s">
        <v>1225</v>
      </c>
      <c r="B475" s="8" t="s">
        <v>1226</v>
      </c>
      <c r="C475" s="8" t="s">
        <v>655</v>
      </c>
      <c r="D475" s="8">
        <v>3</v>
      </c>
      <c r="E475" s="8" t="s">
        <v>656</v>
      </c>
      <c r="F475" s="8">
        <v>2</v>
      </c>
      <c r="G475" s="8" t="s">
        <v>657</v>
      </c>
      <c r="H475" s="8">
        <v>3</v>
      </c>
      <c r="I475" s="8" t="s">
        <v>658</v>
      </c>
      <c r="J475" s="8">
        <v>3</v>
      </c>
      <c r="K475" s="8" t="s">
        <v>1214</v>
      </c>
      <c r="L475" s="8">
        <v>3</v>
      </c>
      <c r="M475" s="8" t="s">
        <v>78</v>
      </c>
      <c r="N475" s="8" t="s">
        <v>1119</v>
      </c>
      <c r="O475" s="8" t="s">
        <v>1227</v>
      </c>
      <c r="P475" s="114" t="s">
        <v>1226</v>
      </c>
      <c r="Q475" s="8"/>
    </row>
    <row r="476" spans="1:17" ht="18" customHeight="1" x14ac:dyDescent="0.3">
      <c r="A476" s="8" t="s">
        <v>1225</v>
      </c>
      <c r="B476" s="8" t="s">
        <v>1226</v>
      </c>
      <c r="C476" s="8" t="s">
        <v>655</v>
      </c>
      <c r="D476" s="8">
        <v>3</v>
      </c>
      <c r="E476" s="8" t="s">
        <v>656</v>
      </c>
      <c r="F476" s="8">
        <v>2</v>
      </c>
      <c r="G476" s="8" t="s">
        <v>657</v>
      </c>
      <c r="H476" s="8">
        <v>3</v>
      </c>
      <c r="I476" s="8" t="s">
        <v>658</v>
      </c>
      <c r="J476" s="8">
        <v>3</v>
      </c>
      <c r="K476" s="8" t="s">
        <v>1214</v>
      </c>
      <c r="L476" s="8">
        <v>3</v>
      </c>
      <c r="M476" s="8" t="s">
        <v>78</v>
      </c>
      <c r="N476" s="8" t="s">
        <v>1121</v>
      </c>
      <c r="O476" s="8" t="s">
        <v>1227</v>
      </c>
      <c r="P476" s="114" t="s">
        <v>1226</v>
      </c>
      <c r="Q476" s="8"/>
    </row>
    <row r="477" spans="1:17" ht="18" customHeight="1" x14ac:dyDescent="0.3">
      <c r="A477" s="8" t="s">
        <v>1225</v>
      </c>
      <c r="B477" s="8" t="s">
        <v>1226</v>
      </c>
      <c r="C477" s="8" t="s">
        <v>655</v>
      </c>
      <c r="D477" s="8">
        <v>3</v>
      </c>
      <c r="E477" s="8" t="s">
        <v>656</v>
      </c>
      <c r="F477" s="8">
        <v>2</v>
      </c>
      <c r="G477" s="8" t="s">
        <v>657</v>
      </c>
      <c r="H477" s="8">
        <v>3</v>
      </c>
      <c r="I477" s="8" t="s">
        <v>658</v>
      </c>
      <c r="J477" s="8">
        <v>3</v>
      </c>
      <c r="K477" s="8" t="s">
        <v>1214</v>
      </c>
      <c r="L477" s="8">
        <v>3</v>
      </c>
      <c r="M477" s="8" t="s">
        <v>78</v>
      </c>
      <c r="N477" s="8" t="s">
        <v>1122</v>
      </c>
      <c r="O477" s="8" t="s">
        <v>1227</v>
      </c>
      <c r="P477" s="114" t="s">
        <v>1226</v>
      </c>
      <c r="Q477" s="8"/>
    </row>
    <row r="478" spans="1:17" ht="18" customHeight="1" x14ac:dyDescent="0.3">
      <c r="A478" s="8" t="s">
        <v>1225</v>
      </c>
      <c r="B478" s="8" t="s">
        <v>1226</v>
      </c>
      <c r="C478" s="8" t="s">
        <v>655</v>
      </c>
      <c r="D478" s="8">
        <v>3</v>
      </c>
      <c r="E478" s="8" t="s">
        <v>656</v>
      </c>
      <c r="F478" s="8">
        <v>2</v>
      </c>
      <c r="G478" s="8" t="s">
        <v>657</v>
      </c>
      <c r="H478" s="8">
        <v>3</v>
      </c>
      <c r="I478" s="8" t="s">
        <v>658</v>
      </c>
      <c r="J478" s="8">
        <v>3</v>
      </c>
      <c r="K478" s="8" t="s">
        <v>1214</v>
      </c>
      <c r="L478" s="8">
        <v>3</v>
      </c>
      <c r="M478" s="8" t="s">
        <v>78</v>
      </c>
      <c r="N478" s="8" t="s">
        <v>1124</v>
      </c>
      <c r="O478" s="8" t="s">
        <v>1227</v>
      </c>
      <c r="P478" s="114" t="s">
        <v>1226</v>
      </c>
      <c r="Q478" s="8"/>
    </row>
    <row r="479" spans="1:17" ht="18" customHeight="1" x14ac:dyDescent="0.3">
      <c r="A479" s="8" t="s">
        <v>1225</v>
      </c>
      <c r="B479" s="8" t="s">
        <v>1226</v>
      </c>
      <c r="C479" s="8" t="s">
        <v>655</v>
      </c>
      <c r="D479" s="8">
        <v>3</v>
      </c>
      <c r="E479" s="8" t="s">
        <v>656</v>
      </c>
      <c r="F479" s="8">
        <v>2</v>
      </c>
      <c r="G479" s="8" t="s">
        <v>657</v>
      </c>
      <c r="H479" s="8">
        <v>3</v>
      </c>
      <c r="I479" s="8" t="s">
        <v>658</v>
      </c>
      <c r="J479" s="8">
        <v>3</v>
      </c>
      <c r="K479" s="8" t="s">
        <v>1214</v>
      </c>
      <c r="L479" s="8">
        <v>3</v>
      </c>
      <c r="M479" s="8" t="s">
        <v>78</v>
      </c>
      <c r="N479" s="8" t="s">
        <v>1133</v>
      </c>
      <c r="O479" s="8" t="s">
        <v>1227</v>
      </c>
      <c r="P479" s="114" t="s">
        <v>1226</v>
      </c>
      <c r="Q479" s="8"/>
    </row>
    <row r="480" spans="1:17" ht="18" customHeight="1" x14ac:dyDescent="0.3">
      <c r="A480" s="8" t="s">
        <v>1225</v>
      </c>
      <c r="B480" s="8" t="s">
        <v>1226</v>
      </c>
      <c r="C480" s="8" t="s">
        <v>655</v>
      </c>
      <c r="D480" s="8">
        <v>3</v>
      </c>
      <c r="E480" s="8" t="s">
        <v>656</v>
      </c>
      <c r="F480" s="8">
        <v>2</v>
      </c>
      <c r="G480" s="8" t="s">
        <v>657</v>
      </c>
      <c r="H480" s="8">
        <v>3</v>
      </c>
      <c r="I480" s="8" t="s">
        <v>658</v>
      </c>
      <c r="J480" s="8">
        <v>3</v>
      </c>
      <c r="K480" s="8" t="s">
        <v>1214</v>
      </c>
      <c r="L480" s="8">
        <v>3</v>
      </c>
      <c r="M480" s="8" t="s">
        <v>78</v>
      </c>
      <c r="N480" s="8" t="s">
        <v>1134</v>
      </c>
      <c r="O480" s="8" t="s">
        <v>1227</v>
      </c>
      <c r="P480" s="114" t="s">
        <v>1226</v>
      </c>
      <c r="Q480" s="8"/>
    </row>
    <row r="481" spans="1:17" ht="18" customHeight="1" x14ac:dyDescent="0.3">
      <c r="A481" s="8" t="s">
        <v>1225</v>
      </c>
      <c r="B481" s="8" t="s">
        <v>1226</v>
      </c>
      <c r="C481" s="8" t="s">
        <v>655</v>
      </c>
      <c r="D481" s="8">
        <v>3</v>
      </c>
      <c r="E481" s="8" t="s">
        <v>656</v>
      </c>
      <c r="F481" s="8">
        <v>2</v>
      </c>
      <c r="G481" s="8" t="s">
        <v>657</v>
      </c>
      <c r="H481" s="8">
        <v>3</v>
      </c>
      <c r="I481" s="8" t="s">
        <v>658</v>
      </c>
      <c r="J481" s="8">
        <v>3</v>
      </c>
      <c r="K481" s="8" t="s">
        <v>1214</v>
      </c>
      <c r="L481" s="8">
        <v>3</v>
      </c>
      <c r="M481" s="8" t="s">
        <v>78</v>
      </c>
      <c r="N481" s="8" t="s">
        <v>1135</v>
      </c>
      <c r="O481" s="8" t="s">
        <v>1227</v>
      </c>
      <c r="P481" s="114" t="s">
        <v>1226</v>
      </c>
      <c r="Q481" s="8"/>
    </row>
    <row r="482" spans="1:17" ht="18" customHeight="1" x14ac:dyDescent="0.3">
      <c r="A482" s="8" t="s">
        <v>1225</v>
      </c>
      <c r="B482" s="8" t="s">
        <v>1226</v>
      </c>
      <c r="C482" s="8" t="s">
        <v>655</v>
      </c>
      <c r="D482" s="8">
        <v>3</v>
      </c>
      <c r="E482" s="8" t="s">
        <v>656</v>
      </c>
      <c r="F482" s="8">
        <v>2</v>
      </c>
      <c r="G482" s="8" t="s">
        <v>657</v>
      </c>
      <c r="H482" s="8">
        <v>3</v>
      </c>
      <c r="I482" s="8" t="s">
        <v>658</v>
      </c>
      <c r="J482" s="8">
        <v>3</v>
      </c>
      <c r="K482" s="8" t="s">
        <v>1214</v>
      </c>
      <c r="L482" s="8">
        <v>3</v>
      </c>
      <c r="M482" s="8" t="s">
        <v>78</v>
      </c>
      <c r="N482" s="8" t="s">
        <v>1136</v>
      </c>
      <c r="O482" s="8" t="s">
        <v>1227</v>
      </c>
      <c r="P482" s="114" t="s">
        <v>1226</v>
      </c>
      <c r="Q482" s="8"/>
    </row>
    <row r="483" spans="1:17" ht="18" customHeight="1" x14ac:dyDescent="0.3">
      <c r="A483" s="8" t="s">
        <v>1225</v>
      </c>
      <c r="B483" s="8" t="s">
        <v>1226</v>
      </c>
      <c r="C483" s="8" t="s">
        <v>655</v>
      </c>
      <c r="D483" s="8">
        <v>3</v>
      </c>
      <c r="E483" s="8" t="s">
        <v>656</v>
      </c>
      <c r="F483" s="8">
        <v>2</v>
      </c>
      <c r="G483" s="8" t="s">
        <v>657</v>
      </c>
      <c r="H483" s="8">
        <v>3</v>
      </c>
      <c r="I483" s="8" t="s">
        <v>658</v>
      </c>
      <c r="J483" s="8">
        <v>3</v>
      </c>
      <c r="K483" s="8" t="s">
        <v>1214</v>
      </c>
      <c r="L483" s="8">
        <v>3</v>
      </c>
      <c r="M483" s="8" t="s">
        <v>78</v>
      </c>
      <c r="N483" s="8" t="s">
        <v>1137</v>
      </c>
      <c r="O483" s="8" t="s">
        <v>1227</v>
      </c>
      <c r="P483" s="114" t="s">
        <v>1226</v>
      </c>
      <c r="Q483" s="8"/>
    </row>
    <row r="484" spans="1:17" ht="18" customHeight="1" x14ac:dyDescent="0.3">
      <c r="A484" s="8" t="s">
        <v>1225</v>
      </c>
      <c r="B484" s="8" t="s">
        <v>1226</v>
      </c>
      <c r="C484" s="8" t="s">
        <v>655</v>
      </c>
      <c r="D484" s="8">
        <v>3</v>
      </c>
      <c r="E484" s="8" t="s">
        <v>656</v>
      </c>
      <c r="F484" s="8">
        <v>2</v>
      </c>
      <c r="G484" s="8" t="s">
        <v>657</v>
      </c>
      <c r="H484" s="8">
        <v>3</v>
      </c>
      <c r="I484" s="8" t="s">
        <v>658</v>
      </c>
      <c r="J484" s="8">
        <v>3</v>
      </c>
      <c r="K484" s="8" t="s">
        <v>1214</v>
      </c>
      <c r="L484" s="8">
        <v>3</v>
      </c>
      <c r="M484" s="8" t="s">
        <v>78</v>
      </c>
      <c r="N484" s="8" t="s">
        <v>1138</v>
      </c>
      <c r="O484" s="8" t="s">
        <v>1227</v>
      </c>
      <c r="P484" s="114" t="s">
        <v>1226</v>
      </c>
      <c r="Q484" s="8"/>
    </row>
    <row r="485" spans="1:17" ht="18" customHeight="1" x14ac:dyDescent="0.3">
      <c r="A485" s="8" t="s">
        <v>1225</v>
      </c>
      <c r="B485" s="8" t="s">
        <v>1226</v>
      </c>
      <c r="C485" s="8" t="s">
        <v>655</v>
      </c>
      <c r="D485" s="8">
        <v>3</v>
      </c>
      <c r="E485" s="8" t="s">
        <v>656</v>
      </c>
      <c r="F485" s="8">
        <v>2</v>
      </c>
      <c r="G485" s="8" t="s">
        <v>657</v>
      </c>
      <c r="H485" s="8">
        <v>3</v>
      </c>
      <c r="I485" s="8" t="s">
        <v>658</v>
      </c>
      <c r="J485" s="8">
        <v>3</v>
      </c>
      <c r="K485" s="8" t="s">
        <v>1214</v>
      </c>
      <c r="L485" s="8">
        <v>3</v>
      </c>
      <c r="M485" s="8" t="s">
        <v>78</v>
      </c>
      <c r="N485" s="8" t="s">
        <v>1139</v>
      </c>
      <c r="O485" s="8" t="s">
        <v>1227</v>
      </c>
      <c r="P485" s="114" t="s">
        <v>1226</v>
      </c>
      <c r="Q485" s="8"/>
    </row>
    <row r="486" spans="1:17" ht="18" customHeight="1" x14ac:dyDescent="0.3">
      <c r="A486" s="8" t="s">
        <v>1225</v>
      </c>
      <c r="B486" s="8" t="s">
        <v>1226</v>
      </c>
      <c r="C486" s="8" t="s">
        <v>655</v>
      </c>
      <c r="D486" s="8">
        <v>3</v>
      </c>
      <c r="E486" s="8" t="s">
        <v>656</v>
      </c>
      <c r="F486" s="8">
        <v>2</v>
      </c>
      <c r="G486" s="8" t="s">
        <v>657</v>
      </c>
      <c r="H486" s="8">
        <v>3</v>
      </c>
      <c r="I486" s="8" t="s">
        <v>658</v>
      </c>
      <c r="J486" s="8">
        <v>3</v>
      </c>
      <c r="K486" s="8" t="s">
        <v>1214</v>
      </c>
      <c r="L486" s="8">
        <v>3</v>
      </c>
      <c r="M486" s="8" t="s">
        <v>318</v>
      </c>
      <c r="N486" s="8" t="s">
        <v>1194</v>
      </c>
      <c r="O486" s="8" t="s">
        <v>1227</v>
      </c>
      <c r="P486" s="114" t="s">
        <v>1226</v>
      </c>
      <c r="Q486" s="8"/>
    </row>
    <row r="487" spans="1:17" ht="18" customHeight="1" x14ac:dyDescent="0.3">
      <c r="A487" s="8" t="s">
        <v>1225</v>
      </c>
      <c r="B487" s="8" t="s">
        <v>1226</v>
      </c>
      <c r="C487" s="8" t="s">
        <v>655</v>
      </c>
      <c r="D487" s="8">
        <v>3</v>
      </c>
      <c r="E487" s="8" t="s">
        <v>656</v>
      </c>
      <c r="F487" s="8">
        <v>2</v>
      </c>
      <c r="G487" s="8" t="s">
        <v>657</v>
      </c>
      <c r="H487" s="8">
        <v>3</v>
      </c>
      <c r="I487" s="8" t="s">
        <v>658</v>
      </c>
      <c r="J487" s="8">
        <v>3</v>
      </c>
      <c r="K487" s="8" t="s">
        <v>1214</v>
      </c>
      <c r="L487" s="8">
        <v>3</v>
      </c>
      <c r="M487" s="8" t="s">
        <v>318</v>
      </c>
      <c r="N487" s="8" t="s">
        <v>1195</v>
      </c>
      <c r="O487" s="8" t="s">
        <v>1227</v>
      </c>
      <c r="P487" s="114" t="s">
        <v>1226</v>
      </c>
      <c r="Q487" s="8"/>
    </row>
    <row r="488" spans="1:17" ht="18" customHeight="1" x14ac:dyDescent="0.3">
      <c r="A488" s="8" t="s">
        <v>1225</v>
      </c>
      <c r="B488" s="8" t="s">
        <v>1226</v>
      </c>
      <c r="C488" s="8" t="s">
        <v>655</v>
      </c>
      <c r="D488" s="8">
        <v>3</v>
      </c>
      <c r="E488" s="8" t="s">
        <v>656</v>
      </c>
      <c r="F488" s="8">
        <v>2</v>
      </c>
      <c r="G488" s="8" t="s">
        <v>657</v>
      </c>
      <c r="H488" s="8">
        <v>3</v>
      </c>
      <c r="I488" s="8" t="s">
        <v>658</v>
      </c>
      <c r="J488" s="8">
        <v>3</v>
      </c>
      <c r="K488" s="8" t="s">
        <v>1214</v>
      </c>
      <c r="L488" s="8">
        <v>3</v>
      </c>
      <c r="M488" s="8" t="s">
        <v>318</v>
      </c>
      <c r="N488" s="8" t="s">
        <v>1196</v>
      </c>
      <c r="O488" s="8" t="s">
        <v>1227</v>
      </c>
      <c r="P488" s="114" t="s">
        <v>1226</v>
      </c>
      <c r="Q488" s="8"/>
    </row>
    <row r="489" spans="1:17" ht="18" customHeight="1" x14ac:dyDescent="0.3">
      <c r="A489" s="8" t="s">
        <v>1225</v>
      </c>
      <c r="B489" s="8" t="s">
        <v>1226</v>
      </c>
      <c r="C489" s="8" t="s">
        <v>655</v>
      </c>
      <c r="D489" s="8">
        <v>3</v>
      </c>
      <c r="E489" s="8" t="s">
        <v>656</v>
      </c>
      <c r="F489" s="8">
        <v>2</v>
      </c>
      <c r="G489" s="8" t="s">
        <v>657</v>
      </c>
      <c r="H489" s="8">
        <v>3</v>
      </c>
      <c r="I489" s="8" t="s">
        <v>658</v>
      </c>
      <c r="J489" s="8">
        <v>3</v>
      </c>
      <c r="K489" s="8" t="s">
        <v>1214</v>
      </c>
      <c r="L489" s="8">
        <v>3</v>
      </c>
      <c r="M489" s="8" t="s">
        <v>318</v>
      </c>
      <c r="N489" s="8" t="s">
        <v>1204</v>
      </c>
      <c r="O489" s="8" t="s">
        <v>1227</v>
      </c>
      <c r="P489" s="114" t="s">
        <v>1226</v>
      </c>
      <c r="Q489" s="8"/>
    </row>
    <row r="490" spans="1:17" ht="18" customHeight="1" x14ac:dyDescent="0.3">
      <c r="A490" s="8" t="s">
        <v>1228</v>
      </c>
      <c r="B490" s="8" t="s">
        <v>1229</v>
      </c>
      <c r="C490" s="8" t="s">
        <v>862</v>
      </c>
      <c r="D490" s="8">
        <v>4</v>
      </c>
      <c r="E490" s="8" t="s">
        <v>1213</v>
      </c>
      <c r="F490" s="8">
        <v>1</v>
      </c>
      <c r="G490" s="8" t="s">
        <v>657</v>
      </c>
      <c r="H490" s="8">
        <v>3</v>
      </c>
      <c r="I490" s="8" t="s">
        <v>658</v>
      </c>
      <c r="J490" s="8">
        <v>3</v>
      </c>
      <c r="K490" s="8" t="s">
        <v>1214</v>
      </c>
      <c r="L490" s="8">
        <v>3</v>
      </c>
      <c r="M490" s="8" t="s">
        <v>1230</v>
      </c>
      <c r="N490" s="8" t="s">
        <v>1038</v>
      </c>
      <c r="O490" s="8" t="s">
        <v>1231</v>
      </c>
      <c r="P490" s="114" t="s">
        <v>1229</v>
      </c>
      <c r="Q490" s="8"/>
    </row>
    <row r="491" spans="1:17" ht="18" customHeight="1" x14ac:dyDescent="0.3">
      <c r="A491" s="8" t="s">
        <v>1228</v>
      </c>
      <c r="B491" s="8" t="s">
        <v>1229</v>
      </c>
      <c r="C491" s="8" t="s">
        <v>862</v>
      </c>
      <c r="D491" s="8">
        <v>4</v>
      </c>
      <c r="E491" s="8" t="s">
        <v>1213</v>
      </c>
      <c r="F491" s="8">
        <v>1</v>
      </c>
      <c r="G491" s="8" t="s">
        <v>657</v>
      </c>
      <c r="H491" s="8">
        <v>3</v>
      </c>
      <c r="I491" s="8" t="s">
        <v>658</v>
      </c>
      <c r="J491" s="8">
        <v>3</v>
      </c>
      <c r="K491" s="8" t="s">
        <v>1214</v>
      </c>
      <c r="L491" s="8">
        <v>3</v>
      </c>
      <c r="M491" s="8" t="s">
        <v>1230</v>
      </c>
      <c r="N491" s="8" t="s">
        <v>1105</v>
      </c>
      <c r="O491" s="8" t="s">
        <v>1231</v>
      </c>
      <c r="P491" s="114" t="s">
        <v>1229</v>
      </c>
      <c r="Q491" s="8"/>
    </row>
    <row r="492" spans="1:17" ht="18" customHeight="1" x14ac:dyDescent="0.3">
      <c r="A492" s="8" t="s">
        <v>1228</v>
      </c>
      <c r="B492" s="8" t="s">
        <v>1229</v>
      </c>
      <c r="C492" s="8" t="s">
        <v>862</v>
      </c>
      <c r="D492" s="8">
        <v>4</v>
      </c>
      <c r="E492" s="8" t="s">
        <v>1213</v>
      </c>
      <c r="F492" s="8">
        <v>1</v>
      </c>
      <c r="G492" s="8" t="s">
        <v>657</v>
      </c>
      <c r="H492" s="8">
        <v>3</v>
      </c>
      <c r="I492" s="8" t="s">
        <v>658</v>
      </c>
      <c r="J492" s="8">
        <v>3</v>
      </c>
      <c r="K492" s="8" t="s">
        <v>1214</v>
      </c>
      <c r="L492" s="8">
        <v>3</v>
      </c>
      <c r="M492" s="8" t="s">
        <v>1230</v>
      </c>
      <c r="N492" s="8" t="s">
        <v>1106</v>
      </c>
      <c r="O492" s="8" t="s">
        <v>1231</v>
      </c>
      <c r="P492" s="114" t="s">
        <v>1229</v>
      </c>
      <c r="Q492" s="8"/>
    </row>
    <row r="493" spans="1:17" ht="18" customHeight="1" x14ac:dyDescent="0.3">
      <c r="A493" s="8" t="s">
        <v>1228</v>
      </c>
      <c r="B493" s="8" t="s">
        <v>1229</v>
      </c>
      <c r="C493" s="8" t="s">
        <v>862</v>
      </c>
      <c r="D493" s="8">
        <v>4</v>
      </c>
      <c r="E493" s="8" t="s">
        <v>1213</v>
      </c>
      <c r="F493" s="8">
        <v>1</v>
      </c>
      <c r="G493" s="8" t="s">
        <v>657</v>
      </c>
      <c r="H493" s="8">
        <v>3</v>
      </c>
      <c r="I493" s="8" t="s">
        <v>658</v>
      </c>
      <c r="J493" s="8">
        <v>3</v>
      </c>
      <c r="K493" s="8" t="s">
        <v>1214</v>
      </c>
      <c r="L493" s="8">
        <v>3</v>
      </c>
      <c r="M493" s="8" t="s">
        <v>1230</v>
      </c>
      <c r="N493" s="8" t="s">
        <v>1107</v>
      </c>
      <c r="O493" s="8" t="s">
        <v>1231</v>
      </c>
      <c r="P493" s="114" t="s">
        <v>1229</v>
      </c>
      <c r="Q493" s="8"/>
    </row>
    <row r="494" spans="1:17" ht="18" customHeight="1" x14ac:dyDescent="0.3">
      <c r="A494" s="8" t="s">
        <v>1228</v>
      </c>
      <c r="B494" s="8" t="s">
        <v>1229</v>
      </c>
      <c r="C494" s="8" t="s">
        <v>862</v>
      </c>
      <c r="D494" s="8">
        <v>4</v>
      </c>
      <c r="E494" s="8" t="s">
        <v>1213</v>
      </c>
      <c r="F494" s="8">
        <v>1</v>
      </c>
      <c r="G494" s="8" t="s">
        <v>657</v>
      </c>
      <c r="H494" s="8">
        <v>3</v>
      </c>
      <c r="I494" s="8" t="s">
        <v>658</v>
      </c>
      <c r="J494" s="8">
        <v>3</v>
      </c>
      <c r="K494" s="8" t="s">
        <v>1214</v>
      </c>
      <c r="L494" s="8">
        <v>3</v>
      </c>
      <c r="M494" s="8" t="s">
        <v>1230</v>
      </c>
      <c r="N494" s="8" t="s">
        <v>1108</v>
      </c>
      <c r="O494" s="8" t="s">
        <v>1231</v>
      </c>
      <c r="P494" s="114" t="s">
        <v>1229</v>
      </c>
      <c r="Q494" s="8"/>
    </row>
    <row r="495" spans="1:17" ht="18" customHeight="1" x14ac:dyDescent="0.3">
      <c r="A495" s="8" t="s">
        <v>1228</v>
      </c>
      <c r="B495" s="8" t="s">
        <v>1229</v>
      </c>
      <c r="C495" s="8" t="s">
        <v>862</v>
      </c>
      <c r="D495" s="8">
        <v>4</v>
      </c>
      <c r="E495" s="8" t="s">
        <v>1213</v>
      </c>
      <c r="F495" s="8">
        <v>1</v>
      </c>
      <c r="G495" s="8" t="s">
        <v>657</v>
      </c>
      <c r="H495" s="8">
        <v>3</v>
      </c>
      <c r="I495" s="8" t="s">
        <v>658</v>
      </c>
      <c r="J495" s="8">
        <v>3</v>
      </c>
      <c r="K495" s="8" t="s">
        <v>1214</v>
      </c>
      <c r="L495" s="8">
        <v>3</v>
      </c>
      <c r="M495" s="8" t="s">
        <v>1230</v>
      </c>
      <c r="N495" s="8" t="s">
        <v>1109</v>
      </c>
      <c r="O495" s="8" t="s">
        <v>1231</v>
      </c>
      <c r="P495" s="114" t="s">
        <v>1229</v>
      </c>
      <c r="Q495" s="8"/>
    </row>
    <row r="496" spans="1:17" ht="18" customHeight="1" x14ac:dyDescent="0.3">
      <c r="A496" s="8" t="s">
        <v>1228</v>
      </c>
      <c r="B496" s="8" t="s">
        <v>1229</v>
      </c>
      <c r="C496" s="8" t="s">
        <v>862</v>
      </c>
      <c r="D496" s="8">
        <v>4</v>
      </c>
      <c r="E496" s="8" t="s">
        <v>1213</v>
      </c>
      <c r="F496" s="8">
        <v>1</v>
      </c>
      <c r="G496" s="8" t="s">
        <v>657</v>
      </c>
      <c r="H496" s="8">
        <v>3</v>
      </c>
      <c r="I496" s="8" t="s">
        <v>658</v>
      </c>
      <c r="J496" s="8">
        <v>3</v>
      </c>
      <c r="K496" s="8" t="s">
        <v>1214</v>
      </c>
      <c r="L496" s="8">
        <v>3</v>
      </c>
      <c r="M496" s="8" t="s">
        <v>1230</v>
      </c>
      <c r="N496" s="8" t="s">
        <v>1110</v>
      </c>
      <c r="O496" s="8" t="s">
        <v>1231</v>
      </c>
      <c r="P496" s="114" t="s">
        <v>1229</v>
      </c>
      <c r="Q496" s="8"/>
    </row>
    <row r="497" spans="1:17" ht="18" customHeight="1" x14ac:dyDescent="0.3">
      <c r="A497" s="8" t="s">
        <v>1228</v>
      </c>
      <c r="B497" s="8" t="s">
        <v>1229</v>
      </c>
      <c r="C497" s="8" t="s">
        <v>862</v>
      </c>
      <c r="D497" s="8">
        <v>4</v>
      </c>
      <c r="E497" s="8" t="s">
        <v>1213</v>
      </c>
      <c r="F497" s="8">
        <v>1</v>
      </c>
      <c r="G497" s="8" t="s">
        <v>657</v>
      </c>
      <c r="H497" s="8">
        <v>3</v>
      </c>
      <c r="I497" s="8" t="s">
        <v>658</v>
      </c>
      <c r="J497" s="8">
        <v>3</v>
      </c>
      <c r="K497" s="8" t="s">
        <v>1214</v>
      </c>
      <c r="L497" s="8">
        <v>3</v>
      </c>
      <c r="M497" s="8" t="s">
        <v>1230</v>
      </c>
      <c r="N497" s="8" t="s">
        <v>1125</v>
      </c>
      <c r="O497" s="8" t="s">
        <v>1231</v>
      </c>
      <c r="P497" s="114" t="s">
        <v>1229</v>
      </c>
      <c r="Q497" s="8"/>
    </row>
    <row r="498" spans="1:17" ht="18" customHeight="1" x14ac:dyDescent="0.3">
      <c r="A498" s="8" t="s">
        <v>1228</v>
      </c>
      <c r="B498" s="8" t="s">
        <v>1229</v>
      </c>
      <c r="C498" s="8" t="s">
        <v>862</v>
      </c>
      <c r="D498" s="8">
        <v>4</v>
      </c>
      <c r="E498" s="8" t="s">
        <v>1213</v>
      </c>
      <c r="F498" s="8">
        <v>1</v>
      </c>
      <c r="G498" s="8" t="s">
        <v>657</v>
      </c>
      <c r="H498" s="8">
        <v>3</v>
      </c>
      <c r="I498" s="8" t="s">
        <v>658</v>
      </c>
      <c r="J498" s="8">
        <v>3</v>
      </c>
      <c r="K498" s="8" t="s">
        <v>1214</v>
      </c>
      <c r="L498" s="8">
        <v>3</v>
      </c>
      <c r="M498" s="8" t="s">
        <v>1230</v>
      </c>
      <c r="N498" s="8" t="s">
        <v>1126</v>
      </c>
      <c r="O498" s="8" t="s">
        <v>1231</v>
      </c>
      <c r="P498" s="114" t="s">
        <v>1229</v>
      </c>
      <c r="Q498" s="8"/>
    </row>
    <row r="499" spans="1:17" ht="18" customHeight="1" x14ac:dyDescent="0.3">
      <c r="A499" s="8" t="s">
        <v>1228</v>
      </c>
      <c r="B499" s="8" t="s">
        <v>1229</v>
      </c>
      <c r="C499" s="8" t="s">
        <v>862</v>
      </c>
      <c r="D499" s="8">
        <v>4</v>
      </c>
      <c r="E499" s="8" t="s">
        <v>1213</v>
      </c>
      <c r="F499" s="8">
        <v>1</v>
      </c>
      <c r="G499" s="8" t="s">
        <v>657</v>
      </c>
      <c r="H499" s="8">
        <v>3</v>
      </c>
      <c r="I499" s="8" t="s">
        <v>658</v>
      </c>
      <c r="J499" s="8">
        <v>3</v>
      </c>
      <c r="K499" s="8" t="s">
        <v>1214</v>
      </c>
      <c r="L499" s="8">
        <v>3</v>
      </c>
      <c r="M499" s="8" t="s">
        <v>1230</v>
      </c>
      <c r="N499" s="8" t="s">
        <v>1127</v>
      </c>
      <c r="O499" s="8" t="s">
        <v>1231</v>
      </c>
      <c r="P499" s="114" t="s">
        <v>1229</v>
      </c>
      <c r="Q499" s="8"/>
    </row>
    <row r="500" spans="1:17" ht="18" customHeight="1" x14ac:dyDescent="0.3">
      <c r="A500" s="8" t="s">
        <v>1228</v>
      </c>
      <c r="B500" s="8" t="s">
        <v>1229</v>
      </c>
      <c r="C500" s="8" t="s">
        <v>862</v>
      </c>
      <c r="D500" s="8">
        <v>4</v>
      </c>
      <c r="E500" s="8" t="s">
        <v>1213</v>
      </c>
      <c r="F500" s="8">
        <v>1</v>
      </c>
      <c r="G500" s="8" t="s">
        <v>657</v>
      </c>
      <c r="H500" s="8">
        <v>3</v>
      </c>
      <c r="I500" s="8" t="s">
        <v>658</v>
      </c>
      <c r="J500" s="8">
        <v>3</v>
      </c>
      <c r="K500" s="8" t="s">
        <v>1214</v>
      </c>
      <c r="L500" s="8">
        <v>3</v>
      </c>
      <c r="M500" s="8" t="s">
        <v>1230</v>
      </c>
      <c r="N500" s="8" t="s">
        <v>1140</v>
      </c>
      <c r="O500" s="8" t="s">
        <v>1231</v>
      </c>
      <c r="P500" s="114" t="s">
        <v>1229</v>
      </c>
      <c r="Q500" s="8"/>
    </row>
    <row r="501" spans="1:17" ht="18" customHeight="1" x14ac:dyDescent="0.3">
      <c r="A501" s="8" t="s">
        <v>1228</v>
      </c>
      <c r="B501" s="8" t="s">
        <v>1229</v>
      </c>
      <c r="C501" s="8" t="s">
        <v>862</v>
      </c>
      <c r="D501" s="8">
        <v>4</v>
      </c>
      <c r="E501" s="8" t="s">
        <v>1213</v>
      </c>
      <c r="F501" s="8">
        <v>1</v>
      </c>
      <c r="G501" s="8" t="s">
        <v>657</v>
      </c>
      <c r="H501" s="8">
        <v>3</v>
      </c>
      <c r="I501" s="8" t="s">
        <v>658</v>
      </c>
      <c r="J501" s="8">
        <v>3</v>
      </c>
      <c r="K501" s="8" t="s">
        <v>1214</v>
      </c>
      <c r="L501" s="8">
        <v>3</v>
      </c>
      <c r="M501" s="8" t="s">
        <v>1230</v>
      </c>
      <c r="N501" s="8" t="s">
        <v>1141</v>
      </c>
      <c r="O501" s="8" t="s">
        <v>1231</v>
      </c>
      <c r="P501" s="114" t="s">
        <v>1229</v>
      </c>
      <c r="Q501" s="8"/>
    </row>
    <row r="502" spans="1:17" ht="18" customHeight="1" x14ac:dyDescent="0.3">
      <c r="A502" s="8" t="s">
        <v>1228</v>
      </c>
      <c r="B502" s="8" t="s">
        <v>1229</v>
      </c>
      <c r="C502" s="8" t="s">
        <v>862</v>
      </c>
      <c r="D502" s="8">
        <v>4</v>
      </c>
      <c r="E502" s="8" t="s">
        <v>1213</v>
      </c>
      <c r="F502" s="8">
        <v>1</v>
      </c>
      <c r="G502" s="8" t="s">
        <v>657</v>
      </c>
      <c r="H502" s="8">
        <v>3</v>
      </c>
      <c r="I502" s="8" t="s">
        <v>658</v>
      </c>
      <c r="J502" s="8">
        <v>3</v>
      </c>
      <c r="K502" s="8" t="s">
        <v>1214</v>
      </c>
      <c r="L502" s="8">
        <v>3</v>
      </c>
      <c r="M502" s="8" t="s">
        <v>1230</v>
      </c>
      <c r="N502" s="8" t="s">
        <v>1142</v>
      </c>
      <c r="O502" s="8" t="s">
        <v>1231</v>
      </c>
      <c r="P502" s="114" t="s">
        <v>1229</v>
      </c>
      <c r="Q502" s="8"/>
    </row>
    <row r="503" spans="1:17" ht="18" customHeight="1" x14ac:dyDescent="0.3">
      <c r="A503" s="8" t="s">
        <v>1228</v>
      </c>
      <c r="B503" s="8" t="s">
        <v>1229</v>
      </c>
      <c r="C503" s="8" t="s">
        <v>862</v>
      </c>
      <c r="D503" s="8">
        <v>4</v>
      </c>
      <c r="E503" s="8" t="s">
        <v>1213</v>
      </c>
      <c r="F503" s="8">
        <v>1</v>
      </c>
      <c r="G503" s="8" t="s">
        <v>657</v>
      </c>
      <c r="H503" s="8">
        <v>3</v>
      </c>
      <c r="I503" s="8" t="s">
        <v>658</v>
      </c>
      <c r="J503" s="8">
        <v>3</v>
      </c>
      <c r="K503" s="8" t="s">
        <v>1214</v>
      </c>
      <c r="L503" s="8">
        <v>3</v>
      </c>
      <c r="M503" s="8" t="s">
        <v>1230</v>
      </c>
      <c r="N503" s="8" t="s">
        <v>1143</v>
      </c>
      <c r="O503" s="8" t="s">
        <v>1231</v>
      </c>
      <c r="P503" s="114" t="s">
        <v>1229</v>
      </c>
      <c r="Q503" s="8"/>
    </row>
    <row r="504" spans="1:17" ht="18" customHeight="1" x14ac:dyDescent="0.3">
      <c r="A504" s="8" t="s">
        <v>1228</v>
      </c>
      <c r="B504" s="8" t="s">
        <v>1229</v>
      </c>
      <c r="C504" s="8" t="s">
        <v>862</v>
      </c>
      <c r="D504" s="8">
        <v>4</v>
      </c>
      <c r="E504" s="8" t="s">
        <v>1213</v>
      </c>
      <c r="F504" s="8">
        <v>1</v>
      </c>
      <c r="G504" s="8" t="s">
        <v>657</v>
      </c>
      <c r="H504" s="8">
        <v>3</v>
      </c>
      <c r="I504" s="8" t="s">
        <v>658</v>
      </c>
      <c r="J504" s="8">
        <v>3</v>
      </c>
      <c r="K504" s="8" t="s">
        <v>1214</v>
      </c>
      <c r="L504" s="8">
        <v>3</v>
      </c>
      <c r="M504" s="8" t="s">
        <v>1230</v>
      </c>
      <c r="N504" s="8" t="s">
        <v>1144</v>
      </c>
      <c r="O504" s="8" t="s">
        <v>1231</v>
      </c>
      <c r="P504" s="114" t="s">
        <v>1229</v>
      </c>
      <c r="Q504" s="8"/>
    </row>
    <row r="505" spans="1:17" ht="18" customHeight="1" x14ac:dyDescent="0.3">
      <c r="A505" s="8" t="s">
        <v>1228</v>
      </c>
      <c r="B505" s="8" t="s">
        <v>1229</v>
      </c>
      <c r="C505" s="8" t="s">
        <v>862</v>
      </c>
      <c r="D505" s="8">
        <v>4</v>
      </c>
      <c r="E505" s="8" t="s">
        <v>1213</v>
      </c>
      <c r="F505" s="8">
        <v>1</v>
      </c>
      <c r="G505" s="8" t="s">
        <v>657</v>
      </c>
      <c r="H505" s="8">
        <v>3</v>
      </c>
      <c r="I505" s="8" t="s">
        <v>658</v>
      </c>
      <c r="J505" s="8">
        <v>3</v>
      </c>
      <c r="K505" s="8" t="s">
        <v>1214</v>
      </c>
      <c r="L505" s="8">
        <v>3</v>
      </c>
      <c r="M505" s="8" t="s">
        <v>1230</v>
      </c>
      <c r="N505" s="8" t="s">
        <v>1145</v>
      </c>
      <c r="O505" s="8" t="s">
        <v>1231</v>
      </c>
      <c r="P505" s="114" t="s">
        <v>1229</v>
      </c>
      <c r="Q505" s="8"/>
    </row>
    <row r="506" spans="1:17" ht="18" customHeight="1" x14ac:dyDescent="0.3">
      <c r="A506" s="8" t="s">
        <v>1228</v>
      </c>
      <c r="B506" s="8" t="s">
        <v>1229</v>
      </c>
      <c r="C506" s="8" t="s">
        <v>862</v>
      </c>
      <c r="D506" s="8">
        <v>4</v>
      </c>
      <c r="E506" s="8" t="s">
        <v>1213</v>
      </c>
      <c r="F506" s="8">
        <v>1</v>
      </c>
      <c r="G506" s="8" t="s">
        <v>657</v>
      </c>
      <c r="H506" s="8">
        <v>3</v>
      </c>
      <c r="I506" s="8" t="s">
        <v>658</v>
      </c>
      <c r="J506" s="8">
        <v>3</v>
      </c>
      <c r="K506" s="8" t="s">
        <v>1214</v>
      </c>
      <c r="L506" s="8">
        <v>3</v>
      </c>
      <c r="M506" s="8" t="s">
        <v>319</v>
      </c>
      <c r="N506" s="8" t="s">
        <v>1103</v>
      </c>
      <c r="O506" s="8" t="s">
        <v>1231</v>
      </c>
      <c r="P506" s="114" t="s">
        <v>1229</v>
      </c>
      <c r="Q506" s="8"/>
    </row>
    <row r="507" spans="1:17" ht="18" customHeight="1" x14ac:dyDescent="0.3">
      <c r="A507" s="8" t="s">
        <v>1228</v>
      </c>
      <c r="B507" s="8" t="s">
        <v>1229</v>
      </c>
      <c r="C507" s="8" t="s">
        <v>862</v>
      </c>
      <c r="D507" s="8">
        <v>4</v>
      </c>
      <c r="E507" s="8" t="s">
        <v>1213</v>
      </c>
      <c r="F507" s="8">
        <v>1</v>
      </c>
      <c r="G507" s="8" t="s">
        <v>657</v>
      </c>
      <c r="H507" s="8">
        <v>3</v>
      </c>
      <c r="I507" s="8" t="s">
        <v>658</v>
      </c>
      <c r="J507" s="8">
        <v>3</v>
      </c>
      <c r="K507" s="8" t="s">
        <v>1214</v>
      </c>
      <c r="L507" s="8">
        <v>3</v>
      </c>
      <c r="M507" s="8" t="s">
        <v>319</v>
      </c>
      <c r="N507" s="8" t="s">
        <v>1197</v>
      </c>
      <c r="O507" s="8" t="s">
        <v>1231</v>
      </c>
      <c r="P507" s="114" t="s">
        <v>1229</v>
      </c>
      <c r="Q507" s="8"/>
    </row>
    <row r="508" spans="1:17" ht="18" customHeight="1" x14ac:dyDescent="0.3">
      <c r="A508" s="8" t="s">
        <v>1228</v>
      </c>
      <c r="B508" s="8" t="s">
        <v>1229</v>
      </c>
      <c r="C508" s="8" t="s">
        <v>862</v>
      </c>
      <c r="D508" s="8">
        <v>4</v>
      </c>
      <c r="E508" s="8" t="s">
        <v>1213</v>
      </c>
      <c r="F508" s="8">
        <v>1</v>
      </c>
      <c r="G508" s="8" t="s">
        <v>657</v>
      </c>
      <c r="H508" s="8">
        <v>3</v>
      </c>
      <c r="I508" s="8" t="s">
        <v>658</v>
      </c>
      <c r="J508" s="8">
        <v>3</v>
      </c>
      <c r="K508" s="8" t="s">
        <v>1214</v>
      </c>
      <c r="L508" s="8">
        <v>3</v>
      </c>
      <c r="M508" s="8" t="s">
        <v>319</v>
      </c>
      <c r="N508" s="8" t="s">
        <v>1198</v>
      </c>
      <c r="O508" s="8" t="s">
        <v>1231</v>
      </c>
      <c r="P508" s="114" t="s">
        <v>1229</v>
      </c>
      <c r="Q508" s="8"/>
    </row>
    <row r="509" spans="1:17" ht="18" customHeight="1" x14ac:dyDescent="0.3">
      <c r="A509" s="8" t="s">
        <v>1228</v>
      </c>
      <c r="B509" s="8" t="s">
        <v>1229</v>
      </c>
      <c r="C509" s="8" t="s">
        <v>862</v>
      </c>
      <c r="D509" s="8">
        <v>4</v>
      </c>
      <c r="E509" s="8" t="s">
        <v>1213</v>
      </c>
      <c r="F509" s="8">
        <v>1</v>
      </c>
      <c r="G509" s="8" t="s">
        <v>657</v>
      </c>
      <c r="H509" s="8">
        <v>3</v>
      </c>
      <c r="I509" s="8" t="s">
        <v>658</v>
      </c>
      <c r="J509" s="8">
        <v>3</v>
      </c>
      <c r="K509" s="8" t="s">
        <v>1214</v>
      </c>
      <c r="L509" s="8">
        <v>3</v>
      </c>
      <c r="M509" s="8" t="s">
        <v>319</v>
      </c>
      <c r="N509" s="8" t="s">
        <v>1199</v>
      </c>
      <c r="O509" s="8" t="s">
        <v>1231</v>
      </c>
      <c r="P509" s="114" t="s">
        <v>1229</v>
      </c>
      <c r="Q509" s="8"/>
    </row>
    <row r="510" spans="1:17" ht="18" customHeight="1" x14ac:dyDescent="0.3">
      <c r="A510" s="8" t="s">
        <v>1228</v>
      </c>
      <c r="B510" s="8" t="s">
        <v>1229</v>
      </c>
      <c r="C510" s="8" t="s">
        <v>862</v>
      </c>
      <c r="D510" s="8">
        <v>4</v>
      </c>
      <c r="E510" s="8" t="s">
        <v>1213</v>
      </c>
      <c r="F510" s="8">
        <v>1</v>
      </c>
      <c r="G510" s="8" t="s">
        <v>657</v>
      </c>
      <c r="H510" s="8">
        <v>3</v>
      </c>
      <c r="I510" s="8" t="s">
        <v>658</v>
      </c>
      <c r="J510" s="8">
        <v>3</v>
      </c>
      <c r="K510" s="8" t="s">
        <v>1214</v>
      </c>
      <c r="L510" s="8">
        <v>3</v>
      </c>
      <c r="M510" s="8" t="s">
        <v>319</v>
      </c>
      <c r="N510" s="8" t="s">
        <v>1200</v>
      </c>
      <c r="O510" s="8" t="s">
        <v>1231</v>
      </c>
      <c r="P510" s="114" t="s">
        <v>1229</v>
      </c>
      <c r="Q510" s="8"/>
    </row>
    <row r="511" spans="1:17" ht="18" customHeight="1" x14ac:dyDescent="0.3">
      <c r="A511" s="8" t="s">
        <v>1228</v>
      </c>
      <c r="B511" s="8" t="s">
        <v>1229</v>
      </c>
      <c r="C511" s="8" t="s">
        <v>862</v>
      </c>
      <c r="D511" s="8">
        <v>4</v>
      </c>
      <c r="E511" s="8" t="s">
        <v>1213</v>
      </c>
      <c r="F511" s="8">
        <v>1</v>
      </c>
      <c r="G511" s="8" t="s">
        <v>657</v>
      </c>
      <c r="H511" s="8">
        <v>3</v>
      </c>
      <c r="I511" s="8" t="s">
        <v>658</v>
      </c>
      <c r="J511" s="8">
        <v>3</v>
      </c>
      <c r="K511" s="8" t="s">
        <v>1214</v>
      </c>
      <c r="L511" s="8">
        <v>3</v>
      </c>
      <c r="M511" s="8" t="s">
        <v>319</v>
      </c>
      <c r="N511" s="8" t="s">
        <v>1201</v>
      </c>
      <c r="O511" s="8" t="s">
        <v>1231</v>
      </c>
      <c r="P511" s="114" t="s">
        <v>1229</v>
      </c>
      <c r="Q511" s="8"/>
    </row>
    <row r="512" spans="1:17" ht="18" customHeight="1" x14ac:dyDescent="0.3">
      <c r="A512" s="8" t="s">
        <v>1228</v>
      </c>
      <c r="B512" s="8" t="s">
        <v>1229</v>
      </c>
      <c r="C512" s="8" t="s">
        <v>862</v>
      </c>
      <c r="D512" s="8">
        <v>4</v>
      </c>
      <c r="E512" s="8" t="s">
        <v>1213</v>
      </c>
      <c r="F512" s="8">
        <v>1</v>
      </c>
      <c r="G512" s="8" t="s">
        <v>657</v>
      </c>
      <c r="H512" s="8">
        <v>3</v>
      </c>
      <c r="I512" s="8" t="s">
        <v>658</v>
      </c>
      <c r="J512" s="8">
        <v>3</v>
      </c>
      <c r="K512" s="8" t="s">
        <v>1214</v>
      </c>
      <c r="L512" s="8">
        <v>3</v>
      </c>
      <c r="M512" s="8" t="s">
        <v>319</v>
      </c>
      <c r="N512" s="8" t="s">
        <v>1202</v>
      </c>
      <c r="O512" s="8" t="s">
        <v>1231</v>
      </c>
      <c r="P512" s="114" t="s">
        <v>1229</v>
      </c>
      <c r="Q512" s="8"/>
    </row>
    <row r="513" spans="1:17" ht="18" customHeight="1" x14ac:dyDescent="0.3">
      <c r="A513" s="8" t="s">
        <v>1228</v>
      </c>
      <c r="B513" s="8" t="s">
        <v>1229</v>
      </c>
      <c r="C513" s="8" t="s">
        <v>862</v>
      </c>
      <c r="D513" s="8">
        <v>4</v>
      </c>
      <c r="E513" s="8" t="s">
        <v>1213</v>
      </c>
      <c r="F513" s="8">
        <v>1</v>
      </c>
      <c r="G513" s="8" t="s">
        <v>657</v>
      </c>
      <c r="H513" s="8">
        <v>3</v>
      </c>
      <c r="I513" s="8" t="s">
        <v>658</v>
      </c>
      <c r="J513" s="8">
        <v>3</v>
      </c>
      <c r="K513" s="8" t="s">
        <v>1214</v>
      </c>
      <c r="L513" s="8">
        <v>3</v>
      </c>
      <c r="M513" s="8" t="s">
        <v>319</v>
      </c>
      <c r="N513" s="8" t="s">
        <v>1203</v>
      </c>
      <c r="O513" s="8" t="s">
        <v>1231</v>
      </c>
      <c r="P513" s="114" t="s">
        <v>1229</v>
      </c>
      <c r="Q513" s="8"/>
    </row>
    <row r="514" spans="1:17" ht="18" customHeight="1" x14ac:dyDescent="0.3">
      <c r="A514" s="8" t="s">
        <v>1228</v>
      </c>
      <c r="B514" s="8" t="s">
        <v>1229</v>
      </c>
      <c r="C514" s="8" t="s">
        <v>862</v>
      </c>
      <c r="D514" s="8">
        <v>4</v>
      </c>
      <c r="E514" s="8" t="s">
        <v>1213</v>
      </c>
      <c r="F514" s="8">
        <v>1</v>
      </c>
      <c r="G514" s="8" t="s">
        <v>657</v>
      </c>
      <c r="H514" s="8">
        <v>3</v>
      </c>
      <c r="I514" s="8" t="s">
        <v>658</v>
      </c>
      <c r="J514" s="8">
        <v>3</v>
      </c>
      <c r="K514" s="8" t="s">
        <v>1214</v>
      </c>
      <c r="L514" s="8">
        <v>3</v>
      </c>
      <c r="M514" s="8" t="s">
        <v>78</v>
      </c>
      <c r="N514" s="8" t="s">
        <v>1119</v>
      </c>
      <c r="O514" s="8" t="s">
        <v>1231</v>
      </c>
      <c r="P514" s="114" t="s">
        <v>1229</v>
      </c>
      <c r="Q514" s="8"/>
    </row>
    <row r="515" spans="1:17" ht="18" customHeight="1" x14ac:dyDescent="0.3">
      <c r="A515" s="8" t="s">
        <v>1228</v>
      </c>
      <c r="B515" s="8" t="s">
        <v>1229</v>
      </c>
      <c r="C515" s="8" t="s">
        <v>862</v>
      </c>
      <c r="D515" s="8">
        <v>4</v>
      </c>
      <c r="E515" s="8" t="s">
        <v>1213</v>
      </c>
      <c r="F515" s="8">
        <v>1</v>
      </c>
      <c r="G515" s="8" t="s">
        <v>657</v>
      </c>
      <c r="H515" s="8">
        <v>3</v>
      </c>
      <c r="I515" s="8" t="s">
        <v>658</v>
      </c>
      <c r="J515" s="8">
        <v>3</v>
      </c>
      <c r="K515" s="8" t="s">
        <v>1214</v>
      </c>
      <c r="L515" s="8">
        <v>3</v>
      </c>
      <c r="M515" s="8" t="s">
        <v>78</v>
      </c>
      <c r="N515" s="8" t="s">
        <v>1121</v>
      </c>
      <c r="O515" s="8" t="s">
        <v>1231</v>
      </c>
      <c r="P515" s="114" t="s">
        <v>1229</v>
      </c>
      <c r="Q515" s="8"/>
    </row>
    <row r="516" spans="1:17" ht="18" customHeight="1" x14ac:dyDescent="0.3">
      <c r="A516" s="8" t="s">
        <v>1228</v>
      </c>
      <c r="B516" s="8" t="s">
        <v>1229</v>
      </c>
      <c r="C516" s="8" t="s">
        <v>862</v>
      </c>
      <c r="D516" s="8">
        <v>4</v>
      </c>
      <c r="E516" s="8" t="s">
        <v>1213</v>
      </c>
      <c r="F516" s="8">
        <v>1</v>
      </c>
      <c r="G516" s="8" t="s">
        <v>657</v>
      </c>
      <c r="H516" s="8">
        <v>3</v>
      </c>
      <c r="I516" s="8" t="s">
        <v>658</v>
      </c>
      <c r="J516" s="8">
        <v>3</v>
      </c>
      <c r="K516" s="8" t="s">
        <v>1214</v>
      </c>
      <c r="L516" s="8">
        <v>3</v>
      </c>
      <c r="M516" s="8" t="s">
        <v>78</v>
      </c>
      <c r="N516" s="8" t="s">
        <v>1122</v>
      </c>
      <c r="O516" s="8" t="s">
        <v>1231</v>
      </c>
      <c r="P516" s="114" t="s">
        <v>1229</v>
      </c>
      <c r="Q516" s="8"/>
    </row>
    <row r="517" spans="1:17" ht="18" customHeight="1" x14ac:dyDescent="0.3">
      <c r="A517" s="8" t="s">
        <v>1228</v>
      </c>
      <c r="B517" s="8" t="s">
        <v>1229</v>
      </c>
      <c r="C517" s="8" t="s">
        <v>862</v>
      </c>
      <c r="D517" s="8">
        <v>4</v>
      </c>
      <c r="E517" s="8" t="s">
        <v>1213</v>
      </c>
      <c r="F517" s="8">
        <v>1</v>
      </c>
      <c r="G517" s="8" t="s">
        <v>657</v>
      </c>
      <c r="H517" s="8">
        <v>3</v>
      </c>
      <c r="I517" s="8" t="s">
        <v>658</v>
      </c>
      <c r="J517" s="8">
        <v>3</v>
      </c>
      <c r="K517" s="8" t="s">
        <v>1214</v>
      </c>
      <c r="L517" s="8">
        <v>3</v>
      </c>
      <c r="M517" s="8" t="s">
        <v>78</v>
      </c>
      <c r="N517" s="8" t="s">
        <v>1124</v>
      </c>
      <c r="O517" s="8" t="s">
        <v>1231</v>
      </c>
      <c r="P517" s="114" t="s">
        <v>1229</v>
      </c>
      <c r="Q517" s="8"/>
    </row>
    <row r="518" spans="1:17" ht="18" customHeight="1" x14ac:dyDescent="0.3">
      <c r="A518" s="8" t="s">
        <v>1228</v>
      </c>
      <c r="B518" s="8" t="s">
        <v>1229</v>
      </c>
      <c r="C518" s="8" t="s">
        <v>862</v>
      </c>
      <c r="D518" s="8">
        <v>4</v>
      </c>
      <c r="E518" s="8" t="s">
        <v>1213</v>
      </c>
      <c r="F518" s="8">
        <v>1</v>
      </c>
      <c r="G518" s="8" t="s">
        <v>657</v>
      </c>
      <c r="H518" s="8">
        <v>3</v>
      </c>
      <c r="I518" s="8" t="s">
        <v>658</v>
      </c>
      <c r="J518" s="8">
        <v>3</v>
      </c>
      <c r="K518" s="8" t="s">
        <v>1214</v>
      </c>
      <c r="L518" s="8">
        <v>3</v>
      </c>
      <c r="M518" s="8" t="s">
        <v>78</v>
      </c>
      <c r="N518" s="8" t="s">
        <v>1133</v>
      </c>
      <c r="O518" s="8" t="s">
        <v>1231</v>
      </c>
      <c r="P518" s="114" t="s">
        <v>1229</v>
      </c>
      <c r="Q518" s="8"/>
    </row>
    <row r="519" spans="1:17" ht="18" customHeight="1" x14ac:dyDescent="0.3">
      <c r="A519" s="8" t="s">
        <v>1228</v>
      </c>
      <c r="B519" s="8" t="s">
        <v>1229</v>
      </c>
      <c r="C519" s="8" t="s">
        <v>862</v>
      </c>
      <c r="D519" s="8">
        <v>4</v>
      </c>
      <c r="E519" s="8" t="s">
        <v>1213</v>
      </c>
      <c r="F519" s="8">
        <v>1</v>
      </c>
      <c r="G519" s="8" t="s">
        <v>657</v>
      </c>
      <c r="H519" s="8">
        <v>3</v>
      </c>
      <c r="I519" s="8" t="s">
        <v>658</v>
      </c>
      <c r="J519" s="8">
        <v>3</v>
      </c>
      <c r="K519" s="8" t="s">
        <v>1214</v>
      </c>
      <c r="L519" s="8">
        <v>3</v>
      </c>
      <c r="M519" s="8" t="s">
        <v>78</v>
      </c>
      <c r="N519" s="8" t="s">
        <v>1134</v>
      </c>
      <c r="O519" s="8" t="s">
        <v>1231</v>
      </c>
      <c r="P519" s="114" t="s">
        <v>1229</v>
      </c>
      <c r="Q519" s="8"/>
    </row>
    <row r="520" spans="1:17" ht="18" customHeight="1" x14ac:dyDescent="0.3">
      <c r="A520" s="8" t="s">
        <v>1228</v>
      </c>
      <c r="B520" s="8" t="s">
        <v>1229</v>
      </c>
      <c r="C520" s="8" t="s">
        <v>862</v>
      </c>
      <c r="D520" s="8">
        <v>4</v>
      </c>
      <c r="E520" s="8" t="s">
        <v>1213</v>
      </c>
      <c r="F520" s="8">
        <v>1</v>
      </c>
      <c r="G520" s="8" t="s">
        <v>657</v>
      </c>
      <c r="H520" s="8">
        <v>3</v>
      </c>
      <c r="I520" s="8" t="s">
        <v>658</v>
      </c>
      <c r="J520" s="8">
        <v>3</v>
      </c>
      <c r="K520" s="8" t="s">
        <v>1214</v>
      </c>
      <c r="L520" s="8">
        <v>3</v>
      </c>
      <c r="M520" s="8" t="s">
        <v>78</v>
      </c>
      <c r="N520" s="8" t="s">
        <v>1135</v>
      </c>
      <c r="O520" s="8" t="s">
        <v>1231</v>
      </c>
      <c r="P520" s="114" t="s">
        <v>1229</v>
      </c>
      <c r="Q520" s="8"/>
    </row>
    <row r="521" spans="1:17" ht="18" customHeight="1" x14ac:dyDescent="0.3">
      <c r="A521" s="8" t="s">
        <v>1228</v>
      </c>
      <c r="B521" s="8" t="s">
        <v>1229</v>
      </c>
      <c r="C521" s="8" t="s">
        <v>862</v>
      </c>
      <c r="D521" s="8">
        <v>4</v>
      </c>
      <c r="E521" s="8" t="s">
        <v>1213</v>
      </c>
      <c r="F521" s="8">
        <v>1</v>
      </c>
      <c r="G521" s="8" t="s">
        <v>657</v>
      </c>
      <c r="H521" s="8">
        <v>3</v>
      </c>
      <c r="I521" s="8" t="s">
        <v>658</v>
      </c>
      <c r="J521" s="8">
        <v>3</v>
      </c>
      <c r="K521" s="8" t="s">
        <v>1214</v>
      </c>
      <c r="L521" s="8">
        <v>3</v>
      </c>
      <c r="M521" s="8" t="s">
        <v>78</v>
      </c>
      <c r="N521" s="8" t="s">
        <v>1136</v>
      </c>
      <c r="O521" s="8" t="s">
        <v>1231</v>
      </c>
      <c r="P521" s="114" t="s">
        <v>1229</v>
      </c>
      <c r="Q521" s="8"/>
    </row>
    <row r="522" spans="1:17" ht="18" customHeight="1" x14ac:dyDescent="0.3">
      <c r="A522" s="8" t="s">
        <v>1228</v>
      </c>
      <c r="B522" s="8" t="s">
        <v>1229</v>
      </c>
      <c r="C522" s="8" t="s">
        <v>862</v>
      </c>
      <c r="D522" s="8">
        <v>4</v>
      </c>
      <c r="E522" s="8" t="s">
        <v>1213</v>
      </c>
      <c r="F522" s="8">
        <v>1</v>
      </c>
      <c r="G522" s="8" t="s">
        <v>657</v>
      </c>
      <c r="H522" s="8">
        <v>3</v>
      </c>
      <c r="I522" s="8" t="s">
        <v>658</v>
      </c>
      <c r="J522" s="8">
        <v>3</v>
      </c>
      <c r="K522" s="8" t="s">
        <v>1214</v>
      </c>
      <c r="L522" s="8">
        <v>3</v>
      </c>
      <c r="M522" s="8" t="s">
        <v>78</v>
      </c>
      <c r="N522" s="8" t="s">
        <v>1137</v>
      </c>
      <c r="O522" s="8" t="s">
        <v>1231</v>
      </c>
      <c r="P522" s="114" t="s">
        <v>1229</v>
      </c>
      <c r="Q522" s="8"/>
    </row>
    <row r="523" spans="1:17" ht="18" customHeight="1" x14ac:dyDescent="0.3">
      <c r="A523" s="8" t="s">
        <v>1228</v>
      </c>
      <c r="B523" s="8" t="s">
        <v>1229</v>
      </c>
      <c r="C523" s="8" t="s">
        <v>862</v>
      </c>
      <c r="D523" s="8">
        <v>4</v>
      </c>
      <c r="E523" s="8" t="s">
        <v>1213</v>
      </c>
      <c r="F523" s="8">
        <v>1</v>
      </c>
      <c r="G523" s="8" t="s">
        <v>657</v>
      </c>
      <c r="H523" s="8">
        <v>3</v>
      </c>
      <c r="I523" s="8" t="s">
        <v>658</v>
      </c>
      <c r="J523" s="8">
        <v>3</v>
      </c>
      <c r="K523" s="8" t="s">
        <v>1214</v>
      </c>
      <c r="L523" s="8">
        <v>3</v>
      </c>
      <c r="M523" s="8" t="s">
        <v>78</v>
      </c>
      <c r="N523" s="8" t="s">
        <v>1138</v>
      </c>
      <c r="O523" s="8" t="s">
        <v>1231</v>
      </c>
      <c r="P523" s="114" t="s">
        <v>1229</v>
      </c>
      <c r="Q523" s="8"/>
    </row>
    <row r="524" spans="1:17" ht="18" customHeight="1" x14ac:dyDescent="0.3">
      <c r="A524" s="8" t="s">
        <v>1228</v>
      </c>
      <c r="B524" s="8" t="s">
        <v>1229</v>
      </c>
      <c r="C524" s="8" t="s">
        <v>862</v>
      </c>
      <c r="D524" s="8">
        <v>4</v>
      </c>
      <c r="E524" s="8" t="s">
        <v>1213</v>
      </c>
      <c r="F524" s="8">
        <v>1</v>
      </c>
      <c r="G524" s="8" t="s">
        <v>657</v>
      </c>
      <c r="H524" s="8">
        <v>3</v>
      </c>
      <c r="I524" s="8" t="s">
        <v>658</v>
      </c>
      <c r="J524" s="8">
        <v>3</v>
      </c>
      <c r="K524" s="8" t="s">
        <v>1214</v>
      </c>
      <c r="L524" s="8">
        <v>3</v>
      </c>
      <c r="M524" s="8" t="s">
        <v>78</v>
      </c>
      <c r="N524" s="8" t="s">
        <v>1139</v>
      </c>
      <c r="O524" s="8" t="s">
        <v>1231</v>
      </c>
      <c r="P524" s="114" t="s">
        <v>1229</v>
      </c>
      <c r="Q524" s="8"/>
    </row>
    <row r="525" spans="1:17" ht="18" customHeight="1" x14ac:dyDescent="0.3">
      <c r="A525" s="8" t="s">
        <v>1228</v>
      </c>
      <c r="B525" s="8" t="s">
        <v>1229</v>
      </c>
      <c r="C525" s="8" t="s">
        <v>862</v>
      </c>
      <c r="D525" s="8">
        <v>4</v>
      </c>
      <c r="E525" s="8" t="s">
        <v>1213</v>
      </c>
      <c r="F525" s="8">
        <v>1</v>
      </c>
      <c r="G525" s="8" t="s">
        <v>657</v>
      </c>
      <c r="H525" s="8">
        <v>3</v>
      </c>
      <c r="I525" s="8" t="s">
        <v>658</v>
      </c>
      <c r="J525" s="8">
        <v>3</v>
      </c>
      <c r="K525" s="8" t="s">
        <v>1214</v>
      </c>
      <c r="L525" s="8">
        <v>3</v>
      </c>
      <c r="M525" s="8" t="s">
        <v>318</v>
      </c>
      <c r="N525" s="8" t="s">
        <v>1194</v>
      </c>
      <c r="O525" s="8" t="s">
        <v>1231</v>
      </c>
      <c r="P525" s="114" t="s">
        <v>1229</v>
      </c>
      <c r="Q525" s="8"/>
    </row>
    <row r="526" spans="1:17" ht="18" customHeight="1" x14ac:dyDescent="0.3">
      <c r="A526" s="8" t="s">
        <v>1228</v>
      </c>
      <c r="B526" s="8" t="s">
        <v>1229</v>
      </c>
      <c r="C526" s="8" t="s">
        <v>862</v>
      </c>
      <c r="D526" s="8">
        <v>4</v>
      </c>
      <c r="E526" s="8" t="s">
        <v>1213</v>
      </c>
      <c r="F526" s="8">
        <v>1</v>
      </c>
      <c r="G526" s="8" t="s">
        <v>657</v>
      </c>
      <c r="H526" s="8">
        <v>3</v>
      </c>
      <c r="I526" s="8" t="s">
        <v>658</v>
      </c>
      <c r="J526" s="8">
        <v>3</v>
      </c>
      <c r="K526" s="8" t="s">
        <v>1214</v>
      </c>
      <c r="L526" s="8">
        <v>3</v>
      </c>
      <c r="M526" s="8" t="s">
        <v>318</v>
      </c>
      <c r="N526" s="8" t="s">
        <v>1195</v>
      </c>
      <c r="O526" s="8" t="s">
        <v>1231</v>
      </c>
      <c r="P526" s="114" t="s">
        <v>1229</v>
      </c>
      <c r="Q526" s="8"/>
    </row>
    <row r="527" spans="1:17" ht="18" customHeight="1" x14ac:dyDescent="0.3">
      <c r="A527" s="8" t="s">
        <v>1228</v>
      </c>
      <c r="B527" s="8" t="s">
        <v>1229</v>
      </c>
      <c r="C527" s="8" t="s">
        <v>862</v>
      </c>
      <c r="D527" s="8">
        <v>4</v>
      </c>
      <c r="E527" s="8" t="s">
        <v>1213</v>
      </c>
      <c r="F527" s="8">
        <v>1</v>
      </c>
      <c r="G527" s="8" t="s">
        <v>657</v>
      </c>
      <c r="H527" s="8">
        <v>3</v>
      </c>
      <c r="I527" s="8" t="s">
        <v>658</v>
      </c>
      <c r="J527" s="8">
        <v>3</v>
      </c>
      <c r="K527" s="8" t="s">
        <v>1214</v>
      </c>
      <c r="L527" s="8">
        <v>3</v>
      </c>
      <c r="M527" s="8" t="s">
        <v>318</v>
      </c>
      <c r="N527" s="8" t="s">
        <v>1196</v>
      </c>
      <c r="O527" s="8" t="s">
        <v>1231</v>
      </c>
      <c r="P527" s="114" t="s">
        <v>1229</v>
      </c>
      <c r="Q527" s="8"/>
    </row>
    <row r="528" spans="1:17" ht="18" customHeight="1" x14ac:dyDescent="0.3">
      <c r="A528" s="8" t="s">
        <v>1228</v>
      </c>
      <c r="B528" s="8" t="s">
        <v>1229</v>
      </c>
      <c r="C528" s="8" t="s">
        <v>862</v>
      </c>
      <c r="D528" s="8">
        <v>4</v>
      </c>
      <c r="E528" s="8" t="s">
        <v>1213</v>
      </c>
      <c r="F528" s="8">
        <v>1</v>
      </c>
      <c r="G528" s="8" t="s">
        <v>657</v>
      </c>
      <c r="H528" s="8">
        <v>3</v>
      </c>
      <c r="I528" s="8" t="s">
        <v>658</v>
      </c>
      <c r="J528" s="8">
        <v>3</v>
      </c>
      <c r="K528" s="8" t="s">
        <v>1214</v>
      </c>
      <c r="L528" s="8">
        <v>3</v>
      </c>
      <c r="M528" s="8" t="s">
        <v>318</v>
      </c>
      <c r="N528" s="8" t="s">
        <v>1204</v>
      </c>
      <c r="O528" s="8" t="s">
        <v>1231</v>
      </c>
      <c r="P528" s="114" t="s">
        <v>1229</v>
      </c>
      <c r="Q528" s="8"/>
    </row>
    <row r="529" spans="1:17" ht="18" customHeight="1" x14ac:dyDescent="0.3">
      <c r="A529" s="8" t="s">
        <v>1232</v>
      </c>
      <c r="B529" s="8" t="s">
        <v>1233</v>
      </c>
      <c r="C529" s="8" t="s">
        <v>862</v>
      </c>
      <c r="D529" s="8">
        <v>4</v>
      </c>
      <c r="E529" s="8" t="s">
        <v>1213</v>
      </c>
      <c r="F529" s="8">
        <v>1</v>
      </c>
      <c r="G529" s="8" t="s">
        <v>657</v>
      </c>
      <c r="H529" s="8">
        <v>3</v>
      </c>
      <c r="I529" s="8" t="s">
        <v>658</v>
      </c>
      <c r="J529" s="8">
        <v>3</v>
      </c>
      <c r="K529" s="8" t="s">
        <v>1214</v>
      </c>
      <c r="L529" s="8">
        <v>3</v>
      </c>
      <c r="M529" s="8" t="s">
        <v>317</v>
      </c>
      <c r="N529" s="8" t="s">
        <v>1040</v>
      </c>
      <c r="O529" s="8" t="s">
        <v>1234</v>
      </c>
      <c r="P529" s="114" t="s">
        <v>1233</v>
      </c>
      <c r="Q529" s="8"/>
    </row>
    <row r="530" spans="1:17" ht="18" customHeight="1" x14ac:dyDescent="0.3">
      <c r="A530" s="8" t="s">
        <v>1232</v>
      </c>
      <c r="B530" s="8" t="s">
        <v>1233</v>
      </c>
      <c r="C530" s="8" t="s">
        <v>862</v>
      </c>
      <c r="D530" s="8">
        <v>4</v>
      </c>
      <c r="E530" s="8" t="s">
        <v>1213</v>
      </c>
      <c r="F530" s="8">
        <v>1</v>
      </c>
      <c r="G530" s="8" t="s">
        <v>657</v>
      </c>
      <c r="H530" s="8">
        <v>3</v>
      </c>
      <c r="I530" s="8" t="s">
        <v>658</v>
      </c>
      <c r="J530" s="8">
        <v>3</v>
      </c>
      <c r="K530" s="8" t="s">
        <v>1214</v>
      </c>
      <c r="L530" s="8">
        <v>3</v>
      </c>
      <c r="M530" s="8" t="s">
        <v>317</v>
      </c>
      <c r="N530" s="8" t="s">
        <v>1105</v>
      </c>
      <c r="O530" s="8" t="s">
        <v>1234</v>
      </c>
      <c r="P530" s="114" t="s">
        <v>1233</v>
      </c>
      <c r="Q530" s="8"/>
    </row>
    <row r="531" spans="1:17" ht="18" customHeight="1" x14ac:dyDescent="0.3">
      <c r="A531" s="8" t="s">
        <v>1232</v>
      </c>
      <c r="B531" s="8" t="s">
        <v>1233</v>
      </c>
      <c r="C531" s="8" t="s">
        <v>862</v>
      </c>
      <c r="D531" s="8">
        <v>4</v>
      </c>
      <c r="E531" s="8" t="s">
        <v>1213</v>
      </c>
      <c r="F531" s="8">
        <v>1</v>
      </c>
      <c r="G531" s="8" t="s">
        <v>657</v>
      </c>
      <c r="H531" s="8">
        <v>3</v>
      </c>
      <c r="I531" s="8" t="s">
        <v>658</v>
      </c>
      <c r="J531" s="8">
        <v>3</v>
      </c>
      <c r="K531" s="8" t="s">
        <v>1214</v>
      </c>
      <c r="L531" s="8">
        <v>3</v>
      </c>
      <c r="M531" s="8" t="s">
        <v>317</v>
      </c>
      <c r="N531" s="8" t="s">
        <v>1106</v>
      </c>
      <c r="O531" s="8" t="s">
        <v>1234</v>
      </c>
      <c r="P531" s="114" t="s">
        <v>1233</v>
      </c>
      <c r="Q531" s="8"/>
    </row>
    <row r="532" spans="1:17" ht="18" customHeight="1" x14ac:dyDescent="0.3">
      <c r="A532" s="8" t="s">
        <v>1232</v>
      </c>
      <c r="B532" s="8" t="s">
        <v>1233</v>
      </c>
      <c r="C532" s="8" t="s">
        <v>862</v>
      </c>
      <c r="D532" s="8">
        <v>4</v>
      </c>
      <c r="E532" s="8" t="s">
        <v>1213</v>
      </c>
      <c r="F532" s="8">
        <v>1</v>
      </c>
      <c r="G532" s="8" t="s">
        <v>657</v>
      </c>
      <c r="H532" s="8">
        <v>3</v>
      </c>
      <c r="I532" s="8" t="s">
        <v>658</v>
      </c>
      <c r="J532" s="8">
        <v>3</v>
      </c>
      <c r="K532" s="8" t="s">
        <v>1214</v>
      </c>
      <c r="L532" s="8">
        <v>3</v>
      </c>
      <c r="M532" s="8" t="s">
        <v>317</v>
      </c>
      <c r="N532" s="8" t="s">
        <v>1107</v>
      </c>
      <c r="O532" s="8" t="s">
        <v>1234</v>
      </c>
      <c r="P532" s="114" t="s">
        <v>1233</v>
      </c>
      <c r="Q532" s="8"/>
    </row>
    <row r="533" spans="1:17" ht="18" customHeight="1" x14ac:dyDescent="0.3">
      <c r="A533" s="8" t="s">
        <v>1232</v>
      </c>
      <c r="B533" s="8" t="s">
        <v>1233</v>
      </c>
      <c r="C533" s="8" t="s">
        <v>862</v>
      </c>
      <c r="D533" s="8">
        <v>4</v>
      </c>
      <c r="E533" s="8" t="s">
        <v>1213</v>
      </c>
      <c r="F533" s="8">
        <v>1</v>
      </c>
      <c r="G533" s="8" t="s">
        <v>657</v>
      </c>
      <c r="H533" s="8">
        <v>3</v>
      </c>
      <c r="I533" s="8" t="s">
        <v>658</v>
      </c>
      <c r="J533" s="8">
        <v>3</v>
      </c>
      <c r="K533" s="8" t="s">
        <v>1214</v>
      </c>
      <c r="L533" s="8">
        <v>3</v>
      </c>
      <c r="M533" s="8" t="s">
        <v>317</v>
      </c>
      <c r="N533" s="8" t="s">
        <v>1108</v>
      </c>
      <c r="O533" s="8" t="s">
        <v>1234</v>
      </c>
      <c r="P533" s="114" t="s">
        <v>1233</v>
      </c>
      <c r="Q533" s="8"/>
    </row>
    <row r="534" spans="1:17" ht="18" customHeight="1" x14ac:dyDescent="0.3">
      <c r="A534" s="8" t="s">
        <v>1232</v>
      </c>
      <c r="B534" s="8" t="s">
        <v>1233</v>
      </c>
      <c r="C534" s="8" t="s">
        <v>862</v>
      </c>
      <c r="D534" s="8">
        <v>4</v>
      </c>
      <c r="E534" s="8" t="s">
        <v>1213</v>
      </c>
      <c r="F534" s="8">
        <v>1</v>
      </c>
      <c r="G534" s="8" t="s">
        <v>657</v>
      </c>
      <c r="H534" s="8">
        <v>3</v>
      </c>
      <c r="I534" s="8" t="s">
        <v>658</v>
      </c>
      <c r="J534" s="8">
        <v>3</v>
      </c>
      <c r="K534" s="8" t="s">
        <v>1214</v>
      </c>
      <c r="L534" s="8">
        <v>3</v>
      </c>
      <c r="M534" s="8" t="s">
        <v>317</v>
      </c>
      <c r="N534" s="8" t="s">
        <v>1109</v>
      </c>
      <c r="O534" s="8" t="s">
        <v>1234</v>
      </c>
      <c r="P534" s="114" t="s">
        <v>1233</v>
      </c>
      <c r="Q534" s="8"/>
    </row>
    <row r="535" spans="1:17" ht="18" customHeight="1" x14ac:dyDescent="0.3">
      <c r="A535" s="8" t="s">
        <v>1232</v>
      </c>
      <c r="B535" s="8" t="s">
        <v>1233</v>
      </c>
      <c r="C535" s="8" t="s">
        <v>862</v>
      </c>
      <c r="D535" s="8">
        <v>4</v>
      </c>
      <c r="E535" s="8" t="s">
        <v>1213</v>
      </c>
      <c r="F535" s="8">
        <v>1</v>
      </c>
      <c r="G535" s="8" t="s">
        <v>657</v>
      </c>
      <c r="H535" s="8">
        <v>3</v>
      </c>
      <c r="I535" s="8" t="s">
        <v>658</v>
      </c>
      <c r="J535" s="8">
        <v>3</v>
      </c>
      <c r="K535" s="8" t="s">
        <v>1214</v>
      </c>
      <c r="L535" s="8">
        <v>3</v>
      </c>
      <c r="M535" s="8" t="s">
        <v>317</v>
      </c>
      <c r="N535" s="8" t="s">
        <v>1110</v>
      </c>
      <c r="O535" s="8" t="s">
        <v>1234</v>
      </c>
      <c r="P535" s="114" t="s">
        <v>1233</v>
      </c>
      <c r="Q535" s="8"/>
    </row>
    <row r="536" spans="1:17" ht="18" customHeight="1" x14ac:dyDescent="0.3">
      <c r="A536" s="8" t="s">
        <v>1232</v>
      </c>
      <c r="B536" s="8" t="s">
        <v>1233</v>
      </c>
      <c r="C536" s="8" t="s">
        <v>862</v>
      </c>
      <c r="D536" s="8">
        <v>4</v>
      </c>
      <c r="E536" s="8" t="s">
        <v>1213</v>
      </c>
      <c r="F536" s="8">
        <v>1</v>
      </c>
      <c r="G536" s="8" t="s">
        <v>657</v>
      </c>
      <c r="H536" s="8">
        <v>3</v>
      </c>
      <c r="I536" s="8" t="s">
        <v>658</v>
      </c>
      <c r="J536" s="8">
        <v>3</v>
      </c>
      <c r="K536" s="8" t="s">
        <v>1214</v>
      </c>
      <c r="L536" s="8">
        <v>3</v>
      </c>
      <c r="M536" s="8" t="s">
        <v>317</v>
      </c>
      <c r="N536" s="8" t="s">
        <v>1146</v>
      </c>
      <c r="O536" s="8" t="s">
        <v>1234</v>
      </c>
      <c r="P536" s="114" t="s">
        <v>1233</v>
      </c>
      <c r="Q536" s="8"/>
    </row>
    <row r="537" spans="1:17" ht="18" customHeight="1" x14ac:dyDescent="0.3">
      <c r="A537" s="8" t="s">
        <v>1232</v>
      </c>
      <c r="B537" s="8" t="s">
        <v>1233</v>
      </c>
      <c r="C537" s="8" t="s">
        <v>862</v>
      </c>
      <c r="D537" s="8">
        <v>4</v>
      </c>
      <c r="E537" s="8" t="s">
        <v>1213</v>
      </c>
      <c r="F537" s="8">
        <v>1</v>
      </c>
      <c r="G537" s="8" t="s">
        <v>657</v>
      </c>
      <c r="H537" s="8">
        <v>3</v>
      </c>
      <c r="I537" s="8" t="s">
        <v>658</v>
      </c>
      <c r="J537" s="8">
        <v>3</v>
      </c>
      <c r="K537" s="8" t="s">
        <v>1214</v>
      </c>
      <c r="L537" s="8">
        <v>3</v>
      </c>
      <c r="M537" s="8" t="s">
        <v>317</v>
      </c>
      <c r="N537" s="8" t="s">
        <v>1147</v>
      </c>
      <c r="O537" s="8" t="s">
        <v>1234</v>
      </c>
      <c r="P537" s="114" t="s">
        <v>1233</v>
      </c>
      <c r="Q537" s="8"/>
    </row>
    <row r="538" spans="1:17" ht="18" customHeight="1" x14ac:dyDescent="0.3">
      <c r="A538" s="8" t="s">
        <v>1232</v>
      </c>
      <c r="B538" s="8" t="s">
        <v>1233</v>
      </c>
      <c r="C538" s="8" t="s">
        <v>862</v>
      </c>
      <c r="D538" s="8">
        <v>4</v>
      </c>
      <c r="E538" s="8" t="s">
        <v>1213</v>
      </c>
      <c r="F538" s="8">
        <v>1</v>
      </c>
      <c r="G538" s="8" t="s">
        <v>657</v>
      </c>
      <c r="H538" s="8">
        <v>3</v>
      </c>
      <c r="I538" s="8" t="s">
        <v>658</v>
      </c>
      <c r="J538" s="8">
        <v>3</v>
      </c>
      <c r="K538" s="8" t="s">
        <v>1214</v>
      </c>
      <c r="L538" s="8">
        <v>3</v>
      </c>
      <c r="M538" s="8" t="s">
        <v>317</v>
      </c>
      <c r="N538" s="8" t="s">
        <v>1149</v>
      </c>
      <c r="O538" s="8" t="s">
        <v>1234</v>
      </c>
      <c r="P538" s="114" t="s">
        <v>1233</v>
      </c>
      <c r="Q538" s="8"/>
    </row>
    <row r="539" spans="1:17" ht="18" customHeight="1" x14ac:dyDescent="0.3">
      <c r="A539" s="8" t="s">
        <v>1232</v>
      </c>
      <c r="B539" s="8" t="s">
        <v>1233</v>
      </c>
      <c r="C539" s="8" t="s">
        <v>862</v>
      </c>
      <c r="D539" s="8">
        <v>4</v>
      </c>
      <c r="E539" s="8" t="s">
        <v>1213</v>
      </c>
      <c r="F539" s="8">
        <v>1</v>
      </c>
      <c r="G539" s="8" t="s">
        <v>657</v>
      </c>
      <c r="H539" s="8">
        <v>3</v>
      </c>
      <c r="I539" s="8" t="s">
        <v>658</v>
      </c>
      <c r="J539" s="8">
        <v>3</v>
      </c>
      <c r="K539" s="8" t="s">
        <v>1214</v>
      </c>
      <c r="L539" s="8">
        <v>3</v>
      </c>
      <c r="M539" s="8" t="s">
        <v>317</v>
      </c>
      <c r="N539" s="8" t="s">
        <v>1179</v>
      </c>
      <c r="O539" s="8" t="s">
        <v>1234</v>
      </c>
      <c r="P539" s="114" t="s">
        <v>1233</v>
      </c>
      <c r="Q539" s="8"/>
    </row>
    <row r="540" spans="1:17" ht="18" customHeight="1" x14ac:dyDescent="0.3">
      <c r="A540" s="8" t="s">
        <v>1232</v>
      </c>
      <c r="B540" s="8" t="s">
        <v>1233</v>
      </c>
      <c r="C540" s="8" t="s">
        <v>862</v>
      </c>
      <c r="D540" s="8">
        <v>4</v>
      </c>
      <c r="E540" s="8" t="s">
        <v>1213</v>
      </c>
      <c r="F540" s="8">
        <v>1</v>
      </c>
      <c r="G540" s="8" t="s">
        <v>657</v>
      </c>
      <c r="H540" s="8">
        <v>3</v>
      </c>
      <c r="I540" s="8" t="s">
        <v>658</v>
      </c>
      <c r="J540" s="8">
        <v>3</v>
      </c>
      <c r="K540" s="8" t="s">
        <v>1214</v>
      </c>
      <c r="L540" s="8">
        <v>3</v>
      </c>
      <c r="M540" s="8" t="s">
        <v>319</v>
      </c>
      <c r="N540" s="8" t="s">
        <v>1148</v>
      </c>
      <c r="O540" s="8" t="s">
        <v>1234</v>
      </c>
      <c r="P540" s="114" t="s">
        <v>1233</v>
      </c>
      <c r="Q540" s="8"/>
    </row>
    <row r="541" spans="1:17" ht="18" customHeight="1" x14ac:dyDescent="0.3">
      <c r="A541" s="8" t="s">
        <v>1232</v>
      </c>
      <c r="B541" s="8" t="s">
        <v>1233</v>
      </c>
      <c r="C541" s="8" t="s">
        <v>862</v>
      </c>
      <c r="D541" s="8">
        <v>4</v>
      </c>
      <c r="E541" s="8" t="s">
        <v>1213</v>
      </c>
      <c r="F541" s="8">
        <v>1</v>
      </c>
      <c r="G541" s="8" t="s">
        <v>657</v>
      </c>
      <c r="H541" s="8">
        <v>3</v>
      </c>
      <c r="I541" s="8" t="s">
        <v>658</v>
      </c>
      <c r="J541" s="8">
        <v>3</v>
      </c>
      <c r="K541" s="8" t="s">
        <v>1214</v>
      </c>
      <c r="L541" s="8">
        <v>3</v>
      </c>
      <c r="M541" s="8" t="s">
        <v>318</v>
      </c>
      <c r="N541" s="8" t="s">
        <v>1150</v>
      </c>
      <c r="O541" s="8" t="s">
        <v>1234</v>
      </c>
      <c r="P541" s="114" t="s">
        <v>1233</v>
      </c>
      <c r="Q541" s="8"/>
    </row>
    <row r="542" spans="1:17" ht="18" customHeight="1" x14ac:dyDescent="0.3">
      <c r="A542" s="8" t="s">
        <v>1232</v>
      </c>
      <c r="B542" s="8" t="s">
        <v>1233</v>
      </c>
      <c r="C542" s="8" t="s">
        <v>862</v>
      </c>
      <c r="D542" s="8">
        <v>4</v>
      </c>
      <c r="E542" s="8" t="s">
        <v>1213</v>
      </c>
      <c r="F542" s="8">
        <v>1</v>
      </c>
      <c r="G542" s="8" t="s">
        <v>657</v>
      </c>
      <c r="H542" s="8">
        <v>3</v>
      </c>
      <c r="I542" s="8" t="s">
        <v>658</v>
      </c>
      <c r="J542" s="8">
        <v>3</v>
      </c>
      <c r="K542" s="8" t="s">
        <v>1214</v>
      </c>
      <c r="L542" s="8">
        <v>3</v>
      </c>
      <c r="M542" s="8" t="s">
        <v>318</v>
      </c>
      <c r="N542" s="8" t="s">
        <v>1160</v>
      </c>
      <c r="O542" s="8" t="s">
        <v>1234</v>
      </c>
      <c r="P542" s="114" t="s">
        <v>1233</v>
      </c>
      <c r="Q542" s="8"/>
    </row>
    <row r="543" spans="1:17" ht="18" customHeight="1" x14ac:dyDescent="0.3">
      <c r="A543" s="8" t="s">
        <v>1232</v>
      </c>
      <c r="B543" s="8" t="s">
        <v>1233</v>
      </c>
      <c r="C543" s="8" t="s">
        <v>862</v>
      </c>
      <c r="D543" s="8">
        <v>4</v>
      </c>
      <c r="E543" s="8" t="s">
        <v>1213</v>
      </c>
      <c r="F543" s="8">
        <v>1</v>
      </c>
      <c r="G543" s="8" t="s">
        <v>657</v>
      </c>
      <c r="H543" s="8">
        <v>3</v>
      </c>
      <c r="I543" s="8" t="s">
        <v>658</v>
      </c>
      <c r="J543" s="8">
        <v>3</v>
      </c>
      <c r="K543" s="8" t="s">
        <v>1214</v>
      </c>
      <c r="L543" s="8">
        <v>3</v>
      </c>
      <c r="M543" s="8" t="s">
        <v>318</v>
      </c>
      <c r="N543" s="8" t="s">
        <v>1184</v>
      </c>
      <c r="O543" s="8" t="s">
        <v>1234</v>
      </c>
      <c r="P543" s="114" t="s">
        <v>1233</v>
      </c>
      <c r="Q543" s="8"/>
    </row>
    <row r="544" spans="1:17" ht="18" customHeight="1" x14ac:dyDescent="0.3">
      <c r="A544" s="8" t="s">
        <v>1232</v>
      </c>
      <c r="B544" s="8" t="s">
        <v>1233</v>
      </c>
      <c r="C544" s="8" t="s">
        <v>862</v>
      </c>
      <c r="D544" s="8">
        <v>4</v>
      </c>
      <c r="E544" s="8" t="s">
        <v>1213</v>
      </c>
      <c r="F544" s="8">
        <v>1</v>
      </c>
      <c r="G544" s="8" t="s">
        <v>657</v>
      </c>
      <c r="H544" s="8">
        <v>3</v>
      </c>
      <c r="I544" s="8" t="s">
        <v>658</v>
      </c>
      <c r="J544" s="8">
        <v>3</v>
      </c>
      <c r="K544" s="8" t="s">
        <v>1214</v>
      </c>
      <c r="L544" s="8">
        <v>3</v>
      </c>
      <c r="M544" s="8" t="s">
        <v>318</v>
      </c>
      <c r="N544" s="8" t="s">
        <v>1185</v>
      </c>
      <c r="O544" s="8" t="s">
        <v>1234</v>
      </c>
      <c r="P544" s="114" t="s">
        <v>1233</v>
      </c>
      <c r="Q544" s="8"/>
    </row>
    <row r="545" spans="1:17" ht="18" customHeight="1" x14ac:dyDescent="0.3">
      <c r="A545" s="8" t="s">
        <v>1232</v>
      </c>
      <c r="B545" s="8" t="s">
        <v>1233</v>
      </c>
      <c r="C545" s="8" t="s">
        <v>862</v>
      </c>
      <c r="D545" s="8">
        <v>4</v>
      </c>
      <c r="E545" s="8" t="s">
        <v>1213</v>
      </c>
      <c r="F545" s="8">
        <v>1</v>
      </c>
      <c r="G545" s="8" t="s">
        <v>657</v>
      </c>
      <c r="H545" s="8">
        <v>3</v>
      </c>
      <c r="I545" s="8" t="s">
        <v>658</v>
      </c>
      <c r="J545" s="8">
        <v>3</v>
      </c>
      <c r="K545" s="8" t="s">
        <v>1214</v>
      </c>
      <c r="L545" s="8">
        <v>3</v>
      </c>
      <c r="M545" s="8" t="s">
        <v>318</v>
      </c>
      <c r="N545" s="8" t="s">
        <v>1186</v>
      </c>
      <c r="O545" s="8" t="s">
        <v>1234</v>
      </c>
      <c r="P545" s="114" t="s">
        <v>1233</v>
      </c>
      <c r="Q545" s="8"/>
    </row>
    <row r="546" spans="1:17" ht="18" customHeight="1" x14ac:dyDescent="0.3">
      <c r="A546" s="8" t="s">
        <v>1232</v>
      </c>
      <c r="B546" s="8" t="s">
        <v>1233</v>
      </c>
      <c r="C546" s="8" t="s">
        <v>862</v>
      </c>
      <c r="D546" s="8">
        <v>4</v>
      </c>
      <c r="E546" s="8" t="s">
        <v>1213</v>
      </c>
      <c r="F546" s="8">
        <v>1</v>
      </c>
      <c r="G546" s="8" t="s">
        <v>657</v>
      </c>
      <c r="H546" s="8">
        <v>3</v>
      </c>
      <c r="I546" s="8" t="s">
        <v>658</v>
      </c>
      <c r="J546" s="8">
        <v>3</v>
      </c>
      <c r="K546" s="8" t="s">
        <v>1214</v>
      </c>
      <c r="L546" s="8">
        <v>3</v>
      </c>
      <c r="M546" s="8" t="s">
        <v>318</v>
      </c>
      <c r="N546" s="8" t="s">
        <v>1187</v>
      </c>
      <c r="O546" s="8" t="s">
        <v>1234</v>
      </c>
      <c r="P546" s="114" t="s">
        <v>1233</v>
      </c>
      <c r="Q546" s="8"/>
    </row>
    <row r="547" spans="1:17" ht="18" customHeight="1" x14ac:dyDescent="0.3">
      <c r="A547" s="8" t="s">
        <v>1232</v>
      </c>
      <c r="B547" s="8" t="s">
        <v>1233</v>
      </c>
      <c r="C547" s="8" t="s">
        <v>862</v>
      </c>
      <c r="D547" s="8">
        <v>4</v>
      </c>
      <c r="E547" s="8" t="s">
        <v>1213</v>
      </c>
      <c r="F547" s="8">
        <v>1</v>
      </c>
      <c r="G547" s="8" t="s">
        <v>657</v>
      </c>
      <c r="H547" s="8">
        <v>3</v>
      </c>
      <c r="I547" s="8" t="s">
        <v>658</v>
      </c>
      <c r="J547" s="8">
        <v>3</v>
      </c>
      <c r="K547" s="8" t="s">
        <v>1214</v>
      </c>
      <c r="L547" s="8">
        <v>3</v>
      </c>
      <c r="M547" s="8" t="s">
        <v>318</v>
      </c>
      <c r="N547" s="8" t="s">
        <v>1188</v>
      </c>
      <c r="O547" s="8" t="s">
        <v>1234</v>
      </c>
      <c r="P547" s="114" t="s">
        <v>1233</v>
      </c>
      <c r="Q547" s="8"/>
    </row>
    <row r="548" spans="1:17" ht="18" customHeight="1" x14ac:dyDescent="0.3">
      <c r="A548" s="8" t="s">
        <v>1232</v>
      </c>
      <c r="B548" s="8" t="s">
        <v>1233</v>
      </c>
      <c r="C548" s="8" t="s">
        <v>862</v>
      </c>
      <c r="D548" s="8">
        <v>4</v>
      </c>
      <c r="E548" s="8" t="s">
        <v>1213</v>
      </c>
      <c r="F548" s="8">
        <v>1</v>
      </c>
      <c r="G548" s="8" t="s">
        <v>657</v>
      </c>
      <c r="H548" s="8">
        <v>3</v>
      </c>
      <c r="I548" s="8" t="s">
        <v>658</v>
      </c>
      <c r="J548" s="8">
        <v>3</v>
      </c>
      <c r="K548" s="8" t="s">
        <v>1214</v>
      </c>
      <c r="L548" s="8">
        <v>3</v>
      </c>
      <c r="M548" s="8" t="s">
        <v>318</v>
      </c>
      <c r="N548" s="8" t="s">
        <v>1190</v>
      </c>
      <c r="O548" s="8" t="s">
        <v>1234</v>
      </c>
      <c r="P548" s="114" t="s">
        <v>1233</v>
      </c>
      <c r="Q548" s="8"/>
    </row>
    <row r="549" spans="1:17" ht="18" customHeight="1" x14ac:dyDescent="0.3">
      <c r="A549" s="8" t="s">
        <v>1232</v>
      </c>
      <c r="B549" s="8" t="s">
        <v>1233</v>
      </c>
      <c r="C549" s="8" t="s">
        <v>862</v>
      </c>
      <c r="D549" s="8">
        <v>4</v>
      </c>
      <c r="E549" s="8" t="s">
        <v>1213</v>
      </c>
      <c r="F549" s="8">
        <v>1</v>
      </c>
      <c r="G549" s="8" t="s">
        <v>657</v>
      </c>
      <c r="H549" s="8">
        <v>3</v>
      </c>
      <c r="I549" s="8" t="s">
        <v>658</v>
      </c>
      <c r="J549" s="8">
        <v>3</v>
      </c>
      <c r="K549" s="8" t="s">
        <v>1214</v>
      </c>
      <c r="L549" s="8">
        <v>3</v>
      </c>
      <c r="M549" s="8" t="s">
        <v>318</v>
      </c>
      <c r="N549" s="8" t="s">
        <v>1191</v>
      </c>
      <c r="O549" s="8" t="s">
        <v>1234</v>
      </c>
      <c r="P549" s="114" t="s">
        <v>1233</v>
      </c>
      <c r="Q549" s="8"/>
    </row>
    <row r="550" spans="1:17" ht="18" customHeight="1" x14ac:dyDescent="0.3">
      <c r="A550" s="8" t="s">
        <v>1232</v>
      </c>
      <c r="B550" s="8" t="s">
        <v>1233</v>
      </c>
      <c r="C550" s="8" t="s">
        <v>862</v>
      </c>
      <c r="D550" s="8">
        <v>4</v>
      </c>
      <c r="E550" s="8" t="s">
        <v>1213</v>
      </c>
      <c r="F550" s="8">
        <v>1</v>
      </c>
      <c r="G550" s="8" t="s">
        <v>657</v>
      </c>
      <c r="H550" s="8">
        <v>3</v>
      </c>
      <c r="I550" s="8" t="s">
        <v>658</v>
      </c>
      <c r="J550" s="8">
        <v>3</v>
      </c>
      <c r="K550" s="8" t="s">
        <v>1214</v>
      </c>
      <c r="L550" s="8">
        <v>3</v>
      </c>
      <c r="M550" s="8" t="s">
        <v>318</v>
      </c>
      <c r="N550" s="8" t="s">
        <v>1192</v>
      </c>
      <c r="O550" s="8" t="s">
        <v>1234</v>
      </c>
      <c r="P550" s="114" t="s">
        <v>1233</v>
      </c>
      <c r="Q550" s="8"/>
    </row>
    <row r="551" spans="1:17" ht="18" customHeight="1" x14ac:dyDescent="0.3">
      <c r="A551" s="8" t="s">
        <v>1232</v>
      </c>
      <c r="B551" s="8" t="s">
        <v>1233</v>
      </c>
      <c r="C551" s="8" t="s">
        <v>862</v>
      </c>
      <c r="D551" s="8">
        <v>4</v>
      </c>
      <c r="E551" s="8" t="s">
        <v>1213</v>
      </c>
      <c r="F551" s="8">
        <v>1</v>
      </c>
      <c r="G551" s="8" t="s">
        <v>657</v>
      </c>
      <c r="H551" s="8">
        <v>3</v>
      </c>
      <c r="I551" s="8" t="s">
        <v>658</v>
      </c>
      <c r="J551" s="8">
        <v>3</v>
      </c>
      <c r="K551" s="8" t="s">
        <v>1214</v>
      </c>
      <c r="L551" s="8">
        <v>3</v>
      </c>
      <c r="M551" s="8" t="s">
        <v>318</v>
      </c>
      <c r="N551" s="8" t="s">
        <v>1193</v>
      </c>
      <c r="O551" s="8" t="s">
        <v>1234</v>
      </c>
      <c r="P551" s="114" t="s">
        <v>1233</v>
      </c>
      <c r="Q551" s="8"/>
    </row>
    <row r="552" spans="1:17" ht="18" customHeight="1" x14ac:dyDescent="0.3">
      <c r="A552" s="8" t="s">
        <v>1232</v>
      </c>
      <c r="B552" s="8" t="s">
        <v>1233</v>
      </c>
      <c r="C552" s="8" t="s">
        <v>862</v>
      </c>
      <c r="D552" s="8">
        <v>4</v>
      </c>
      <c r="E552" s="8" t="s">
        <v>1213</v>
      </c>
      <c r="F552" s="8">
        <v>1</v>
      </c>
      <c r="G552" s="8" t="s">
        <v>657</v>
      </c>
      <c r="H552" s="8">
        <v>3</v>
      </c>
      <c r="I552" s="8" t="s">
        <v>658</v>
      </c>
      <c r="J552" s="8">
        <v>3</v>
      </c>
      <c r="K552" s="8" t="s">
        <v>1214</v>
      </c>
      <c r="L552" s="8">
        <v>3</v>
      </c>
      <c r="M552" s="8" t="s">
        <v>371</v>
      </c>
      <c r="N552" s="8" t="s">
        <v>1158</v>
      </c>
      <c r="O552" s="8" t="s">
        <v>1234</v>
      </c>
      <c r="P552" s="114" t="s">
        <v>1233</v>
      </c>
      <c r="Q552" s="8"/>
    </row>
    <row r="553" spans="1:17" ht="18" customHeight="1" x14ac:dyDescent="0.3">
      <c r="A553" s="8" t="s">
        <v>1232</v>
      </c>
      <c r="B553" s="8" t="s">
        <v>1233</v>
      </c>
      <c r="C553" s="8" t="s">
        <v>862</v>
      </c>
      <c r="D553" s="8">
        <v>4</v>
      </c>
      <c r="E553" s="8" t="s">
        <v>1213</v>
      </c>
      <c r="F553" s="8">
        <v>1</v>
      </c>
      <c r="G553" s="8" t="s">
        <v>657</v>
      </c>
      <c r="H553" s="8">
        <v>3</v>
      </c>
      <c r="I553" s="8" t="s">
        <v>658</v>
      </c>
      <c r="J553" s="8">
        <v>3</v>
      </c>
      <c r="K553" s="8" t="s">
        <v>1214</v>
      </c>
      <c r="L553" s="8">
        <v>3</v>
      </c>
      <c r="M553" s="8" t="s">
        <v>371</v>
      </c>
      <c r="N553" s="8" t="s">
        <v>1163</v>
      </c>
      <c r="O553" s="8" t="s">
        <v>1234</v>
      </c>
      <c r="P553" s="114" t="s">
        <v>1233</v>
      </c>
      <c r="Q553" s="8"/>
    </row>
    <row r="554" spans="1:17" ht="18" customHeight="1" x14ac:dyDescent="0.3">
      <c r="A554" s="8" t="s">
        <v>1232</v>
      </c>
      <c r="B554" s="8" t="s">
        <v>1233</v>
      </c>
      <c r="C554" s="8" t="s">
        <v>862</v>
      </c>
      <c r="D554" s="8">
        <v>4</v>
      </c>
      <c r="E554" s="8" t="s">
        <v>1213</v>
      </c>
      <c r="F554" s="8">
        <v>1</v>
      </c>
      <c r="G554" s="8" t="s">
        <v>657</v>
      </c>
      <c r="H554" s="8">
        <v>3</v>
      </c>
      <c r="I554" s="8" t="s">
        <v>658</v>
      </c>
      <c r="J554" s="8">
        <v>3</v>
      </c>
      <c r="K554" s="8" t="s">
        <v>1214</v>
      </c>
      <c r="L554" s="8">
        <v>3</v>
      </c>
      <c r="M554" s="8" t="s">
        <v>371</v>
      </c>
      <c r="N554" s="8" t="s">
        <v>1164</v>
      </c>
      <c r="O554" s="8" t="s">
        <v>1234</v>
      </c>
      <c r="P554" s="114" t="s">
        <v>1233</v>
      </c>
      <c r="Q554" s="8"/>
    </row>
    <row r="555" spans="1:17" ht="18" customHeight="1" x14ac:dyDescent="0.3">
      <c r="A555" s="8" t="s">
        <v>1232</v>
      </c>
      <c r="B555" s="8" t="s">
        <v>1233</v>
      </c>
      <c r="C555" s="8" t="s">
        <v>862</v>
      </c>
      <c r="D555" s="8">
        <v>4</v>
      </c>
      <c r="E555" s="8" t="s">
        <v>1213</v>
      </c>
      <c r="F555" s="8">
        <v>1</v>
      </c>
      <c r="G555" s="8" t="s">
        <v>657</v>
      </c>
      <c r="H555" s="8">
        <v>3</v>
      </c>
      <c r="I555" s="8" t="s">
        <v>658</v>
      </c>
      <c r="J555" s="8">
        <v>3</v>
      </c>
      <c r="K555" s="8" t="s">
        <v>1214</v>
      </c>
      <c r="L555" s="8">
        <v>3</v>
      </c>
      <c r="M555" s="8" t="s">
        <v>371</v>
      </c>
      <c r="N555" s="8" t="s">
        <v>1165</v>
      </c>
      <c r="O555" s="8" t="s">
        <v>1234</v>
      </c>
      <c r="P555" s="114" t="s">
        <v>1233</v>
      </c>
      <c r="Q555" s="8"/>
    </row>
    <row r="556" spans="1:17" ht="18" customHeight="1" x14ac:dyDescent="0.3">
      <c r="A556" s="8" t="s">
        <v>1232</v>
      </c>
      <c r="B556" s="8" t="s">
        <v>1233</v>
      </c>
      <c r="C556" s="8" t="s">
        <v>862</v>
      </c>
      <c r="D556" s="8">
        <v>4</v>
      </c>
      <c r="E556" s="8" t="s">
        <v>1213</v>
      </c>
      <c r="F556" s="8">
        <v>1</v>
      </c>
      <c r="G556" s="8" t="s">
        <v>657</v>
      </c>
      <c r="H556" s="8">
        <v>3</v>
      </c>
      <c r="I556" s="8" t="s">
        <v>658</v>
      </c>
      <c r="J556" s="8">
        <v>3</v>
      </c>
      <c r="K556" s="8" t="s">
        <v>1214</v>
      </c>
      <c r="L556" s="8">
        <v>3</v>
      </c>
      <c r="M556" s="8" t="s">
        <v>371</v>
      </c>
      <c r="N556" s="8" t="s">
        <v>1166</v>
      </c>
      <c r="O556" s="8" t="s">
        <v>1234</v>
      </c>
      <c r="P556" s="114" t="s">
        <v>1233</v>
      </c>
      <c r="Q556" s="8"/>
    </row>
    <row r="557" spans="1:17" ht="18" customHeight="1" x14ac:dyDescent="0.3">
      <c r="A557" s="8" t="s">
        <v>1232</v>
      </c>
      <c r="B557" s="8" t="s">
        <v>1233</v>
      </c>
      <c r="C557" s="8" t="s">
        <v>862</v>
      </c>
      <c r="D557" s="8">
        <v>4</v>
      </c>
      <c r="E557" s="8" t="s">
        <v>1213</v>
      </c>
      <c r="F557" s="8">
        <v>1</v>
      </c>
      <c r="G557" s="8" t="s">
        <v>657</v>
      </c>
      <c r="H557" s="8">
        <v>3</v>
      </c>
      <c r="I557" s="8" t="s">
        <v>658</v>
      </c>
      <c r="J557" s="8">
        <v>3</v>
      </c>
      <c r="K557" s="8" t="s">
        <v>1214</v>
      </c>
      <c r="L557" s="8">
        <v>3</v>
      </c>
      <c r="M557" s="8" t="s">
        <v>371</v>
      </c>
      <c r="N557" s="8" t="s">
        <v>1167</v>
      </c>
      <c r="O557" s="8" t="s">
        <v>1234</v>
      </c>
      <c r="P557" s="114" t="s">
        <v>1233</v>
      </c>
      <c r="Q557" s="8"/>
    </row>
    <row r="558" spans="1:17" ht="18" customHeight="1" x14ac:dyDescent="0.3">
      <c r="A558" s="8" t="s">
        <v>1232</v>
      </c>
      <c r="B558" s="8" t="s">
        <v>1233</v>
      </c>
      <c r="C558" s="8" t="s">
        <v>862</v>
      </c>
      <c r="D558" s="8">
        <v>4</v>
      </c>
      <c r="E558" s="8" t="s">
        <v>1213</v>
      </c>
      <c r="F558" s="8">
        <v>1</v>
      </c>
      <c r="G558" s="8" t="s">
        <v>657</v>
      </c>
      <c r="H558" s="8">
        <v>3</v>
      </c>
      <c r="I558" s="8" t="s">
        <v>658</v>
      </c>
      <c r="J558" s="8">
        <v>3</v>
      </c>
      <c r="K558" s="8" t="s">
        <v>1214</v>
      </c>
      <c r="L558" s="8">
        <v>3</v>
      </c>
      <c r="M558" s="8" t="s">
        <v>371</v>
      </c>
      <c r="N558" s="8" t="s">
        <v>1168</v>
      </c>
      <c r="O558" s="8" t="s">
        <v>1234</v>
      </c>
      <c r="P558" s="114" t="s">
        <v>1233</v>
      </c>
      <c r="Q558" s="8"/>
    </row>
    <row r="559" spans="1:17" ht="18" customHeight="1" x14ac:dyDescent="0.3">
      <c r="A559" s="8" t="s">
        <v>1232</v>
      </c>
      <c r="B559" s="8" t="s">
        <v>1233</v>
      </c>
      <c r="C559" s="8" t="s">
        <v>862</v>
      </c>
      <c r="D559" s="8">
        <v>4</v>
      </c>
      <c r="E559" s="8" t="s">
        <v>1213</v>
      </c>
      <c r="F559" s="8">
        <v>1</v>
      </c>
      <c r="G559" s="8" t="s">
        <v>657</v>
      </c>
      <c r="H559" s="8">
        <v>3</v>
      </c>
      <c r="I559" s="8" t="s">
        <v>658</v>
      </c>
      <c r="J559" s="8">
        <v>3</v>
      </c>
      <c r="K559" s="8" t="s">
        <v>1214</v>
      </c>
      <c r="L559" s="8">
        <v>3</v>
      </c>
      <c r="M559" s="8" t="s">
        <v>371</v>
      </c>
      <c r="N559" s="8" t="s">
        <v>1169</v>
      </c>
      <c r="O559" s="8" t="s">
        <v>1234</v>
      </c>
      <c r="P559" s="114" t="s">
        <v>1233</v>
      </c>
      <c r="Q559" s="8"/>
    </row>
    <row r="560" spans="1:17" ht="18" customHeight="1" x14ac:dyDescent="0.3">
      <c r="A560" s="8" t="s">
        <v>1232</v>
      </c>
      <c r="B560" s="8" t="s">
        <v>1233</v>
      </c>
      <c r="C560" s="8" t="s">
        <v>862</v>
      </c>
      <c r="D560" s="8">
        <v>4</v>
      </c>
      <c r="E560" s="8" t="s">
        <v>1213</v>
      </c>
      <c r="F560" s="8">
        <v>1</v>
      </c>
      <c r="G560" s="8" t="s">
        <v>657</v>
      </c>
      <c r="H560" s="8">
        <v>3</v>
      </c>
      <c r="I560" s="8" t="s">
        <v>658</v>
      </c>
      <c r="J560" s="8">
        <v>3</v>
      </c>
      <c r="K560" s="8" t="s">
        <v>1214</v>
      </c>
      <c r="L560" s="8">
        <v>3</v>
      </c>
      <c r="M560" s="8" t="s">
        <v>371</v>
      </c>
      <c r="N560" s="8" t="s">
        <v>1170</v>
      </c>
      <c r="O560" s="8" t="s">
        <v>1234</v>
      </c>
      <c r="P560" s="114" t="s">
        <v>1233</v>
      </c>
      <c r="Q560" s="8"/>
    </row>
    <row r="561" spans="1:17" ht="18" customHeight="1" x14ac:dyDescent="0.3">
      <c r="A561" s="8" t="s">
        <v>1232</v>
      </c>
      <c r="B561" s="8" t="s">
        <v>1233</v>
      </c>
      <c r="C561" s="8" t="s">
        <v>862</v>
      </c>
      <c r="D561" s="8">
        <v>4</v>
      </c>
      <c r="E561" s="8" t="s">
        <v>1213</v>
      </c>
      <c r="F561" s="8">
        <v>1</v>
      </c>
      <c r="G561" s="8" t="s">
        <v>657</v>
      </c>
      <c r="H561" s="8">
        <v>3</v>
      </c>
      <c r="I561" s="8" t="s">
        <v>658</v>
      </c>
      <c r="J561" s="8">
        <v>3</v>
      </c>
      <c r="K561" s="8" t="s">
        <v>1214</v>
      </c>
      <c r="L561" s="8">
        <v>3</v>
      </c>
      <c r="M561" s="8" t="s">
        <v>371</v>
      </c>
      <c r="N561" s="8" t="s">
        <v>1171</v>
      </c>
      <c r="O561" s="8" t="s">
        <v>1234</v>
      </c>
      <c r="P561" s="114" t="s">
        <v>1233</v>
      </c>
      <c r="Q561" s="8"/>
    </row>
    <row r="562" spans="1:17" ht="18" customHeight="1" x14ac:dyDescent="0.3">
      <c r="A562" s="8" t="s">
        <v>1232</v>
      </c>
      <c r="B562" s="8" t="s">
        <v>1233</v>
      </c>
      <c r="C562" s="8" t="s">
        <v>862</v>
      </c>
      <c r="D562" s="8">
        <v>4</v>
      </c>
      <c r="E562" s="8" t="s">
        <v>1213</v>
      </c>
      <c r="F562" s="8">
        <v>1</v>
      </c>
      <c r="G562" s="8" t="s">
        <v>657</v>
      </c>
      <c r="H562" s="8">
        <v>3</v>
      </c>
      <c r="I562" s="8" t="s">
        <v>658</v>
      </c>
      <c r="J562" s="8">
        <v>3</v>
      </c>
      <c r="K562" s="8" t="s">
        <v>1214</v>
      </c>
      <c r="L562" s="8">
        <v>3</v>
      </c>
      <c r="M562" s="8" t="s">
        <v>371</v>
      </c>
      <c r="N562" s="8" t="s">
        <v>1172</v>
      </c>
      <c r="O562" s="8" t="s">
        <v>1234</v>
      </c>
      <c r="P562" s="114" t="s">
        <v>1233</v>
      </c>
      <c r="Q562" s="8"/>
    </row>
    <row r="563" spans="1:17" ht="18" customHeight="1" x14ac:dyDescent="0.3">
      <c r="A563" s="8" t="s">
        <v>1232</v>
      </c>
      <c r="B563" s="8" t="s">
        <v>1233</v>
      </c>
      <c r="C563" s="8" t="s">
        <v>862</v>
      </c>
      <c r="D563" s="8">
        <v>4</v>
      </c>
      <c r="E563" s="8" t="s">
        <v>1213</v>
      </c>
      <c r="F563" s="8">
        <v>1</v>
      </c>
      <c r="G563" s="8" t="s">
        <v>657</v>
      </c>
      <c r="H563" s="8">
        <v>3</v>
      </c>
      <c r="I563" s="8" t="s">
        <v>658</v>
      </c>
      <c r="J563" s="8">
        <v>3</v>
      </c>
      <c r="K563" s="8" t="s">
        <v>1214</v>
      </c>
      <c r="L563" s="8">
        <v>3</v>
      </c>
      <c r="M563" s="8" t="s">
        <v>371</v>
      </c>
      <c r="N563" s="8" t="s">
        <v>1173</v>
      </c>
      <c r="O563" s="8" t="s">
        <v>1234</v>
      </c>
      <c r="P563" s="114" t="s">
        <v>1233</v>
      </c>
      <c r="Q563" s="8"/>
    </row>
    <row r="564" spans="1:17" ht="18" customHeight="1" x14ac:dyDescent="0.3">
      <c r="A564" s="8" t="s">
        <v>1232</v>
      </c>
      <c r="B564" s="8" t="s">
        <v>1233</v>
      </c>
      <c r="C564" s="8" t="s">
        <v>862</v>
      </c>
      <c r="D564" s="8">
        <v>4</v>
      </c>
      <c r="E564" s="8" t="s">
        <v>1213</v>
      </c>
      <c r="F564" s="8">
        <v>1</v>
      </c>
      <c r="G564" s="8" t="s">
        <v>657</v>
      </c>
      <c r="H564" s="8">
        <v>3</v>
      </c>
      <c r="I564" s="8" t="s">
        <v>658</v>
      </c>
      <c r="J564" s="8">
        <v>3</v>
      </c>
      <c r="K564" s="8" t="s">
        <v>1214</v>
      </c>
      <c r="L564" s="8">
        <v>3</v>
      </c>
      <c r="M564" s="8" t="s">
        <v>371</v>
      </c>
      <c r="N564" s="8" t="s">
        <v>1174</v>
      </c>
      <c r="O564" s="8" t="s">
        <v>1234</v>
      </c>
      <c r="P564" s="114" t="s">
        <v>1233</v>
      </c>
      <c r="Q564" s="8"/>
    </row>
    <row r="565" spans="1:17" ht="18" customHeight="1" x14ac:dyDescent="0.3">
      <c r="A565" s="8" t="s">
        <v>1232</v>
      </c>
      <c r="B565" s="8" t="s">
        <v>1233</v>
      </c>
      <c r="C565" s="8" t="s">
        <v>862</v>
      </c>
      <c r="D565" s="8">
        <v>4</v>
      </c>
      <c r="E565" s="8" t="s">
        <v>1213</v>
      </c>
      <c r="F565" s="8">
        <v>1</v>
      </c>
      <c r="G565" s="8" t="s">
        <v>657</v>
      </c>
      <c r="H565" s="8">
        <v>3</v>
      </c>
      <c r="I565" s="8" t="s">
        <v>658</v>
      </c>
      <c r="J565" s="8">
        <v>3</v>
      </c>
      <c r="K565" s="8" t="s">
        <v>1214</v>
      </c>
      <c r="L565" s="8">
        <v>3</v>
      </c>
      <c r="M565" s="8" t="s">
        <v>371</v>
      </c>
      <c r="N565" s="8" t="s">
        <v>1175</v>
      </c>
      <c r="O565" s="8" t="s">
        <v>1234</v>
      </c>
      <c r="P565" s="114" t="s">
        <v>1233</v>
      </c>
      <c r="Q565" s="8"/>
    </row>
    <row r="566" spans="1:17" ht="18" customHeight="1" x14ac:dyDescent="0.3">
      <c r="A566" s="8" t="s">
        <v>1232</v>
      </c>
      <c r="B566" s="8" t="s">
        <v>1233</v>
      </c>
      <c r="C566" s="8" t="s">
        <v>862</v>
      </c>
      <c r="D566" s="8">
        <v>4</v>
      </c>
      <c r="E566" s="8" t="s">
        <v>1213</v>
      </c>
      <c r="F566" s="8">
        <v>1</v>
      </c>
      <c r="G566" s="8" t="s">
        <v>657</v>
      </c>
      <c r="H566" s="8">
        <v>3</v>
      </c>
      <c r="I566" s="8" t="s">
        <v>658</v>
      </c>
      <c r="J566" s="8">
        <v>3</v>
      </c>
      <c r="K566" s="8" t="s">
        <v>1214</v>
      </c>
      <c r="L566" s="8">
        <v>3</v>
      </c>
      <c r="M566" s="8" t="s">
        <v>371</v>
      </c>
      <c r="N566" s="8" t="s">
        <v>1176</v>
      </c>
      <c r="O566" s="8" t="s">
        <v>1234</v>
      </c>
      <c r="P566" s="114" t="s">
        <v>1233</v>
      </c>
      <c r="Q566" s="8"/>
    </row>
    <row r="567" spans="1:17" ht="18" customHeight="1" x14ac:dyDescent="0.3">
      <c r="A567" s="8" t="s">
        <v>1232</v>
      </c>
      <c r="B567" s="8" t="s">
        <v>1233</v>
      </c>
      <c r="C567" s="8" t="s">
        <v>862</v>
      </c>
      <c r="D567" s="8">
        <v>4</v>
      </c>
      <c r="E567" s="8" t="s">
        <v>1213</v>
      </c>
      <c r="F567" s="8">
        <v>1</v>
      </c>
      <c r="G567" s="8" t="s">
        <v>657</v>
      </c>
      <c r="H567" s="8">
        <v>3</v>
      </c>
      <c r="I567" s="8" t="s">
        <v>658</v>
      </c>
      <c r="J567" s="8">
        <v>3</v>
      </c>
      <c r="K567" s="8" t="s">
        <v>1214</v>
      </c>
      <c r="L567" s="8">
        <v>3</v>
      </c>
      <c r="M567" s="8" t="s">
        <v>371</v>
      </c>
      <c r="N567" s="8" t="s">
        <v>1180</v>
      </c>
      <c r="O567" s="8" t="s">
        <v>1234</v>
      </c>
      <c r="P567" s="114" t="s">
        <v>1233</v>
      </c>
      <c r="Q567" s="8"/>
    </row>
    <row r="568" spans="1:17" ht="18" customHeight="1" x14ac:dyDescent="0.3">
      <c r="A568" s="8" t="s">
        <v>1232</v>
      </c>
      <c r="B568" s="8" t="s">
        <v>1233</v>
      </c>
      <c r="C568" s="8" t="s">
        <v>862</v>
      </c>
      <c r="D568" s="8">
        <v>4</v>
      </c>
      <c r="E568" s="8" t="s">
        <v>1213</v>
      </c>
      <c r="F568" s="8">
        <v>1</v>
      </c>
      <c r="G568" s="8" t="s">
        <v>657</v>
      </c>
      <c r="H568" s="8">
        <v>3</v>
      </c>
      <c r="I568" s="8" t="s">
        <v>658</v>
      </c>
      <c r="J568" s="8">
        <v>3</v>
      </c>
      <c r="K568" s="8" t="s">
        <v>1214</v>
      </c>
      <c r="L568" s="8">
        <v>3</v>
      </c>
      <c r="M568" s="8" t="s">
        <v>371</v>
      </c>
      <c r="N568" s="8" t="s">
        <v>1181</v>
      </c>
      <c r="O568" s="8" t="s">
        <v>1234</v>
      </c>
      <c r="P568" s="114" t="s">
        <v>1233</v>
      </c>
      <c r="Q568" s="8"/>
    </row>
    <row r="569" spans="1:17" ht="18" customHeight="1" x14ac:dyDescent="0.3">
      <c r="A569" s="8" t="s">
        <v>1232</v>
      </c>
      <c r="B569" s="8" t="s">
        <v>1233</v>
      </c>
      <c r="C569" s="8" t="s">
        <v>862</v>
      </c>
      <c r="D569" s="8">
        <v>4</v>
      </c>
      <c r="E569" s="8" t="s">
        <v>1213</v>
      </c>
      <c r="F569" s="8">
        <v>1</v>
      </c>
      <c r="G569" s="8" t="s">
        <v>657</v>
      </c>
      <c r="H569" s="8">
        <v>3</v>
      </c>
      <c r="I569" s="8" t="s">
        <v>658</v>
      </c>
      <c r="J569" s="8">
        <v>3</v>
      </c>
      <c r="K569" s="8" t="s">
        <v>1214</v>
      </c>
      <c r="L569" s="8">
        <v>3</v>
      </c>
      <c r="M569" s="8" t="s">
        <v>371</v>
      </c>
      <c r="N569" s="8" t="s">
        <v>1182</v>
      </c>
      <c r="O569" s="8" t="s">
        <v>1234</v>
      </c>
      <c r="P569" s="114" t="s">
        <v>1233</v>
      </c>
      <c r="Q569" s="8"/>
    </row>
    <row r="570" spans="1:17" ht="18" customHeight="1" x14ac:dyDescent="0.3">
      <c r="A570" s="8" t="s">
        <v>1232</v>
      </c>
      <c r="B570" s="8" t="s">
        <v>1233</v>
      </c>
      <c r="C570" s="8" t="s">
        <v>862</v>
      </c>
      <c r="D570" s="8">
        <v>4</v>
      </c>
      <c r="E570" s="8" t="s">
        <v>1213</v>
      </c>
      <c r="F570" s="8">
        <v>1</v>
      </c>
      <c r="G570" s="8" t="s">
        <v>657</v>
      </c>
      <c r="H570" s="8">
        <v>3</v>
      </c>
      <c r="I570" s="8" t="s">
        <v>658</v>
      </c>
      <c r="J570" s="8">
        <v>3</v>
      </c>
      <c r="K570" s="8" t="s">
        <v>1214</v>
      </c>
      <c r="L570" s="8">
        <v>3</v>
      </c>
      <c r="M570" s="8" t="s">
        <v>371</v>
      </c>
      <c r="N570" s="8" t="s">
        <v>1183</v>
      </c>
      <c r="O570" s="8" t="s">
        <v>1234</v>
      </c>
      <c r="P570" s="114" t="s">
        <v>1233</v>
      </c>
      <c r="Q570" s="8"/>
    </row>
    <row r="571" spans="1:17" ht="18" customHeight="1" x14ac:dyDescent="0.3">
      <c r="A571" s="8" t="s">
        <v>1232</v>
      </c>
      <c r="B571" s="8" t="s">
        <v>1233</v>
      </c>
      <c r="C571" s="8" t="s">
        <v>862</v>
      </c>
      <c r="D571" s="8">
        <v>4</v>
      </c>
      <c r="E571" s="8" t="s">
        <v>1213</v>
      </c>
      <c r="F571" s="8">
        <v>1</v>
      </c>
      <c r="G571" s="8" t="s">
        <v>657</v>
      </c>
      <c r="H571" s="8">
        <v>3</v>
      </c>
      <c r="I571" s="8" t="s">
        <v>658</v>
      </c>
      <c r="J571" s="8">
        <v>3</v>
      </c>
      <c r="K571" s="8" t="s">
        <v>1214</v>
      </c>
      <c r="L571" s="8">
        <v>3</v>
      </c>
      <c r="M571" s="8" t="s">
        <v>355</v>
      </c>
      <c r="N571" s="8" t="s">
        <v>1159</v>
      </c>
      <c r="O571" s="8" t="s">
        <v>1234</v>
      </c>
      <c r="P571" s="114" t="s">
        <v>1233</v>
      </c>
      <c r="Q571" s="8"/>
    </row>
    <row r="572" spans="1:17" ht="18" customHeight="1" x14ac:dyDescent="0.3">
      <c r="A572" s="8" t="s">
        <v>1232</v>
      </c>
      <c r="B572" s="8" t="s">
        <v>1233</v>
      </c>
      <c r="C572" s="8" t="s">
        <v>862</v>
      </c>
      <c r="D572" s="8">
        <v>4</v>
      </c>
      <c r="E572" s="8" t="s">
        <v>1213</v>
      </c>
      <c r="F572" s="8">
        <v>1</v>
      </c>
      <c r="G572" s="8" t="s">
        <v>657</v>
      </c>
      <c r="H572" s="8">
        <v>3</v>
      </c>
      <c r="I572" s="8" t="s">
        <v>658</v>
      </c>
      <c r="J572" s="8">
        <v>3</v>
      </c>
      <c r="K572" s="8" t="s">
        <v>1214</v>
      </c>
      <c r="L572" s="8">
        <v>3</v>
      </c>
      <c r="M572" s="8" t="s">
        <v>355</v>
      </c>
      <c r="N572" s="8" t="s">
        <v>1161</v>
      </c>
      <c r="O572" s="8" t="s">
        <v>1234</v>
      </c>
      <c r="P572" s="114" t="s">
        <v>1233</v>
      </c>
      <c r="Q572" s="8"/>
    </row>
    <row r="573" spans="1:17" ht="18" customHeight="1" x14ac:dyDescent="0.3">
      <c r="A573" s="8" t="s">
        <v>1232</v>
      </c>
      <c r="B573" s="8" t="s">
        <v>1233</v>
      </c>
      <c r="C573" s="8" t="s">
        <v>862</v>
      </c>
      <c r="D573" s="8">
        <v>4</v>
      </c>
      <c r="E573" s="8" t="s">
        <v>1213</v>
      </c>
      <c r="F573" s="8">
        <v>1</v>
      </c>
      <c r="G573" s="8" t="s">
        <v>657</v>
      </c>
      <c r="H573" s="8">
        <v>3</v>
      </c>
      <c r="I573" s="8" t="s">
        <v>658</v>
      </c>
      <c r="J573" s="8">
        <v>3</v>
      </c>
      <c r="K573" s="8" t="s">
        <v>1214</v>
      </c>
      <c r="L573" s="8">
        <v>3</v>
      </c>
      <c r="M573" s="8" t="s">
        <v>321</v>
      </c>
      <c r="N573" s="8" t="s">
        <v>1162</v>
      </c>
      <c r="O573" s="8" t="s">
        <v>1234</v>
      </c>
      <c r="P573" s="114" t="s">
        <v>1233</v>
      </c>
      <c r="Q573" s="8"/>
    </row>
    <row r="574" spans="1:17" ht="18" customHeight="1" x14ac:dyDescent="0.3">
      <c r="A574" s="8" t="s">
        <v>1232</v>
      </c>
      <c r="B574" s="8" t="s">
        <v>1233</v>
      </c>
      <c r="C574" s="8" t="s">
        <v>862</v>
      </c>
      <c r="D574" s="8">
        <v>4</v>
      </c>
      <c r="E574" s="8" t="s">
        <v>1213</v>
      </c>
      <c r="F574" s="8">
        <v>1</v>
      </c>
      <c r="G574" s="8" t="s">
        <v>657</v>
      </c>
      <c r="H574" s="8">
        <v>3</v>
      </c>
      <c r="I574" s="8" t="s">
        <v>658</v>
      </c>
      <c r="J574" s="8">
        <v>3</v>
      </c>
      <c r="K574" s="8" t="s">
        <v>1214</v>
      </c>
      <c r="L574" s="8">
        <v>3</v>
      </c>
      <c r="M574" s="8" t="s">
        <v>321</v>
      </c>
      <c r="N574" s="8" t="s">
        <v>1177</v>
      </c>
      <c r="O574" s="8" t="s">
        <v>1234</v>
      </c>
      <c r="P574" s="114" t="s">
        <v>1233</v>
      </c>
      <c r="Q574" s="8"/>
    </row>
    <row r="575" spans="1:17" ht="18" customHeight="1" x14ac:dyDescent="0.3">
      <c r="A575" s="8" t="s">
        <v>1232</v>
      </c>
      <c r="B575" s="8" t="s">
        <v>1233</v>
      </c>
      <c r="C575" s="8" t="s">
        <v>862</v>
      </c>
      <c r="D575" s="8">
        <v>4</v>
      </c>
      <c r="E575" s="8" t="s">
        <v>1213</v>
      </c>
      <c r="F575" s="8">
        <v>1</v>
      </c>
      <c r="G575" s="8" t="s">
        <v>657</v>
      </c>
      <c r="H575" s="8">
        <v>3</v>
      </c>
      <c r="I575" s="8" t="s">
        <v>658</v>
      </c>
      <c r="J575" s="8">
        <v>3</v>
      </c>
      <c r="K575" s="8" t="s">
        <v>1214</v>
      </c>
      <c r="L575" s="8">
        <v>3</v>
      </c>
      <c r="M575" s="8" t="s">
        <v>321</v>
      </c>
      <c r="N575" s="8" t="s">
        <v>1178</v>
      </c>
      <c r="O575" s="8" t="s">
        <v>1234</v>
      </c>
      <c r="P575" s="114" t="s">
        <v>1233</v>
      </c>
      <c r="Q575" s="8"/>
    </row>
    <row r="576" spans="1:17" ht="18" customHeight="1" x14ac:dyDescent="0.3">
      <c r="A576" s="8" t="s">
        <v>1232</v>
      </c>
      <c r="B576" s="8" t="s">
        <v>1233</v>
      </c>
      <c r="C576" s="8" t="s">
        <v>862</v>
      </c>
      <c r="D576" s="8">
        <v>4</v>
      </c>
      <c r="E576" s="8" t="s">
        <v>1213</v>
      </c>
      <c r="F576" s="8">
        <v>1</v>
      </c>
      <c r="G576" s="8" t="s">
        <v>657</v>
      </c>
      <c r="H576" s="8">
        <v>3</v>
      </c>
      <c r="I576" s="8" t="s">
        <v>658</v>
      </c>
      <c r="J576" s="8">
        <v>3</v>
      </c>
      <c r="K576" s="8" t="s">
        <v>1214</v>
      </c>
      <c r="L576" s="8">
        <v>3</v>
      </c>
      <c r="M576" s="8" t="s">
        <v>78</v>
      </c>
      <c r="N576" s="8" t="s">
        <v>1189</v>
      </c>
      <c r="O576" s="8" t="s">
        <v>1234</v>
      </c>
      <c r="P576" s="114" t="s">
        <v>1233</v>
      </c>
      <c r="Q576" s="8"/>
    </row>
    <row r="577" spans="1:17" ht="18" customHeight="1" x14ac:dyDescent="0.3">
      <c r="A577" s="8" t="s">
        <v>1235</v>
      </c>
      <c r="B577" s="8" t="s">
        <v>1236</v>
      </c>
      <c r="C577" s="8" t="s">
        <v>655</v>
      </c>
      <c r="D577" s="8">
        <v>3</v>
      </c>
      <c r="E577" s="8" t="s">
        <v>656</v>
      </c>
      <c r="F577" s="8">
        <v>2</v>
      </c>
      <c r="G577" s="8" t="s">
        <v>657</v>
      </c>
      <c r="H577" s="8">
        <v>3</v>
      </c>
      <c r="I577" s="8" t="s">
        <v>654</v>
      </c>
      <c r="J577" s="8">
        <v>4</v>
      </c>
      <c r="K577" s="8" t="s">
        <v>494</v>
      </c>
      <c r="L577" s="8">
        <v>4</v>
      </c>
      <c r="M577" s="8" t="s">
        <v>317</v>
      </c>
      <c r="N577" s="8" t="s">
        <v>1042</v>
      </c>
      <c r="O577" s="8" t="s">
        <v>1237</v>
      </c>
      <c r="P577" s="114" t="s">
        <v>1236</v>
      </c>
      <c r="Q577" s="8"/>
    </row>
    <row r="578" spans="1:17" ht="18" customHeight="1" x14ac:dyDescent="0.3">
      <c r="A578" s="8" t="s">
        <v>1235</v>
      </c>
      <c r="B578" s="8" t="s">
        <v>1236</v>
      </c>
      <c r="C578" s="8" t="s">
        <v>655</v>
      </c>
      <c r="D578" s="8">
        <v>3</v>
      </c>
      <c r="E578" s="8" t="s">
        <v>656</v>
      </c>
      <c r="F578" s="8">
        <v>2</v>
      </c>
      <c r="G578" s="8" t="s">
        <v>657</v>
      </c>
      <c r="H578" s="8">
        <v>3</v>
      </c>
      <c r="I578" s="8" t="s">
        <v>654</v>
      </c>
      <c r="J578" s="8">
        <v>4</v>
      </c>
      <c r="K578" s="8" t="s">
        <v>494</v>
      </c>
      <c r="L578" s="8">
        <v>4</v>
      </c>
      <c r="M578" s="8" t="s">
        <v>317</v>
      </c>
      <c r="N578" s="8" t="s">
        <v>1044</v>
      </c>
      <c r="O578" s="8" t="s">
        <v>1237</v>
      </c>
      <c r="P578" s="114" t="s">
        <v>1236</v>
      </c>
      <c r="Q578" s="8"/>
    </row>
    <row r="579" spans="1:17" ht="18" customHeight="1" x14ac:dyDescent="0.3">
      <c r="A579" s="8" t="s">
        <v>1235</v>
      </c>
      <c r="B579" s="8" t="s">
        <v>1236</v>
      </c>
      <c r="C579" s="8" t="s">
        <v>655</v>
      </c>
      <c r="D579" s="8">
        <v>3</v>
      </c>
      <c r="E579" s="8" t="s">
        <v>656</v>
      </c>
      <c r="F579" s="8">
        <v>2</v>
      </c>
      <c r="G579" s="8" t="s">
        <v>657</v>
      </c>
      <c r="H579" s="8">
        <v>3</v>
      </c>
      <c r="I579" s="8" t="s">
        <v>654</v>
      </c>
      <c r="J579" s="8">
        <v>4</v>
      </c>
      <c r="K579" s="8" t="s">
        <v>494</v>
      </c>
      <c r="L579" s="8">
        <v>4</v>
      </c>
      <c r="M579" s="8" t="s">
        <v>317</v>
      </c>
      <c r="N579" s="8" t="s">
        <v>1105</v>
      </c>
      <c r="O579" s="8" t="s">
        <v>1237</v>
      </c>
      <c r="P579" s="114" t="s">
        <v>1236</v>
      </c>
      <c r="Q579" s="8"/>
    </row>
    <row r="580" spans="1:17" ht="18" customHeight="1" x14ac:dyDescent="0.3">
      <c r="A580" s="8" t="s">
        <v>1235</v>
      </c>
      <c r="B580" s="8" t="s">
        <v>1236</v>
      </c>
      <c r="C580" s="8" t="s">
        <v>655</v>
      </c>
      <c r="D580" s="8">
        <v>3</v>
      </c>
      <c r="E580" s="8" t="s">
        <v>656</v>
      </c>
      <c r="F580" s="8">
        <v>2</v>
      </c>
      <c r="G580" s="8" t="s">
        <v>657</v>
      </c>
      <c r="H580" s="8">
        <v>3</v>
      </c>
      <c r="I580" s="8" t="s">
        <v>654</v>
      </c>
      <c r="J580" s="8">
        <v>4</v>
      </c>
      <c r="K580" s="8" t="s">
        <v>494</v>
      </c>
      <c r="L580" s="8">
        <v>4</v>
      </c>
      <c r="M580" s="8" t="s">
        <v>317</v>
      </c>
      <c r="N580" s="8" t="s">
        <v>1106</v>
      </c>
      <c r="O580" s="8" t="s">
        <v>1237</v>
      </c>
      <c r="P580" s="114" t="s">
        <v>1236</v>
      </c>
      <c r="Q580" s="8"/>
    </row>
    <row r="581" spans="1:17" ht="18" customHeight="1" x14ac:dyDescent="0.3">
      <c r="A581" s="8" t="s">
        <v>1235</v>
      </c>
      <c r="B581" s="8" t="s">
        <v>1236</v>
      </c>
      <c r="C581" s="8" t="s">
        <v>655</v>
      </c>
      <c r="D581" s="8">
        <v>3</v>
      </c>
      <c r="E581" s="8" t="s">
        <v>656</v>
      </c>
      <c r="F581" s="8">
        <v>2</v>
      </c>
      <c r="G581" s="8" t="s">
        <v>657</v>
      </c>
      <c r="H581" s="8">
        <v>3</v>
      </c>
      <c r="I581" s="8" t="s">
        <v>654</v>
      </c>
      <c r="J581" s="8">
        <v>4</v>
      </c>
      <c r="K581" s="8" t="s">
        <v>494</v>
      </c>
      <c r="L581" s="8">
        <v>4</v>
      </c>
      <c r="M581" s="8" t="s">
        <v>317</v>
      </c>
      <c r="N581" s="8" t="s">
        <v>1107</v>
      </c>
      <c r="O581" s="8" t="s">
        <v>1237</v>
      </c>
      <c r="P581" s="114" t="s">
        <v>1236</v>
      </c>
      <c r="Q581" s="8"/>
    </row>
    <row r="582" spans="1:17" ht="18" customHeight="1" x14ac:dyDescent="0.3">
      <c r="A582" s="8" t="s">
        <v>1235</v>
      </c>
      <c r="B582" s="8" t="s">
        <v>1236</v>
      </c>
      <c r="C582" s="8" t="s">
        <v>655</v>
      </c>
      <c r="D582" s="8">
        <v>3</v>
      </c>
      <c r="E582" s="8" t="s">
        <v>656</v>
      </c>
      <c r="F582" s="8">
        <v>2</v>
      </c>
      <c r="G582" s="8" t="s">
        <v>657</v>
      </c>
      <c r="H582" s="8">
        <v>3</v>
      </c>
      <c r="I582" s="8" t="s">
        <v>654</v>
      </c>
      <c r="J582" s="8">
        <v>4</v>
      </c>
      <c r="K582" s="8" t="s">
        <v>494</v>
      </c>
      <c r="L582" s="8">
        <v>4</v>
      </c>
      <c r="M582" s="8" t="s">
        <v>317</v>
      </c>
      <c r="N582" s="8" t="s">
        <v>1108</v>
      </c>
      <c r="O582" s="8" t="s">
        <v>1237</v>
      </c>
      <c r="P582" s="114" t="s">
        <v>1236</v>
      </c>
      <c r="Q582" s="8"/>
    </row>
    <row r="583" spans="1:17" ht="18" customHeight="1" x14ac:dyDescent="0.3">
      <c r="A583" s="8" t="s">
        <v>1235</v>
      </c>
      <c r="B583" s="8" t="s">
        <v>1236</v>
      </c>
      <c r="C583" s="8" t="s">
        <v>655</v>
      </c>
      <c r="D583" s="8">
        <v>3</v>
      </c>
      <c r="E583" s="8" t="s">
        <v>656</v>
      </c>
      <c r="F583" s="8">
        <v>2</v>
      </c>
      <c r="G583" s="8" t="s">
        <v>657</v>
      </c>
      <c r="H583" s="8">
        <v>3</v>
      </c>
      <c r="I583" s="8" t="s">
        <v>654</v>
      </c>
      <c r="J583" s="8">
        <v>4</v>
      </c>
      <c r="K583" s="8" t="s">
        <v>494</v>
      </c>
      <c r="L583" s="8">
        <v>4</v>
      </c>
      <c r="M583" s="8" t="s">
        <v>317</v>
      </c>
      <c r="N583" s="8" t="s">
        <v>1109</v>
      </c>
      <c r="O583" s="8" t="s">
        <v>1237</v>
      </c>
      <c r="P583" s="114" t="s">
        <v>1236</v>
      </c>
      <c r="Q583" s="8"/>
    </row>
    <row r="584" spans="1:17" ht="18" customHeight="1" x14ac:dyDescent="0.3">
      <c r="A584" s="8" t="s">
        <v>1235</v>
      </c>
      <c r="B584" s="8" t="s">
        <v>1236</v>
      </c>
      <c r="C584" s="8" t="s">
        <v>655</v>
      </c>
      <c r="D584" s="8">
        <v>3</v>
      </c>
      <c r="E584" s="8" t="s">
        <v>656</v>
      </c>
      <c r="F584" s="8">
        <v>2</v>
      </c>
      <c r="G584" s="8" t="s">
        <v>657</v>
      </c>
      <c r="H584" s="8">
        <v>3</v>
      </c>
      <c r="I584" s="8" t="s">
        <v>654</v>
      </c>
      <c r="J584" s="8">
        <v>4</v>
      </c>
      <c r="K584" s="8" t="s">
        <v>494</v>
      </c>
      <c r="L584" s="8">
        <v>4</v>
      </c>
      <c r="M584" s="8" t="s">
        <v>317</v>
      </c>
      <c r="N584" s="8" t="s">
        <v>1110</v>
      </c>
      <c r="O584" s="8" t="s">
        <v>1237</v>
      </c>
      <c r="P584" s="114" t="s">
        <v>1236</v>
      </c>
      <c r="Q584" s="8"/>
    </row>
    <row r="585" spans="1:17" ht="18" customHeight="1" x14ac:dyDescent="0.3">
      <c r="A585" s="8" t="s">
        <v>1235</v>
      </c>
      <c r="B585" s="8" t="s">
        <v>1236</v>
      </c>
      <c r="C585" s="8" t="s">
        <v>655</v>
      </c>
      <c r="D585" s="8">
        <v>3</v>
      </c>
      <c r="E585" s="8" t="s">
        <v>656</v>
      </c>
      <c r="F585" s="8">
        <v>2</v>
      </c>
      <c r="G585" s="8" t="s">
        <v>657</v>
      </c>
      <c r="H585" s="8">
        <v>3</v>
      </c>
      <c r="I585" s="8" t="s">
        <v>654</v>
      </c>
      <c r="J585" s="8">
        <v>4</v>
      </c>
      <c r="K585" s="8" t="s">
        <v>494</v>
      </c>
      <c r="L585" s="8">
        <v>4</v>
      </c>
      <c r="M585" s="8" t="s">
        <v>317</v>
      </c>
      <c r="N585" s="8" t="s">
        <v>1125</v>
      </c>
      <c r="O585" s="8" t="s">
        <v>1237</v>
      </c>
      <c r="P585" s="114" t="s">
        <v>1236</v>
      </c>
      <c r="Q585" s="8"/>
    </row>
    <row r="586" spans="1:17" ht="18" customHeight="1" x14ac:dyDescent="0.3">
      <c r="A586" s="8" t="s">
        <v>1235</v>
      </c>
      <c r="B586" s="114" t="s">
        <v>1236</v>
      </c>
      <c r="C586" s="8" t="s">
        <v>655</v>
      </c>
      <c r="D586" s="8">
        <v>3</v>
      </c>
      <c r="E586" s="8" t="s">
        <v>656</v>
      </c>
      <c r="F586" s="8">
        <v>2</v>
      </c>
      <c r="G586" s="8" t="s">
        <v>657</v>
      </c>
      <c r="H586" s="8">
        <v>3</v>
      </c>
      <c r="I586" s="8" t="s">
        <v>654</v>
      </c>
      <c r="J586" s="8">
        <v>4</v>
      </c>
      <c r="K586" s="8" t="s">
        <v>494</v>
      </c>
      <c r="L586" s="8">
        <v>4</v>
      </c>
      <c r="M586" s="8" t="s">
        <v>317</v>
      </c>
      <c r="N586" s="8" t="s">
        <v>1126</v>
      </c>
      <c r="O586" s="8" t="s">
        <v>1237</v>
      </c>
      <c r="P586" s="114" t="s">
        <v>1236</v>
      </c>
      <c r="Q586" s="8"/>
    </row>
    <row r="587" spans="1:17" ht="18" customHeight="1" x14ac:dyDescent="0.3">
      <c r="A587" s="8" t="s">
        <v>1235</v>
      </c>
      <c r="B587" s="114" t="s">
        <v>1236</v>
      </c>
      <c r="C587" s="8" t="s">
        <v>655</v>
      </c>
      <c r="D587" s="8">
        <v>3</v>
      </c>
      <c r="E587" s="8" t="s">
        <v>656</v>
      </c>
      <c r="F587" s="8">
        <v>2</v>
      </c>
      <c r="G587" s="8" t="s">
        <v>657</v>
      </c>
      <c r="H587" s="8">
        <v>3</v>
      </c>
      <c r="I587" s="8" t="s">
        <v>654</v>
      </c>
      <c r="J587" s="8">
        <v>4</v>
      </c>
      <c r="K587" s="8" t="s">
        <v>494</v>
      </c>
      <c r="L587" s="8">
        <v>4</v>
      </c>
      <c r="M587" s="8" t="s">
        <v>317</v>
      </c>
      <c r="N587" s="8" t="s">
        <v>1127</v>
      </c>
      <c r="O587" s="8" t="s">
        <v>1237</v>
      </c>
      <c r="P587" s="114" t="s">
        <v>1236</v>
      </c>
      <c r="Q587" s="8"/>
    </row>
    <row r="588" spans="1:17" ht="18" customHeight="1" x14ac:dyDescent="0.3">
      <c r="A588" s="8" t="s">
        <v>1235</v>
      </c>
      <c r="B588" s="114" t="s">
        <v>1236</v>
      </c>
      <c r="C588" s="8" t="s">
        <v>655</v>
      </c>
      <c r="D588" s="8">
        <v>3</v>
      </c>
      <c r="E588" s="8" t="s">
        <v>656</v>
      </c>
      <c r="F588" s="8">
        <v>2</v>
      </c>
      <c r="G588" s="8" t="s">
        <v>657</v>
      </c>
      <c r="H588" s="8">
        <v>3</v>
      </c>
      <c r="I588" s="8" t="s">
        <v>654</v>
      </c>
      <c r="J588" s="8">
        <v>4</v>
      </c>
      <c r="K588" s="8" t="s">
        <v>494</v>
      </c>
      <c r="L588" s="8">
        <v>4</v>
      </c>
      <c r="M588" s="8" t="s">
        <v>317</v>
      </c>
      <c r="N588" s="8" t="s">
        <v>1140</v>
      </c>
      <c r="O588" s="8" t="s">
        <v>1237</v>
      </c>
      <c r="P588" s="114" t="s">
        <v>1236</v>
      </c>
      <c r="Q588" s="8"/>
    </row>
    <row r="589" spans="1:17" ht="18" customHeight="1" x14ac:dyDescent="0.3">
      <c r="A589" s="8" t="s">
        <v>1235</v>
      </c>
      <c r="B589" s="114" t="s">
        <v>1236</v>
      </c>
      <c r="C589" s="8" t="s">
        <v>655</v>
      </c>
      <c r="D589" s="8">
        <v>3</v>
      </c>
      <c r="E589" s="8" t="s">
        <v>656</v>
      </c>
      <c r="F589" s="8">
        <v>2</v>
      </c>
      <c r="G589" s="8" t="s">
        <v>657</v>
      </c>
      <c r="H589" s="8">
        <v>3</v>
      </c>
      <c r="I589" s="8" t="s">
        <v>654</v>
      </c>
      <c r="J589" s="8">
        <v>4</v>
      </c>
      <c r="K589" s="8" t="s">
        <v>494</v>
      </c>
      <c r="L589" s="8">
        <v>4</v>
      </c>
      <c r="M589" s="8" t="s">
        <v>317</v>
      </c>
      <c r="N589" s="8" t="s">
        <v>1141</v>
      </c>
      <c r="O589" s="8" t="s">
        <v>1237</v>
      </c>
      <c r="P589" s="114" t="s">
        <v>1236</v>
      </c>
      <c r="Q589" s="8"/>
    </row>
    <row r="590" spans="1:17" ht="18" customHeight="1" x14ac:dyDescent="0.3">
      <c r="A590" s="8" t="s">
        <v>1235</v>
      </c>
      <c r="B590" s="114" t="s">
        <v>1236</v>
      </c>
      <c r="C590" s="8" t="s">
        <v>655</v>
      </c>
      <c r="D590" s="8">
        <v>3</v>
      </c>
      <c r="E590" s="8" t="s">
        <v>656</v>
      </c>
      <c r="F590" s="8">
        <v>2</v>
      </c>
      <c r="G590" s="8" t="s">
        <v>657</v>
      </c>
      <c r="H590" s="8">
        <v>3</v>
      </c>
      <c r="I590" s="8" t="s">
        <v>654</v>
      </c>
      <c r="J590" s="8">
        <v>4</v>
      </c>
      <c r="K590" s="8" t="s">
        <v>494</v>
      </c>
      <c r="L590" s="8">
        <v>4</v>
      </c>
      <c r="M590" s="8" t="s">
        <v>317</v>
      </c>
      <c r="N590" s="8" t="s">
        <v>1142</v>
      </c>
      <c r="O590" s="8" t="s">
        <v>1237</v>
      </c>
      <c r="P590" s="114" t="s">
        <v>1236</v>
      </c>
      <c r="Q590" s="8"/>
    </row>
    <row r="591" spans="1:17" ht="18" customHeight="1" x14ac:dyDescent="0.3">
      <c r="A591" s="8" t="s">
        <v>1235</v>
      </c>
      <c r="B591" s="114" t="s">
        <v>1236</v>
      </c>
      <c r="C591" s="8" t="s">
        <v>655</v>
      </c>
      <c r="D591" s="8">
        <v>3</v>
      </c>
      <c r="E591" s="8" t="s">
        <v>656</v>
      </c>
      <c r="F591" s="8">
        <v>2</v>
      </c>
      <c r="G591" s="8" t="s">
        <v>657</v>
      </c>
      <c r="H591" s="8">
        <v>3</v>
      </c>
      <c r="I591" s="8" t="s">
        <v>654</v>
      </c>
      <c r="J591" s="8">
        <v>4</v>
      </c>
      <c r="K591" s="8" t="s">
        <v>494</v>
      </c>
      <c r="L591" s="8">
        <v>4</v>
      </c>
      <c r="M591" s="8" t="s">
        <v>317</v>
      </c>
      <c r="N591" s="8" t="s">
        <v>1143</v>
      </c>
      <c r="O591" s="8" t="s">
        <v>1237</v>
      </c>
      <c r="P591" s="114" t="s">
        <v>1236</v>
      </c>
      <c r="Q591" s="8"/>
    </row>
    <row r="592" spans="1:17" ht="18" customHeight="1" x14ac:dyDescent="0.3">
      <c r="A592" s="8" t="s">
        <v>1235</v>
      </c>
      <c r="B592" s="114" t="s">
        <v>1236</v>
      </c>
      <c r="C592" s="8" t="s">
        <v>655</v>
      </c>
      <c r="D592" s="8">
        <v>3</v>
      </c>
      <c r="E592" s="8" t="s">
        <v>656</v>
      </c>
      <c r="F592" s="8">
        <v>2</v>
      </c>
      <c r="G592" s="8" t="s">
        <v>657</v>
      </c>
      <c r="H592" s="8">
        <v>3</v>
      </c>
      <c r="I592" s="8" t="s">
        <v>654</v>
      </c>
      <c r="J592" s="8">
        <v>4</v>
      </c>
      <c r="K592" s="8" t="s">
        <v>494</v>
      </c>
      <c r="L592" s="8">
        <v>4</v>
      </c>
      <c r="M592" s="8" t="s">
        <v>317</v>
      </c>
      <c r="N592" s="8" t="s">
        <v>1144</v>
      </c>
      <c r="O592" s="8" t="s">
        <v>1237</v>
      </c>
      <c r="P592" s="114" t="s">
        <v>1236</v>
      </c>
      <c r="Q592" s="8"/>
    </row>
    <row r="593" spans="1:17" ht="18" customHeight="1" x14ac:dyDescent="0.3">
      <c r="A593" s="8" t="s">
        <v>1235</v>
      </c>
      <c r="B593" s="114" t="s">
        <v>1236</v>
      </c>
      <c r="C593" s="8" t="s">
        <v>655</v>
      </c>
      <c r="D593" s="8">
        <v>3</v>
      </c>
      <c r="E593" s="8" t="s">
        <v>656</v>
      </c>
      <c r="F593" s="8">
        <v>2</v>
      </c>
      <c r="G593" s="8" t="s">
        <v>657</v>
      </c>
      <c r="H593" s="8">
        <v>3</v>
      </c>
      <c r="I593" s="8" t="s">
        <v>654</v>
      </c>
      <c r="J593" s="8">
        <v>4</v>
      </c>
      <c r="K593" s="8" t="s">
        <v>494</v>
      </c>
      <c r="L593" s="8">
        <v>4</v>
      </c>
      <c r="M593" s="8" t="s">
        <v>317</v>
      </c>
      <c r="N593" s="8" t="s">
        <v>1145</v>
      </c>
      <c r="O593" s="8" t="s">
        <v>1237</v>
      </c>
      <c r="P593" s="114" t="s">
        <v>1236</v>
      </c>
      <c r="Q593" s="8"/>
    </row>
    <row r="594" spans="1:17" ht="18" customHeight="1" x14ac:dyDescent="0.3">
      <c r="A594" s="8" t="s">
        <v>1235</v>
      </c>
      <c r="B594" s="114" t="s">
        <v>1236</v>
      </c>
      <c r="C594" s="8" t="s">
        <v>655</v>
      </c>
      <c r="D594" s="8">
        <v>3</v>
      </c>
      <c r="E594" s="8" t="s">
        <v>656</v>
      </c>
      <c r="F594" s="8">
        <v>2</v>
      </c>
      <c r="G594" s="8" t="s">
        <v>657</v>
      </c>
      <c r="H594" s="8">
        <v>3</v>
      </c>
      <c r="I594" s="8" t="s">
        <v>654</v>
      </c>
      <c r="J594" s="8">
        <v>4</v>
      </c>
      <c r="K594" s="8" t="s">
        <v>494</v>
      </c>
      <c r="L594" s="8">
        <v>4</v>
      </c>
      <c r="M594" s="8" t="s">
        <v>319</v>
      </c>
      <c r="N594" s="8" t="s">
        <v>1103</v>
      </c>
      <c r="O594" s="8" t="s">
        <v>1237</v>
      </c>
      <c r="P594" s="114" t="s">
        <v>1236</v>
      </c>
      <c r="Q594" s="8"/>
    </row>
    <row r="595" spans="1:17" ht="18" customHeight="1" x14ac:dyDescent="0.3">
      <c r="A595" s="8" t="s">
        <v>1235</v>
      </c>
      <c r="B595" s="114" t="s">
        <v>1236</v>
      </c>
      <c r="C595" s="8" t="s">
        <v>655</v>
      </c>
      <c r="D595" s="8">
        <v>3</v>
      </c>
      <c r="E595" s="8" t="s">
        <v>656</v>
      </c>
      <c r="F595" s="8">
        <v>2</v>
      </c>
      <c r="G595" s="8" t="s">
        <v>657</v>
      </c>
      <c r="H595" s="8">
        <v>3</v>
      </c>
      <c r="I595" s="8" t="s">
        <v>654</v>
      </c>
      <c r="J595" s="8">
        <v>4</v>
      </c>
      <c r="K595" s="8" t="s">
        <v>494</v>
      </c>
      <c r="L595" s="8">
        <v>4</v>
      </c>
      <c r="M595" s="8" t="s">
        <v>319</v>
      </c>
      <c r="N595" s="8" t="s">
        <v>1197</v>
      </c>
      <c r="O595" s="8" t="s">
        <v>1237</v>
      </c>
      <c r="P595" s="114" t="s">
        <v>1236</v>
      </c>
      <c r="Q595" s="8"/>
    </row>
    <row r="596" spans="1:17" ht="18" customHeight="1" x14ac:dyDescent="0.3">
      <c r="A596" s="8" t="s">
        <v>1235</v>
      </c>
      <c r="B596" s="114" t="s">
        <v>1236</v>
      </c>
      <c r="C596" s="8" t="s">
        <v>655</v>
      </c>
      <c r="D596" s="8">
        <v>3</v>
      </c>
      <c r="E596" s="8" t="s">
        <v>656</v>
      </c>
      <c r="F596" s="8">
        <v>2</v>
      </c>
      <c r="G596" s="8" t="s">
        <v>657</v>
      </c>
      <c r="H596" s="8">
        <v>3</v>
      </c>
      <c r="I596" s="8" t="s">
        <v>654</v>
      </c>
      <c r="J596" s="8">
        <v>4</v>
      </c>
      <c r="K596" s="8" t="s">
        <v>494</v>
      </c>
      <c r="L596" s="8">
        <v>4</v>
      </c>
      <c r="M596" s="8" t="s">
        <v>319</v>
      </c>
      <c r="N596" s="8" t="s">
        <v>1198</v>
      </c>
      <c r="O596" s="8" t="s">
        <v>1237</v>
      </c>
      <c r="P596" s="114" t="s">
        <v>1236</v>
      </c>
      <c r="Q596" s="8"/>
    </row>
    <row r="597" spans="1:17" ht="18" customHeight="1" x14ac:dyDescent="0.3">
      <c r="A597" s="8" t="s">
        <v>1235</v>
      </c>
      <c r="B597" s="114" t="s">
        <v>1236</v>
      </c>
      <c r="C597" s="8" t="s">
        <v>655</v>
      </c>
      <c r="D597" s="8">
        <v>3</v>
      </c>
      <c r="E597" s="8" t="s">
        <v>656</v>
      </c>
      <c r="F597" s="8">
        <v>2</v>
      </c>
      <c r="G597" s="8" t="s">
        <v>657</v>
      </c>
      <c r="H597" s="8">
        <v>3</v>
      </c>
      <c r="I597" s="8" t="s">
        <v>654</v>
      </c>
      <c r="J597" s="8">
        <v>4</v>
      </c>
      <c r="K597" s="8" t="s">
        <v>494</v>
      </c>
      <c r="L597" s="8">
        <v>4</v>
      </c>
      <c r="M597" s="8" t="s">
        <v>319</v>
      </c>
      <c r="N597" s="8" t="s">
        <v>1199</v>
      </c>
      <c r="O597" s="8" t="s">
        <v>1237</v>
      </c>
      <c r="P597" s="114" t="s">
        <v>1236</v>
      </c>
      <c r="Q597" s="8"/>
    </row>
    <row r="598" spans="1:17" ht="18" customHeight="1" x14ac:dyDescent="0.3">
      <c r="A598" s="8" t="s">
        <v>1235</v>
      </c>
      <c r="B598" s="114" t="s">
        <v>1236</v>
      </c>
      <c r="C598" s="8" t="s">
        <v>655</v>
      </c>
      <c r="D598" s="8">
        <v>3</v>
      </c>
      <c r="E598" s="8" t="s">
        <v>656</v>
      </c>
      <c r="F598" s="8">
        <v>2</v>
      </c>
      <c r="G598" s="8" t="s">
        <v>657</v>
      </c>
      <c r="H598" s="8">
        <v>3</v>
      </c>
      <c r="I598" s="8" t="s">
        <v>654</v>
      </c>
      <c r="J598" s="8">
        <v>4</v>
      </c>
      <c r="K598" s="8" t="s">
        <v>494</v>
      </c>
      <c r="L598" s="8">
        <v>4</v>
      </c>
      <c r="M598" s="8" t="s">
        <v>319</v>
      </c>
      <c r="N598" s="8" t="s">
        <v>1200</v>
      </c>
      <c r="O598" s="8" t="s">
        <v>1237</v>
      </c>
      <c r="P598" s="114" t="s">
        <v>1236</v>
      </c>
      <c r="Q598" s="8"/>
    </row>
    <row r="599" spans="1:17" ht="18" customHeight="1" x14ac:dyDescent="0.3">
      <c r="A599" s="8" t="s">
        <v>1235</v>
      </c>
      <c r="B599" s="114" t="s">
        <v>1236</v>
      </c>
      <c r="C599" s="8" t="s">
        <v>655</v>
      </c>
      <c r="D599" s="8">
        <v>3</v>
      </c>
      <c r="E599" s="8" t="s">
        <v>656</v>
      </c>
      <c r="F599" s="8">
        <v>2</v>
      </c>
      <c r="G599" s="8" t="s">
        <v>657</v>
      </c>
      <c r="H599" s="8">
        <v>3</v>
      </c>
      <c r="I599" s="8" t="s">
        <v>654</v>
      </c>
      <c r="J599" s="8">
        <v>4</v>
      </c>
      <c r="K599" s="8" t="s">
        <v>494</v>
      </c>
      <c r="L599" s="8">
        <v>4</v>
      </c>
      <c r="M599" s="8" t="s">
        <v>319</v>
      </c>
      <c r="N599" s="8" t="s">
        <v>1201</v>
      </c>
      <c r="O599" s="8" t="s">
        <v>1237</v>
      </c>
      <c r="P599" s="114" t="s">
        <v>1236</v>
      </c>
      <c r="Q599" s="8"/>
    </row>
    <row r="600" spans="1:17" ht="18" customHeight="1" x14ac:dyDescent="0.3">
      <c r="A600" s="8" t="s">
        <v>1235</v>
      </c>
      <c r="B600" s="114" t="s">
        <v>1236</v>
      </c>
      <c r="C600" s="8" t="s">
        <v>655</v>
      </c>
      <c r="D600" s="8">
        <v>3</v>
      </c>
      <c r="E600" s="8" t="s">
        <v>656</v>
      </c>
      <c r="F600" s="8">
        <v>2</v>
      </c>
      <c r="G600" s="8" t="s">
        <v>657</v>
      </c>
      <c r="H600" s="8">
        <v>3</v>
      </c>
      <c r="I600" s="8" t="s">
        <v>654</v>
      </c>
      <c r="J600" s="8">
        <v>4</v>
      </c>
      <c r="K600" s="8" t="s">
        <v>494</v>
      </c>
      <c r="L600" s="8">
        <v>4</v>
      </c>
      <c r="M600" s="8" t="s">
        <v>319</v>
      </c>
      <c r="N600" s="8" t="s">
        <v>1202</v>
      </c>
      <c r="O600" s="8" t="s">
        <v>1237</v>
      </c>
      <c r="P600" s="114" t="s">
        <v>1236</v>
      </c>
      <c r="Q600" s="8"/>
    </row>
    <row r="601" spans="1:17" ht="18" customHeight="1" x14ac:dyDescent="0.3">
      <c r="A601" s="8" t="s">
        <v>1235</v>
      </c>
      <c r="B601" s="114" t="s">
        <v>1236</v>
      </c>
      <c r="C601" s="8" t="s">
        <v>655</v>
      </c>
      <c r="D601" s="8">
        <v>3</v>
      </c>
      <c r="E601" s="8" t="s">
        <v>656</v>
      </c>
      <c r="F601" s="8">
        <v>2</v>
      </c>
      <c r="G601" s="8" t="s">
        <v>657</v>
      </c>
      <c r="H601" s="8">
        <v>3</v>
      </c>
      <c r="I601" s="8" t="s">
        <v>654</v>
      </c>
      <c r="J601" s="8">
        <v>4</v>
      </c>
      <c r="K601" s="8" t="s">
        <v>494</v>
      </c>
      <c r="L601" s="8">
        <v>4</v>
      </c>
      <c r="M601" s="8" t="s">
        <v>319</v>
      </c>
      <c r="N601" s="8" t="s">
        <v>1203</v>
      </c>
      <c r="O601" s="8" t="s">
        <v>1237</v>
      </c>
      <c r="P601" s="114" t="s">
        <v>1236</v>
      </c>
      <c r="Q601" s="8"/>
    </row>
    <row r="602" spans="1:17" ht="18" customHeight="1" x14ac:dyDescent="0.3">
      <c r="A602" s="8" t="s">
        <v>1235</v>
      </c>
      <c r="B602" s="114" t="s">
        <v>1236</v>
      </c>
      <c r="C602" s="8" t="s">
        <v>655</v>
      </c>
      <c r="D602" s="8">
        <v>3</v>
      </c>
      <c r="E602" s="8" t="s">
        <v>656</v>
      </c>
      <c r="F602" s="8">
        <v>2</v>
      </c>
      <c r="G602" s="8" t="s">
        <v>657</v>
      </c>
      <c r="H602" s="8">
        <v>3</v>
      </c>
      <c r="I602" s="8" t="s">
        <v>654</v>
      </c>
      <c r="J602" s="8">
        <v>4</v>
      </c>
      <c r="K602" s="8" t="s">
        <v>494</v>
      </c>
      <c r="L602" s="8">
        <v>4</v>
      </c>
      <c r="M602" s="8" t="s">
        <v>78</v>
      </c>
      <c r="N602" s="8" t="s">
        <v>1119</v>
      </c>
      <c r="O602" s="8" t="s">
        <v>1237</v>
      </c>
      <c r="P602" s="114" t="s">
        <v>1236</v>
      </c>
      <c r="Q602" s="8"/>
    </row>
    <row r="603" spans="1:17" ht="18" customHeight="1" x14ac:dyDescent="0.3">
      <c r="A603" s="8" t="s">
        <v>1235</v>
      </c>
      <c r="B603" s="114" t="s">
        <v>1236</v>
      </c>
      <c r="C603" s="8" t="s">
        <v>655</v>
      </c>
      <c r="D603" s="8">
        <v>3</v>
      </c>
      <c r="E603" s="8" t="s">
        <v>656</v>
      </c>
      <c r="F603" s="8">
        <v>2</v>
      </c>
      <c r="G603" s="8" t="s">
        <v>657</v>
      </c>
      <c r="H603" s="8">
        <v>3</v>
      </c>
      <c r="I603" s="8" t="s">
        <v>654</v>
      </c>
      <c r="J603" s="8">
        <v>4</v>
      </c>
      <c r="K603" s="8" t="s">
        <v>494</v>
      </c>
      <c r="L603" s="8">
        <v>4</v>
      </c>
      <c r="M603" s="8" t="s">
        <v>78</v>
      </c>
      <c r="N603" s="8" t="s">
        <v>1121</v>
      </c>
      <c r="O603" s="8" t="s">
        <v>1237</v>
      </c>
      <c r="P603" s="114" t="s">
        <v>1236</v>
      </c>
      <c r="Q603" s="8"/>
    </row>
    <row r="604" spans="1:17" ht="18" customHeight="1" x14ac:dyDescent="0.3">
      <c r="A604" s="8" t="s">
        <v>1235</v>
      </c>
      <c r="B604" s="114" t="s">
        <v>1236</v>
      </c>
      <c r="C604" s="8" t="s">
        <v>655</v>
      </c>
      <c r="D604" s="8">
        <v>3</v>
      </c>
      <c r="E604" s="8" t="s">
        <v>656</v>
      </c>
      <c r="F604" s="8">
        <v>2</v>
      </c>
      <c r="G604" s="8" t="s">
        <v>657</v>
      </c>
      <c r="H604" s="8">
        <v>3</v>
      </c>
      <c r="I604" s="8" t="s">
        <v>654</v>
      </c>
      <c r="J604" s="8">
        <v>4</v>
      </c>
      <c r="K604" s="8" t="s">
        <v>494</v>
      </c>
      <c r="L604" s="8">
        <v>4</v>
      </c>
      <c r="M604" s="8" t="s">
        <v>78</v>
      </c>
      <c r="N604" s="8" t="s">
        <v>1122</v>
      </c>
      <c r="O604" s="8" t="s">
        <v>1237</v>
      </c>
      <c r="P604" s="114" t="s">
        <v>1236</v>
      </c>
      <c r="Q604" s="8"/>
    </row>
    <row r="605" spans="1:17" ht="18" customHeight="1" x14ac:dyDescent="0.3">
      <c r="A605" s="8" t="s">
        <v>1235</v>
      </c>
      <c r="B605" s="114" t="s">
        <v>1236</v>
      </c>
      <c r="C605" s="8" t="s">
        <v>655</v>
      </c>
      <c r="D605" s="8">
        <v>3</v>
      </c>
      <c r="E605" s="8" t="s">
        <v>656</v>
      </c>
      <c r="F605" s="8">
        <v>2</v>
      </c>
      <c r="G605" s="8" t="s">
        <v>657</v>
      </c>
      <c r="H605" s="8">
        <v>3</v>
      </c>
      <c r="I605" s="8" t="s">
        <v>654</v>
      </c>
      <c r="J605" s="8">
        <v>4</v>
      </c>
      <c r="K605" s="8" t="s">
        <v>494</v>
      </c>
      <c r="L605" s="8">
        <v>4</v>
      </c>
      <c r="M605" s="8" t="s">
        <v>78</v>
      </c>
      <c r="N605" s="8" t="s">
        <v>1124</v>
      </c>
      <c r="O605" s="8" t="s">
        <v>1237</v>
      </c>
      <c r="P605" s="114" t="s">
        <v>1236</v>
      </c>
      <c r="Q605" s="8"/>
    </row>
    <row r="606" spans="1:17" ht="18" customHeight="1" x14ac:dyDescent="0.3">
      <c r="A606" s="8" t="s">
        <v>1235</v>
      </c>
      <c r="B606" s="114" t="s">
        <v>1236</v>
      </c>
      <c r="C606" s="8" t="s">
        <v>655</v>
      </c>
      <c r="D606" s="8">
        <v>3</v>
      </c>
      <c r="E606" s="8" t="s">
        <v>656</v>
      </c>
      <c r="F606" s="8">
        <v>2</v>
      </c>
      <c r="G606" s="8" t="s">
        <v>657</v>
      </c>
      <c r="H606" s="8">
        <v>3</v>
      </c>
      <c r="I606" s="8" t="s">
        <v>654</v>
      </c>
      <c r="J606" s="8">
        <v>4</v>
      </c>
      <c r="K606" s="8" t="s">
        <v>494</v>
      </c>
      <c r="L606" s="8">
        <v>4</v>
      </c>
      <c r="M606" s="8" t="s">
        <v>78</v>
      </c>
      <c r="N606" s="8" t="s">
        <v>1133</v>
      </c>
      <c r="O606" s="8" t="s">
        <v>1237</v>
      </c>
      <c r="P606" s="114" t="s">
        <v>1236</v>
      </c>
      <c r="Q606" s="8"/>
    </row>
    <row r="607" spans="1:17" ht="18" customHeight="1" x14ac:dyDescent="0.3">
      <c r="A607" s="8" t="s">
        <v>1235</v>
      </c>
      <c r="B607" s="114" t="s">
        <v>1236</v>
      </c>
      <c r="C607" s="8" t="s">
        <v>655</v>
      </c>
      <c r="D607" s="8">
        <v>3</v>
      </c>
      <c r="E607" s="8" t="s">
        <v>656</v>
      </c>
      <c r="F607" s="8">
        <v>2</v>
      </c>
      <c r="G607" s="8" t="s">
        <v>657</v>
      </c>
      <c r="H607" s="8">
        <v>3</v>
      </c>
      <c r="I607" s="8" t="s">
        <v>654</v>
      </c>
      <c r="J607" s="8">
        <v>4</v>
      </c>
      <c r="K607" s="8" t="s">
        <v>494</v>
      </c>
      <c r="L607" s="8">
        <v>4</v>
      </c>
      <c r="M607" s="8" t="s">
        <v>78</v>
      </c>
      <c r="N607" s="8" t="s">
        <v>1134</v>
      </c>
      <c r="O607" s="8" t="s">
        <v>1237</v>
      </c>
      <c r="P607" s="114" t="s">
        <v>1236</v>
      </c>
      <c r="Q607" s="8"/>
    </row>
    <row r="608" spans="1:17" ht="18" customHeight="1" x14ac:dyDescent="0.3">
      <c r="A608" s="8" t="s">
        <v>1235</v>
      </c>
      <c r="B608" s="114" t="s">
        <v>1236</v>
      </c>
      <c r="C608" s="8" t="s">
        <v>655</v>
      </c>
      <c r="D608" s="8">
        <v>3</v>
      </c>
      <c r="E608" s="8" t="s">
        <v>656</v>
      </c>
      <c r="F608" s="8">
        <v>2</v>
      </c>
      <c r="G608" s="8" t="s">
        <v>657</v>
      </c>
      <c r="H608" s="8">
        <v>3</v>
      </c>
      <c r="I608" s="8" t="s">
        <v>654</v>
      </c>
      <c r="J608" s="8">
        <v>4</v>
      </c>
      <c r="K608" s="8" t="s">
        <v>494</v>
      </c>
      <c r="L608" s="8">
        <v>4</v>
      </c>
      <c r="M608" s="8" t="s">
        <v>78</v>
      </c>
      <c r="N608" s="8" t="s">
        <v>1135</v>
      </c>
      <c r="O608" s="8" t="s">
        <v>1237</v>
      </c>
      <c r="P608" s="114" t="s">
        <v>1236</v>
      </c>
      <c r="Q608" s="8"/>
    </row>
    <row r="609" spans="1:17" ht="18" customHeight="1" x14ac:dyDescent="0.3">
      <c r="A609" s="8" t="s">
        <v>1235</v>
      </c>
      <c r="B609" s="114" t="s">
        <v>1236</v>
      </c>
      <c r="C609" s="8" t="s">
        <v>655</v>
      </c>
      <c r="D609" s="8">
        <v>3</v>
      </c>
      <c r="E609" s="8" t="s">
        <v>656</v>
      </c>
      <c r="F609" s="8">
        <v>2</v>
      </c>
      <c r="G609" s="8" t="s">
        <v>657</v>
      </c>
      <c r="H609" s="8">
        <v>3</v>
      </c>
      <c r="I609" s="8" t="s">
        <v>654</v>
      </c>
      <c r="J609" s="8">
        <v>4</v>
      </c>
      <c r="K609" s="8" t="s">
        <v>494</v>
      </c>
      <c r="L609" s="8">
        <v>4</v>
      </c>
      <c r="M609" s="8" t="s">
        <v>78</v>
      </c>
      <c r="N609" s="8" t="s">
        <v>1136</v>
      </c>
      <c r="O609" s="8" t="s">
        <v>1237</v>
      </c>
      <c r="P609" s="114" t="s">
        <v>1236</v>
      </c>
      <c r="Q609" s="8"/>
    </row>
    <row r="610" spans="1:17" ht="18" customHeight="1" x14ac:dyDescent="0.3">
      <c r="A610" s="8" t="s">
        <v>1235</v>
      </c>
      <c r="B610" s="114" t="s">
        <v>1236</v>
      </c>
      <c r="C610" s="8" t="s">
        <v>655</v>
      </c>
      <c r="D610" s="8">
        <v>3</v>
      </c>
      <c r="E610" s="8" t="s">
        <v>656</v>
      </c>
      <c r="F610" s="8">
        <v>2</v>
      </c>
      <c r="G610" s="8" t="s">
        <v>657</v>
      </c>
      <c r="H610" s="8">
        <v>3</v>
      </c>
      <c r="I610" s="8" t="s">
        <v>654</v>
      </c>
      <c r="J610" s="8">
        <v>4</v>
      </c>
      <c r="K610" s="8" t="s">
        <v>494</v>
      </c>
      <c r="L610" s="8">
        <v>4</v>
      </c>
      <c r="M610" s="8" t="s">
        <v>78</v>
      </c>
      <c r="N610" s="8" t="s">
        <v>1137</v>
      </c>
      <c r="O610" s="8" t="s">
        <v>1237</v>
      </c>
      <c r="P610" s="114" t="s">
        <v>1236</v>
      </c>
      <c r="Q610" s="8"/>
    </row>
    <row r="611" spans="1:17" ht="18" customHeight="1" x14ac:dyDescent="0.3">
      <c r="A611" s="8" t="s">
        <v>1235</v>
      </c>
      <c r="B611" s="114" t="s">
        <v>1236</v>
      </c>
      <c r="C611" s="8" t="s">
        <v>655</v>
      </c>
      <c r="D611" s="8">
        <v>3</v>
      </c>
      <c r="E611" s="8" t="s">
        <v>656</v>
      </c>
      <c r="F611" s="8">
        <v>2</v>
      </c>
      <c r="G611" s="8" t="s">
        <v>657</v>
      </c>
      <c r="H611" s="8">
        <v>3</v>
      </c>
      <c r="I611" s="8" t="s">
        <v>654</v>
      </c>
      <c r="J611" s="8">
        <v>4</v>
      </c>
      <c r="K611" s="8" t="s">
        <v>494</v>
      </c>
      <c r="L611" s="8">
        <v>4</v>
      </c>
      <c r="M611" s="8" t="s">
        <v>78</v>
      </c>
      <c r="N611" s="8" t="s">
        <v>1138</v>
      </c>
      <c r="O611" s="8" t="s">
        <v>1237</v>
      </c>
      <c r="P611" s="114" t="s">
        <v>1236</v>
      </c>
      <c r="Q611" s="8"/>
    </row>
    <row r="612" spans="1:17" ht="18" customHeight="1" x14ac:dyDescent="0.3">
      <c r="A612" s="8" t="s">
        <v>1235</v>
      </c>
      <c r="B612" s="114" t="s">
        <v>1236</v>
      </c>
      <c r="C612" s="8" t="s">
        <v>655</v>
      </c>
      <c r="D612" s="8">
        <v>3</v>
      </c>
      <c r="E612" s="8" t="s">
        <v>656</v>
      </c>
      <c r="F612" s="8">
        <v>2</v>
      </c>
      <c r="G612" s="8" t="s">
        <v>657</v>
      </c>
      <c r="H612" s="8">
        <v>3</v>
      </c>
      <c r="I612" s="8" t="s">
        <v>654</v>
      </c>
      <c r="J612" s="8">
        <v>4</v>
      </c>
      <c r="K612" s="8" t="s">
        <v>494</v>
      </c>
      <c r="L612" s="8">
        <v>4</v>
      </c>
      <c r="M612" s="8" t="s">
        <v>78</v>
      </c>
      <c r="N612" s="8" t="s">
        <v>1139</v>
      </c>
      <c r="O612" s="8" t="s">
        <v>1237</v>
      </c>
      <c r="P612" s="114" t="s">
        <v>1236</v>
      </c>
      <c r="Q612" s="8"/>
    </row>
    <row r="613" spans="1:17" ht="18" customHeight="1" x14ac:dyDescent="0.3">
      <c r="A613" s="8" t="s">
        <v>1235</v>
      </c>
      <c r="B613" s="114" t="s">
        <v>1236</v>
      </c>
      <c r="C613" s="8" t="s">
        <v>655</v>
      </c>
      <c r="D613" s="8">
        <v>3</v>
      </c>
      <c r="E613" s="8" t="s">
        <v>656</v>
      </c>
      <c r="F613" s="8">
        <v>2</v>
      </c>
      <c r="G613" s="8" t="s">
        <v>657</v>
      </c>
      <c r="H613" s="8">
        <v>3</v>
      </c>
      <c r="I613" s="8" t="s">
        <v>654</v>
      </c>
      <c r="J613" s="8">
        <v>4</v>
      </c>
      <c r="K613" s="8" t="s">
        <v>494</v>
      </c>
      <c r="L613" s="8">
        <v>4</v>
      </c>
      <c r="M613" s="8" t="s">
        <v>371</v>
      </c>
      <c r="N613" s="8" t="s">
        <v>1158</v>
      </c>
      <c r="O613" s="8" t="s">
        <v>1237</v>
      </c>
      <c r="P613" s="114" t="s">
        <v>1236</v>
      </c>
      <c r="Q613" s="8"/>
    </row>
    <row r="614" spans="1:17" ht="18" customHeight="1" x14ac:dyDescent="0.3">
      <c r="A614" s="8" t="s">
        <v>1235</v>
      </c>
      <c r="B614" s="114" t="s">
        <v>1236</v>
      </c>
      <c r="C614" s="8" t="s">
        <v>655</v>
      </c>
      <c r="D614" s="8">
        <v>3</v>
      </c>
      <c r="E614" s="8" t="s">
        <v>656</v>
      </c>
      <c r="F614" s="8">
        <v>2</v>
      </c>
      <c r="G614" s="8" t="s">
        <v>657</v>
      </c>
      <c r="H614" s="8">
        <v>3</v>
      </c>
      <c r="I614" s="8" t="s">
        <v>654</v>
      </c>
      <c r="J614" s="8">
        <v>4</v>
      </c>
      <c r="K614" s="8" t="s">
        <v>494</v>
      </c>
      <c r="L614" s="8">
        <v>4</v>
      </c>
      <c r="M614" s="8" t="s">
        <v>355</v>
      </c>
      <c r="N614" s="8" t="s">
        <v>1159</v>
      </c>
      <c r="O614" s="8" t="s">
        <v>1237</v>
      </c>
      <c r="P614" s="114" t="s">
        <v>1236</v>
      </c>
      <c r="Q614" s="8"/>
    </row>
    <row r="615" spans="1:17" ht="18" customHeight="1" x14ac:dyDescent="0.3">
      <c r="A615" s="8" t="s">
        <v>1235</v>
      </c>
      <c r="B615" s="114" t="s">
        <v>1236</v>
      </c>
      <c r="C615" s="8" t="s">
        <v>655</v>
      </c>
      <c r="D615" s="8">
        <v>3</v>
      </c>
      <c r="E615" s="8" t="s">
        <v>656</v>
      </c>
      <c r="F615" s="8">
        <v>2</v>
      </c>
      <c r="G615" s="8" t="s">
        <v>657</v>
      </c>
      <c r="H615" s="8">
        <v>3</v>
      </c>
      <c r="I615" s="8" t="s">
        <v>654</v>
      </c>
      <c r="J615" s="8">
        <v>4</v>
      </c>
      <c r="K615" s="8" t="s">
        <v>494</v>
      </c>
      <c r="L615" s="8">
        <v>4</v>
      </c>
      <c r="M615" s="8" t="s">
        <v>355</v>
      </c>
      <c r="N615" s="8" t="s">
        <v>1161</v>
      </c>
      <c r="O615" s="8" t="s">
        <v>1237</v>
      </c>
      <c r="P615" s="114" t="s">
        <v>1236</v>
      </c>
      <c r="Q615" s="8"/>
    </row>
    <row r="616" spans="1:17" ht="18" customHeight="1" x14ac:dyDescent="0.3">
      <c r="A616" s="8" t="s">
        <v>1235</v>
      </c>
      <c r="B616" s="114" t="s">
        <v>1236</v>
      </c>
      <c r="C616" s="8" t="s">
        <v>655</v>
      </c>
      <c r="D616" s="8">
        <v>3</v>
      </c>
      <c r="E616" s="8" t="s">
        <v>656</v>
      </c>
      <c r="F616" s="8">
        <v>2</v>
      </c>
      <c r="G616" s="8" t="s">
        <v>657</v>
      </c>
      <c r="H616" s="8">
        <v>3</v>
      </c>
      <c r="I616" s="8" t="s">
        <v>654</v>
      </c>
      <c r="J616" s="8">
        <v>4</v>
      </c>
      <c r="K616" s="8" t="s">
        <v>494</v>
      </c>
      <c r="L616" s="8">
        <v>4</v>
      </c>
      <c r="M616" s="8" t="s">
        <v>318</v>
      </c>
      <c r="N616" s="8" t="s">
        <v>1160</v>
      </c>
      <c r="O616" s="8" t="s">
        <v>1237</v>
      </c>
      <c r="P616" s="114" t="s">
        <v>1236</v>
      </c>
      <c r="Q616" s="8"/>
    </row>
    <row r="617" spans="1:17" ht="18" customHeight="1" x14ac:dyDescent="0.3">
      <c r="A617" s="8" t="s">
        <v>1235</v>
      </c>
      <c r="B617" s="114" t="s">
        <v>1236</v>
      </c>
      <c r="C617" s="8" t="s">
        <v>655</v>
      </c>
      <c r="D617" s="8">
        <v>3</v>
      </c>
      <c r="E617" s="8" t="s">
        <v>656</v>
      </c>
      <c r="F617" s="8">
        <v>2</v>
      </c>
      <c r="G617" s="8" t="s">
        <v>657</v>
      </c>
      <c r="H617" s="8">
        <v>3</v>
      </c>
      <c r="I617" s="8" t="s">
        <v>654</v>
      </c>
      <c r="J617" s="8">
        <v>4</v>
      </c>
      <c r="K617" s="8" t="s">
        <v>494</v>
      </c>
      <c r="L617" s="8">
        <v>4</v>
      </c>
      <c r="M617" s="8" t="s">
        <v>318</v>
      </c>
      <c r="N617" s="8" t="s">
        <v>1194</v>
      </c>
      <c r="O617" s="8" t="s">
        <v>1237</v>
      </c>
      <c r="P617" s="114" t="s">
        <v>1236</v>
      </c>
      <c r="Q617" s="8"/>
    </row>
    <row r="618" spans="1:17" ht="18" customHeight="1" x14ac:dyDescent="0.3">
      <c r="A618" s="8" t="s">
        <v>1235</v>
      </c>
      <c r="B618" s="114" t="s">
        <v>1236</v>
      </c>
      <c r="C618" s="8" t="s">
        <v>655</v>
      </c>
      <c r="D618" s="8">
        <v>3</v>
      </c>
      <c r="E618" s="8" t="s">
        <v>656</v>
      </c>
      <c r="F618" s="8">
        <v>2</v>
      </c>
      <c r="G618" s="8" t="s">
        <v>657</v>
      </c>
      <c r="H618" s="8">
        <v>3</v>
      </c>
      <c r="I618" s="8" t="s">
        <v>654</v>
      </c>
      <c r="J618" s="8">
        <v>4</v>
      </c>
      <c r="K618" s="8" t="s">
        <v>494</v>
      </c>
      <c r="L618" s="8">
        <v>4</v>
      </c>
      <c r="M618" s="8" t="s">
        <v>318</v>
      </c>
      <c r="N618" s="8" t="s">
        <v>1195</v>
      </c>
      <c r="O618" s="8" t="s">
        <v>1237</v>
      </c>
      <c r="P618" s="114" t="s">
        <v>1236</v>
      </c>
      <c r="Q618" s="8"/>
    </row>
    <row r="619" spans="1:17" ht="18" customHeight="1" x14ac:dyDescent="0.3">
      <c r="A619" s="8" t="s">
        <v>1235</v>
      </c>
      <c r="B619" s="114" t="s">
        <v>1236</v>
      </c>
      <c r="C619" s="8" t="s">
        <v>655</v>
      </c>
      <c r="D619" s="8">
        <v>3</v>
      </c>
      <c r="E619" s="8" t="s">
        <v>656</v>
      </c>
      <c r="F619" s="8">
        <v>2</v>
      </c>
      <c r="G619" s="8" t="s">
        <v>657</v>
      </c>
      <c r="H619" s="8">
        <v>3</v>
      </c>
      <c r="I619" s="8" t="s">
        <v>654</v>
      </c>
      <c r="J619" s="8">
        <v>4</v>
      </c>
      <c r="K619" s="8" t="s">
        <v>494</v>
      </c>
      <c r="L619" s="8">
        <v>4</v>
      </c>
      <c r="M619" s="8" t="s">
        <v>318</v>
      </c>
      <c r="N619" s="8" t="s">
        <v>1196</v>
      </c>
      <c r="O619" s="8" t="s">
        <v>1237</v>
      </c>
      <c r="P619" s="114" t="s">
        <v>1236</v>
      </c>
      <c r="Q619" s="8"/>
    </row>
    <row r="620" spans="1:17" ht="18" customHeight="1" x14ac:dyDescent="0.3">
      <c r="A620" s="8" t="s">
        <v>1235</v>
      </c>
      <c r="B620" s="114" t="s">
        <v>1236</v>
      </c>
      <c r="C620" s="8" t="s">
        <v>655</v>
      </c>
      <c r="D620" s="8">
        <v>3</v>
      </c>
      <c r="E620" s="8" t="s">
        <v>656</v>
      </c>
      <c r="F620" s="8">
        <v>2</v>
      </c>
      <c r="G620" s="8" t="s">
        <v>657</v>
      </c>
      <c r="H620" s="8">
        <v>3</v>
      </c>
      <c r="I620" s="8" t="s">
        <v>654</v>
      </c>
      <c r="J620" s="8">
        <v>4</v>
      </c>
      <c r="K620" s="8" t="s">
        <v>494</v>
      </c>
      <c r="L620" s="8">
        <v>4</v>
      </c>
      <c r="M620" s="8" t="s">
        <v>318</v>
      </c>
      <c r="N620" s="8" t="s">
        <v>1204</v>
      </c>
      <c r="O620" s="8" t="s">
        <v>1237</v>
      </c>
      <c r="P620" s="114" t="s">
        <v>1236</v>
      </c>
      <c r="Q620" s="8"/>
    </row>
    <row r="621" spans="1:17" ht="18" customHeight="1" x14ac:dyDescent="0.3">
      <c r="A621" s="8" t="s">
        <v>1238</v>
      </c>
      <c r="B621" s="114" t="s">
        <v>1239</v>
      </c>
      <c r="C621" s="8" t="s">
        <v>862</v>
      </c>
      <c r="D621" s="8">
        <v>4</v>
      </c>
      <c r="E621" s="8" t="s">
        <v>1213</v>
      </c>
      <c r="F621" s="8">
        <v>1</v>
      </c>
      <c r="G621" s="8" t="s">
        <v>657</v>
      </c>
      <c r="H621" s="8">
        <v>3</v>
      </c>
      <c r="I621" s="8" t="s">
        <v>658</v>
      </c>
      <c r="J621" s="8">
        <v>3</v>
      </c>
      <c r="K621" s="8" t="s">
        <v>1214</v>
      </c>
      <c r="L621" s="8">
        <v>3</v>
      </c>
      <c r="M621" s="8" t="s">
        <v>317</v>
      </c>
      <c r="N621" s="8" t="s">
        <v>1045</v>
      </c>
      <c r="O621" s="8" t="s">
        <v>1240</v>
      </c>
      <c r="P621" s="114" t="s">
        <v>1239</v>
      </c>
      <c r="Q621" s="8"/>
    </row>
    <row r="622" spans="1:17" ht="18" customHeight="1" x14ac:dyDescent="0.3">
      <c r="A622" s="8" t="s">
        <v>1238</v>
      </c>
      <c r="B622" s="114" t="s">
        <v>1239</v>
      </c>
      <c r="C622" s="8" t="s">
        <v>862</v>
      </c>
      <c r="D622" s="8">
        <v>4</v>
      </c>
      <c r="E622" s="8" t="s">
        <v>1213</v>
      </c>
      <c r="F622" s="8">
        <v>1</v>
      </c>
      <c r="G622" s="8" t="s">
        <v>657</v>
      </c>
      <c r="H622" s="8">
        <v>3</v>
      </c>
      <c r="I622" s="8" t="s">
        <v>658</v>
      </c>
      <c r="J622" s="8">
        <v>3</v>
      </c>
      <c r="K622" s="8" t="s">
        <v>1214</v>
      </c>
      <c r="L622" s="8">
        <v>3</v>
      </c>
      <c r="M622" s="8" t="s">
        <v>317</v>
      </c>
      <c r="N622" s="8" t="s">
        <v>1047</v>
      </c>
      <c r="O622" s="8" t="s">
        <v>1240</v>
      </c>
      <c r="P622" s="114" t="s">
        <v>1239</v>
      </c>
      <c r="Q622" s="8"/>
    </row>
    <row r="623" spans="1:17" ht="18" customHeight="1" x14ac:dyDescent="0.3">
      <c r="A623" s="8" t="s">
        <v>1238</v>
      </c>
      <c r="B623" s="114" t="s">
        <v>1239</v>
      </c>
      <c r="C623" s="8" t="s">
        <v>862</v>
      </c>
      <c r="D623" s="8">
        <v>4</v>
      </c>
      <c r="E623" s="8" t="s">
        <v>1213</v>
      </c>
      <c r="F623" s="8">
        <v>1</v>
      </c>
      <c r="G623" s="8" t="s">
        <v>657</v>
      </c>
      <c r="H623" s="8">
        <v>3</v>
      </c>
      <c r="I623" s="8" t="s">
        <v>658</v>
      </c>
      <c r="J623" s="8">
        <v>3</v>
      </c>
      <c r="K623" s="8" t="s">
        <v>1214</v>
      </c>
      <c r="L623" s="8">
        <v>3</v>
      </c>
      <c r="M623" s="8" t="s">
        <v>317</v>
      </c>
      <c r="N623" s="8" t="s">
        <v>1105</v>
      </c>
      <c r="O623" s="8" t="s">
        <v>1240</v>
      </c>
      <c r="P623" s="114" t="s">
        <v>1239</v>
      </c>
      <c r="Q623" s="8"/>
    </row>
    <row r="624" spans="1:17" ht="18" customHeight="1" x14ac:dyDescent="0.3">
      <c r="A624" s="8" t="s">
        <v>1238</v>
      </c>
      <c r="B624" s="114" t="s">
        <v>1239</v>
      </c>
      <c r="C624" s="8" t="s">
        <v>862</v>
      </c>
      <c r="D624" s="8">
        <v>4</v>
      </c>
      <c r="E624" s="8" t="s">
        <v>1213</v>
      </c>
      <c r="F624" s="8">
        <v>1</v>
      </c>
      <c r="G624" s="8" t="s">
        <v>657</v>
      </c>
      <c r="H624" s="8">
        <v>3</v>
      </c>
      <c r="I624" s="8" t="s">
        <v>658</v>
      </c>
      <c r="J624" s="8">
        <v>3</v>
      </c>
      <c r="K624" s="8" t="s">
        <v>1214</v>
      </c>
      <c r="L624" s="8">
        <v>3</v>
      </c>
      <c r="M624" s="8" t="s">
        <v>317</v>
      </c>
      <c r="N624" s="8" t="s">
        <v>1106</v>
      </c>
      <c r="O624" s="8" t="s">
        <v>1240</v>
      </c>
      <c r="P624" s="114" t="s">
        <v>1239</v>
      </c>
      <c r="Q624" s="8"/>
    </row>
    <row r="625" spans="1:17" ht="18" customHeight="1" x14ac:dyDescent="0.3">
      <c r="A625" s="8" t="s">
        <v>1238</v>
      </c>
      <c r="B625" s="114" t="s">
        <v>1239</v>
      </c>
      <c r="C625" s="8" t="s">
        <v>862</v>
      </c>
      <c r="D625" s="8">
        <v>4</v>
      </c>
      <c r="E625" s="8" t="s">
        <v>1213</v>
      </c>
      <c r="F625" s="8">
        <v>1</v>
      </c>
      <c r="G625" s="8" t="s">
        <v>657</v>
      </c>
      <c r="H625" s="8">
        <v>3</v>
      </c>
      <c r="I625" s="8" t="s">
        <v>658</v>
      </c>
      <c r="J625" s="8">
        <v>3</v>
      </c>
      <c r="K625" s="8" t="s">
        <v>1214</v>
      </c>
      <c r="L625" s="8">
        <v>3</v>
      </c>
      <c r="M625" s="8" t="s">
        <v>317</v>
      </c>
      <c r="N625" s="8" t="s">
        <v>1107</v>
      </c>
      <c r="O625" s="8" t="s">
        <v>1240</v>
      </c>
      <c r="P625" s="114" t="s">
        <v>1239</v>
      </c>
      <c r="Q625" s="8"/>
    </row>
    <row r="626" spans="1:17" ht="18" customHeight="1" x14ac:dyDescent="0.3">
      <c r="A626" s="8" t="s">
        <v>1238</v>
      </c>
      <c r="B626" s="114" t="s">
        <v>1239</v>
      </c>
      <c r="C626" s="8" t="s">
        <v>862</v>
      </c>
      <c r="D626" s="8">
        <v>4</v>
      </c>
      <c r="E626" s="8" t="s">
        <v>1213</v>
      </c>
      <c r="F626" s="8">
        <v>1</v>
      </c>
      <c r="G626" s="8" t="s">
        <v>657</v>
      </c>
      <c r="H626" s="8">
        <v>3</v>
      </c>
      <c r="I626" s="8" t="s">
        <v>658</v>
      </c>
      <c r="J626" s="8">
        <v>3</v>
      </c>
      <c r="K626" s="8" t="s">
        <v>1214</v>
      </c>
      <c r="L626" s="8">
        <v>3</v>
      </c>
      <c r="M626" s="8" t="s">
        <v>317</v>
      </c>
      <c r="N626" s="8" t="s">
        <v>1108</v>
      </c>
      <c r="O626" s="8" t="s">
        <v>1240</v>
      </c>
      <c r="P626" s="114" t="s">
        <v>1239</v>
      </c>
      <c r="Q626" s="8"/>
    </row>
    <row r="627" spans="1:17" ht="18" customHeight="1" x14ac:dyDescent="0.3">
      <c r="A627" s="8" t="s">
        <v>1238</v>
      </c>
      <c r="B627" s="114" t="s">
        <v>1239</v>
      </c>
      <c r="C627" s="8" t="s">
        <v>862</v>
      </c>
      <c r="D627" s="8">
        <v>4</v>
      </c>
      <c r="E627" s="8" t="s">
        <v>1213</v>
      </c>
      <c r="F627" s="8">
        <v>1</v>
      </c>
      <c r="G627" s="8" t="s">
        <v>657</v>
      </c>
      <c r="H627" s="8">
        <v>3</v>
      </c>
      <c r="I627" s="8" t="s">
        <v>658</v>
      </c>
      <c r="J627" s="8">
        <v>3</v>
      </c>
      <c r="K627" s="8" t="s">
        <v>1214</v>
      </c>
      <c r="L627" s="8">
        <v>3</v>
      </c>
      <c r="M627" s="8" t="s">
        <v>317</v>
      </c>
      <c r="N627" s="8" t="s">
        <v>1109</v>
      </c>
      <c r="O627" s="8" t="s">
        <v>1240</v>
      </c>
      <c r="P627" s="114" t="s">
        <v>1239</v>
      </c>
      <c r="Q627" s="8"/>
    </row>
    <row r="628" spans="1:17" ht="18" customHeight="1" x14ac:dyDescent="0.3">
      <c r="A628" s="8" t="s">
        <v>1238</v>
      </c>
      <c r="B628" s="114" t="s">
        <v>1239</v>
      </c>
      <c r="C628" s="8" t="s">
        <v>862</v>
      </c>
      <c r="D628" s="8">
        <v>4</v>
      </c>
      <c r="E628" s="8" t="s">
        <v>1213</v>
      </c>
      <c r="F628" s="8">
        <v>1</v>
      </c>
      <c r="G628" s="8" t="s">
        <v>657</v>
      </c>
      <c r="H628" s="8">
        <v>3</v>
      </c>
      <c r="I628" s="8" t="s">
        <v>658</v>
      </c>
      <c r="J628" s="8">
        <v>3</v>
      </c>
      <c r="K628" s="8" t="s">
        <v>1214</v>
      </c>
      <c r="L628" s="8">
        <v>3</v>
      </c>
      <c r="M628" s="8" t="s">
        <v>317</v>
      </c>
      <c r="N628" s="8" t="s">
        <v>1110</v>
      </c>
      <c r="O628" s="8" t="s">
        <v>1240</v>
      </c>
      <c r="P628" s="114" t="s">
        <v>1239</v>
      </c>
      <c r="Q628" s="8"/>
    </row>
    <row r="629" spans="1:17" ht="18" customHeight="1" x14ac:dyDescent="0.3">
      <c r="A629" s="8" t="s">
        <v>1238</v>
      </c>
      <c r="B629" s="114" t="s">
        <v>1239</v>
      </c>
      <c r="C629" s="8" t="s">
        <v>862</v>
      </c>
      <c r="D629" s="8">
        <v>4</v>
      </c>
      <c r="E629" s="8" t="s">
        <v>1213</v>
      </c>
      <c r="F629" s="8">
        <v>1</v>
      </c>
      <c r="G629" s="8" t="s">
        <v>657</v>
      </c>
      <c r="H629" s="8">
        <v>3</v>
      </c>
      <c r="I629" s="8" t="s">
        <v>658</v>
      </c>
      <c r="J629" s="8">
        <v>3</v>
      </c>
      <c r="K629" s="8" t="s">
        <v>1214</v>
      </c>
      <c r="L629" s="8">
        <v>3</v>
      </c>
      <c r="M629" s="8" t="s">
        <v>317</v>
      </c>
      <c r="N629" s="8" t="s">
        <v>1125</v>
      </c>
      <c r="O629" s="8" t="s">
        <v>1240</v>
      </c>
      <c r="P629" s="114" t="s">
        <v>1239</v>
      </c>
      <c r="Q629" s="8"/>
    </row>
    <row r="630" spans="1:17" ht="18" customHeight="1" x14ac:dyDescent="0.3">
      <c r="A630" s="8" t="s">
        <v>1238</v>
      </c>
      <c r="B630" s="114" t="s">
        <v>1239</v>
      </c>
      <c r="C630" s="8" t="s">
        <v>862</v>
      </c>
      <c r="D630" s="8">
        <v>4</v>
      </c>
      <c r="E630" s="8" t="s">
        <v>1213</v>
      </c>
      <c r="F630" s="8">
        <v>1</v>
      </c>
      <c r="G630" s="8" t="s">
        <v>657</v>
      </c>
      <c r="H630" s="8">
        <v>3</v>
      </c>
      <c r="I630" s="8" t="s">
        <v>658</v>
      </c>
      <c r="J630" s="8">
        <v>3</v>
      </c>
      <c r="K630" s="8" t="s">
        <v>1214</v>
      </c>
      <c r="L630" s="8">
        <v>3</v>
      </c>
      <c r="M630" s="8" t="s">
        <v>317</v>
      </c>
      <c r="N630" s="8" t="s">
        <v>1126</v>
      </c>
      <c r="O630" s="8" t="s">
        <v>1240</v>
      </c>
      <c r="P630" s="114" t="s">
        <v>1239</v>
      </c>
      <c r="Q630" s="8"/>
    </row>
    <row r="631" spans="1:17" ht="18" customHeight="1" x14ac:dyDescent="0.3">
      <c r="A631" s="8" t="s">
        <v>1238</v>
      </c>
      <c r="B631" s="114" t="s">
        <v>1239</v>
      </c>
      <c r="C631" s="8" t="s">
        <v>862</v>
      </c>
      <c r="D631" s="8">
        <v>4</v>
      </c>
      <c r="E631" s="8" t="s">
        <v>1213</v>
      </c>
      <c r="F631" s="8">
        <v>1</v>
      </c>
      <c r="G631" s="8" t="s">
        <v>657</v>
      </c>
      <c r="H631" s="8">
        <v>3</v>
      </c>
      <c r="I631" s="8" t="s">
        <v>658</v>
      </c>
      <c r="J631" s="8">
        <v>3</v>
      </c>
      <c r="K631" s="8" t="s">
        <v>1214</v>
      </c>
      <c r="L631" s="8">
        <v>3</v>
      </c>
      <c r="M631" s="8" t="s">
        <v>317</v>
      </c>
      <c r="N631" s="8" t="s">
        <v>1127</v>
      </c>
      <c r="O631" s="8" t="s">
        <v>1240</v>
      </c>
      <c r="P631" s="114" t="s">
        <v>1239</v>
      </c>
      <c r="Q631" s="8"/>
    </row>
    <row r="632" spans="1:17" ht="18" customHeight="1" x14ac:dyDescent="0.3">
      <c r="A632" s="8" t="s">
        <v>1238</v>
      </c>
      <c r="B632" s="114" t="s">
        <v>1239</v>
      </c>
      <c r="C632" s="8" t="s">
        <v>862</v>
      </c>
      <c r="D632" s="8">
        <v>4</v>
      </c>
      <c r="E632" s="8" t="s">
        <v>1213</v>
      </c>
      <c r="F632" s="8">
        <v>1</v>
      </c>
      <c r="G632" s="8" t="s">
        <v>657</v>
      </c>
      <c r="H632" s="8">
        <v>3</v>
      </c>
      <c r="I632" s="8" t="s">
        <v>658</v>
      </c>
      <c r="J632" s="8">
        <v>3</v>
      </c>
      <c r="K632" s="8" t="s">
        <v>1214</v>
      </c>
      <c r="L632" s="8">
        <v>3</v>
      </c>
      <c r="M632" s="8" t="s">
        <v>317</v>
      </c>
      <c r="N632" s="8" t="s">
        <v>1140</v>
      </c>
      <c r="O632" s="8" t="s">
        <v>1240</v>
      </c>
      <c r="P632" s="114" t="s">
        <v>1239</v>
      </c>
      <c r="Q632" s="8"/>
    </row>
    <row r="633" spans="1:17" ht="18" customHeight="1" x14ac:dyDescent="0.3">
      <c r="A633" s="8" t="s">
        <v>1238</v>
      </c>
      <c r="B633" s="114" t="s">
        <v>1239</v>
      </c>
      <c r="C633" s="8" t="s">
        <v>862</v>
      </c>
      <c r="D633" s="8">
        <v>4</v>
      </c>
      <c r="E633" s="8" t="s">
        <v>1213</v>
      </c>
      <c r="F633" s="8">
        <v>1</v>
      </c>
      <c r="G633" s="8" t="s">
        <v>657</v>
      </c>
      <c r="H633" s="8">
        <v>3</v>
      </c>
      <c r="I633" s="8" t="s">
        <v>658</v>
      </c>
      <c r="J633" s="8">
        <v>3</v>
      </c>
      <c r="K633" s="8" t="s">
        <v>1214</v>
      </c>
      <c r="L633" s="8">
        <v>3</v>
      </c>
      <c r="M633" s="8" t="s">
        <v>317</v>
      </c>
      <c r="N633" s="8" t="s">
        <v>1141</v>
      </c>
      <c r="O633" s="8" t="s">
        <v>1240</v>
      </c>
      <c r="P633" s="114" t="s">
        <v>1239</v>
      </c>
      <c r="Q633" s="8"/>
    </row>
    <row r="634" spans="1:17" ht="18" customHeight="1" x14ac:dyDescent="0.3">
      <c r="A634" s="8" t="s">
        <v>1238</v>
      </c>
      <c r="B634" s="114" t="s">
        <v>1239</v>
      </c>
      <c r="C634" s="8" t="s">
        <v>862</v>
      </c>
      <c r="D634" s="8">
        <v>4</v>
      </c>
      <c r="E634" s="8" t="s">
        <v>1213</v>
      </c>
      <c r="F634" s="8">
        <v>1</v>
      </c>
      <c r="G634" s="8" t="s">
        <v>657</v>
      </c>
      <c r="H634" s="8">
        <v>3</v>
      </c>
      <c r="I634" s="8" t="s">
        <v>658</v>
      </c>
      <c r="J634" s="8">
        <v>3</v>
      </c>
      <c r="K634" s="8" t="s">
        <v>1214</v>
      </c>
      <c r="L634" s="8">
        <v>3</v>
      </c>
      <c r="M634" s="8" t="s">
        <v>317</v>
      </c>
      <c r="N634" s="8" t="s">
        <v>1142</v>
      </c>
      <c r="O634" s="8" t="s">
        <v>1240</v>
      </c>
      <c r="P634" s="114" t="s">
        <v>1239</v>
      </c>
      <c r="Q634" s="8"/>
    </row>
    <row r="635" spans="1:17" ht="18" customHeight="1" x14ac:dyDescent="0.3">
      <c r="A635" s="8" t="s">
        <v>1238</v>
      </c>
      <c r="B635" s="114" t="s">
        <v>1239</v>
      </c>
      <c r="C635" s="8" t="s">
        <v>862</v>
      </c>
      <c r="D635" s="8">
        <v>4</v>
      </c>
      <c r="E635" s="8" t="s">
        <v>1213</v>
      </c>
      <c r="F635" s="8">
        <v>1</v>
      </c>
      <c r="G635" s="8" t="s">
        <v>657</v>
      </c>
      <c r="H635" s="8">
        <v>3</v>
      </c>
      <c r="I635" s="8" t="s">
        <v>658</v>
      </c>
      <c r="J635" s="8">
        <v>3</v>
      </c>
      <c r="K635" s="8" t="s">
        <v>1214</v>
      </c>
      <c r="L635" s="8">
        <v>3</v>
      </c>
      <c r="M635" s="8" t="s">
        <v>317</v>
      </c>
      <c r="N635" s="8" t="s">
        <v>1143</v>
      </c>
      <c r="O635" s="8" t="s">
        <v>1240</v>
      </c>
      <c r="P635" s="114" t="s">
        <v>1239</v>
      </c>
      <c r="Q635" s="8"/>
    </row>
    <row r="636" spans="1:17" ht="18" customHeight="1" x14ac:dyDescent="0.3">
      <c r="A636" s="8" t="s">
        <v>1238</v>
      </c>
      <c r="B636" s="114" t="s">
        <v>1239</v>
      </c>
      <c r="C636" s="8" t="s">
        <v>862</v>
      </c>
      <c r="D636" s="8">
        <v>4</v>
      </c>
      <c r="E636" s="8" t="s">
        <v>1213</v>
      </c>
      <c r="F636" s="8">
        <v>1</v>
      </c>
      <c r="G636" s="8" t="s">
        <v>657</v>
      </c>
      <c r="H636" s="8">
        <v>3</v>
      </c>
      <c r="I636" s="8" t="s">
        <v>658</v>
      </c>
      <c r="J636" s="8">
        <v>3</v>
      </c>
      <c r="K636" s="8" t="s">
        <v>1214</v>
      </c>
      <c r="L636" s="8">
        <v>3</v>
      </c>
      <c r="M636" s="8" t="s">
        <v>317</v>
      </c>
      <c r="N636" s="8" t="s">
        <v>1144</v>
      </c>
      <c r="O636" s="8" t="s">
        <v>1240</v>
      </c>
      <c r="P636" s="114" t="s">
        <v>1239</v>
      </c>
      <c r="Q636" s="8"/>
    </row>
    <row r="637" spans="1:17" ht="18" customHeight="1" x14ac:dyDescent="0.3">
      <c r="A637" s="8" t="s">
        <v>1238</v>
      </c>
      <c r="B637" s="114" t="s">
        <v>1239</v>
      </c>
      <c r="C637" s="8" t="s">
        <v>862</v>
      </c>
      <c r="D637" s="8">
        <v>4</v>
      </c>
      <c r="E637" s="8" t="s">
        <v>1213</v>
      </c>
      <c r="F637" s="8">
        <v>1</v>
      </c>
      <c r="G637" s="8" t="s">
        <v>657</v>
      </c>
      <c r="H637" s="8">
        <v>3</v>
      </c>
      <c r="I637" s="8" t="s">
        <v>658</v>
      </c>
      <c r="J637" s="8">
        <v>3</v>
      </c>
      <c r="K637" s="8" t="s">
        <v>1214</v>
      </c>
      <c r="L637" s="8">
        <v>3</v>
      </c>
      <c r="M637" s="8" t="s">
        <v>317</v>
      </c>
      <c r="N637" s="8" t="s">
        <v>1145</v>
      </c>
      <c r="O637" s="8" t="s">
        <v>1240</v>
      </c>
      <c r="P637" s="114" t="s">
        <v>1239</v>
      </c>
      <c r="Q637" s="8"/>
    </row>
    <row r="638" spans="1:17" ht="18" customHeight="1" x14ac:dyDescent="0.3">
      <c r="A638" s="8" t="s">
        <v>1238</v>
      </c>
      <c r="B638" s="114" t="s">
        <v>1239</v>
      </c>
      <c r="C638" s="8" t="s">
        <v>862</v>
      </c>
      <c r="D638" s="8">
        <v>4</v>
      </c>
      <c r="E638" s="8" t="s">
        <v>1213</v>
      </c>
      <c r="F638" s="8">
        <v>1</v>
      </c>
      <c r="G638" s="8" t="s">
        <v>657</v>
      </c>
      <c r="H638" s="8">
        <v>3</v>
      </c>
      <c r="I638" s="8" t="s">
        <v>658</v>
      </c>
      <c r="J638" s="8">
        <v>3</v>
      </c>
      <c r="K638" s="8" t="s">
        <v>1214</v>
      </c>
      <c r="L638" s="8">
        <v>3</v>
      </c>
      <c r="M638" s="8" t="s">
        <v>317</v>
      </c>
      <c r="N638" s="8" t="s">
        <v>1179</v>
      </c>
      <c r="O638" s="8" t="s">
        <v>1240</v>
      </c>
      <c r="P638" s="114" t="s">
        <v>1239</v>
      </c>
      <c r="Q638" s="8"/>
    </row>
    <row r="639" spans="1:17" ht="18" customHeight="1" x14ac:dyDescent="0.3">
      <c r="A639" s="8" t="s">
        <v>1238</v>
      </c>
      <c r="B639" s="114" t="s">
        <v>1239</v>
      </c>
      <c r="C639" s="8" t="s">
        <v>862</v>
      </c>
      <c r="D639" s="8">
        <v>4</v>
      </c>
      <c r="E639" s="8" t="s">
        <v>1213</v>
      </c>
      <c r="F639" s="8">
        <v>1</v>
      </c>
      <c r="G639" s="8" t="s">
        <v>657</v>
      </c>
      <c r="H639" s="8">
        <v>3</v>
      </c>
      <c r="I639" s="8" t="s">
        <v>658</v>
      </c>
      <c r="J639" s="8">
        <v>3</v>
      </c>
      <c r="K639" s="8" t="s">
        <v>1214</v>
      </c>
      <c r="L639" s="8">
        <v>3</v>
      </c>
      <c r="M639" s="8" t="s">
        <v>319</v>
      </c>
      <c r="N639" s="8" t="s">
        <v>1103</v>
      </c>
      <c r="O639" s="8" t="s">
        <v>1240</v>
      </c>
      <c r="P639" s="114" t="s">
        <v>1239</v>
      </c>
      <c r="Q639" s="8"/>
    </row>
    <row r="640" spans="1:17" ht="18" customHeight="1" x14ac:dyDescent="0.3">
      <c r="A640" s="8" t="s">
        <v>1238</v>
      </c>
      <c r="B640" s="114" t="s">
        <v>1239</v>
      </c>
      <c r="C640" s="8" t="s">
        <v>862</v>
      </c>
      <c r="D640" s="8">
        <v>4</v>
      </c>
      <c r="E640" s="8" t="s">
        <v>1213</v>
      </c>
      <c r="F640" s="8">
        <v>1</v>
      </c>
      <c r="G640" s="8" t="s">
        <v>657</v>
      </c>
      <c r="H640" s="8">
        <v>3</v>
      </c>
      <c r="I640" s="8" t="s">
        <v>658</v>
      </c>
      <c r="J640" s="8">
        <v>3</v>
      </c>
      <c r="K640" s="8" t="s">
        <v>1214</v>
      </c>
      <c r="L640" s="8">
        <v>3</v>
      </c>
      <c r="M640" s="8" t="s">
        <v>78</v>
      </c>
      <c r="N640" s="8" t="s">
        <v>1119</v>
      </c>
      <c r="O640" s="8" t="s">
        <v>1240</v>
      </c>
      <c r="P640" s="114" t="s">
        <v>1239</v>
      </c>
      <c r="Q640" s="8"/>
    </row>
    <row r="641" spans="1:17" ht="18" customHeight="1" x14ac:dyDescent="0.3">
      <c r="A641" s="8" t="s">
        <v>1238</v>
      </c>
      <c r="B641" s="114" t="s">
        <v>1239</v>
      </c>
      <c r="C641" s="8" t="s">
        <v>862</v>
      </c>
      <c r="D641" s="8">
        <v>4</v>
      </c>
      <c r="E641" s="8" t="s">
        <v>1213</v>
      </c>
      <c r="F641" s="8">
        <v>1</v>
      </c>
      <c r="G641" s="8" t="s">
        <v>657</v>
      </c>
      <c r="H641" s="8">
        <v>3</v>
      </c>
      <c r="I641" s="8" t="s">
        <v>658</v>
      </c>
      <c r="J641" s="8">
        <v>3</v>
      </c>
      <c r="K641" s="8" t="s">
        <v>1214</v>
      </c>
      <c r="L641" s="8">
        <v>3</v>
      </c>
      <c r="M641" s="8" t="s">
        <v>78</v>
      </c>
      <c r="N641" s="8" t="s">
        <v>1121</v>
      </c>
      <c r="O641" s="8" t="s">
        <v>1240</v>
      </c>
      <c r="P641" s="114" t="s">
        <v>1239</v>
      </c>
      <c r="Q641" s="8"/>
    </row>
    <row r="642" spans="1:17" ht="18" customHeight="1" x14ac:dyDescent="0.3">
      <c r="A642" s="8" t="s">
        <v>1238</v>
      </c>
      <c r="B642" s="114" t="s">
        <v>1239</v>
      </c>
      <c r="C642" s="8" t="s">
        <v>862</v>
      </c>
      <c r="D642" s="8">
        <v>4</v>
      </c>
      <c r="E642" s="8" t="s">
        <v>1213</v>
      </c>
      <c r="F642" s="8">
        <v>1</v>
      </c>
      <c r="G642" s="8" t="s">
        <v>657</v>
      </c>
      <c r="H642" s="8">
        <v>3</v>
      </c>
      <c r="I642" s="8" t="s">
        <v>658</v>
      </c>
      <c r="J642" s="8">
        <v>3</v>
      </c>
      <c r="K642" s="8" t="s">
        <v>1214</v>
      </c>
      <c r="L642" s="8">
        <v>3</v>
      </c>
      <c r="M642" s="8" t="s">
        <v>78</v>
      </c>
      <c r="N642" s="8" t="s">
        <v>1122</v>
      </c>
      <c r="O642" s="8" t="s">
        <v>1240</v>
      </c>
      <c r="P642" s="114" t="s">
        <v>1239</v>
      </c>
      <c r="Q642" s="8"/>
    </row>
    <row r="643" spans="1:17" ht="18" customHeight="1" x14ac:dyDescent="0.3">
      <c r="A643" s="8" t="s">
        <v>1238</v>
      </c>
      <c r="B643" s="114" t="s">
        <v>1239</v>
      </c>
      <c r="C643" s="8" t="s">
        <v>862</v>
      </c>
      <c r="D643" s="8">
        <v>4</v>
      </c>
      <c r="E643" s="8" t="s">
        <v>1213</v>
      </c>
      <c r="F643" s="8">
        <v>1</v>
      </c>
      <c r="G643" s="8" t="s">
        <v>657</v>
      </c>
      <c r="H643" s="8">
        <v>3</v>
      </c>
      <c r="I643" s="8" t="s">
        <v>658</v>
      </c>
      <c r="J643" s="8">
        <v>3</v>
      </c>
      <c r="K643" s="8" t="s">
        <v>1214</v>
      </c>
      <c r="L643" s="8">
        <v>3</v>
      </c>
      <c r="M643" s="8" t="s">
        <v>78</v>
      </c>
      <c r="N643" s="8" t="s">
        <v>1124</v>
      </c>
      <c r="O643" s="8" t="s">
        <v>1240</v>
      </c>
      <c r="P643" s="114" t="s">
        <v>1239</v>
      </c>
      <c r="Q643" s="8"/>
    </row>
    <row r="644" spans="1:17" ht="18" customHeight="1" x14ac:dyDescent="0.3">
      <c r="A644" s="8" t="s">
        <v>1238</v>
      </c>
      <c r="B644" s="114" t="s">
        <v>1239</v>
      </c>
      <c r="C644" s="8" t="s">
        <v>862</v>
      </c>
      <c r="D644" s="8">
        <v>4</v>
      </c>
      <c r="E644" s="8" t="s">
        <v>1213</v>
      </c>
      <c r="F644" s="8">
        <v>1</v>
      </c>
      <c r="G644" s="8" t="s">
        <v>657</v>
      </c>
      <c r="H644" s="8">
        <v>3</v>
      </c>
      <c r="I644" s="8" t="s">
        <v>658</v>
      </c>
      <c r="J644" s="8">
        <v>3</v>
      </c>
      <c r="K644" s="8" t="s">
        <v>1214</v>
      </c>
      <c r="L644" s="8">
        <v>3</v>
      </c>
      <c r="M644" s="8" t="s">
        <v>78</v>
      </c>
      <c r="N644" s="8" t="s">
        <v>1133</v>
      </c>
      <c r="O644" s="8" t="s">
        <v>1240</v>
      </c>
      <c r="P644" s="114" t="s">
        <v>1239</v>
      </c>
      <c r="Q644" s="8"/>
    </row>
    <row r="645" spans="1:17" ht="18" customHeight="1" x14ac:dyDescent="0.3">
      <c r="A645" s="8" t="s">
        <v>1238</v>
      </c>
      <c r="B645" s="114" t="s">
        <v>1239</v>
      </c>
      <c r="C645" s="8" t="s">
        <v>862</v>
      </c>
      <c r="D645" s="8">
        <v>4</v>
      </c>
      <c r="E645" s="8" t="s">
        <v>1213</v>
      </c>
      <c r="F645" s="8">
        <v>1</v>
      </c>
      <c r="G645" s="8" t="s">
        <v>657</v>
      </c>
      <c r="H645" s="8">
        <v>3</v>
      </c>
      <c r="I645" s="8" t="s">
        <v>658</v>
      </c>
      <c r="J645" s="8">
        <v>3</v>
      </c>
      <c r="K645" s="8" t="s">
        <v>1214</v>
      </c>
      <c r="L645" s="8">
        <v>3</v>
      </c>
      <c r="M645" s="8" t="s">
        <v>78</v>
      </c>
      <c r="N645" s="8" t="s">
        <v>1134</v>
      </c>
      <c r="O645" s="8" t="s">
        <v>1240</v>
      </c>
      <c r="P645" s="114" t="s">
        <v>1239</v>
      </c>
      <c r="Q645" s="8"/>
    </row>
    <row r="646" spans="1:17" ht="18" customHeight="1" x14ac:dyDescent="0.3">
      <c r="A646" s="8" t="s">
        <v>1238</v>
      </c>
      <c r="B646" s="114" t="s">
        <v>1239</v>
      </c>
      <c r="C646" s="8" t="s">
        <v>862</v>
      </c>
      <c r="D646" s="8">
        <v>4</v>
      </c>
      <c r="E646" s="8" t="s">
        <v>1213</v>
      </c>
      <c r="F646" s="8">
        <v>1</v>
      </c>
      <c r="G646" s="8" t="s">
        <v>657</v>
      </c>
      <c r="H646" s="8">
        <v>3</v>
      </c>
      <c r="I646" s="8" t="s">
        <v>658</v>
      </c>
      <c r="J646" s="8">
        <v>3</v>
      </c>
      <c r="K646" s="8" t="s">
        <v>1214</v>
      </c>
      <c r="L646" s="8">
        <v>3</v>
      </c>
      <c r="M646" s="8" t="s">
        <v>78</v>
      </c>
      <c r="N646" s="8" t="s">
        <v>1135</v>
      </c>
      <c r="O646" s="8" t="s">
        <v>1240</v>
      </c>
      <c r="P646" s="114" t="s">
        <v>1239</v>
      </c>
      <c r="Q646" s="8"/>
    </row>
    <row r="647" spans="1:17" ht="18" customHeight="1" x14ac:dyDescent="0.3">
      <c r="A647" s="8" t="s">
        <v>1238</v>
      </c>
      <c r="B647" s="114" t="s">
        <v>1239</v>
      </c>
      <c r="C647" s="8" t="s">
        <v>862</v>
      </c>
      <c r="D647" s="8">
        <v>4</v>
      </c>
      <c r="E647" s="8" t="s">
        <v>1213</v>
      </c>
      <c r="F647" s="8">
        <v>1</v>
      </c>
      <c r="G647" s="8" t="s">
        <v>657</v>
      </c>
      <c r="H647" s="8">
        <v>3</v>
      </c>
      <c r="I647" s="8" t="s">
        <v>658</v>
      </c>
      <c r="J647" s="8">
        <v>3</v>
      </c>
      <c r="K647" s="8" t="s">
        <v>1214</v>
      </c>
      <c r="L647" s="8">
        <v>3</v>
      </c>
      <c r="M647" s="8" t="s">
        <v>78</v>
      </c>
      <c r="N647" s="8" t="s">
        <v>1136</v>
      </c>
      <c r="O647" s="8" t="s">
        <v>1240</v>
      </c>
      <c r="P647" s="114" t="s">
        <v>1239</v>
      </c>
      <c r="Q647" s="8"/>
    </row>
    <row r="648" spans="1:17" ht="18" customHeight="1" x14ac:dyDescent="0.3">
      <c r="A648" s="8" t="s">
        <v>1238</v>
      </c>
      <c r="B648" s="114" t="s">
        <v>1239</v>
      </c>
      <c r="C648" s="8" t="s">
        <v>862</v>
      </c>
      <c r="D648" s="8">
        <v>4</v>
      </c>
      <c r="E648" s="8" t="s">
        <v>1213</v>
      </c>
      <c r="F648" s="8">
        <v>1</v>
      </c>
      <c r="G648" s="8" t="s">
        <v>657</v>
      </c>
      <c r="H648" s="8">
        <v>3</v>
      </c>
      <c r="I648" s="8" t="s">
        <v>658</v>
      </c>
      <c r="J648" s="8">
        <v>3</v>
      </c>
      <c r="K648" s="8" t="s">
        <v>1214</v>
      </c>
      <c r="L648" s="8">
        <v>3</v>
      </c>
      <c r="M648" s="8" t="s">
        <v>78</v>
      </c>
      <c r="N648" s="8" t="s">
        <v>1137</v>
      </c>
      <c r="O648" s="8" t="s">
        <v>1240</v>
      </c>
      <c r="P648" s="114" t="s">
        <v>1239</v>
      </c>
      <c r="Q648" s="8"/>
    </row>
    <row r="649" spans="1:17" ht="18" customHeight="1" x14ac:dyDescent="0.3">
      <c r="A649" s="8" t="s">
        <v>1238</v>
      </c>
      <c r="B649" s="114" t="s">
        <v>1239</v>
      </c>
      <c r="C649" s="8" t="s">
        <v>862</v>
      </c>
      <c r="D649" s="8">
        <v>4</v>
      </c>
      <c r="E649" s="8" t="s">
        <v>1213</v>
      </c>
      <c r="F649" s="8">
        <v>1</v>
      </c>
      <c r="G649" s="8" t="s">
        <v>657</v>
      </c>
      <c r="H649" s="8">
        <v>3</v>
      </c>
      <c r="I649" s="8" t="s">
        <v>658</v>
      </c>
      <c r="J649" s="8">
        <v>3</v>
      </c>
      <c r="K649" s="8" t="s">
        <v>1214</v>
      </c>
      <c r="L649" s="8">
        <v>3</v>
      </c>
      <c r="M649" s="8" t="s">
        <v>78</v>
      </c>
      <c r="N649" s="8" t="s">
        <v>1138</v>
      </c>
      <c r="O649" s="8" t="s">
        <v>1240</v>
      </c>
      <c r="P649" s="114" t="s">
        <v>1239</v>
      </c>
      <c r="Q649" s="8"/>
    </row>
    <row r="650" spans="1:17" ht="18" customHeight="1" x14ac:dyDescent="0.3">
      <c r="A650" s="8" t="s">
        <v>1238</v>
      </c>
      <c r="B650" s="114" t="s">
        <v>1239</v>
      </c>
      <c r="C650" s="8" t="s">
        <v>862</v>
      </c>
      <c r="D650" s="8">
        <v>4</v>
      </c>
      <c r="E650" s="8" t="s">
        <v>1213</v>
      </c>
      <c r="F650" s="8">
        <v>1</v>
      </c>
      <c r="G650" s="8" t="s">
        <v>657</v>
      </c>
      <c r="H650" s="8">
        <v>3</v>
      </c>
      <c r="I650" s="8" t="s">
        <v>658</v>
      </c>
      <c r="J650" s="8">
        <v>3</v>
      </c>
      <c r="K650" s="8" t="s">
        <v>1214</v>
      </c>
      <c r="L650" s="8">
        <v>3</v>
      </c>
      <c r="M650" s="8" t="s">
        <v>78</v>
      </c>
      <c r="N650" s="8" t="s">
        <v>1139</v>
      </c>
      <c r="O650" s="8" t="s">
        <v>1240</v>
      </c>
      <c r="P650" s="114" t="s">
        <v>1239</v>
      </c>
      <c r="Q650" s="8"/>
    </row>
    <row r="651" spans="1:17" ht="18" customHeight="1" x14ac:dyDescent="0.3">
      <c r="A651" s="8" t="s">
        <v>1238</v>
      </c>
      <c r="B651" s="8" t="s">
        <v>1239</v>
      </c>
      <c r="C651" s="8" t="s">
        <v>862</v>
      </c>
      <c r="D651" s="8">
        <v>4</v>
      </c>
      <c r="E651" s="8" t="s">
        <v>1213</v>
      </c>
      <c r="F651" s="8">
        <v>1</v>
      </c>
      <c r="G651" s="8" t="s">
        <v>657</v>
      </c>
      <c r="H651" s="8">
        <v>3</v>
      </c>
      <c r="I651" s="8" t="s">
        <v>658</v>
      </c>
      <c r="J651" s="8">
        <v>3</v>
      </c>
      <c r="K651" s="8" t="s">
        <v>1214</v>
      </c>
      <c r="L651" s="8">
        <v>3</v>
      </c>
      <c r="M651" s="8" t="s">
        <v>371</v>
      </c>
      <c r="N651" s="8" t="s">
        <v>1158</v>
      </c>
      <c r="O651" s="8" t="s">
        <v>1240</v>
      </c>
      <c r="P651" s="114" t="s">
        <v>1239</v>
      </c>
      <c r="Q651" s="8"/>
    </row>
    <row r="652" spans="1:17" ht="18" customHeight="1" x14ac:dyDescent="0.3">
      <c r="A652" s="8" t="s">
        <v>1238</v>
      </c>
      <c r="B652" s="8" t="s">
        <v>1239</v>
      </c>
      <c r="C652" s="8" t="s">
        <v>862</v>
      </c>
      <c r="D652" s="8">
        <v>4</v>
      </c>
      <c r="E652" s="8" t="s">
        <v>1213</v>
      </c>
      <c r="F652" s="8">
        <v>1</v>
      </c>
      <c r="G652" s="8" t="s">
        <v>657</v>
      </c>
      <c r="H652" s="8">
        <v>3</v>
      </c>
      <c r="I652" s="8" t="s">
        <v>658</v>
      </c>
      <c r="J652" s="8">
        <v>3</v>
      </c>
      <c r="K652" s="8" t="s">
        <v>1214</v>
      </c>
      <c r="L652" s="8">
        <v>3</v>
      </c>
      <c r="M652" s="8" t="s">
        <v>371</v>
      </c>
      <c r="N652" s="8" t="s">
        <v>1163</v>
      </c>
      <c r="O652" s="8" t="s">
        <v>1240</v>
      </c>
      <c r="P652" s="114" t="s">
        <v>1239</v>
      </c>
      <c r="Q652" s="8"/>
    </row>
    <row r="653" spans="1:17" ht="18" customHeight="1" x14ac:dyDescent="0.3">
      <c r="A653" s="8" t="s">
        <v>1238</v>
      </c>
      <c r="B653" s="8" t="s">
        <v>1239</v>
      </c>
      <c r="C653" s="8" t="s">
        <v>862</v>
      </c>
      <c r="D653" s="8">
        <v>4</v>
      </c>
      <c r="E653" s="8" t="s">
        <v>1213</v>
      </c>
      <c r="F653" s="8">
        <v>1</v>
      </c>
      <c r="G653" s="8" t="s">
        <v>657</v>
      </c>
      <c r="H653" s="8">
        <v>3</v>
      </c>
      <c r="I653" s="8" t="s">
        <v>658</v>
      </c>
      <c r="J653" s="8">
        <v>3</v>
      </c>
      <c r="K653" s="8" t="s">
        <v>1214</v>
      </c>
      <c r="L653" s="8">
        <v>3</v>
      </c>
      <c r="M653" s="8" t="s">
        <v>371</v>
      </c>
      <c r="N653" s="8" t="s">
        <v>1164</v>
      </c>
      <c r="O653" s="8" t="s">
        <v>1240</v>
      </c>
      <c r="P653" s="114" t="s">
        <v>1239</v>
      </c>
      <c r="Q653" s="8"/>
    </row>
    <row r="654" spans="1:17" ht="18" customHeight="1" x14ac:dyDescent="0.3">
      <c r="A654" s="8" t="s">
        <v>1238</v>
      </c>
      <c r="B654" s="8" t="s">
        <v>1239</v>
      </c>
      <c r="C654" s="8" t="s">
        <v>862</v>
      </c>
      <c r="D654" s="8">
        <v>4</v>
      </c>
      <c r="E654" s="8" t="s">
        <v>1213</v>
      </c>
      <c r="F654" s="8">
        <v>1</v>
      </c>
      <c r="G654" s="8" t="s">
        <v>657</v>
      </c>
      <c r="H654" s="8">
        <v>3</v>
      </c>
      <c r="I654" s="8" t="s">
        <v>658</v>
      </c>
      <c r="J654" s="8">
        <v>3</v>
      </c>
      <c r="K654" s="8" t="s">
        <v>1214</v>
      </c>
      <c r="L654" s="8">
        <v>3</v>
      </c>
      <c r="M654" s="8" t="s">
        <v>371</v>
      </c>
      <c r="N654" s="8" t="s">
        <v>1165</v>
      </c>
      <c r="O654" s="8" t="s">
        <v>1240</v>
      </c>
      <c r="P654" s="114" t="s">
        <v>1239</v>
      </c>
      <c r="Q654" s="8"/>
    </row>
    <row r="655" spans="1:17" ht="18" customHeight="1" x14ac:dyDescent="0.3">
      <c r="A655" s="8" t="s">
        <v>1238</v>
      </c>
      <c r="B655" s="8" t="s">
        <v>1239</v>
      </c>
      <c r="C655" s="8" t="s">
        <v>862</v>
      </c>
      <c r="D655" s="8">
        <v>4</v>
      </c>
      <c r="E655" s="8" t="s">
        <v>1213</v>
      </c>
      <c r="F655" s="8">
        <v>1</v>
      </c>
      <c r="G655" s="8" t="s">
        <v>657</v>
      </c>
      <c r="H655" s="8">
        <v>3</v>
      </c>
      <c r="I655" s="8" t="s">
        <v>658</v>
      </c>
      <c r="J655" s="8">
        <v>3</v>
      </c>
      <c r="K655" s="8" t="s">
        <v>1214</v>
      </c>
      <c r="L655" s="8">
        <v>3</v>
      </c>
      <c r="M655" s="8" t="s">
        <v>371</v>
      </c>
      <c r="N655" s="8" t="s">
        <v>1166</v>
      </c>
      <c r="O655" s="8" t="s">
        <v>1240</v>
      </c>
      <c r="P655" s="114" t="s">
        <v>1239</v>
      </c>
      <c r="Q655" s="8"/>
    </row>
    <row r="656" spans="1:17" ht="18" customHeight="1" x14ac:dyDescent="0.3">
      <c r="A656" s="8" t="s">
        <v>1238</v>
      </c>
      <c r="B656" s="8" t="s">
        <v>1239</v>
      </c>
      <c r="C656" s="8" t="s">
        <v>862</v>
      </c>
      <c r="D656" s="8">
        <v>4</v>
      </c>
      <c r="E656" s="8" t="s">
        <v>1213</v>
      </c>
      <c r="F656" s="8">
        <v>1</v>
      </c>
      <c r="G656" s="8" t="s">
        <v>657</v>
      </c>
      <c r="H656" s="8">
        <v>3</v>
      </c>
      <c r="I656" s="8" t="s">
        <v>658</v>
      </c>
      <c r="J656" s="8">
        <v>3</v>
      </c>
      <c r="K656" s="8" t="s">
        <v>1214</v>
      </c>
      <c r="L656" s="8">
        <v>3</v>
      </c>
      <c r="M656" s="8" t="s">
        <v>371</v>
      </c>
      <c r="N656" s="8" t="s">
        <v>1167</v>
      </c>
      <c r="O656" s="8" t="s">
        <v>1240</v>
      </c>
      <c r="P656" s="114" t="s">
        <v>1239</v>
      </c>
      <c r="Q656" s="8"/>
    </row>
    <row r="657" spans="1:17" ht="18" customHeight="1" x14ac:dyDescent="0.3">
      <c r="A657" s="8" t="s">
        <v>1238</v>
      </c>
      <c r="B657" s="8" t="s">
        <v>1239</v>
      </c>
      <c r="C657" s="8" t="s">
        <v>862</v>
      </c>
      <c r="D657" s="8">
        <v>4</v>
      </c>
      <c r="E657" s="8" t="s">
        <v>1213</v>
      </c>
      <c r="F657" s="8">
        <v>1</v>
      </c>
      <c r="G657" s="8" t="s">
        <v>657</v>
      </c>
      <c r="H657" s="8">
        <v>3</v>
      </c>
      <c r="I657" s="8" t="s">
        <v>658</v>
      </c>
      <c r="J657" s="8">
        <v>3</v>
      </c>
      <c r="K657" s="8" t="s">
        <v>1214</v>
      </c>
      <c r="L657" s="8">
        <v>3</v>
      </c>
      <c r="M657" s="8" t="s">
        <v>371</v>
      </c>
      <c r="N657" s="8" t="s">
        <v>1168</v>
      </c>
      <c r="O657" s="8" t="s">
        <v>1240</v>
      </c>
      <c r="P657" s="114" t="s">
        <v>1239</v>
      </c>
      <c r="Q657" s="8"/>
    </row>
    <row r="658" spans="1:17" ht="18" customHeight="1" x14ac:dyDescent="0.3">
      <c r="A658" s="8" t="s">
        <v>1238</v>
      </c>
      <c r="B658" s="8" t="s">
        <v>1239</v>
      </c>
      <c r="C658" s="8" t="s">
        <v>862</v>
      </c>
      <c r="D658" s="8">
        <v>4</v>
      </c>
      <c r="E658" s="8" t="s">
        <v>1213</v>
      </c>
      <c r="F658" s="8">
        <v>1</v>
      </c>
      <c r="G658" s="8" t="s">
        <v>657</v>
      </c>
      <c r="H658" s="8">
        <v>3</v>
      </c>
      <c r="I658" s="8" t="s">
        <v>658</v>
      </c>
      <c r="J658" s="8">
        <v>3</v>
      </c>
      <c r="K658" s="8" t="s">
        <v>1214</v>
      </c>
      <c r="L658" s="8">
        <v>3</v>
      </c>
      <c r="M658" s="8" t="s">
        <v>371</v>
      </c>
      <c r="N658" s="8" t="s">
        <v>1169</v>
      </c>
      <c r="O658" s="8" t="s">
        <v>1240</v>
      </c>
      <c r="P658" s="114" t="s">
        <v>1239</v>
      </c>
      <c r="Q658" s="8"/>
    </row>
    <row r="659" spans="1:17" ht="18" customHeight="1" x14ac:dyDescent="0.3">
      <c r="A659" s="8" t="s">
        <v>1238</v>
      </c>
      <c r="B659" s="8" t="s">
        <v>1239</v>
      </c>
      <c r="C659" s="8" t="s">
        <v>862</v>
      </c>
      <c r="D659" s="8">
        <v>4</v>
      </c>
      <c r="E659" s="8" t="s">
        <v>1213</v>
      </c>
      <c r="F659" s="8">
        <v>1</v>
      </c>
      <c r="G659" s="8" t="s">
        <v>657</v>
      </c>
      <c r="H659" s="8">
        <v>3</v>
      </c>
      <c r="I659" s="8" t="s">
        <v>658</v>
      </c>
      <c r="J659" s="8">
        <v>3</v>
      </c>
      <c r="K659" s="8" t="s">
        <v>1214</v>
      </c>
      <c r="L659" s="8">
        <v>3</v>
      </c>
      <c r="M659" s="8" t="s">
        <v>371</v>
      </c>
      <c r="N659" s="8" t="s">
        <v>1170</v>
      </c>
      <c r="O659" s="8" t="s">
        <v>1240</v>
      </c>
      <c r="P659" s="114" t="s">
        <v>1239</v>
      </c>
      <c r="Q659" s="8"/>
    </row>
    <row r="660" spans="1:17" ht="18" customHeight="1" x14ac:dyDescent="0.3">
      <c r="A660" s="8" t="s">
        <v>1238</v>
      </c>
      <c r="B660" s="8" t="s">
        <v>1239</v>
      </c>
      <c r="C660" s="8" t="s">
        <v>862</v>
      </c>
      <c r="D660" s="8">
        <v>4</v>
      </c>
      <c r="E660" s="8" t="s">
        <v>1213</v>
      </c>
      <c r="F660" s="8">
        <v>1</v>
      </c>
      <c r="G660" s="8" t="s">
        <v>657</v>
      </c>
      <c r="H660" s="8">
        <v>3</v>
      </c>
      <c r="I660" s="8" t="s">
        <v>658</v>
      </c>
      <c r="J660" s="8">
        <v>3</v>
      </c>
      <c r="K660" s="8" t="s">
        <v>1214</v>
      </c>
      <c r="L660" s="8">
        <v>3</v>
      </c>
      <c r="M660" s="8" t="s">
        <v>371</v>
      </c>
      <c r="N660" s="8" t="s">
        <v>1171</v>
      </c>
      <c r="O660" s="8" t="s">
        <v>1240</v>
      </c>
      <c r="P660" s="114" t="s">
        <v>1239</v>
      </c>
      <c r="Q660" s="8"/>
    </row>
    <row r="661" spans="1:17" ht="18" customHeight="1" x14ac:dyDescent="0.3">
      <c r="A661" s="8" t="s">
        <v>1238</v>
      </c>
      <c r="B661" s="8" t="s">
        <v>1239</v>
      </c>
      <c r="C661" s="8" t="s">
        <v>862</v>
      </c>
      <c r="D661" s="8">
        <v>4</v>
      </c>
      <c r="E661" s="8" t="s">
        <v>1213</v>
      </c>
      <c r="F661" s="8">
        <v>1</v>
      </c>
      <c r="G661" s="8" t="s">
        <v>657</v>
      </c>
      <c r="H661" s="8">
        <v>3</v>
      </c>
      <c r="I661" s="8" t="s">
        <v>658</v>
      </c>
      <c r="J661" s="8">
        <v>3</v>
      </c>
      <c r="K661" s="8" t="s">
        <v>1214</v>
      </c>
      <c r="L661" s="8">
        <v>3</v>
      </c>
      <c r="M661" s="8" t="s">
        <v>371</v>
      </c>
      <c r="N661" s="8" t="s">
        <v>1172</v>
      </c>
      <c r="O661" s="8" t="s">
        <v>1240</v>
      </c>
      <c r="P661" s="114" t="s">
        <v>1239</v>
      </c>
      <c r="Q661" s="8"/>
    </row>
    <row r="662" spans="1:17" ht="18" customHeight="1" x14ac:dyDescent="0.3">
      <c r="A662" s="8" t="s">
        <v>1238</v>
      </c>
      <c r="B662" s="8" t="s">
        <v>1239</v>
      </c>
      <c r="C662" s="8" t="s">
        <v>862</v>
      </c>
      <c r="D662" s="8">
        <v>4</v>
      </c>
      <c r="E662" s="8" t="s">
        <v>1213</v>
      </c>
      <c r="F662" s="8">
        <v>1</v>
      </c>
      <c r="G662" s="8" t="s">
        <v>657</v>
      </c>
      <c r="H662" s="8">
        <v>3</v>
      </c>
      <c r="I662" s="8" t="s">
        <v>658</v>
      </c>
      <c r="J662" s="8">
        <v>3</v>
      </c>
      <c r="K662" s="8" t="s">
        <v>1214</v>
      </c>
      <c r="L662" s="8">
        <v>3</v>
      </c>
      <c r="M662" s="8" t="s">
        <v>371</v>
      </c>
      <c r="N662" s="8" t="s">
        <v>1173</v>
      </c>
      <c r="O662" s="8" t="s">
        <v>1240</v>
      </c>
      <c r="P662" s="114" t="s">
        <v>1239</v>
      </c>
      <c r="Q662" s="8"/>
    </row>
    <row r="663" spans="1:17" ht="18" customHeight="1" x14ac:dyDescent="0.3">
      <c r="A663" s="8" t="s">
        <v>1238</v>
      </c>
      <c r="B663" s="8" t="s">
        <v>1239</v>
      </c>
      <c r="C663" s="8" t="s">
        <v>862</v>
      </c>
      <c r="D663" s="8">
        <v>4</v>
      </c>
      <c r="E663" s="8" t="s">
        <v>1213</v>
      </c>
      <c r="F663" s="8">
        <v>1</v>
      </c>
      <c r="G663" s="8" t="s">
        <v>657</v>
      </c>
      <c r="H663" s="8">
        <v>3</v>
      </c>
      <c r="I663" s="8" t="s">
        <v>658</v>
      </c>
      <c r="J663" s="8">
        <v>3</v>
      </c>
      <c r="K663" s="8" t="s">
        <v>1214</v>
      </c>
      <c r="L663" s="8">
        <v>3</v>
      </c>
      <c r="M663" s="8" t="s">
        <v>371</v>
      </c>
      <c r="N663" s="8" t="s">
        <v>1174</v>
      </c>
      <c r="O663" s="8" t="s">
        <v>1240</v>
      </c>
      <c r="P663" s="114" t="s">
        <v>1239</v>
      </c>
      <c r="Q663" s="8"/>
    </row>
    <row r="664" spans="1:17" ht="18" customHeight="1" x14ac:dyDescent="0.3">
      <c r="A664" s="8" t="s">
        <v>1238</v>
      </c>
      <c r="B664" s="8" t="s">
        <v>1239</v>
      </c>
      <c r="C664" s="8" t="s">
        <v>862</v>
      </c>
      <c r="D664" s="8">
        <v>4</v>
      </c>
      <c r="E664" s="8" t="s">
        <v>1213</v>
      </c>
      <c r="F664" s="8">
        <v>1</v>
      </c>
      <c r="G664" s="8" t="s">
        <v>657</v>
      </c>
      <c r="H664" s="8">
        <v>3</v>
      </c>
      <c r="I664" s="8" t="s">
        <v>658</v>
      </c>
      <c r="J664" s="8">
        <v>3</v>
      </c>
      <c r="K664" s="8" t="s">
        <v>1214</v>
      </c>
      <c r="L664" s="8">
        <v>3</v>
      </c>
      <c r="M664" s="8" t="s">
        <v>371</v>
      </c>
      <c r="N664" s="8" t="s">
        <v>1175</v>
      </c>
      <c r="O664" s="8" t="s">
        <v>1240</v>
      </c>
      <c r="P664" s="114" t="s">
        <v>1239</v>
      </c>
      <c r="Q664" s="8"/>
    </row>
    <row r="665" spans="1:17" ht="18" customHeight="1" x14ac:dyDescent="0.3">
      <c r="A665" s="8" t="s">
        <v>1238</v>
      </c>
      <c r="B665" s="8" t="s">
        <v>1239</v>
      </c>
      <c r="C665" s="8" t="s">
        <v>862</v>
      </c>
      <c r="D665" s="8">
        <v>4</v>
      </c>
      <c r="E665" s="8" t="s">
        <v>1213</v>
      </c>
      <c r="F665" s="8">
        <v>1</v>
      </c>
      <c r="G665" s="8" t="s">
        <v>657</v>
      </c>
      <c r="H665" s="8">
        <v>3</v>
      </c>
      <c r="I665" s="8" t="s">
        <v>658</v>
      </c>
      <c r="J665" s="8">
        <v>3</v>
      </c>
      <c r="K665" s="8" t="s">
        <v>1214</v>
      </c>
      <c r="L665" s="8">
        <v>3</v>
      </c>
      <c r="M665" s="8" t="s">
        <v>371</v>
      </c>
      <c r="N665" s="8" t="s">
        <v>1176</v>
      </c>
      <c r="O665" s="8" t="s">
        <v>1240</v>
      </c>
      <c r="P665" s="114" t="s">
        <v>1239</v>
      </c>
      <c r="Q665" s="8"/>
    </row>
    <row r="666" spans="1:17" ht="18" customHeight="1" x14ac:dyDescent="0.3">
      <c r="A666" s="8" t="s">
        <v>1238</v>
      </c>
      <c r="B666" s="8" t="s">
        <v>1239</v>
      </c>
      <c r="C666" s="8" t="s">
        <v>862</v>
      </c>
      <c r="D666" s="8">
        <v>4</v>
      </c>
      <c r="E666" s="8" t="s">
        <v>1213</v>
      </c>
      <c r="F666" s="8">
        <v>1</v>
      </c>
      <c r="G666" s="8" t="s">
        <v>657</v>
      </c>
      <c r="H666" s="8">
        <v>3</v>
      </c>
      <c r="I666" s="8" t="s">
        <v>658</v>
      </c>
      <c r="J666" s="8">
        <v>3</v>
      </c>
      <c r="K666" s="8" t="s">
        <v>1214</v>
      </c>
      <c r="L666" s="8">
        <v>3</v>
      </c>
      <c r="M666" s="8" t="s">
        <v>371</v>
      </c>
      <c r="N666" s="8" t="s">
        <v>1177</v>
      </c>
      <c r="O666" s="8" t="s">
        <v>1240</v>
      </c>
      <c r="P666" s="114" t="s">
        <v>1239</v>
      </c>
      <c r="Q666" s="8"/>
    </row>
    <row r="667" spans="1:17" ht="18" customHeight="1" x14ac:dyDescent="0.3">
      <c r="A667" s="8" t="s">
        <v>1238</v>
      </c>
      <c r="B667" s="8" t="s">
        <v>1239</v>
      </c>
      <c r="C667" s="8" t="s">
        <v>862</v>
      </c>
      <c r="D667" s="8">
        <v>4</v>
      </c>
      <c r="E667" s="8" t="s">
        <v>1213</v>
      </c>
      <c r="F667" s="8">
        <v>1</v>
      </c>
      <c r="G667" s="8" t="s">
        <v>657</v>
      </c>
      <c r="H667" s="8">
        <v>3</v>
      </c>
      <c r="I667" s="8" t="s">
        <v>658</v>
      </c>
      <c r="J667" s="8">
        <v>3</v>
      </c>
      <c r="K667" s="8" t="s">
        <v>1214</v>
      </c>
      <c r="L667" s="8">
        <v>3</v>
      </c>
      <c r="M667" s="8" t="s">
        <v>371</v>
      </c>
      <c r="N667" s="8" t="s">
        <v>1178</v>
      </c>
      <c r="O667" s="8" t="s">
        <v>1240</v>
      </c>
      <c r="P667" s="114" t="s">
        <v>1239</v>
      </c>
      <c r="Q667" s="8"/>
    </row>
    <row r="668" spans="1:17" ht="18" customHeight="1" x14ac:dyDescent="0.3">
      <c r="A668" s="8" t="s">
        <v>1238</v>
      </c>
      <c r="B668" s="8" t="s">
        <v>1239</v>
      </c>
      <c r="C668" s="8" t="s">
        <v>862</v>
      </c>
      <c r="D668" s="8">
        <v>4</v>
      </c>
      <c r="E668" s="8" t="s">
        <v>1213</v>
      </c>
      <c r="F668" s="8">
        <v>1</v>
      </c>
      <c r="G668" s="8" t="s">
        <v>657</v>
      </c>
      <c r="H668" s="8">
        <v>3</v>
      </c>
      <c r="I668" s="8" t="s">
        <v>658</v>
      </c>
      <c r="J668" s="8">
        <v>3</v>
      </c>
      <c r="K668" s="8" t="s">
        <v>1214</v>
      </c>
      <c r="L668" s="8">
        <v>3</v>
      </c>
      <c r="M668" s="8" t="s">
        <v>371</v>
      </c>
      <c r="N668" s="8" t="s">
        <v>1180</v>
      </c>
      <c r="O668" s="8" t="s">
        <v>1240</v>
      </c>
      <c r="P668" s="114" t="s">
        <v>1239</v>
      </c>
      <c r="Q668" s="8"/>
    </row>
    <row r="669" spans="1:17" ht="18" customHeight="1" x14ac:dyDescent="0.3">
      <c r="A669" s="8" t="s">
        <v>1238</v>
      </c>
      <c r="B669" s="8" t="s">
        <v>1239</v>
      </c>
      <c r="C669" s="8" t="s">
        <v>862</v>
      </c>
      <c r="D669" s="8">
        <v>4</v>
      </c>
      <c r="E669" s="8" t="s">
        <v>1213</v>
      </c>
      <c r="F669" s="8">
        <v>1</v>
      </c>
      <c r="G669" s="8" t="s">
        <v>657</v>
      </c>
      <c r="H669" s="8">
        <v>3</v>
      </c>
      <c r="I669" s="8" t="s">
        <v>658</v>
      </c>
      <c r="J669" s="8">
        <v>3</v>
      </c>
      <c r="K669" s="8" t="s">
        <v>1214</v>
      </c>
      <c r="L669" s="8">
        <v>3</v>
      </c>
      <c r="M669" s="8" t="s">
        <v>371</v>
      </c>
      <c r="N669" s="8" t="s">
        <v>1181</v>
      </c>
      <c r="O669" s="8" t="s">
        <v>1240</v>
      </c>
      <c r="P669" s="114" t="s">
        <v>1239</v>
      </c>
      <c r="Q669" s="8"/>
    </row>
    <row r="670" spans="1:17" ht="18" customHeight="1" x14ac:dyDescent="0.3">
      <c r="A670" s="8" t="s">
        <v>1238</v>
      </c>
      <c r="B670" s="8" t="s">
        <v>1239</v>
      </c>
      <c r="C670" s="8" t="s">
        <v>862</v>
      </c>
      <c r="D670" s="8">
        <v>4</v>
      </c>
      <c r="E670" s="8" t="s">
        <v>1213</v>
      </c>
      <c r="F670" s="8">
        <v>1</v>
      </c>
      <c r="G670" s="8" t="s">
        <v>657</v>
      </c>
      <c r="H670" s="8">
        <v>3</v>
      </c>
      <c r="I670" s="8" t="s">
        <v>658</v>
      </c>
      <c r="J670" s="8">
        <v>3</v>
      </c>
      <c r="K670" s="8" t="s">
        <v>1214</v>
      </c>
      <c r="L670" s="8">
        <v>3</v>
      </c>
      <c r="M670" s="8" t="s">
        <v>371</v>
      </c>
      <c r="N670" s="8" t="s">
        <v>1182</v>
      </c>
      <c r="O670" s="8" t="s">
        <v>1240</v>
      </c>
      <c r="P670" s="114" t="s">
        <v>1239</v>
      </c>
      <c r="Q670" s="8"/>
    </row>
    <row r="671" spans="1:17" ht="18" customHeight="1" x14ac:dyDescent="0.3">
      <c r="A671" s="8" t="s">
        <v>1238</v>
      </c>
      <c r="B671" s="8" t="s">
        <v>1239</v>
      </c>
      <c r="C671" s="8" t="s">
        <v>862</v>
      </c>
      <c r="D671" s="8">
        <v>4</v>
      </c>
      <c r="E671" s="8" t="s">
        <v>1213</v>
      </c>
      <c r="F671" s="8">
        <v>1</v>
      </c>
      <c r="G671" s="8" t="s">
        <v>657</v>
      </c>
      <c r="H671" s="8">
        <v>3</v>
      </c>
      <c r="I671" s="8" t="s">
        <v>658</v>
      </c>
      <c r="J671" s="8">
        <v>3</v>
      </c>
      <c r="K671" s="8" t="s">
        <v>1214</v>
      </c>
      <c r="L671" s="8">
        <v>3</v>
      </c>
      <c r="M671" s="8" t="s">
        <v>371</v>
      </c>
      <c r="N671" s="8" t="s">
        <v>1183</v>
      </c>
      <c r="O671" s="8" t="s">
        <v>1240</v>
      </c>
      <c r="P671" s="114" t="s">
        <v>1239</v>
      </c>
      <c r="Q671" s="8"/>
    </row>
    <row r="672" spans="1:17" ht="18" customHeight="1" x14ac:dyDescent="0.3">
      <c r="A672" s="8" t="s">
        <v>1238</v>
      </c>
      <c r="B672" s="8" t="s">
        <v>1239</v>
      </c>
      <c r="C672" s="8" t="s">
        <v>862</v>
      </c>
      <c r="D672" s="8">
        <v>4</v>
      </c>
      <c r="E672" s="8" t="s">
        <v>1213</v>
      </c>
      <c r="F672" s="8">
        <v>1</v>
      </c>
      <c r="G672" s="8" t="s">
        <v>657</v>
      </c>
      <c r="H672" s="8">
        <v>3</v>
      </c>
      <c r="I672" s="8" t="s">
        <v>658</v>
      </c>
      <c r="J672" s="8">
        <v>3</v>
      </c>
      <c r="K672" s="8" t="s">
        <v>1214</v>
      </c>
      <c r="L672" s="8">
        <v>3</v>
      </c>
      <c r="M672" s="8" t="s">
        <v>355</v>
      </c>
      <c r="N672" s="8" t="s">
        <v>1159</v>
      </c>
      <c r="O672" s="8" t="s">
        <v>1240</v>
      </c>
      <c r="P672" s="114" t="s">
        <v>1239</v>
      </c>
      <c r="Q672" s="8"/>
    </row>
    <row r="673" spans="1:17" ht="18" customHeight="1" x14ac:dyDescent="0.3">
      <c r="A673" s="8" t="s">
        <v>1238</v>
      </c>
      <c r="B673" s="8" t="s">
        <v>1239</v>
      </c>
      <c r="C673" s="8" t="s">
        <v>862</v>
      </c>
      <c r="D673" s="8">
        <v>4</v>
      </c>
      <c r="E673" s="8" t="s">
        <v>1213</v>
      </c>
      <c r="F673" s="8">
        <v>1</v>
      </c>
      <c r="G673" s="8" t="s">
        <v>657</v>
      </c>
      <c r="H673" s="8">
        <v>3</v>
      </c>
      <c r="I673" s="8" t="s">
        <v>658</v>
      </c>
      <c r="J673" s="8">
        <v>3</v>
      </c>
      <c r="K673" s="8" t="s">
        <v>1214</v>
      </c>
      <c r="L673" s="8">
        <v>3</v>
      </c>
      <c r="M673" s="8" t="s">
        <v>355</v>
      </c>
      <c r="N673" s="8" t="s">
        <v>1161</v>
      </c>
      <c r="O673" s="8" t="s">
        <v>1240</v>
      </c>
      <c r="P673" s="114" t="s">
        <v>1239</v>
      </c>
      <c r="Q673" s="8"/>
    </row>
    <row r="674" spans="1:17" ht="18" customHeight="1" x14ac:dyDescent="0.3">
      <c r="A674" s="8" t="s">
        <v>1238</v>
      </c>
      <c r="B674" s="8" t="s">
        <v>1239</v>
      </c>
      <c r="C674" s="8" t="s">
        <v>862</v>
      </c>
      <c r="D674" s="8">
        <v>4</v>
      </c>
      <c r="E674" s="8" t="s">
        <v>1213</v>
      </c>
      <c r="F674" s="8">
        <v>1</v>
      </c>
      <c r="G674" s="8" t="s">
        <v>657</v>
      </c>
      <c r="H674" s="8">
        <v>3</v>
      </c>
      <c r="I674" s="8" t="s">
        <v>658</v>
      </c>
      <c r="J674" s="8">
        <v>3</v>
      </c>
      <c r="K674" s="8" t="s">
        <v>1214</v>
      </c>
      <c r="L674" s="8">
        <v>3</v>
      </c>
      <c r="M674" s="8" t="s">
        <v>318</v>
      </c>
      <c r="N674" s="8" t="s">
        <v>1150</v>
      </c>
      <c r="O674" s="8" t="s">
        <v>1240</v>
      </c>
      <c r="P674" s="114" t="s">
        <v>1239</v>
      </c>
      <c r="Q674" s="8"/>
    </row>
    <row r="675" spans="1:17" ht="18" customHeight="1" x14ac:dyDescent="0.3">
      <c r="A675" s="8" t="s">
        <v>1238</v>
      </c>
      <c r="B675" s="8" t="s">
        <v>1239</v>
      </c>
      <c r="C675" s="8" t="s">
        <v>862</v>
      </c>
      <c r="D675" s="8">
        <v>4</v>
      </c>
      <c r="E675" s="8" t="s">
        <v>1213</v>
      </c>
      <c r="F675" s="8">
        <v>1</v>
      </c>
      <c r="G675" s="8" t="s">
        <v>657</v>
      </c>
      <c r="H675" s="8">
        <v>3</v>
      </c>
      <c r="I675" s="8" t="s">
        <v>658</v>
      </c>
      <c r="J675" s="8">
        <v>3</v>
      </c>
      <c r="K675" s="8" t="s">
        <v>1214</v>
      </c>
      <c r="L675" s="8">
        <v>3</v>
      </c>
      <c r="M675" s="8" t="s">
        <v>318</v>
      </c>
      <c r="N675" s="8" t="s">
        <v>1160</v>
      </c>
      <c r="O675" s="8" t="s">
        <v>1240</v>
      </c>
      <c r="P675" s="114" t="s">
        <v>1239</v>
      </c>
      <c r="Q675" s="8"/>
    </row>
    <row r="676" spans="1:17" ht="18" customHeight="1" x14ac:dyDescent="0.3">
      <c r="A676" s="8" t="s">
        <v>1238</v>
      </c>
      <c r="B676" s="8" t="s">
        <v>1239</v>
      </c>
      <c r="C676" s="8" t="s">
        <v>862</v>
      </c>
      <c r="D676" s="8">
        <v>4</v>
      </c>
      <c r="E676" s="8" t="s">
        <v>1213</v>
      </c>
      <c r="F676" s="8">
        <v>1</v>
      </c>
      <c r="G676" s="8" t="s">
        <v>657</v>
      </c>
      <c r="H676" s="8">
        <v>3</v>
      </c>
      <c r="I676" s="8" t="s">
        <v>658</v>
      </c>
      <c r="J676" s="8">
        <v>3</v>
      </c>
      <c r="K676" s="8" t="s">
        <v>1214</v>
      </c>
      <c r="L676" s="8">
        <v>3</v>
      </c>
      <c r="M676" s="8" t="s">
        <v>318</v>
      </c>
      <c r="N676" s="8" t="s">
        <v>1184</v>
      </c>
      <c r="O676" s="8" t="s">
        <v>1240</v>
      </c>
      <c r="P676" s="114" t="s">
        <v>1239</v>
      </c>
      <c r="Q676" s="8"/>
    </row>
    <row r="677" spans="1:17" ht="18" customHeight="1" x14ac:dyDescent="0.3">
      <c r="A677" s="8" t="s">
        <v>1238</v>
      </c>
      <c r="B677" s="8" t="s">
        <v>1239</v>
      </c>
      <c r="C677" s="8" t="s">
        <v>862</v>
      </c>
      <c r="D677" s="8">
        <v>4</v>
      </c>
      <c r="E677" s="8" t="s">
        <v>1213</v>
      </c>
      <c r="F677" s="8">
        <v>1</v>
      </c>
      <c r="G677" s="8" t="s">
        <v>657</v>
      </c>
      <c r="H677" s="8">
        <v>3</v>
      </c>
      <c r="I677" s="8" t="s">
        <v>658</v>
      </c>
      <c r="J677" s="8">
        <v>3</v>
      </c>
      <c r="K677" s="8" t="s">
        <v>1214</v>
      </c>
      <c r="L677" s="8">
        <v>3</v>
      </c>
      <c r="M677" s="8" t="s">
        <v>318</v>
      </c>
      <c r="N677" s="8" t="s">
        <v>1185</v>
      </c>
      <c r="O677" s="8" t="s">
        <v>1240</v>
      </c>
      <c r="P677" s="114" t="s">
        <v>1239</v>
      </c>
      <c r="Q677" s="8"/>
    </row>
    <row r="678" spans="1:17" ht="18" customHeight="1" x14ac:dyDescent="0.3">
      <c r="A678" s="8" t="s">
        <v>1238</v>
      </c>
      <c r="B678" s="8" t="s">
        <v>1239</v>
      </c>
      <c r="C678" s="8" t="s">
        <v>862</v>
      </c>
      <c r="D678" s="8">
        <v>4</v>
      </c>
      <c r="E678" s="8" t="s">
        <v>1213</v>
      </c>
      <c r="F678" s="8">
        <v>1</v>
      </c>
      <c r="G678" s="8" t="s">
        <v>657</v>
      </c>
      <c r="H678" s="8">
        <v>3</v>
      </c>
      <c r="I678" s="8" t="s">
        <v>658</v>
      </c>
      <c r="J678" s="8">
        <v>3</v>
      </c>
      <c r="K678" s="8" t="s">
        <v>1214</v>
      </c>
      <c r="L678" s="8">
        <v>3</v>
      </c>
      <c r="M678" s="8" t="s">
        <v>318</v>
      </c>
      <c r="N678" s="8" t="s">
        <v>1186</v>
      </c>
      <c r="O678" s="8" t="s">
        <v>1240</v>
      </c>
      <c r="P678" s="114" t="s">
        <v>1239</v>
      </c>
      <c r="Q678" s="8"/>
    </row>
    <row r="679" spans="1:17" ht="18" customHeight="1" x14ac:dyDescent="0.3">
      <c r="A679" s="8" t="s">
        <v>1238</v>
      </c>
      <c r="B679" s="8" t="s">
        <v>1239</v>
      </c>
      <c r="C679" s="8" t="s">
        <v>862</v>
      </c>
      <c r="D679" s="8">
        <v>4</v>
      </c>
      <c r="E679" s="8" t="s">
        <v>1213</v>
      </c>
      <c r="F679" s="8">
        <v>1</v>
      </c>
      <c r="G679" s="8" t="s">
        <v>657</v>
      </c>
      <c r="H679" s="8">
        <v>3</v>
      </c>
      <c r="I679" s="8" t="s">
        <v>658</v>
      </c>
      <c r="J679" s="8">
        <v>3</v>
      </c>
      <c r="K679" s="8" t="s">
        <v>1214</v>
      </c>
      <c r="L679" s="8">
        <v>3</v>
      </c>
      <c r="M679" s="8" t="s">
        <v>318</v>
      </c>
      <c r="N679" s="8" t="s">
        <v>1187</v>
      </c>
      <c r="O679" s="8" t="s">
        <v>1240</v>
      </c>
      <c r="P679" s="114" t="s">
        <v>1239</v>
      </c>
      <c r="Q679" s="8"/>
    </row>
    <row r="680" spans="1:17" ht="18" customHeight="1" x14ac:dyDescent="0.3">
      <c r="A680" s="8" t="s">
        <v>1238</v>
      </c>
      <c r="B680" s="8" t="s">
        <v>1239</v>
      </c>
      <c r="C680" s="8" t="s">
        <v>862</v>
      </c>
      <c r="D680" s="8">
        <v>4</v>
      </c>
      <c r="E680" s="8" t="s">
        <v>1213</v>
      </c>
      <c r="F680" s="8">
        <v>1</v>
      </c>
      <c r="G680" s="8" t="s">
        <v>657</v>
      </c>
      <c r="H680" s="8">
        <v>3</v>
      </c>
      <c r="I680" s="8" t="s">
        <v>658</v>
      </c>
      <c r="J680" s="8">
        <v>3</v>
      </c>
      <c r="K680" s="8" t="s">
        <v>1214</v>
      </c>
      <c r="L680" s="8">
        <v>3</v>
      </c>
      <c r="M680" s="8" t="s">
        <v>318</v>
      </c>
      <c r="N680" s="8" t="s">
        <v>1188</v>
      </c>
      <c r="O680" s="8" t="s">
        <v>1240</v>
      </c>
      <c r="P680" s="114" t="s">
        <v>1239</v>
      </c>
      <c r="Q680" s="8"/>
    </row>
    <row r="681" spans="1:17" ht="18" customHeight="1" x14ac:dyDescent="0.3">
      <c r="A681" s="8" t="s">
        <v>1238</v>
      </c>
      <c r="B681" s="8" t="s">
        <v>1239</v>
      </c>
      <c r="C681" s="8" t="s">
        <v>862</v>
      </c>
      <c r="D681" s="8">
        <v>4</v>
      </c>
      <c r="E681" s="8" t="s">
        <v>1213</v>
      </c>
      <c r="F681" s="8">
        <v>1</v>
      </c>
      <c r="G681" s="8" t="s">
        <v>657</v>
      </c>
      <c r="H681" s="8">
        <v>3</v>
      </c>
      <c r="I681" s="8" t="s">
        <v>658</v>
      </c>
      <c r="J681" s="8">
        <v>3</v>
      </c>
      <c r="K681" s="8" t="s">
        <v>1214</v>
      </c>
      <c r="L681" s="8">
        <v>3</v>
      </c>
      <c r="M681" s="8" t="s">
        <v>318</v>
      </c>
      <c r="N681" s="8" t="s">
        <v>1189</v>
      </c>
      <c r="O681" s="8" t="s">
        <v>1240</v>
      </c>
      <c r="P681" s="114" t="s">
        <v>1239</v>
      </c>
      <c r="Q681" s="8"/>
    </row>
    <row r="682" spans="1:17" ht="18" customHeight="1" x14ac:dyDescent="0.3">
      <c r="A682" s="8" t="s">
        <v>1238</v>
      </c>
      <c r="B682" s="8" t="s">
        <v>1239</v>
      </c>
      <c r="C682" s="8" t="s">
        <v>862</v>
      </c>
      <c r="D682" s="8">
        <v>4</v>
      </c>
      <c r="E682" s="8" t="s">
        <v>1213</v>
      </c>
      <c r="F682" s="8">
        <v>1</v>
      </c>
      <c r="G682" s="8" t="s">
        <v>657</v>
      </c>
      <c r="H682" s="8">
        <v>3</v>
      </c>
      <c r="I682" s="8" t="s">
        <v>658</v>
      </c>
      <c r="J682" s="8">
        <v>3</v>
      </c>
      <c r="K682" s="8" t="s">
        <v>1214</v>
      </c>
      <c r="L682" s="8">
        <v>3</v>
      </c>
      <c r="M682" s="8" t="s">
        <v>318</v>
      </c>
      <c r="N682" s="8" t="s">
        <v>1190</v>
      </c>
      <c r="O682" s="8" t="s">
        <v>1240</v>
      </c>
      <c r="P682" s="114" t="s">
        <v>1239</v>
      </c>
      <c r="Q682" s="8"/>
    </row>
    <row r="683" spans="1:17" ht="18" customHeight="1" x14ac:dyDescent="0.3">
      <c r="A683" s="8" t="s">
        <v>1238</v>
      </c>
      <c r="B683" s="8" t="s">
        <v>1239</v>
      </c>
      <c r="C683" s="8" t="s">
        <v>862</v>
      </c>
      <c r="D683" s="8">
        <v>4</v>
      </c>
      <c r="E683" s="8" t="s">
        <v>1213</v>
      </c>
      <c r="F683" s="8">
        <v>1</v>
      </c>
      <c r="G683" s="8" t="s">
        <v>657</v>
      </c>
      <c r="H683" s="8">
        <v>3</v>
      </c>
      <c r="I683" s="8" t="s">
        <v>658</v>
      </c>
      <c r="J683" s="8">
        <v>3</v>
      </c>
      <c r="K683" s="8" t="s">
        <v>1214</v>
      </c>
      <c r="L683" s="8">
        <v>3</v>
      </c>
      <c r="M683" s="8" t="s">
        <v>318</v>
      </c>
      <c r="N683" s="8" t="s">
        <v>1191</v>
      </c>
      <c r="O683" s="8" t="s">
        <v>1240</v>
      </c>
      <c r="P683" s="114" t="s">
        <v>1239</v>
      </c>
      <c r="Q683" s="8"/>
    </row>
    <row r="684" spans="1:17" ht="18" customHeight="1" x14ac:dyDescent="0.3">
      <c r="A684" s="8" t="s">
        <v>1238</v>
      </c>
      <c r="B684" s="8" t="s">
        <v>1239</v>
      </c>
      <c r="C684" s="8" t="s">
        <v>862</v>
      </c>
      <c r="D684" s="8">
        <v>4</v>
      </c>
      <c r="E684" s="8" t="s">
        <v>1213</v>
      </c>
      <c r="F684" s="8">
        <v>1</v>
      </c>
      <c r="G684" s="8" t="s">
        <v>657</v>
      </c>
      <c r="H684" s="8">
        <v>3</v>
      </c>
      <c r="I684" s="8" t="s">
        <v>658</v>
      </c>
      <c r="J684" s="8">
        <v>3</v>
      </c>
      <c r="K684" s="8" t="s">
        <v>1214</v>
      </c>
      <c r="L684" s="8">
        <v>3</v>
      </c>
      <c r="M684" s="8" t="s">
        <v>318</v>
      </c>
      <c r="N684" s="8" t="s">
        <v>1192</v>
      </c>
      <c r="O684" s="8" t="s">
        <v>1240</v>
      </c>
      <c r="P684" s="114" t="s">
        <v>1239</v>
      </c>
      <c r="Q684" s="8"/>
    </row>
    <row r="685" spans="1:17" ht="18" customHeight="1" x14ac:dyDescent="0.3">
      <c r="A685" s="8" t="s">
        <v>1238</v>
      </c>
      <c r="B685" s="8" t="s">
        <v>1239</v>
      </c>
      <c r="C685" s="8" t="s">
        <v>862</v>
      </c>
      <c r="D685" s="8">
        <v>4</v>
      </c>
      <c r="E685" s="8" t="s">
        <v>1213</v>
      </c>
      <c r="F685" s="8">
        <v>1</v>
      </c>
      <c r="G685" s="8" t="s">
        <v>657</v>
      </c>
      <c r="H685" s="8">
        <v>3</v>
      </c>
      <c r="I685" s="8" t="s">
        <v>658</v>
      </c>
      <c r="J685" s="8">
        <v>3</v>
      </c>
      <c r="K685" s="8" t="s">
        <v>1214</v>
      </c>
      <c r="L685" s="8">
        <v>3</v>
      </c>
      <c r="M685" s="8" t="s">
        <v>318</v>
      </c>
      <c r="N685" s="8" t="s">
        <v>1193</v>
      </c>
      <c r="O685" s="8" t="s">
        <v>1240</v>
      </c>
      <c r="P685" s="114" t="s">
        <v>1239</v>
      </c>
      <c r="Q685" s="8"/>
    </row>
    <row r="686" spans="1:17" ht="18" customHeight="1" x14ac:dyDescent="0.3">
      <c r="A686" s="8" t="s">
        <v>1238</v>
      </c>
      <c r="B686" s="8" t="s">
        <v>1239</v>
      </c>
      <c r="C686" s="8" t="s">
        <v>862</v>
      </c>
      <c r="D686" s="8">
        <v>4</v>
      </c>
      <c r="E686" s="8" t="s">
        <v>1213</v>
      </c>
      <c r="F686" s="8">
        <v>1</v>
      </c>
      <c r="G686" s="8" t="s">
        <v>657</v>
      </c>
      <c r="H686" s="8">
        <v>3</v>
      </c>
      <c r="I686" s="8" t="s">
        <v>658</v>
      </c>
      <c r="J686" s="8">
        <v>3</v>
      </c>
      <c r="K686" s="8" t="s">
        <v>1214</v>
      </c>
      <c r="L686" s="8">
        <v>3</v>
      </c>
      <c r="M686" s="8" t="s">
        <v>321</v>
      </c>
      <c r="N686" s="8" t="s">
        <v>1162</v>
      </c>
      <c r="O686" s="8" t="s">
        <v>1240</v>
      </c>
      <c r="P686" s="114" t="s">
        <v>1239</v>
      </c>
      <c r="Q686" s="8"/>
    </row>
    <row r="687" spans="1:17" ht="18" customHeight="1" x14ac:dyDescent="0.3">
      <c r="A687" s="8" t="s">
        <v>1241</v>
      </c>
      <c r="B687" s="8" t="s">
        <v>1242</v>
      </c>
      <c r="C687" s="8" t="s">
        <v>862</v>
      </c>
      <c r="D687" s="8">
        <v>4</v>
      </c>
      <c r="E687" s="8" t="s">
        <v>1213</v>
      </c>
      <c r="F687" s="8">
        <v>1</v>
      </c>
      <c r="G687" s="8" t="s">
        <v>657</v>
      </c>
      <c r="H687" s="8">
        <v>3</v>
      </c>
      <c r="I687" s="8" t="s">
        <v>658</v>
      </c>
      <c r="J687" s="8">
        <v>3</v>
      </c>
      <c r="K687" s="8" t="s">
        <v>1214</v>
      </c>
      <c r="L687" s="8">
        <v>3</v>
      </c>
      <c r="M687" s="8" t="s">
        <v>317</v>
      </c>
      <c r="N687" s="8" t="s">
        <v>1049</v>
      </c>
      <c r="O687" s="8" t="s">
        <v>1243</v>
      </c>
      <c r="P687" s="114" t="s">
        <v>1242</v>
      </c>
      <c r="Q687" s="8"/>
    </row>
    <row r="688" spans="1:17" ht="18" customHeight="1" x14ac:dyDescent="0.3">
      <c r="A688" s="8" t="s">
        <v>1241</v>
      </c>
      <c r="B688" s="8" t="s">
        <v>1242</v>
      </c>
      <c r="C688" s="8" t="s">
        <v>862</v>
      </c>
      <c r="D688" s="8">
        <v>4</v>
      </c>
      <c r="E688" s="8" t="s">
        <v>1213</v>
      </c>
      <c r="F688" s="8">
        <v>1</v>
      </c>
      <c r="G688" s="8" t="s">
        <v>657</v>
      </c>
      <c r="H688" s="8">
        <v>3</v>
      </c>
      <c r="I688" s="8" t="s">
        <v>658</v>
      </c>
      <c r="J688" s="8">
        <v>3</v>
      </c>
      <c r="K688" s="8" t="s">
        <v>1214</v>
      </c>
      <c r="L688" s="8">
        <v>3</v>
      </c>
      <c r="M688" s="8" t="s">
        <v>317</v>
      </c>
      <c r="N688" s="8" t="s">
        <v>1051</v>
      </c>
      <c r="O688" s="8" t="s">
        <v>1243</v>
      </c>
      <c r="P688" s="114" t="s">
        <v>1242</v>
      </c>
      <c r="Q688" s="8"/>
    </row>
    <row r="689" spans="1:17" ht="18" customHeight="1" x14ac:dyDescent="0.3">
      <c r="A689" s="8" t="s">
        <v>1241</v>
      </c>
      <c r="B689" s="8" t="s">
        <v>1242</v>
      </c>
      <c r="C689" s="8" t="s">
        <v>862</v>
      </c>
      <c r="D689" s="8">
        <v>4</v>
      </c>
      <c r="E689" s="8" t="s">
        <v>1213</v>
      </c>
      <c r="F689" s="8">
        <v>1</v>
      </c>
      <c r="G689" s="8" t="s">
        <v>657</v>
      </c>
      <c r="H689" s="8">
        <v>3</v>
      </c>
      <c r="I689" s="8" t="s">
        <v>658</v>
      </c>
      <c r="J689" s="8">
        <v>3</v>
      </c>
      <c r="K689" s="8" t="s">
        <v>1214</v>
      </c>
      <c r="L689" s="8">
        <v>3</v>
      </c>
      <c r="M689" s="8" t="s">
        <v>317</v>
      </c>
      <c r="N689" s="8" t="s">
        <v>1053</v>
      </c>
      <c r="O689" s="8" t="s">
        <v>1243</v>
      </c>
      <c r="P689" s="114" t="s">
        <v>1242</v>
      </c>
      <c r="Q689" s="8"/>
    </row>
    <row r="690" spans="1:17" ht="18" customHeight="1" x14ac:dyDescent="0.3">
      <c r="A690" s="8" t="s">
        <v>1241</v>
      </c>
      <c r="B690" s="8" t="s">
        <v>1242</v>
      </c>
      <c r="C690" s="8" t="s">
        <v>862</v>
      </c>
      <c r="D690" s="8">
        <v>4</v>
      </c>
      <c r="E690" s="8" t="s">
        <v>1213</v>
      </c>
      <c r="F690" s="8">
        <v>1</v>
      </c>
      <c r="G690" s="8" t="s">
        <v>657</v>
      </c>
      <c r="H690" s="8">
        <v>3</v>
      </c>
      <c r="I690" s="8" t="s">
        <v>658</v>
      </c>
      <c r="J690" s="8">
        <v>3</v>
      </c>
      <c r="K690" s="8" t="s">
        <v>1214</v>
      </c>
      <c r="L690" s="8">
        <v>3</v>
      </c>
      <c r="M690" s="8" t="s">
        <v>317</v>
      </c>
      <c r="N690" s="8" t="s">
        <v>1105</v>
      </c>
      <c r="O690" s="8" t="s">
        <v>1243</v>
      </c>
      <c r="P690" s="114" t="s">
        <v>1242</v>
      </c>
      <c r="Q690" s="8"/>
    </row>
    <row r="691" spans="1:17" ht="18" customHeight="1" x14ac:dyDescent="0.3">
      <c r="A691" s="8" t="s">
        <v>1241</v>
      </c>
      <c r="B691" s="8" t="s">
        <v>1242</v>
      </c>
      <c r="C691" s="8" t="s">
        <v>862</v>
      </c>
      <c r="D691" s="8">
        <v>4</v>
      </c>
      <c r="E691" s="8" t="s">
        <v>1213</v>
      </c>
      <c r="F691" s="8">
        <v>1</v>
      </c>
      <c r="G691" s="8" t="s">
        <v>657</v>
      </c>
      <c r="H691" s="8">
        <v>3</v>
      </c>
      <c r="I691" s="8" t="s">
        <v>658</v>
      </c>
      <c r="J691" s="8">
        <v>3</v>
      </c>
      <c r="K691" s="8" t="s">
        <v>1214</v>
      </c>
      <c r="L691" s="8">
        <v>3</v>
      </c>
      <c r="M691" s="8" t="s">
        <v>317</v>
      </c>
      <c r="N691" s="8" t="s">
        <v>1106</v>
      </c>
      <c r="O691" s="8" t="s">
        <v>1243</v>
      </c>
      <c r="P691" s="114" t="s">
        <v>1242</v>
      </c>
      <c r="Q691" s="8"/>
    </row>
    <row r="692" spans="1:17" ht="18" customHeight="1" x14ac:dyDescent="0.3">
      <c r="A692" s="8" t="s">
        <v>1241</v>
      </c>
      <c r="B692" s="8" t="s">
        <v>1242</v>
      </c>
      <c r="C692" s="8" t="s">
        <v>862</v>
      </c>
      <c r="D692" s="8">
        <v>4</v>
      </c>
      <c r="E692" s="8" t="s">
        <v>1213</v>
      </c>
      <c r="F692" s="8">
        <v>1</v>
      </c>
      <c r="G692" s="8" t="s">
        <v>657</v>
      </c>
      <c r="H692" s="8">
        <v>3</v>
      </c>
      <c r="I692" s="8" t="s">
        <v>658</v>
      </c>
      <c r="J692" s="8">
        <v>3</v>
      </c>
      <c r="K692" s="8" t="s">
        <v>1214</v>
      </c>
      <c r="L692" s="8">
        <v>3</v>
      </c>
      <c r="M692" s="8" t="s">
        <v>317</v>
      </c>
      <c r="N692" s="8" t="s">
        <v>1107</v>
      </c>
      <c r="O692" s="8" t="s">
        <v>1243</v>
      </c>
      <c r="P692" s="114" t="s">
        <v>1242</v>
      </c>
      <c r="Q692" s="8"/>
    </row>
    <row r="693" spans="1:17" ht="18" customHeight="1" x14ac:dyDescent="0.3">
      <c r="A693" s="8" t="s">
        <v>1241</v>
      </c>
      <c r="B693" s="8" t="s">
        <v>1242</v>
      </c>
      <c r="C693" s="8" t="s">
        <v>862</v>
      </c>
      <c r="D693" s="8">
        <v>4</v>
      </c>
      <c r="E693" s="8" t="s">
        <v>1213</v>
      </c>
      <c r="F693" s="8">
        <v>1</v>
      </c>
      <c r="G693" s="8" t="s">
        <v>657</v>
      </c>
      <c r="H693" s="8">
        <v>3</v>
      </c>
      <c r="I693" s="8" t="s">
        <v>658</v>
      </c>
      <c r="J693" s="8">
        <v>3</v>
      </c>
      <c r="K693" s="8" t="s">
        <v>1214</v>
      </c>
      <c r="L693" s="8">
        <v>3</v>
      </c>
      <c r="M693" s="8" t="s">
        <v>317</v>
      </c>
      <c r="N693" s="8" t="s">
        <v>1108</v>
      </c>
      <c r="O693" s="8" t="s">
        <v>1243</v>
      </c>
      <c r="P693" s="114" t="s">
        <v>1242</v>
      </c>
      <c r="Q693" s="8"/>
    </row>
    <row r="694" spans="1:17" ht="18" customHeight="1" x14ac:dyDescent="0.3">
      <c r="A694" s="8" t="s">
        <v>1241</v>
      </c>
      <c r="B694" s="8" t="s">
        <v>1242</v>
      </c>
      <c r="C694" s="8" t="s">
        <v>862</v>
      </c>
      <c r="D694" s="8">
        <v>4</v>
      </c>
      <c r="E694" s="8" t="s">
        <v>1213</v>
      </c>
      <c r="F694" s="8">
        <v>1</v>
      </c>
      <c r="G694" s="8" t="s">
        <v>657</v>
      </c>
      <c r="H694" s="8">
        <v>3</v>
      </c>
      <c r="I694" s="8" t="s">
        <v>658</v>
      </c>
      <c r="J694" s="8">
        <v>3</v>
      </c>
      <c r="K694" s="8" t="s">
        <v>1214</v>
      </c>
      <c r="L694" s="8">
        <v>3</v>
      </c>
      <c r="M694" s="8" t="s">
        <v>317</v>
      </c>
      <c r="N694" s="8" t="s">
        <v>1109</v>
      </c>
      <c r="O694" s="8" t="s">
        <v>1243</v>
      </c>
      <c r="P694" s="114" t="s">
        <v>1242</v>
      </c>
      <c r="Q694" s="8"/>
    </row>
    <row r="695" spans="1:17" ht="18" customHeight="1" x14ac:dyDescent="0.3">
      <c r="A695" s="8" t="s">
        <v>1241</v>
      </c>
      <c r="B695" s="8" t="s">
        <v>1242</v>
      </c>
      <c r="C695" s="8" t="s">
        <v>862</v>
      </c>
      <c r="D695" s="8">
        <v>4</v>
      </c>
      <c r="E695" s="8" t="s">
        <v>1213</v>
      </c>
      <c r="F695" s="8">
        <v>1</v>
      </c>
      <c r="G695" s="8" t="s">
        <v>657</v>
      </c>
      <c r="H695" s="8">
        <v>3</v>
      </c>
      <c r="I695" s="8" t="s">
        <v>658</v>
      </c>
      <c r="J695" s="8">
        <v>3</v>
      </c>
      <c r="K695" s="8" t="s">
        <v>1214</v>
      </c>
      <c r="L695" s="8">
        <v>3</v>
      </c>
      <c r="M695" s="8" t="s">
        <v>317</v>
      </c>
      <c r="N695" s="8" t="s">
        <v>1110</v>
      </c>
      <c r="O695" s="8" t="s">
        <v>1243</v>
      </c>
      <c r="P695" s="114" t="s">
        <v>1242</v>
      </c>
      <c r="Q695" s="8"/>
    </row>
    <row r="696" spans="1:17" ht="18" customHeight="1" x14ac:dyDescent="0.3">
      <c r="A696" s="8" t="s">
        <v>1241</v>
      </c>
      <c r="B696" s="8" t="s">
        <v>1242</v>
      </c>
      <c r="C696" s="8" t="s">
        <v>862</v>
      </c>
      <c r="D696" s="8">
        <v>4</v>
      </c>
      <c r="E696" s="8" t="s">
        <v>1213</v>
      </c>
      <c r="F696" s="8">
        <v>1</v>
      </c>
      <c r="G696" s="8" t="s">
        <v>657</v>
      </c>
      <c r="H696" s="8">
        <v>3</v>
      </c>
      <c r="I696" s="8" t="s">
        <v>658</v>
      </c>
      <c r="J696" s="8">
        <v>3</v>
      </c>
      <c r="K696" s="8" t="s">
        <v>1214</v>
      </c>
      <c r="L696" s="8">
        <v>3</v>
      </c>
      <c r="M696" s="8" t="s">
        <v>371</v>
      </c>
      <c r="N696" s="8" t="s">
        <v>1158</v>
      </c>
      <c r="O696" s="8" t="s">
        <v>1243</v>
      </c>
      <c r="P696" s="114" t="s">
        <v>1242</v>
      </c>
      <c r="Q696" s="8"/>
    </row>
    <row r="697" spans="1:17" ht="18" customHeight="1" x14ac:dyDescent="0.3">
      <c r="A697" s="8" t="s">
        <v>1241</v>
      </c>
      <c r="B697" s="8" t="s">
        <v>1242</v>
      </c>
      <c r="C697" s="8" t="s">
        <v>862</v>
      </c>
      <c r="D697" s="8">
        <v>4</v>
      </c>
      <c r="E697" s="8" t="s">
        <v>1213</v>
      </c>
      <c r="F697" s="8">
        <v>1</v>
      </c>
      <c r="G697" s="8" t="s">
        <v>657</v>
      </c>
      <c r="H697" s="8">
        <v>3</v>
      </c>
      <c r="I697" s="8" t="s">
        <v>658</v>
      </c>
      <c r="J697" s="8">
        <v>3</v>
      </c>
      <c r="K697" s="8" t="s">
        <v>1214</v>
      </c>
      <c r="L697" s="8">
        <v>3</v>
      </c>
      <c r="M697" s="8" t="s">
        <v>355</v>
      </c>
      <c r="N697" s="8" t="s">
        <v>1159</v>
      </c>
      <c r="O697" s="8" t="s">
        <v>1243</v>
      </c>
      <c r="P697" s="114" t="s">
        <v>1242</v>
      </c>
      <c r="Q697" s="8"/>
    </row>
    <row r="698" spans="1:17" ht="18" customHeight="1" x14ac:dyDescent="0.3">
      <c r="A698" s="8" t="s">
        <v>1241</v>
      </c>
      <c r="B698" s="8" t="s">
        <v>1242</v>
      </c>
      <c r="C698" s="8" t="s">
        <v>862</v>
      </c>
      <c r="D698" s="8">
        <v>4</v>
      </c>
      <c r="E698" s="8" t="s">
        <v>1213</v>
      </c>
      <c r="F698" s="8">
        <v>1</v>
      </c>
      <c r="G698" s="8" t="s">
        <v>657</v>
      </c>
      <c r="H698" s="8">
        <v>3</v>
      </c>
      <c r="I698" s="8" t="s">
        <v>658</v>
      </c>
      <c r="J698" s="8">
        <v>3</v>
      </c>
      <c r="K698" s="8" t="s">
        <v>1214</v>
      </c>
      <c r="L698" s="8">
        <v>3</v>
      </c>
      <c r="M698" s="8" t="s">
        <v>355</v>
      </c>
      <c r="N698" s="8" t="s">
        <v>1161</v>
      </c>
      <c r="O698" s="8" t="s">
        <v>1243</v>
      </c>
      <c r="P698" s="114" t="s">
        <v>1242</v>
      </c>
      <c r="Q698" s="8"/>
    </row>
    <row r="699" spans="1:17" ht="18" customHeight="1" x14ac:dyDescent="0.3">
      <c r="A699" s="8" t="s">
        <v>1241</v>
      </c>
      <c r="B699" s="8" t="s">
        <v>1242</v>
      </c>
      <c r="C699" s="8" t="s">
        <v>862</v>
      </c>
      <c r="D699" s="8">
        <v>4</v>
      </c>
      <c r="E699" s="8" t="s">
        <v>1213</v>
      </c>
      <c r="F699" s="8">
        <v>1</v>
      </c>
      <c r="G699" s="8" t="s">
        <v>657</v>
      </c>
      <c r="H699" s="8">
        <v>3</v>
      </c>
      <c r="I699" s="8" t="s">
        <v>658</v>
      </c>
      <c r="J699" s="8">
        <v>3</v>
      </c>
      <c r="K699" s="8" t="s">
        <v>1214</v>
      </c>
      <c r="L699" s="8">
        <v>3</v>
      </c>
      <c r="M699" s="8" t="s">
        <v>318</v>
      </c>
      <c r="N699" s="8" t="s">
        <v>1160</v>
      </c>
      <c r="O699" s="8" t="s">
        <v>1243</v>
      </c>
      <c r="P699" s="114" t="s">
        <v>1242</v>
      </c>
      <c r="Q699" s="8"/>
    </row>
    <row r="700" spans="1:17" ht="18" customHeight="1" x14ac:dyDescent="0.3">
      <c r="A700" s="8" t="s">
        <v>1244</v>
      </c>
      <c r="B700" s="8" t="s">
        <v>1245</v>
      </c>
      <c r="C700" s="8" t="s">
        <v>655</v>
      </c>
      <c r="D700" s="8">
        <v>3</v>
      </c>
      <c r="E700" s="8" t="s">
        <v>1213</v>
      </c>
      <c r="F700" s="8">
        <v>1</v>
      </c>
      <c r="G700" s="8" t="s">
        <v>662</v>
      </c>
      <c r="H700" s="8">
        <v>2</v>
      </c>
      <c r="I700" s="8" t="s">
        <v>658</v>
      </c>
      <c r="J700" s="8">
        <v>3</v>
      </c>
      <c r="K700" s="8" t="s">
        <v>25</v>
      </c>
      <c r="L700" s="8">
        <v>2</v>
      </c>
      <c r="M700" s="8" t="s">
        <v>317</v>
      </c>
      <c r="N700" s="8" t="s">
        <v>1054</v>
      </c>
      <c r="O700" s="8" t="s">
        <v>1246</v>
      </c>
      <c r="P700" s="114" t="s">
        <v>1245</v>
      </c>
      <c r="Q700" s="8"/>
    </row>
    <row r="701" spans="1:17" ht="18" customHeight="1" x14ac:dyDescent="0.3">
      <c r="A701" s="8" t="s">
        <v>1244</v>
      </c>
      <c r="B701" s="8" t="s">
        <v>1245</v>
      </c>
      <c r="C701" s="8" t="s">
        <v>655</v>
      </c>
      <c r="D701" s="8">
        <v>3</v>
      </c>
      <c r="E701" s="8" t="s">
        <v>1213</v>
      </c>
      <c r="F701" s="8">
        <v>1</v>
      </c>
      <c r="G701" s="8" t="s">
        <v>662</v>
      </c>
      <c r="H701" s="8">
        <v>2</v>
      </c>
      <c r="I701" s="8" t="s">
        <v>658</v>
      </c>
      <c r="J701" s="8">
        <v>3</v>
      </c>
      <c r="K701" s="8" t="s">
        <v>25</v>
      </c>
      <c r="L701" s="8">
        <v>2</v>
      </c>
      <c r="M701" s="8" t="s">
        <v>317</v>
      </c>
      <c r="N701" s="8" t="s">
        <v>1056</v>
      </c>
      <c r="O701" s="8" t="s">
        <v>1246</v>
      </c>
      <c r="P701" s="114" t="s">
        <v>1245</v>
      </c>
      <c r="Q701" s="8"/>
    </row>
    <row r="702" spans="1:17" ht="18" customHeight="1" x14ac:dyDescent="0.3">
      <c r="A702" s="8" t="s">
        <v>1244</v>
      </c>
      <c r="B702" s="8" t="s">
        <v>1245</v>
      </c>
      <c r="C702" s="8" t="s">
        <v>655</v>
      </c>
      <c r="D702" s="8">
        <v>3</v>
      </c>
      <c r="E702" s="8" t="s">
        <v>1213</v>
      </c>
      <c r="F702" s="8">
        <v>1</v>
      </c>
      <c r="G702" s="8" t="s">
        <v>662</v>
      </c>
      <c r="H702" s="8">
        <v>2</v>
      </c>
      <c r="I702" s="8" t="s">
        <v>658</v>
      </c>
      <c r="J702" s="8">
        <v>3</v>
      </c>
      <c r="K702" s="8" t="s">
        <v>25</v>
      </c>
      <c r="L702" s="8">
        <v>2</v>
      </c>
      <c r="M702" s="8" t="s">
        <v>317</v>
      </c>
      <c r="N702" s="8" t="s">
        <v>1095</v>
      </c>
      <c r="O702" s="8" t="s">
        <v>1246</v>
      </c>
      <c r="P702" s="114" t="s">
        <v>1245</v>
      </c>
      <c r="Q702" s="8"/>
    </row>
    <row r="703" spans="1:17" ht="18" customHeight="1" x14ac:dyDescent="0.3">
      <c r="A703" s="8" t="s">
        <v>1244</v>
      </c>
      <c r="B703" s="8" t="s">
        <v>1245</v>
      </c>
      <c r="C703" s="8" t="s">
        <v>655</v>
      </c>
      <c r="D703" s="8">
        <v>3</v>
      </c>
      <c r="E703" s="8" t="s">
        <v>1213</v>
      </c>
      <c r="F703" s="8">
        <v>1</v>
      </c>
      <c r="G703" s="8" t="s">
        <v>662</v>
      </c>
      <c r="H703" s="8">
        <v>2</v>
      </c>
      <c r="I703" s="8" t="s">
        <v>658</v>
      </c>
      <c r="J703" s="8">
        <v>3</v>
      </c>
      <c r="K703" s="8" t="s">
        <v>25</v>
      </c>
      <c r="L703" s="8">
        <v>2</v>
      </c>
      <c r="M703" s="8" t="s">
        <v>317</v>
      </c>
      <c r="N703" s="8" t="s">
        <v>1096</v>
      </c>
      <c r="O703" s="8" t="s">
        <v>1246</v>
      </c>
      <c r="P703" s="114" t="s">
        <v>1245</v>
      </c>
      <c r="Q703" s="8"/>
    </row>
    <row r="704" spans="1:17" ht="18" customHeight="1" x14ac:dyDescent="0.3">
      <c r="A704" s="8" t="s">
        <v>1244</v>
      </c>
      <c r="B704" s="8" t="s">
        <v>1245</v>
      </c>
      <c r="C704" s="8" t="s">
        <v>655</v>
      </c>
      <c r="D704" s="8">
        <v>3</v>
      </c>
      <c r="E704" s="8" t="s">
        <v>1213</v>
      </c>
      <c r="F704" s="8">
        <v>1</v>
      </c>
      <c r="G704" s="8" t="s">
        <v>662</v>
      </c>
      <c r="H704" s="8">
        <v>2</v>
      </c>
      <c r="I704" s="8" t="s">
        <v>658</v>
      </c>
      <c r="J704" s="8">
        <v>3</v>
      </c>
      <c r="K704" s="8" t="s">
        <v>25</v>
      </c>
      <c r="L704" s="8">
        <v>2</v>
      </c>
      <c r="M704" s="8" t="s">
        <v>317</v>
      </c>
      <c r="N704" s="8" t="s">
        <v>1105</v>
      </c>
      <c r="O704" s="8" t="s">
        <v>1246</v>
      </c>
      <c r="P704" s="114" t="s">
        <v>1245</v>
      </c>
      <c r="Q704" s="8"/>
    </row>
    <row r="705" spans="1:17" ht="18" customHeight="1" x14ac:dyDescent="0.3">
      <c r="A705" s="8" t="s">
        <v>1244</v>
      </c>
      <c r="B705" s="8" t="s">
        <v>1245</v>
      </c>
      <c r="C705" s="8" t="s">
        <v>655</v>
      </c>
      <c r="D705" s="8">
        <v>3</v>
      </c>
      <c r="E705" s="8" t="s">
        <v>1213</v>
      </c>
      <c r="F705" s="8">
        <v>1</v>
      </c>
      <c r="G705" s="8" t="s">
        <v>662</v>
      </c>
      <c r="H705" s="8">
        <v>2</v>
      </c>
      <c r="I705" s="8" t="s">
        <v>658</v>
      </c>
      <c r="J705" s="8">
        <v>3</v>
      </c>
      <c r="K705" s="8" t="s">
        <v>25</v>
      </c>
      <c r="L705" s="8">
        <v>2</v>
      </c>
      <c r="M705" s="8" t="s">
        <v>317</v>
      </c>
      <c r="N705" s="8" t="s">
        <v>1106</v>
      </c>
      <c r="O705" s="8" t="s">
        <v>1246</v>
      </c>
      <c r="P705" s="114" t="s">
        <v>1245</v>
      </c>
      <c r="Q705" s="8"/>
    </row>
    <row r="706" spans="1:17" ht="18" customHeight="1" x14ac:dyDescent="0.3">
      <c r="A706" s="8" t="s">
        <v>1244</v>
      </c>
      <c r="B706" s="8" t="s">
        <v>1245</v>
      </c>
      <c r="C706" s="8" t="s">
        <v>655</v>
      </c>
      <c r="D706" s="8">
        <v>3</v>
      </c>
      <c r="E706" s="8" t="s">
        <v>1213</v>
      </c>
      <c r="F706" s="8">
        <v>1</v>
      </c>
      <c r="G706" s="8" t="s">
        <v>662</v>
      </c>
      <c r="H706" s="8">
        <v>2</v>
      </c>
      <c r="I706" s="8" t="s">
        <v>658</v>
      </c>
      <c r="J706" s="8">
        <v>3</v>
      </c>
      <c r="K706" s="8" t="s">
        <v>25</v>
      </c>
      <c r="L706" s="8">
        <v>2</v>
      </c>
      <c r="M706" s="8" t="s">
        <v>317</v>
      </c>
      <c r="N706" s="8" t="s">
        <v>1107</v>
      </c>
      <c r="O706" s="8" t="s">
        <v>1246</v>
      </c>
      <c r="P706" s="114" t="s">
        <v>1245</v>
      </c>
      <c r="Q706" s="8"/>
    </row>
    <row r="707" spans="1:17" ht="18" customHeight="1" x14ac:dyDescent="0.3">
      <c r="A707" s="8" t="s">
        <v>1244</v>
      </c>
      <c r="B707" s="8" t="s">
        <v>1245</v>
      </c>
      <c r="C707" s="8" t="s">
        <v>655</v>
      </c>
      <c r="D707" s="8">
        <v>3</v>
      </c>
      <c r="E707" s="8" t="s">
        <v>1213</v>
      </c>
      <c r="F707" s="8">
        <v>1</v>
      </c>
      <c r="G707" s="8" t="s">
        <v>662</v>
      </c>
      <c r="H707" s="8">
        <v>2</v>
      </c>
      <c r="I707" s="8" t="s">
        <v>658</v>
      </c>
      <c r="J707" s="8">
        <v>3</v>
      </c>
      <c r="K707" s="8" t="s">
        <v>25</v>
      </c>
      <c r="L707" s="8">
        <v>2</v>
      </c>
      <c r="M707" s="8" t="s">
        <v>317</v>
      </c>
      <c r="N707" s="8" t="s">
        <v>1108</v>
      </c>
      <c r="O707" s="8" t="s">
        <v>1246</v>
      </c>
      <c r="P707" s="114" t="s">
        <v>1245</v>
      </c>
      <c r="Q707" s="8"/>
    </row>
    <row r="708" spans="1:17" ht="18" customHeight="1" x14ac:dyDescent="0.3">
      <c r="A708" s="8" t="s">
        <v>1244</v>
      </c>
      <c r="B708" s="8" t="s">
        <v>1245</v>
      </c>
      <c r="C708" s="8" t="s">
        <v>655</v>
      </c>
      <c r="D708" s="8">
        <v>3</v>
      </c>
      <c r="E708" s="8" t="s">
        <v>1213</v>
      </c>
      <c r="F708" s="8">
        <v>1</v>
      </c>
      <c r="G708" s="8" t="s">
        <v>662</v>
      </c>
      <c r="H708" s="8">
        <v>2</v>
      </c>
      <c r="I708" s="8" t="s">
        <v>658</v>
      </c>
      <c r="J708" s="8">
        <v>3</v>
      </c>
      <c r="K708" s="8" t="s">
        <v>25</v>
      </c>
      <c r="L708" s="8">
        <v>2</v>
      </c>
      <c r="M708" s="8" t="s">
        <v>317</v>
      </c>
      <c r="N708" s="8" t="s">
        <v>1109</v>
      </c>
      <c r="O708" s="8" t="s">
        <v>1246</v>
      </c>
      <c r="P708" s="114" t="s">
        <v>1245</v>
      </c>
      <c r="Q708" s="8"/>
    </row>
    <row r="709" spans="1:17" ht="18" customHeight="1" x14ac:dyDescent="0.3">
      <c r="A709" s="8" t="s">
        <v>1244</v>
      </c>
      <c r="B709" s="8" t="s">
        <v>1245</v>
      </c>
      <c r="C709" s="8" t="s">
        <v>655</v>
      </c>
      <c r="D709" s="8">
        <v>3</v>
      </c>
      <c r="E709" s="8" t="s">
        <v>1213</v>
      </c>
      <c r="F709" s="8">
        <v>1</v>
      </c>
      <c r="G709" s="8" t="s">
        <v>662</v>
      </c>
      <c r="H709" s="8">
        <v>2</v>
      </c>
      <c r="I709" s="8" t="s">
        <v>658</v>
      </c>
      <c r="J709" s="8">
        <v>3</v>
      </c>
      <c r="K709" s="8" t="s">
        <v>25</v>
      </c>
      <c r="L709" s="8">
        <v>2</v>
      </c>
      <c r="M709" s="8" t="s">
        <v>317</v>
      </c>
      <c r="N709" s="8" t="s">
        <v>1110</v>
      </c>
      <c r="O709" s="8" t="s">
        <v>1246</v>
      </c>
      <c r="P709" s="114" t="s">
        <v>1245</v>
      </c>
      <c r="Q709" s="8"/>
    </row>
    <row r="710" spans="1:17" ht="18" customHeight="1" x14ac:dyDescent="0.3">
      <c r="A710" s="8" t="s">
        <v>1244</v>
      </c>
      <c r="B710" s="8" t="s">
        <v>1245</v>
      </c>
      <c r="C710" s="8" t="s">
        <v>655</v>
      </c>
      <c r="D710" s="8">
        <v>3</v>
      </c>
      <c r="E710" s="8" t="s">
        <v>1213</v>
      </c>
      <c r="F710" s="8">
        <v>1</v>
      </c>
      <c r="G710" s="8" t="s">
        <v>662</v>
      </c>
      <c r="H710" s="8">
        <v>2</v>
      </c>
      <c r="I710" s="8" t="s">
        <v>658</v>
      </c>
      <c r="J710" s="8">
        <v>3</v>
      </c>
      <c r="K710" s="8" t="s">
        <v>25</v>
      </c>
      <c r="L710" s="8">
        <v>2</v>
      </c>
      <c r="M710" s="8" t="s">
        <v>317</v>
      </c>
      <c r="N710" s="8" t="s">
        <v>1118</v>
      </c>
      <c r="O710" s="8" t="s">
        <v>1246</v>
      </c>
      <c r="P710" s="114" t="s">
        <v>1245</v>
      </c>
      <c r="Q710" s="8"/>
    </row>
    <row r="711" spans="1:17" ht="18" customHeight="1" x14ac:dyDescent="0.3">
      <c r="A711" s="8" t="s">
        <v>1244</v>
      </c>
      <c r="B711" s="8" t="s">
        <v>1245</v>
      </c>
      <c r="C711" s="8" t="s">
        <v>655</v>
      </c>
      <c r="D711" s="8">
        <v>3</v>
      </c>
      <c r="E711" s="8" t="s">
        <v>1213</v>
      </c>
      <c r="F711" s="8">
        <v>1</v>
      </c>
      <c r="G711" s="8" t="s">
        <v>662</v>
      </c>
      <c r="H711" s="8">
        <v>2</v>
      </c>
      <c r="I711" s="8" t="s">
        <v>658</v>
      </c>
      <c r="J711" s="8">
        <v>3</v>
      </c>
      <c r="K711" s="8" t="s">
        <v>25</v>
      </c>
      <c r="L711" s="8">
        <v>2</v>
      </c>
      <c r="M711" s="8" t="s">
        <v>317</v>
      </c>
      <c r="N711" s="8" t="s">
        <v>1146</v>
      </c>
      <c r="O711" s="8" t="s">
        <v>1246</v>
      </c>
      <c r="P711" s="114" t="s">
        <v>1245</v>
      </c>
      <c r="Q711" s="8"/>
    </row>
    <row r="712" spans="1:17" ht="18" customHeight="1" x14ac:dyDescent="0.3">
      <c r="A712" s="8" t="s">
        <v>1244</v>
      </c>
      <c r="B712" s="8" t="s">
        <v>1245</v>
      </c>
      <c r="C712" s="8" t="s">
        <v>655</v>
      </c>
      <c r="D712" s="8">
        <v>3</v>
      </c>
      <c r="E712" s="8" t="s">
        <v>1213</v>
      </c>
      <c r="F712" s="8">
        <v>1</v>
      </c>
      <c r="G712" s="8" t="s">
        <v>662</v>
      </c>
      <c r="H712" s="8">
        <v>2</v>
      </c>
      <c r="I712" s="8" t="s">
        <v>658</v>
      </c>
      <c r="J712" s="8">
        <v>3</v>
      </c>
      <c r="K712" s="8" t="s">
        <v>25</v>
      </c>
      <c r="L712" s="8">
        <v>2</v>
      </c>
      <c r="M712" s="8" t="s">
        <v>317</v>
      </c>
      <c r="N712" s="8" t="s">
        <v>1147</v>
      </c>
      <c r="O712" s="8" t="s">
        <v>1246</v>
      </c>
      <c r="P712" s="114" t="s">
        <v>1245</v>
      </c>
      <c r="Q712" s="8"/>
    </row>
    <row r="713" spans="1:17" ht="18" customHeight="1" x14ac:dyDescent="0.3">
      <c r="A713" s="8" t="s">
        <v>1244</v>
      </c>
      <c r="B713" s="8" t="s">
        <v>1245</v>
      </c>
      <c r="C713" s="8" t="s">
        <v>655</v>
      </c>
      <c r="D713" s="8">
        <v>3</v>
      </c>
      <c r="E713" s="8" t="s">
        <v>1213</v>
      </c>
      <c r="F713" s="8">
        <v>1</v>
      </c>
      <c r="G713" s="8" t="s">
        <v>662</v>
      </c>
      <c r="H713" s="8">
        <v>2</v>
      </c>
      <c r="I713" s="8" t="s">
        <v>658</v>
      </c>
      <c r="J713" s="8">
        <v>3</v>
      </c>
      <c r="K713" s="8" t="s">
        <v>25</v>
      </c>
      <c r="L713" s="8">
        <v>2</v>
      </c>
      <c r="M713" s="8" t="s">
        <v>317</v>
      </c>
      <c r="N713" s="8" t="s">
        <v>1149</v>
      </c>
      <c r="O713" s="8" t="s">
        <v>1246</v>
      </c>
      <c r="P713" s="114" t="s">
        <v>1245</v>
      </c>
      <c r="Q713" s="8"/>
    </row>
    <row r="714" spans="1:17" ht="18" customHeight="1" x14ac:dyDescent="0.3">
      <c r="A714" s="8" t="s">
        <v>1244</v>
      </c>
      <c r="B714" s="8" t="s">
        <v>1245</v>
      </c>
      <c r="C714" s="8" t="s">
        <v>655</v>
      </c>
      <c r="D714" s="8">
        <v>3</v>
      </c>
      <c r="E714" s="8" t="s">
        <v>1213</v>
      </c>
      <c r="F714" s="8">
        <v>1</v>
      </c>
      <c r="G714" s="8" t="s">
        <v>662</v>
      </c>
      <c r="H714" s="8">
        <v>2</v>
      </c>
      <c r="I714" s="8" t="s">
        <v>658</v>
      </c>
      <c r="J714" s="8">
        <v>3</v>
      </c>
      <c r="K714" s="8" t="s">
        <v>25</v>
      </c>
      <c r="L714" s="8">
        <v>2</v>
      </c>
      <c r="M714" s="8" t="s">
        <v>317</v>
      </c>
      <c r="N714" s="8" t="s">
        <v>1153</v>
      </c>
      <c r="O714" s="8" t="s">
        <v>1246</v>
      </c>
      <c r="P714" s="114" t="s">
        <v>1245</v>
      </c>
      <c r="Q714" s="8"/>
    </row>
    <row r="715" spans="1:17" ht="18" customHeight="1" x14ac:dyDescent="0.3">
      <c r="A715" s="8" t="s">
        <v>1244</v>
      </c>
      <c r="B715" s="8" t="s">
        <v>1245</v>
      </c>
      <c r="C715" s="8" t="s">
        <v>655</v>
      </c>
      <c r="D715" s="8">
        <v>3</v>
      </c>
      <c r="E715" s="8" t="s">
        <v>1213</v>
      </c>
      <c r="F715" s="8">
        <v>1</v>
      </c>
      <c r="G715" s="8" t="s">
        <v>662</v>
      </c>
      <c r="H715" s="8">
        <v>2</v>
      </c>
      <c r="I715" s="8" t="s">
        <v>658</v>
      </c>
      <c r="J715" s="8">
        <v>3</v>
      </c>
      <c r="K715" s="8" t="s">
        <v>25</v>
      </c>
      <c r="L715" s="8">
        <v>2</v>
      </c>
      <c r="M715" s="8" t="s">
        <v>317</v>
      </c>
      <c r="N715" s="8" t="s">
        <v>1154</v>
      </c>
      <c r="O715" s="8" t="s">
        <v>1246</v>
      </c>
      <c r="P715" s="114" t="s">
        <v>1245</v>
      </c>
      <c r="Q715" s="8"/>
    </row>
    <row r="716" spans="1:17" ht="18" customHeight="1" x14ac:dyDescent="0.3">
      <c r="A716" s="8" t="s">
        <v>1244</v>
      </c>
      <c r="B716" s="8" t="s">
        <v>1245</v>
      </c>
      <c r="C716" s="8" t="s">
        <v>655</v>
      </c>
      <c r="D716" s="8">
        <v>3</v>
      </c>
      <c r="E716" s="8" t="s">
        <v>1213</v>
      </c>
      <c r="F716" s="8">
        <v>1</v>
      </c>
      <c r="G716" s="8" t="s">
        <v>662</v>
      </c>
      <c r="H716" s="8">
        <v>2</v>
      </c>
      <c r="I716" s="8" t="s">
        <v>658</v>
      </c>
      <c r="J716" s="8">
        <v>3</v>
      </c>
      <c r="K716" s="8" t="s">
        <v>25</v>
      </c>
      <c r="L716" s="8">
        <v>2</v>
      </c>
      <c r="M716" s="8" t="s">
        <v>317</v>
      </c>
      <c r="N716" s="8" t="s">
        <v>1179</v>
      </c>
      <c r="O716" s="8" t="s">
        <v>1246</v>
      </c>
      <c r="P716" s="114" t="s">
        <v>1245</v>
      </c>
      <c r="Q716" s="8"/>
    </row>
    <row r="717" spans="1:17" ht="18" customHeight="1" x14ac:dyDescent="0.3">
      <c r="A717" s="8" t="s">
        <v>1244</v>
      </c>
      <c r="B717" s="8" t="s">
        <v>1245</v>
      </c>
      <c r="C717" s="8" t="s">
        <v>655</v>
      </c>
      <c r="D717" s="8">
        <v>3</v>
      </c>
      <c r="E717" s="8" t="s">
        <v>1213</v>
      </c>
      <c r="F717" s="8">
        <v>1</v>
      </c>
      <c r="G717" s="8" t="s">
        <v>662</v>
      </c>
      <c r="H717" s="8">
        <v>2</v>
      </c>
      <c r="I717" s="8" t="s">
        <v>658</v>
      </c>
      <c r="J717" s="8">
        <v>3</v>
      </c>
      <c r="K717" s="8" t="s">
        <v>25</v>
      </c>
      <c r="L717" s="8">
        <v>2</v>
      </c>
      <c r="M717" s="8" t="s">
        <v>319</v>
      </c>
      <c r="N717" s="8" t="s">
        <v>1148</v>
      </c>
      <c r="O717" s="8" t="s">
        <v>1246</v>
      </c>
      <c r="P717" s="114" t="s">
        <v>1245</v>
      </c>
      <c r="Q717" s="8"/>
    </row>
    <row r="718" spans="1:17" ht="18" customHeight="1" x14ac:dyDescent="0.3">
      <c r="A718" s="8" t="s">
        <v>1244</v>
      </c>
      <c r="B718" s="8" t="s">
        <v>1245</v>
      </c>
      <c r="C718" s="8" t="s">
        <v>655</v>
      </c>
      <c r="D718" s="8">
        <v>3</v>
      </c>
      <c r="E718" s="8" t="s">
        <v>1213</v>
      </c>
      <c r="F718" s="8">
        <v>1</v>
      </c>
      <c r="G718" s="8" t="s">
        <v>662</v>
      </c>
      <c r="H718" s="8">
        <v>2</v>
      </c>
      <c r="I718" s="8" t="s">
        <v>658</v>
      </c>
      <c r="J718" s="8">
        <v>3</v>
      </c>
      <c r="K718" s="8" t="s">
        <v>25</v>
      </c>
      <c r="L718" s="8">
        <v>2</v>
      </c>
      <c r="M718" s="8" t="s">
        <v>318</v>
      </c>
      <c r="N718" s="8" t="s">
        <v>1150</v>
      </c>
      <c r="O718" s="8" t="s">
        <v>1246</v>
      </c>
      <c r="P718" s="114" t="s">
        <v>1245</v>
      </c>
      <c r="Q718" s="8"/>
    </row>
    <row r="719" spans="1:17" ht="18" customHeight="1" x14ac:dyDescent="0.3">
      <c r="A719" s="8" t="s">
        <v>1244</v>
      </c>
      <c r="B719" s="8" t="s">
        <v>1245</v>
      </c>
      <c r="C719" s="8" t="s">
        <v>655</v>
      </c>
      <c r="D719" s="8">
        <v>3</v>
      </c>
      <c r="E719" s="8" t="s">
        <v>1213</v>
      </c>
      <c r="F719" s="8">
        <v>1</v>
      </c>
      <c r="G719" s="8" t="s">
        <v>662</v>
      </c>
      <c r="H719" s="8">
        <v>2</v>
      </c>
      <c r="I719" s="8" t="s">
        <v>658</v>
      </c>
      <c r="J719" s="8">
        <v>3</v>
      </c>
      <c r="K719" s="8" t="s">
        <v>25</v>
      </c>
      <c r="L719" s="8">
        <v>2</v>
      </c>
      <c r="M719" s="8" t="s">
        <v>318</v>
      </c>
      <c r="N719" s="8" t="s">
        <v>1184</v>
      </c>
      <c r="O719" s="8" t="s">
        <v>1246</v>
      </c>
      <c r="P719" s="114" t="s">
        <v>1245</v>
      </c>
      <c r="Q719" s="8"/>
    </row>
    <row r="720" spans="1:17" ht="18" customHeight="1" x14ac:dyDescent="0.3">
      <c r="A720" s="8" t="s">
        <v>1244</v>
      </c>
      <c r="B720" s="8" t="s">
        <v>1245</v>
      </c>
      <c r="C720" s="8" t="s">
        <v>655</v>
      </c>
      <c r="D720" s="8">
        <v>3</v>
      </c>
      <c r="E720" s="8" t="s">
        <v>1213</v>
      </c>
      <c r="F720" s="8">
        <v>1</v>
      </c>
      <c r="G720" s="8" t="s">
        <v>662</v>
      </c>
      <c r="H720" s="8">
        <v>2</v>
      </c>
      <c r="I720" s="8" t="s">
        <v>658</v>
      </c>
      <c r="J720" s="8">
        <v>3</v>
      </c>
      <c r="K720" s="8" t="s">
        <v>25</v>
      </c>
      <c r="L720" s="8">
        <v>2</v>
      </c>
      <c r="M720" s="8" t="s">
        <v>318</v>
      </c>
      <c r="N720" s="8" t="s">
        <v>1185</v>
      </c>
      <c r="O720" s="8" t="s">
        <v>1246</v>
      </c>
      <c r="P720" s="114" t="s">
        <v>1245</v>
      </c>
      <c r="Q720" s="8"/>
    </row>
    <row r="721" spans="1:17" ht="18" customHeight="1" x14ac:dyDescent="0.3">
      <c r="A721" s="8" t="s">
        <v>1244</v>
      </c>
      <c r="B721" s="8" t="s">
        <v>1245</v>
      </c>
      <c r="C721" s="8" t="s">
        <v>655</v>
      </c>
      <c r="D721" s="8">
        <v>3</v>
      </c>
      <c r="E721" s="8" t="s">
        <v>1213</v>
      </c>
      <c r="F721" s="8">
        <v>1</v>
      </c>
      <c r="G721" s="8" t="s">
        <v>662</v>
      </c>
      <c r="H721" s="8">
        <v>2</v>
      </c>
      <c r="I721" s="8" t="s">
        <v>658</v>
      </c>
      <c r="J721" s="8">
        <v>3</v>
      </c>
      <c r="K721" s="8" t="s">
        <v>25</v>
      </c>
      <c r="L721" s="8">
        <v>2</v>
      </c>
      <c r="M721" s="8" t="s">
        <v>318</v>
      </c>
      <c r="N721" s="8" t="s">
        <v>1186</v>
      </c>
      <c r="O721" s="8" t="s">
        <v>1246</v>
      </c>
      <c r="P721" s="114" t="s">
        <v>1245</v>
      </c>
      <c r="Q721" s="8"/>
    </row>
    <row r="722" spans="1:17" ht="18" customHeight="1" x14ac:dyDescent="0.3">
      <c r="A722" s="8" t="s">
        <v>1244</v>
      </c>
      <c r="B722" s="8" t="s">
        <v>1245</v>
      </c>
      <c r="C722" s="8" t="s">
        <v>655</v>
      </c>
      <c r="D722" s="8">
        <v>3</v>
      </c>
      <c r="E722" s="8" t="s">
        <v>1213</v>
      </c>
      <c r="F722" s="8">
        <v>1</v>
      </c>
      <c r="G722" s="8" t="s">
        <v>662</v>
      </c>
      <c r="H722" s="8">
        <v>2</v>
      </c>
      <c r="I722" s="8" t="s">
        <v>658</v>
      </c>
      <c r="J722" s="8">
        <v>3</v>
      </c>
      <c r="K722" s="8" t="s">
        <v>25</v>
      </c>
      <c r="L722" s="8">
        <v>2</v>
      </c>
      <c r="M722" s="8" t="s">
        <v>318</v>
      </c>
      <c r="N722" s="8" t="s">
        <v>1187</v>
      </c>
      <c r="O722" s="8" t="s">
        <v>1246</v>
      </c>
      <c r="P722" s="114" t="s">
        <v>1245</v>
      </c>
      <c r="Q722" s="8"/>
    </row>
    <row r="723" spans="1:17" ht="18" customHeight="1" x14ac:dyDescent="0.3">
      <c r="A723" s="8" t="s">
        <v>1244</v>
      </c>
      <c r="B723" s="8" t="s">
        <v>1245</v>
      </c>
      <c r="C723" s="8" t="s">
        <v>655</v>
      </c>
      <c r="D723" s="8">
        <v>3</v>
      </c>
      <c r="E723" s="8" t="s">
        <v>1213</v>
      </c>
      <c r="F723" s="8">
        <v>1</v>
      </c>
      <c r="G723" s="8" t="s">
        <v>662</v>
      </c>
      <c r="H723" s="8">
        <v>2</v>
      </c>
      <c r="I723" s="8" t="s">
        <v>658</v>
      </c>
      <c r="J723" s="8">
        <v>3</v>
      </c>
      <c r="K723" s="8" t="s">
        <v>25</v>
      </c>
      <c r="L723" s="8">
        <v>2</v>
      </c>
      <c r="M723" s="8" t="s">
        <v>318</v>
      </c>
      <c r="N723" s="8" t="s">
        <v>1188</v>
      </c>
      <c r="O723" s="8" t="s">
        <v>1246</v>
      </c>
      <c r="P723" s="114" t="s">
        <v>1245</v>
      </c>
      <c r="Q723" s="8"/>
    </row>
    <row r="724" spans="1:17" ht="18" customHeight="1" x14ac:dyDescent="0.3">
      <c r="A724" s="8" t="s">
        <v>1244</v>
      </c>
      <c r="B724" s="8" t="s">
        <v>1245</v>
      </c>
      <c r="C724" s="8" t="s">
        <v>655</v>
      </c>
      <c r="D724" s="8">
        <v>3</v>
      </c>
      <c r="E724" s="8" t="s">
        <v>1213</v>
      </c>
      <c r="F724" s="8">
        <v>1</v>
      </c>
      <c r="G724" s="8" t="s">
        <v>662</v>
      </c>
      <c r="H724" s="8">
        <v>2</v>
      </c>
      <c r="I724" s="8" t="s">
        <v>658</v>
      </c>
      <c r="J724" s="8">
        <v>3</v>
      </c>
      <c r="K724" s="8" t="s">
        <v>25</v>
      </c>
      <c r="L724" s="8">
        <v>2</v>
      </c>
      <c r="M724" s="8" t="s">
        <v>318</v>
      </c>
      <c r="N724" s="8" t="s">
        <v>1190</v>
      </c>
      <c r="O724" s="8" t="s">
        <v>1246</v>
      </c>
      <c r="P724" s="114" t="s">
        <v>1245</v>
      </c>
      <c r="Q724" s="8"/>
    </row>
    <row r="725" spans="1:17" ht="18" customHeight="1" x14ac:dyDescent="0.3">
      <c r="A725" s="8" t="s">
        <v>1244</v>
      </c>
      <c r="B725" s="8" t="s">
        <v>1245</v>
      </c>
      <c r="C725" s="8" t="s">
        <v>655</v>
      </c>
      <c r="D725" s="8">
        <v>3</v>
      </c>
      <c r="E725" s="8" t="s">
        <v>1213</v>
      </c>
      <c r="F725" s="8">
        <v>1</v>
      </c>
      <c r="G725" s="8" t="s">
        <v>662</v>
      </c>
      <c r="H725" s="8">
        <v>2</v>
      </c>
      <c r="I725" s="8" t="s">
        <v>658</v>
      </c>
      <c r="J725" s="8">
        <v>3</v>
      </c>
      <c r="K725" s="8" t="s">
        <v>25</v>
      </c>
      <c r="L725" s="8">
        <v>2</v>
      </c>
      <c r="M725" s="8" t="s">
        <v>318</v>
      </c>
      <c r="N725" s="8" t="s">
        <v>1191</v>
      </c>
      <c r="O725" s="8" t="s">
        <v>1246</v>
      </c>
      <c r="P725" s="114" t="s">
        <v>1245</v>
      </c>
      <c r="Q725" s="8"/>
    </row>
    <row r="726" spans="1:17" ht="18" customHeight="1" x14ac:dyDescent="0.3">
      <c r="A726" s="8" t="s">
        <v>1244</v>
      </c>
      <c r="B726" s="8" t="s">
        <v>1245</v>
      </c>
      <c r="C726" s="8" t="s">
        <v>655</v>
      </c>
      <c r="D726" s="8">
        <v>3</v>
      </c>
      <c r="E726" s="8" t="s">
        <v>1213</v>
      </c>
      <c r="F726" s="8">
        <v>1</v>
      </c>
      <c r="G726" s="8" t="s">
        <v>662</v>
      </c>
      <c r="H726" s="8">
        <v>2</v>
      </c>
      <c r="I726" s="8" t="s">
        <v>658</v>
      </c>
      <c r="J726" s="8">
        <v>3</v>
      </c>
      <c r="K726" s="8" t="s">
        <v>25</v>
      </c>
      <c r="L726" s="8">
        <v>2</v>
      </c>
      <c r="M726" s="8" t="s">
        <v>318</v>
      </c>
      <c r="N726" s="8" t="s">
        <v>1192</v>
      </c>
      <c r="O726" s="8" t="s">
        <v>1246</v>
      </c>
      <c r="P726" s="114" t="s">
        <v>1245</v>
      </c>
      <c r="Q726" s="8"/>
    </row>
    <row r="727" spans="1:17" ht="18" customHeight="1" x14ac:dyDescent="0.3">
      <c r="A727" s="8" t="s">
        <v>1244</v>
      </c>
      <c r="B727" s="8" t="s">
        <v>1245</v>
      </c>
      <c r="C727" s="8" t="s">
        <v>655</v>
      </c>
      <c r="D727" s="8">
        <v>3</v>
      </c>
      <c r="E727" s="8" t="s">
        <v>1213</v>
      </c>
      <c r="F727" s="8">
        <v>1</v>
      </c>
      <c r="G727" s="8" t="s">
        <v>662</v>
      </c>
      <c r="H727" s="8">
        <v>2</v>
      </c>
      <c r="I727" s="8" t="s">
        <v>658</v>
      </c>
      <c r="J727" s="8">
        <v>3</v>
      </c>
      <c r="K727" s="8" t="s">
        <v>25</v>
      </c>
      <c r="L727" s="8">
        <v>2</v>
      </c>
      <c r="M727" s="8" t="s">
        <v>318</v>
      </c>
      <c r="N727" s="8" t="s">
        <v>1193</v>
      </c>
      <c r="O727" s="8" t="s">
        <v>1246</v>
      </c>
      <c r="P727" s="114" t="s">
        <v>1245</v>
      </c>
      <c r="Q727" s="8"/>
    </row>
    <row r="728" spans="1:17" ht="18" customHeight="1" x14ac:dyDescent="0.3">
      <c r="A728" s="8" t="s">
        <v>1244</v>
      </c>
      <c r="B728" s="8" t="s">
        <v>1245</v>
      </c>
      <c r="C728" s="8" t="s">
        <v>655</v>
      </c>
      <c r="D728" s="8">
        <v>3</v>
      </c>
      <c r="E728" s="8" t="s">
        <v>1213</v>
      </c>
      <c r="F728" s="8">
        <v>1</v>
      </c>
      <c r="G728" s="8" t="s">
        <v>662</v>
      </c>
      <c r="H728" s="8">
        <v>2</v>
      </c>
      <c r="I728" s="8" t="s">
        <v>658</v>
      </c>
      <c r="J728" s="8">
        <v>3</v>
      </c>
      <c r="K728" s="8" t="s">
        <v>25</v>
      </c>
      <c r="L728" s="8">
        <v>2</v>
      </c>
      <c r="M728" s="8" t="s">
        <v>321</v>
      </c>
      <c r="N728" s="8" t="s">
        <v>1162</v>
      </c>
      <c r="O728" s="8" t="s">
        <v>1246</v>
      </c>
      <c r="P728" s="114" t="s">
        <v>1245</v>
      </c>
      <c r="Q728" s="8"/>
    </row>
    <row r="729" spans="1:17" ht="18" customHeight="1" x14ac:dyDescent="0.3">
      <c r="A729" s="8" t="s">
        <v>1244</v>
      </c>
      <c r="B729" s="8" t="s">
        <v>1245</v>
      </c>
      <c r="C729" s="8" t="s">
        <v>655</v>
      </c>
      <c r="D729" s="8">
        <v>3</v>
      </c>
      <c r="E729" s="8" t="s">
        <v>1213</v>
      </c>
      <c r="F729" s="8">
        <v>1</v>
      </c>
      <c r="G729" s="8" t="s">
        <v>662</v>
      </c>
      <c r="H729" s="8">
        <v>2</v>
      </c>
      <c r="I729" s="8" t="s">
        <v>658</v>
      </c>
      <c r="J729" s="8">
        <v>3</v>
      </c>
      <c r="K729" s="8" t="s">
        <v>25</v>
      </c>
      <c r="L729" s="8">
        <v>2</v>
      </c>
      <c r="M729" s="8" t="s">
        <v>321</v>
      </c>
      <c r="N729" s="8" t="s">
        <v>1177</v>
      </c>
      <c r="O729" s="8" t="s">
        <v>1246</v>
      </c>
      <c r="P729" s="114" t="s">
        <v>1245</v>
      </c>
      <c r="Q729" s="8"/>
    </row>
    <row r="730" spans="1:17" ht="18" customHeight="1" x14ac:dyDescent="0.3">
      <c r="A730" s="8" t="s">
        <v>1244</v>
      </c>
      <c r="B730" s="8" t="s">
        <v>1245</v>
      </c>
      <c r="C730" s="8" t="s">
        <v>655</v>
      </c>
      <c r="D730" s="8">
        <v>3</v>
      </c>
      <c r="E730" s="8" t="s">
        <v>1213</v>
      </c>
      <c r="F730" s="8">
        <v>1</v>
      </c>
      <c r="G730" s="8" t="s">
        <v>662</v>
      </c>
      <c r="H730" s="8">
        <v>2</v>
      </c>
      <c r="I730" s="8" t="s">
        <v>658</v>
      </c>
      <c r="J730" s="8">
        <v>3</v>
      </c>
      <c r="K730" s="8" t="s">
        <v>25</v>
      </c>
      <c r="L730" s="8">
        <v>2</v>
      </c>
      <c r="M730" s="8" t="s">
        <v>321</v>
      </c>
      <c r="N730" s="8" t="s">
        <v>1178</v>
      </c>
      <c r="O730" s="8" t="s">
        <v>1246</v>
      </c>
      <c r="P730" s="114" t="s">
        <v>1245</v>
      </c>
      <c r="Q730" s="8"/>
    </row>
    <row r="731" spans="1:17" ht="18" customHeight="1" x14ac:dyDescent="0.3">
      <c r="A731" s="8" t="s">
        <v>1244</v>
      </c>
      <c r="B731" s="8" t="s">
        <v>1245</v>
      </c>
      <c r="C731" s="8" t="s">
        <v>655</v>
      </c>
      <c r="D731" s="8">
        <v>3</v>
      </c>
      <c r="E731" s="8" t="s">
        <v>1213</v>
      </c>
      <c r="F731" s="8">
        <v>1</v>
      </c>
      <c r="G731" s="8" t="s">
        <v>662</v>
      </c>
      <c r="H731" s="8">
        <v>2</v>
      </c>
      <c r="I731" s="8" t="s">
        <v>658</v>
      </c>
      <c r="J731" s="8">
        <v>3</v>
      </c>
      <c r="K731" s="8" t="s">
        <v>25</v>
      </c>
      <c r="L731" s="8">
        <v>2</v>
      </c>
      <c r="M731" s="8" t="s">
        <v>371</v>
      </c>
      <c r="N731" s="8" t="s">
        <v>1163</v>
      </c>
      <c r="O731" s="8" t="s">
        <v>1246</v>
      </c>
      <c r="P731" s="114" t="s">
        <v>1245</v>
      </c>
      <c r="Q731" s="8"/>
    </row>
    <row r="732" spans="1:17" ht="18" customHeight="1" x14ac:dyDescent="0.3">
      <c r="A732" s="8" t="s">
        <v>1244</v>
      </c>
      <c r="B732" s="8" t="s">
        <v>1245</v>
      </c>
      <c r="C732" s="8" t="s">
        <v>655</v>
      </c>
      <c r="D732" s="8">
        <v>3</v>
      </c>
      <c r="E732" s="8" t="s">
        <v>1213</v>
      </c>
      <c r="F732" s="8">
        <v>1</v>
      </c>
      <c r="G732" s="8" t="s">
        <v>662</v>
      </c>
      <c r="H732" s="8">
        <v>2</v>
      </c>
      <c r="I732" s="8" t="s">
        <v>658</v>
      </c>
      <c r="J732" s="8">
        <v>3</v>
      </c>
      <c r="K732" s="8" t="s">
        <v>25</v>
      </c>
      <c r="L732" s="8">
        <v>2</v>
      </c>
      <c r="M732" s="8" t="s">
        <v>371</v>
      </c>
      <c r="N732" s="8" t="s">
        <v>1164</v>
      </c>
      <c r="O732" s="8" t="s">
        <v>1246</v>
      </c>
      <c r="P732" s="114" t="s">
        <v>1245</v>
      </c>
      <c r="Q732" s="8"/>
    </row>
    <row r="733" spans="1:17" ht="18" customHeight="1" x14ac:dyDescent="0.3">
      <c r="A733" s="8" t="s">
        <v>1244</v>
      </c>
      <c r="B733" s="8" t="s">
        <v>1245</v>
      </c>
      <c r="C733" s="8" t="s">
        <v>655</v>
      </c>
      <c r="D733" s="8">
        <v>3</v>
      </c>
      <c r="E733" s="8" t="s">
        <v>1213</v>
      </c>
      <c r="F733" s="8">
        <v>1</v>
      </c>
      <c r="G733" s="8" t="s">
        <v>662</v>
      </c>
      <c r="H733" s="8">
        <v>2</v>
      </c>
      <c r="I733" s="8" t="s">
        <v>658</v>
      </c>
      <c r="J733" s="8">
        <v>3</v>
      </c>
      <c r="K733" s="8" t="s">
        <v>25</v>
      </c>
      <c r="L733" s="8">
        <v>2</v>
      </c>
      <c r="M733" s="8" t="s">
        <v>371</v>
      </c>
      <c r="N733" s="8" t="s">
        <v>1165</v>
      </c>
      <c r="O733" s="8" t="s">
        <v>1246</v>
      </c>
      <c r="P733" s="114" t="s">
        <v>1245</v>
      </c>
      <c r="Q733" s="8"/>
    </row>
    <row r="734" spans="1:17" ht="18" customHeight="1" x14ac:dyDescent="0.3">
      <c r="A734" s="8" t="s">
        <v>1244</v>
      </c>
      <c r="B734" s="8" t="s">
        <v>1245</v>
      </c>
      <c r="C734" s="8" t="s">
        <v>655</v>
      </c>
      <c r="D734" s="8">
        <v>3</v>
      </c>
      <c r="E734" s="8" t="s">
        <v>1213</v>
      </c>
      <c r="F734" s="8">
        <v>1</v>
      </c>
      <c r="G734" s="8" t="s">
        <v>662</v>
      </c>
      <c r="H734" s="8">
        <v>2</v>
      </c>
      <c r="I734" s="8" t="s">
        <v>658</v>
      </c>
      <c r="J734" s="8">
        <v>3</v>
      </c>
      <c r="K734" s="8" t="s">
        <v>25</v>
      </c>
      <c r="L734" s="8">
        <v>2</v>
      </c>
      <c r="M734" s="8" t="s">
        <v>371</v>
      </c>
      <c r="N734" s="8" t="s">
        <v>1166</v>
      </c>
      <c r="O734" s="8" t="s">
        <v>1246</v>
      </c>
      <c r="P734" s="114" t="s">
        <v>1245</v>
      </c>
      <c r="Q734" s="8"/>
    </row>
    <row r="735" spans="1:17" ht="18" customHeight="1" x14ac:dyDescent="0.3">
      <c r="A735" s="8" t="s">
        <v>1244</v>
      </c>
      <c r="B735" s="8" t="s">
        <v>1245</v>
      </c>
      <c r="C735" s="8" t="s">
        <v>655</v>
      </c>
      <c r="D735" s="8">
        <v>3</v>
      </c>
      <c r="E735" s="8" t="s">
        <v>1213</v>
      </c>
      <c r="F735" s="8">
        <v>1</v>
      </c>
      <c r="G735" s="8" t="s">
        <v>662</v>
      </c>
      <c r="H735" s="8">
        <v>2</v>
      </c>
      <c r="I735" s="8" t="s">
        <v>658</v>
      </c>
      <c r="J735" s="8">
        <v>3</v>
      </c>
      <c r="K735" s="8" t="s">
        <v>25</v>
      </c>
      <c r="L735" s="8">
        <v>2</v>
      </c>
      <c r="M735" s="8" t="s">
        <v>371</v>
      </c>
      <c r="N735" s="8" t="s">
        <v>1167</v>
      </c>
      <c r="O735" s="8" t="s">
        <v>1246</v>
      </c>
      <c r="P735" s="114" t="s">
        <v>1245</v>
      </c>
      <c r="Q735" s="8"/>
    </row>
    <row r="736" spans="1:17" ht="18" customHeight="1" x14ac:dyDescent="0.3">
      <c r="A736" s="8" t="s">
        <v>1244</v>
      </c>
      <c r="B736" s="8" t="s">
        <v>1245</v>
      </c>
      <c r="C736" s="8" t="s">
        <v>655</v>
      </c>
      <c r="D736" s="8">
        <v>3</v>
      </c>
      <c r="E736" s="8" t="s">
        <v>1213</v>
      </c>
      <c r="F736" s="8">
        <v>1</v>
      </c>
      <c r="G736" s="8" t="s">
        <v>662</v>
      </c>
      <c r="H736" s="8">
        <v>2</v>
      </c>
      <c r="I736" s="8" t="s">
        <v>658</v>
      </c>
      <c r="J736" s="8">
        <v>3</v>
      </c>
      <c r="K736" s="8" t="s">
        <v>25</v>
      </c>
      <c r="L736" s="8">
        <v>2</v>
      </c>
      <c r="M736" s="8" t="s">
        <v>371</v>
      </c>
      <c r="N736" s="8" t="s">
        <v>1168</v>
      </c>
      <c r="O736" s="8" t="s">
        <v>1246</v>
      </c>
      <c r="P736" s="114" t="s">
        <v>1245</v>
      </c>
      <c r="Q736" s="8"/>
    </row>
    <row r="737" spans="1:17" ht="18" customHeight="1" x14ac:dyDescent="0.3">
      <c r="A737" s="8" t="s">
        <v>1244</v>
      </c>
      <c r="B737" s="8" t="s">
        <v>1245</v>
      </c>
      <c r="C737" s="8" t="s">
        <v>655</v>
      </c>
      <c r="D737" s="8">
        <v>3</v>
      </c>
      <c r="E737" s="8" t="s">
        <v>1213</v>
      </c>
      <c r="F737" s="8">
        <v>1</v>
      </c>
      <c r="G737" s="8" t="s">
        <v>662</v>
      </c>
      <c r="H737" s="8">
        <v>2</v>
      </c>
      <c r="I737" s="8" t="s">
        <v>658</v>
      </c>
      <c r="J737" s="8">
        <v>3</v>
      </c>
      <c r="K737" s="8" t="s">
        <v>25</v>
      </c>
      <c r="L737" s="8">
        <v>2</v>
      </c>
      <c r="M737" s="8" t="s">
        <v>371</v>
      </c>
      <c r="N737" s="8" t="s">
        <v>1169</v>
      </c>
      <c r="O737" s="8" t="s">
        <v>1246</v>
      </c>
      <c r="P737" s="114" t="s">
        <v>1245</v>
      </c>
      <c r="Q737" s="8"/>
    </row>
    <row r="738" spans="1:17" ht="18" customHeight="1" x14ac:dyDescent="0.3">
      <c r="A738" s="8" t="s">
        <v>1244</v>
      </c>
      <c r="B738" s="8" t="s">
        <v>1245</v>
      </c>
      <c r="C738" s="8" t="s">
        <v>655</v>
      </c>
      <c r="D738" s="8">
        <v>3</v>
      </c>
      <c r="E738" s="8" t="s">
        <v>1213</v>
      </c>
      <c r="F738" s="8">
        <v>1</v>
      </c>
      <c r="G738" s="8" t="s">
        <v>662</v>
      </c>
      <c r="H738" s="8">
        <v>2</v>
      </c>
      <c r="I738" s="8" t="s">
        <v>658</v>
      </c>
      <c r="J738" s="8">
        <v>3</v>
      </c>
      <c r="K738" s="8" t="s">
        <v>25</v>
      </c>
      <c r="L738" s="8">
        <v>2</v>
      </c>
      <c r="M738" s="8" t="s">
        <v>371</v>
      </c>
      <c r="N738" s="8" t="s">
        <v>1170</v>
      </c>
      <c r="O738" s="8" t="s">
        <v>1246</v>
      </c>
      <c r="P738" s="114" t="s">
        <v>1245</v>
      </c>
      <c r="Q738" s="8"/>
    </row>
    <row r="739" spans="1:17" ht="18" customHeight="1" x14ac:dyDescent="0.3">
      <c r="A739" s="8" t="s">
        <v>1244</v>
      </c>
      <c r="B739" s="8" t="s">
        <v>1245</v>
      </c>
      <c r="C739" s="8" t="s">
        <v>655</v>
      </c>
      <c r="D739" s="8">
        <v>3</v>
      </c>
      <c r="E739" s="8" t="s">
        <v>1213</v>
      </c>
      <c r="F739" s="8">
        <v>1</v>
      </c>
      <c r="G739" s="8" t="s">
        <v>662</v>
      </c>
      <c r="H739" s="8">
        <v>2</v>
      </c>
      <c r="I739" s="8" t="s">
        <v>658</v>
      </c>
      <c r="J739" s="8">
        <v>3</v>
      </c>
      <c r="K739" s="8" t="s">
        <v>25</v>
      </c>
      <c r="L739" s="8">
        <v>2</v>
      </c>
      <c r="M739" s="8" t="s">
        <v>371</v>
      </c>
      <c r="N739" s="8" t="s">
        <v>1171</v>
      </c>
      <c r="O739" s="8" t="s">
        <v>1246</v>
      </c>
      <c r="P739" s="114" t="s">
        <v>1245</v>
      </c>
      <c r="Q739" s="8"/>
    </row>
    <row r="740" spans="1:17" ht="18" customHeight="1" x14ac:dyDescent="0.3">
      <c r="A740" s="8" t="s">
        <v>1244</v>
      </c>
      <c r="B740" s="8" t="s">
        <v>1245</v>
      </c>
      <c r="C740" s="8" t="s">
        <v>655</v>
      </c>
      <c r="D740" s="8">
        <v>3</v>
      </c>
      <c r="E740" s="8" t="s">
        <v>1213</v>
      </c>
      <c r="F740" s="8">
        <v>1</v>
      </c>
      <c r="G740" s="8" t="s">
        <v>662</v>
      </c>
      <c r="H740" s="8">
        <v>2</v>
      </c>
      <c r="I740" s="8" t="s">
        <v>658</v>
      </c>
      <c r="J740" s="8">
        <v>3</v>
      </c>
      <c r="K740" s="8" t="s">
        <v>25</v>
      </c>
      <c r="L740" s="8">
        <v>2</v>
      </c>
      <c r="M740" s="8" t="s">
        <v>371</v>
      </c>
      <c r="N740" s="8" t="s">
        <v>1172</v>
      </c>
      <c r="O740" s="8" t="s">
        <v>1246</v>
      </c>
      <c r="P740" s="114" t="s">
        <v>1245</v>
      </c>
      <c r="Q740" s="8"/>
    </row>
    <row r="741" spans="1:17" ht="18" customHeight="1" x14ac:dyDescent="0.3">
      <c r="A741" s="8" t="s">
        <v>1244</v>
      </c>
      <c r="B741" s="8" t="s">
        <v>1245</v>
      </c>
      <c r="C741" s="8" t="s">
        <v>655</v>
      </c>
      <c r="D741" s="8">
        <v>3</v>
      </c>
      <c r="E741" s="8" t="s">
        <v>1213</v>
      </c>
      <c r="F741" s="8">
        <v>1</v>
      </c>
      <c r="G741" s="8" t="s">
        <v>662</v>
      </c>
      <c r="H741" s="8">
        <v>2</v>
      </c>
      <c r="I741" s="8" t="s">
        <v>658</v>
      </c>
      <c r="J741" s="8">
        <v>3</v>
      </c>
      <c r="K741" s="8" t="s">
        <v>25</v>
      </c>
      <c r="L741" s="8">
        <v>2</v>
      </c>
      <c r="M741" s="8" t="s">
        <v>371</v>
      </c>
      <c r="N741" s="8" t="s">
        <v>1173</v>
      </c>
      <c r="O741" s="8" t="s">
        <v>1246</v>
      </c>
      <c r="P741" s="114" t="s">
        <v>1245</v>
      </c>
      <c r="Q741" s="8"/>
    </row>
    <row r="742" spans="1:17" ht="18" customHeight="1" x14ac:dyDescent="0.3">
      <c r="A742" s="8" t="s">
        <v>1244</v>
      </c>
      <c r="B742" s="8" t="s">
        <v>1245</v>
      </c>
      <c r="C742" s="8" t="s">
        <v>655</v>
      </c>
      <c r="D742" s="8">
        <v>3</v>
      </c>
      <c r="E742" s="8" t="s">
        <v>1213</v>
      </c>
      <c r="F742" s="8">
        <v>1</v>
      </c>
      <c r="G742" s="8" t="s">
        <v>662</v>
      </c>
      <c r="H742" s="8">
        <v>2</v>
      </c>
      <c r="I742" s="8" t="s">
        <v>658</v>
      </c>
      <c r="J742" s="8">
        <v>3</v>
      </c>
      <c r="K742" s="8" t="s">
        <v>25</v>
      </c>
      <c r="L742" s="8">
        <v>2</v>
      </c>
      <c r="M742" s="8" t="s">
        <v>371</v>
      </c>
      <c r="N742" s="8" t="s">
        <v>1174</v>
      </c>
      <c r="O742" s="8" t="s">
        <v>1246</v>
      </c>
      <c r="P742" s="114" t="s">
        <v>1245</v>
      </c>
      <c r="Q742" s="8"/>
    </row>
    <row r="743" spans="1:17" ht="18" customHeight="1" x14ac:dyDescent="0.3">
      <c r="A743" s="8" t="s">
        <v>1244</v>
      </c>
      <c r="B743" s="8" t="s">
        <v>1245</v>
      </c>
      <c r="C743" s="8" t="s">
        <v>655</v>
      </c>
      <c r="D743" s="8">
        <v>3</v>
      </c>
      <c r="E743" s="8" t="s">
        <v>1213</v>
      </c>
      <c r="F743" s="8">
        <v>1</v>
      </c>
      <c r="G743" s="8" t="s">
        <v>662</v>
      </c>
      <c r="H743" s="8">
        <v>2</v>
      </c>
      <c r="I743" s="8" t="s">
        <v>658</v>
      </c>
      <c r="J743" s="8">
        <v>3</v>
      </c>
      <c r="K743" s="8" t="s">
        <v>25</v>
      </c>
      <c r="L743" s="8">
        <v>2</v>
      </c>
      <c r="M743" s="8" t="s">
        <v>371</v>
      </c>
      <c r="N743" s="8" t="s">
        <v>1175</v>
      </c>
      <c r="O743" s="8" t="s">
        <v>1246</v>
      </c>
      <c r="P743" s="114" t="s">
        <v>1245</v>
      </c>
      <c r="Q743" s="8"/>
    </row>
    <row r="744" spans="1:17" ht="18" customHeight="1" x14ac:dyDescent="0.3">
      <c r="A744" s="8" t="s">
        <v>1244</v>
      </c>
      <c r="B744" s="8" t="s">
        <v>1245</v>
      </c>
      <c r="C744" s="8" t="s">
        <v>655</v>
      </c>
      <c r="D744" s="8">
        <v>3</v>
      </c>
      <c r="E744" s="8" t="s">
        <v>1213</v>
      </c>
      <c r="F744" s="8">
        <v>1</v>
      </c>
      <c r="G744" s="8" t="s">
        <v>662</v>
      </c>
      <c r="H744" s="8">
        <v>2</v>
      </c>
      <c r="I744" s="8" t="s">
        <v>658</v>
      </c>
      <c r="J744" s="8">
        <v>3</v>
      </c>
      <c r="K744" s="8" t="s">
        <v>25</v>
      </c>
      <c r="L744" s="8">
        <v>2</v>
      </c>
      <c r="M744" s="8" t="s">
        <v>371</v>
      </c>
      <c r="N744" s="8" t="s">
        <v>1176</v>
      </c>
      <c r="O744" s="8" t="s">
        <v>1246</v>
      </c>
      <c r="P744" s="114" t="s">
        <v>1245</v>
      </c>
      <c r="Q744" s="8"/>
    </row>
    <row r="745" spans="1:17" ht="18" customHeight="1" x14ac:dyDescent="0.3">
      <c r="A745" s="8" t="s">
        <v>1244</v>
      </c>
      <c r="B745" s="8" t="s">
        <v>1245</v>
      </c>
      <c r="C745" s="8" t="s">
        <v>655</v>
      </c>
      <c r="D745" s="8">
        <v>3</v>
      </c>
      <c r="E745" s="8" t="s">
        <v>1213</v>
      </c>
      <c r="F745" s="8">
        <v>1</v>
      </c>
      <c r="G745" s="8" t="s">
        <v>662</v>
      </c>
      <c r="H745" s="8">
        <v>2</v>
      </c>
      <c r="I745" s="8" t="s">
        <v>658</v>
      </c>
      <c r="J745" s="8">
        <v>3</v>
      </c>
      <c r="K745" s="8" t="s">
        <v>25</v>
      </c>
      <c r="L745" s="8">
        <v>2</v>
      </c>
      <c r="M745" s="8" t="s">
        <v>371</v>
      </c>
      <c r="N745" s="8" t="s">
        <v>1180</v>
      </c>
      <c r="O745" s="8" t="s">
        <v>1246</v>
      </c>
      <c r="P745" s="114" t="s">
        <v>1245</v>
      </c>
      <c r="Q745" s="8"/>
    </row>
    <row r="746" spans="1:17" ht="18" customHeight="1" x14ac:dyDescent="0.3">
      <c r="A746" s="8" t="s">
        <v>1244</v>
      </c>
      <c r="B746" s="8" t="s">
        <v>1245</v>
      </c>
      <c r="C746" s="8" t="s">
        <v>655</v>
      </c>
      <c r="D746" s="8">
        <v>3</v>
      </c>
      <c r="E746" s="8" t="s">
        <v>1213</v>
      </c>
      <c r="F746" s="8">
        <v>1</v>
      </c>
      <c r="G746" s="8" t="s">
        <v>662</v>
      </c>
      <c r="H746" s="8">
        <v>2</v>
      </c>
      <c r="I746" s="8" t="s">
        <v>658</v>
      </c>
      <c r="J746" s="8">
        <v>3</v>
      </c>
      <c r="K746" s="8" t="s">
        <v>25</v>
      </c>
      <c r="L746" s="8">
        <v>2</v>
      </c>
      <c r="M746" s="8" t="s">
        <v>371</v>
      </c>
      <c r="N746" s="8" t="s">
        <v>1181</v>
      </c>
      <c r="O746" s="8" t="s">
        <v>1246</v>
      </c>
      <c r="P746" s="114" t="s">
        <v>1245</v>
      </c>
      <c r="Q746" s="8"/>
    </row>
    <row r="747" spans="1:17" ht="18" customHeight="1" x14ac:dyDescent="0.3">
      <c r="A747" s="8" t="s">
        <v>1244</v>
      </c>
      <c r="B747" s="8" t="s">
        <v>1245</v>
      </c>
      <c r="C747" s="8" t="s">
        <v>655</v>
      </c>
      <c r="D747" s="8">
        <v>3</v>
      </c>
      <c r="E747" s="8" t="s">
        <v>1213</v>
      </c>
      <c r="F747" s="8">
        <v>1</v>
      </c>
      <c r="G747" s="8" t="s">
        <v>662</v>
      </c>
      <c r="H747" s="8">
        <v>2</v>
      </c>
      <c r="I747" s="8" t="s">
        <v>658</v>
      </c>
      <c r="J747" s="8">
        <v>3</v>
      </c>
      <c r="K747" s="8" t="s">
        <v>25</v>
      </c>
      <c r="L747" s="8">
        <v>2</v>
      </c>
      <c r="M747" s="8" t="s">
        <v>371</v>
      </c>
      <c r="N747" s="8" t="s">
        <v>1182</v>
      </c>
      <c r="O747" s="8" t="s">
        <v>1246</v>
      </c>
      <c r="P747" s="114" t="s">
        <v>1245</v>
      </c>
      <c r="Q747" s="8"/>
    </row>
    <row r="748" spans="1:17" ht="18" customHeight="1" x14ac:dyDescent="0.3">
      <c r="A748" s="8" t="s">
        <v>1244</v>
      </c>
      <c r="B748" s="8" t="s">
        <v>1245</v>
      </c>
      <c r="C748" s="8" t="s">
        <v>655</v>
      </c>
      <c r="D748" s="8">
        <v>3</v>
      </c>
      <c r="E748" s="8" t="s">
        <v>1213</v>
      </c>
      <c r="F748" s="8">
        <v>1</v>
      </c>
      <c r="G748" s="8" t="s">
        <v>662</v>
      </c>
      <c r="H748" s="8">
        <v>2</v>
      </c>
      <c r="I748" s="8" t="s">
        <v>658</v>
      </c>
      <c r="J748" s="8">
        <v>3</v>
      </c>
      <c r="K748" s="8" t="s">
        <v>25</v>
      </c>
      <c r="L748" s="8">
        <v>2</v>
      </c>
      <c r="M748" s="8" t="s">
        <v>371</v>
      </c>
      <c r="N748" s="8" t="s">
        <v>1183</v>
      </c>
      <c r="O748" s="8" t="s">
        <v>1246</v>
      </c>
      <c r="P748" s="114" t="s">
        <v>1245</v>
      </c>
      <c r="Q748" s="8"/>
    </row>
    <row r="749" spans="1:17" ht="18" customHeight="1" x14ac:dyDescent="0.3">
      <c r="A749" s="8" t="s">
        <v>1244</v>
      </c>
      <c r="B749" s="8" t="s">
        <v>1245</v>
      </c>
      <c r="C749" s="8" t="s">
        <v>655</v>
      </c>
      <c r="D749" s="8">
        <v>3</v>
      </c>
      <c r="E749" s="8" t="s">
        <v>1213</v>
      </c>
      <c r="F749" s="8">
        <v>1</v>
      </c>
      <c r="G749" s="8" t="s">
        <v>662</v>
      </c>
      <c r="H749" s="8">
        <v>2</v>
      </c>
      <c r="I749" s="8" t="s">
        <v>658</v>
      </c>
      <c r="J749" s="8">
        <v>3</v>
      </c>
      <c r="K749" s="8" t="s">
        <v>25</v>
      </c>
      <c r="L749" s="8">
        <v>2</v>
      </c>
      <c r="M749" s="8" t="s">
        <v>78</v>
      </c>
      <c r="N749" s="8" t="s">
        <v>1189</v>
      </c>
      <c r="O749" s="8" t="s">
        <v>1246</v>
      </c>
      <c r="P749" s="114" t="s">
        <v>1245</v>
      </c>
      <c r="Q749" s="8"/>
    </row>
    <row r="750" spans="1:17" ht="18" customHeight="1" x14ac:dyDescent="0.3">
      <c r="A750" s="8" t="s">
        <v>1247</v>
      </c>
      <c r="B750" s="8" t="s">
        <v>1248</v>
      </c>
      <c r="C750" s="8" t="s">
        <v>655</v>
      </c>
      <c r="D750" s="8">
        <v>3</v>
      </c>
      <c r="E750" s="8" t="s">
        <v>656</v>
      </c>
      <c r="F750" s="8">
        <v>2</v>
      </c>
      <c r="G750" s="8" t="s">
        <v>657</v>
      </c>
      <c r="H750" s="8">
        <v>3</v>
      </c>
      <c r="I750" s="8" t="s">
        <v>658</v>
      </c>
      <c r="J750" s="8">
        <v>3</v>
      </c>
      <c r="K750" s="8" t="s">
        <v>1214</v>
      </c>
      <c r="L750" s="8">
        <v>3</v>
      </c>
      <c r="M750" s="8" t="s">
        <v>317</v>
      </c>
      <c r="N750" s="8" t="s">
        <v>1060</v>
      </c>
      <c r="O750" s="8" t="s">
        <v>1249</v>
      </c>
      <c r="P750" s="114" t="s">
        <v>1248</v>
      </c>
      <c r="Q750" s="8"/>
    </row>
    <row r="751" spans="1:17" ht="18" customHeight="1" x14ac:dyDescent="0.3">
      <c r="A751" s="8" t="s">
        <v>1247</v>
      </c>
      <c r="B751" s="8" t="s">
        <v>1248</v>
      </c>
      <c r="C751" s="8" t="s">
        <v>655</v>
      </c>
      <c r="D751" s="8">
        <v>3</v>
      </c>
      <c r="E751" s="8" t="s">
        <v>656</v>
      </c>
      <c r="F751" s="8">
        <v>2</v>
      </c>
      <c r="G751" s="8" t="s">
        <v>657</v>
      </c>
      <c r="H751" s="8">
        <v>3</v>
      </c>
      <c r="I751" s="8" t="s">
        <v>658</v>
      </c>
      <c r="J751" s="8">
        <v>3</v>
      </c>
      <c r="K751" s="8" t="s">
        <v>1214</v>
      </c>
      <c r="L751" s="8">
        <v>3</v>
      </c>
      <c r="M751" s="8" t="s">
        <v>317</v>
      </c>
      <c r="N751" s="8" t="s">
        <v>1062</v>
      </c>
      <c r="O751" s="8" t="s">
        <v>1249</v>
      </c>
      <c r="P751" s="114" t="s">
        <v>1248</v>
      </c>
      <c r="Q751" s="8"/>
    </row>
    <row r="752" spans="1:17" ht="18" customHeight="1" x14ac:dyDescent="0.3">
      <c r="A752" s="8" t="s">
        <v>1247</v>
      </c>
      <c r="B752" s="8" t="s">
        <v>1248</v>
      </c>
      <c r="C752" s="8" t="s">
        <v>655</v>
      </c>
      <c r="D752" s="8">
        <v>3</v>
      </c>
      <c r="E752" s="8" t="s">
        <v>656</v>
      </c>
      <c r="F752" s="8">
        <v>2</v>
      </c>
      <c r="G752" s="8" t="s">
        <v>657</v>
      </c>
      <c r="H752" s="8">
        <v>3</v>
      </c>
      <c r="I752" s="8" t="s">
        <v>658</v>
      </c>
      <c r="J752" s="8">
        <v>3</v>
      </c>
      <c r="K752" s="8" t="s">
        <v>1214</v>
      </c>
      <c r="L752" s="8">
        <v>3</v>
      </c>
      <c r="M752" s="8" t="s">
        <v>317</v>
      </c>
      <c r="N752" s="8" t="s">
        <v>1098</v>
      </c>
      <c r="O752" s="8" t="s">
        <v>1249</v>
      </c>
      <c r="P752" s="114" t="s">
        <v>1248</v>
      </c>
      <c r="Q752" s="8"/>
    </row>
    <row r="753" spans="1:17" ht="18" customHeight="1" x14ac:dyDescent="0.3">
      <c r="A753" s="8" t="s">
        <v>1247</v>
      </c>
      <c r="B753" s="8" t="s">
        <v>1248</v>
      </c>
      <c r="C753" s="8" t="s">
        <v>655</v>
      </c>
      <c r="D753" s="8">
        <v>3</v>
      </c>
      <c r="E753" s="8" t="s">
        <v>656</v>
      </c>
      <c r="F753" s="8">
        <v>2</v>
      </c>
      <c r="G753" s="8" t="s">
        <v>657</v>
      </c>
      <c r="H753" s="8">
        <v>3</v>
      </c>
      <c r="I753" s="8" t="s">
        <v>658</v>
      </c>
      <c r="J753" s="8">
        <v>3</v>
      </c>
      <c r="K753" s="8" t="s">
        <v>1214</v>
      </c>
      <c r="L753" s="8">
        <v>3</v>
      </c>
      <c r="M753" s="8" t="s">
        <v>317</v>
      </c>
      <c r="N753" s="8" t="s">
        <v>1105</v>
      </c>
      <c r="O753" s="8" t="s">
        <v>1249</v>
      </c>
      <c r="P753" s="114" t="s">
        <v>1248</v>
      </c>
      <c r="Q753" s="8"/>
    </row>
    <row r="754" spans="1:17" ht="18" customHeight="1" x14ac:dyDescent="0.3">
      <c r="A754" s="8" t="s">
        <v>1247</v>
      </c>
      <c r="B754" s="8" t="s">
        <v>1248</v>
      </c>
      <c r="C754" s="8" t="s">
        <v>655</v>
      </c>
      <c r="D754" s="8">
        <v>3</v>
      </c>
      <c r="E754" s="8" t="s">
        <v>656</v>
      </c>
      <c r="F754" s="8">
        <v>2</v>
      </c>
      <c r="G754" s="8" t="s">
        <v>657</v>
      </c>
      <c r="H754" s="8">
        <v>3</v>
      </c>
      <c r="I754" s="8" t="s">
        <v>658</v>
      </c>
      <c r="J754" s="8">
        <v>3</v>
      </c>
      <c r="K754" s="8" t="s">
        <v>1214</v>
      </c>
      <c r="L754" s="8">
        <v>3</v>
      </c>
      <c r="M754" s="8" t="s">
        <v>317</v>
      </c>
      <c r="N754" s="8" t="s">
        <v>1106</v>
      </c>
      <c r="O754" s="8" t="s">
        <v>1249</v>
      </c>
      <c r="P754" s="114" t="s">
        <v>1248</v>
      </c>
      <c r="Q754" s="8"/>
    </row>
    <row r="755" spans="1:17" ht="18" customHeight="1" x14ac:dyDescent="0.3">
      <c r="A755" s="8" t="s">
        <v>1247</v>
      </c>
      <c r="B755" s="8" t="s">
        <v>1248</v>
      </c>
      <c r="C755" s="8" t="s">
        <v>655</v>
      </c>
      <c r="D755" s="8">
        <v>3</v>
      </c>
      <c r="E755" s="8" t="s">
        <v>656</v>
      </c>
      <c r="F755" s="8">
        <v>2</v>
      </c>
      <c r="G755" s="8" t="s">
        <v>657</v>
      </c>
      <c r="H755" s="8">
        <v>3</v>
      </c>
      <c r="I755" s="8" t="s">
        <v>658</v>
      </c>
      <c r="J755" s="8">
        <v>3</v>
      </c>
      <c r="K755" s="8" t="s">
        <v>1214</v>
      </c>
      <c r="L755" s="8">
        <v>3</v>
      </c>
      <c r="M755" s="8" t="s">
        <v>317</v>
      </c>
      <c r="N755" s="8" t="s">
        <v>1107</v>
      </c>
      <c r="O755" s="8" t="s">
        <v>1249</v>
      </c>
      <c r="P755" s="114" t="s">
        <v>1248</v>
      </c>
      <c r="Q755" s="8"/>
    </row>
    <row r="756" spans="1:17" ht="18" customHeight="1" x14ac:dyDescent="0.3">
      <c r="A756" s="8" t="s">
        <v>1247</v>
      </c>
      <c r="B756" s="8" t="s">
        <v>1248</v>
      </c>
      <c r="C756" s="8" t="s">
        <v>655</v>
      </c>
      <c r="D756" s="8">
        <v>3</v>
      </c>
      <c r="E756" s="8" t="s">
        <v>656</v>
      </c>
      <c r="F756" s="8">
        <v>2</v>
      </c>
      <c r="G756" s="8" t="s">
        <v>657</v>
      </c>
      <c r="H756" s="8">
        <v>3</v>
      </c>
      <c r="I756" s="8" t="s">
        <v>658</v>
      </c>
      <c r="J756" s="8">
        <v>3</v>
      </c>
      <c r="K756" s="8" t="s">
        <v>1214</v>
      </c>
      <c r="L756" s="8">
        <v>3</v>
      </c>
      <c r="M756" s="8" t="s">
        <v>317</v>
      </c>
      <c r="N756" s="8" t="s">
        <v>1108</v>
      </c>
      <c r="O756" s="8" t="s">
        <v>1249</v>
      </c>
      <c r="P756" s="114" t="s">
        <v>1248</v>
      </c>
      <c r="Q756" s="8"/>
    </row>
    <row r="757" spans="1:17" ht="18" customHeight="1" x14ac:dyDescent="0.3">
      <c r="A757" s="8" t="s">
        <v>1247</v>
      </c>
      <c r="B757" s="8" t="s">
        <v>1248</v>
      </c>
      <c r="C757" s="8" t="s">
        <v>655</v>
      </c>
      <c r="D757" s="8">
        <v>3</v>
      </c>
      <c r="E757" s="8" t="s">
        <v>656</v>
      </c>
      <c r="F757" s="8">
        <v>2</v>
      </c>
      <c r="G757" s="8" t="s">
        <v>657</v>
      </c>
      <c r="H757" s="8">
        <v>3</v>
      </c>
      <c r="I757" s="8" t="s">
        <v>658</v>
      </c>
      <c r="J757" s="8">
        <v>3</v>
      </c>
      <c r="K757" s="8" t="s">
        <v>1214</v>
      </c>
      <c r="L757" s="8">
        <v>3</v>
      </c>
      <c r="M757" s="8" t="s">
        <v>317</v>
      </c>
      <c r="N757" s="8" t="s">
        <v>1109</v>
      </c>
      <c r="O757" s="8" t="s">
        <v>1249</v>
      </c>
      <c r="P757" s="114" t="s">
        <v>1248</v>
      </c>
      <c r="Q757" s="8"/>
    </row>
    <row r="758" spans="1:17" ht="18" customHeight="1" x14ac:dyDescent="0.3">
      <c r="A758" s="8" t="s">
        <v>1247</v>
      </c>
      <c r="B758" s="8" t="s">
        <v>1248</v>
      </c>
      <c r="C758" s="8" t="s">
        <v>655</v>
      </c>
      <c r="D758" s="8">
        <v>3</v>
      </c>
      <c r="E758" s="8" t="s">
        <v>656</v>
      </c>
      <c r="F758" s="8">
        <v>2</v>
      </c>
      <c r="G758" s="8" t="s">
        <v>657</v>
      </c>
      <c r="H758" s="8">
        <v>3</v>
      </c>
      <c r="I758" s="8" t="s">
        <v>658</v>
      </c>
      <c r="J758" s="8">
        <v>3</v>
      </c>
      <c r="K758" s="8" t="s">
        <v>1214</v>
      </c>
      <c r="L758" s="8">
        <v>3</v>
      </c>
      <c r="M758" s="8" t="s">
        <v>317</v>
      </c>
      <c r="N758" s="8" t="s">
        <v>1110</v>
      </c>
      <c r="O758" s="8" t="s">
        <v>1249</v>
      </c>
      <c r="P758" s="114" t="s">
        <v>1248</v>
      </c>
      <c r="Q758" s="8"/>
    </row>
    <row r="759" spans="1:17" ht="18" customHeight="1" x14ac:dyDescent="0.3">
      <c r="A759" s="8" t="s">
        <v>1247</v>
      </c>
      <c r="B759" s="8" t="s">
        <v>1248</v>
      </c>
      <c r="C759" s="8" t="s">
        <v>655</v>
      </c>
      <c r="D759" s="8">
        <v>3</v>
      </c>
      <c r="E759" s="8" t="s">
        <v>656</v>
      </c>
      <c r="F759" s="8">
        <v>2</v>
      </c>
      <c r="G759" s="8" t="s">
        <v>657</v>
      </c>
      <c r="H759" s="8">
        <v>3</v>
      </c>
      <c r="I759" s="8" t="s">
        <v>658</v>
      </c>
      <c r="J759" s="8">
        <v>3</v>
      </c>
      <c r="K759" s="8" t="s">
        <v>1214</v>
      </c>
      <c r="L759" s="8">
        <v>3</v>
      </c>
      <c r="M759" s="8" t="s">
        <v>317</v>
      </c>
      <c r="N759" s="8" t="s">
        <v>1118</v>
      </c>
      <c r="O759" s="8" t="s">
        <v>1249</v>
      </c>
      <c r="P759" s="114" t="s">
        <v>1248</v>
      </c>
      <c r="Q759" s="8"/>
    </row>
    <row r="760" spans="1:17" ht="18" customHeight="1" x14ac:dyDescent="0.3">
      <c r="A760" s="8" t="s">
        <v>1247</v>
      </c>
      <c r="B760" s="8" t="s">
        <v>1248</v>
      </c>
      <c r="C760" s="8" t="s">
        <v>655</v>
      </c>
      <c r="D760" s="8">
        <v>3</v>
      </c>
      <c r="E760" s="8" t="s">
        <v>656</v>
      </c>
      <c r="F760" s="8">
        <v>2</v>
      </c>
      <c r="G760" s="8" t="s">
        <v>657</v>
      </c>
      <c r="H760" s="8">
        <v>3</v>
      </c>
      <c r="I760" s="8" t="s">
        <v>658</v>
      </c>
      <c r="J760" s="8">
        <v>3</v>
      </c>
      <c r="K760" s="8" t="s">
        <v>1214</v>
      </c>
      <c r="L760" s="8">
        <v>3</v>
      </c>
      <c r="M760" s="8" t="s">
        <v>317</v>
      </c>
      <c r="N760" s="8" t="s">
        <v>1146</v>
      </c>
      <c r="O760" s="8" t="s">
        <v>1249</v>
      </c>
      <c r="P760" s="114" t="s">
        <v>1248</v>
      </c>
      <c r="Q760" s="8"/>
    </row>
    <row r="761" spans="1:17" ht="18" customHeight="1" x14ac:dyDescent="0.3">
      <c r="A761" s="8" t="s">
        <v>1247</v>
      </c>
      <c r="B761" s="8" t="s">
        <v>1248</v>
      </c>
      <c r="C761" s="8" t="s">
        <v>655</v>
      </c>
      <c r="D761" s="8">
        <v>3</v>
      </c>
      <c r="E761" s="8" t="s">
        <v>656</v>
      </c>
      <c r="F761" s="8">
        <v>2</v>
      </c>
      <c r="G761" s="8" t="s">
        <v>657</v>
      </c>
      <c r="H761" s="8">
        <v>3</v>
      </c>
      <c r="I761" s="8" t="s">
        <v>658</v>
      </c>
      <c r="J761" s="8">
        <v>3</v>
      </c>
      <c r="K761" s="8" t="s">
        <v>1214</v>
      </c>
      <c r="L761" s="8">
        <v>3</v>
      </c>
      <c r="M761" s="8" t="s">
        <v>317</v>
      </c>
      <c r="N761" s="8" t="s">
        <v>1147</v>
      </c>
      <c r="O761" s="8" t="s">
        <v>1249</v>
      </c>
      <c r="P761" s="114" t="s">
        <v>1248</v>
      </c>
      <c r="Q761" s="8"/>
    </row>
    <row r="762" spans="1:17" ht="18" customHeight="1" x14ac:dyDescent="0.3">
      <c r="A762" s="8" t="s">
        <v>1247</v>
      </c>
      <c r="B762" s="8" t="s">
        <v>1248</v>
      </c>
      <c r="C762" s="8" t="s">
        <v>655</v>
      </c>
      <c r="D762" s="8">
        <v>3</v>
      </c>
      <c r="E762" s="8" t="s">
        <v>656</v>
      </c>
      <c r="F762" s="8">
        <v>2</v>
      </c>
      <c r="G762" s="8" t="s">
        <v>657</v>
      </c>
      <c r="H762" s="8">
        <v>3</v>
      </c>
      <c r="I762" s="8" t="s">
        <v>658</v>
      </c>
      <c r="J762" s="8">
        <v>3</v>
      </c>
      <c r="K762" s="8" t="s">
        <v>1214</v>
      </c>
      <c r="L762" s="8">
        <v>3</v>
      </c>
      <c r="M762" s="8" t="s">
        <v>317</v>
      </c>
      <c r="N762" s="8" t="s">
        <v>1149</v>
      </c>
      <c r="O762" s="8" t="s">
        <v>1249</v>
      </c>
      <c r="P762" s="114" t="s">
        <v>1248</v>
      </c>
      <c r="Q762" s="8"/>
    </row>
    <row r="763" spans="1:17" ht="18" customHeight="1" x14ac:dyDescent="0.3">
      <c r="A763" s="8" t="s">
        <v>1247</v>
      </c>
      <c r="B763" s="8" t="s">
        <v>1248</v>
      </c>
      <c r="C763" s="8" t="s">
        <v>655</v>
      </c>
      <c r="D763" s="8">
        <v>3</v>
      </c>
      <c r="E763" s="8" t="s">
        <v>656</v>
      </c>
      <c r="F763" s="8">
        <v>2</v>
      </c>
      <c r="G763" s="8" t="s">
        <v>657</v>
      </c>
      <c r="H763" s="8">
        <v>3</v>
      </c>
      <c r="I763" s="8" t="s">
        <v>658</v>
      </c>
      <c r="J763" s="8">
        <v>3</v>
      </c>
      <c r="K763" s="8" t="s">
        <v>1214</v>
      </c>
      <c r="L763" s="8">
        <v>3</v>
      </c>
      <c r="M763" s="8" t="s">
        <v>317</v>
      </c>
      <c r="N763" s="8" t="s">
        <v>1153</v>
      </c>
      <c r="O763" s="8" t="s">
        <v>1249</v>
      </c>
      <c r="P763" s="114" t="s">
        <v>1248</v>
      </c>
      <c r="Q763" s="8"/>
    </row>
    <row r="764" spans="1:17" ht="18" customHeight="1" x14ac:dyDescent="0.3">
      <c r="A764" s="8" t="s">
        <v>1247</v>
      </c>
      <c r="B764" s="8" t="s">
        <v>1248</v>
      </c>
      <c r="C764" s="8" t="s">
        <v>655</v>
      </c>
      <c r="D764" s="8">
        <v>3</v>
      </c>
      <c r="E764" s="8" t="s">
        <v>656</v>
      </c>
      <c r="F764" s="8">
        <v>2</v>
      </c>
      <c r="G764" s="8" t="s">
        <v>657</v>
      </c>
      <c r="H764" s="8">
        <v>3</v>
      </c>
      <c r="I764" s="8" t="s">
        <v>658</v>
      </c>
      <c r="J764" s="8">
        <v>3</v>
      </c>
      <c r="K764" s="8" t="s">
        <v>1214</v>
      </c>
      <c r="L764" s="8">
        <v>3</v>
      </c>
      <c r="M764" s="8" t="s">
        <v>317</v>
      </c>
      <c r="N764" s="8" t="s">
        <v>1154</v>
      </c>
      <c r="O764" s="8" t="s">
        <v>1249</v>
      </c>
      <c r="P764" s="114" t="s">
        <v>1248</v>
      </c>
      <c r="Q764" s="8"/>
    </row>
    <row r="765" spans="1:17" ht="18" customHeight="1" x14ac:dyDescent="0.3">
      <c r="A765" s="8" t="s">
        <v>1247</v>
      </c>
      <c r="B765" s="8" t="s">
        <v>1248</v>
      </c>
      <c r="C765" s="8" t="s">
        <v>655</v>
      </c>
      <c r="D765" s="8">
        <v>3</v>
      </c>
      <c r="E765" s="8" t="s">
        <v>656</v>
      </c>
      <c r="F765" s="8">
        <v>2</v>
      </c>
      <c r="G765" s="8" t="s">
        <v>657</v>
      </c>
      <c r="H765" s="8">
        <v>3</v>
      </c>
      <c r="I765" s="8" t="s">
        <v>658</v>
      </c>
      <c r="J765" s="8">
        <v>3</v>
      </c>
      <c r="K765" s="8" t="s">
        <v>1214</v>
      </c>
      <c r="L765" s="8">
        <v>3</v>
      </c>
      <c r="M765" s="8" t="s">
        <v>317</v>
      </c>
      <c r="N765" s="8" t="s">
        <v>1155</v>
      </c>
      <c r="O765" s="8" t="s">
        <v>1249</v>
      </c>
      <c r="P765" s="114" t="s">
        <v>1248</v>
      </c>
      <c r="Q765" s="8"/>
    </row>
    <row r="766" spans="1:17" ht="18" customHeight="1" x14ac:dyDescent="0.3">
      <c r="A766" s="8" t="s">
        <v>1247</v>
      </c>
      <c r="B766" s="8" t="s">
        <v>1248</v>
      </c>
      <c r="C766" s="8" t="s">
        <v>655</v>
      </c>
      <c r="D766" s="8">
        <v>3</v>
      </c>
      <c r="E766" s="8" t="s">
        <v>656</v>
      </c>
      <c r="F766" s="8">
        <v>2</v>
      </c>
      <c r="G766" s="8" t="s">
        <v>657</v>
      </c>
      <c r="H766" s="8">
        <v>3</v>
      </c>
      <c r="I766" s="8" t="s">
        <v>658</v>
      </c>
      <c r="J766" s="8">
        <v>3</v>
      </c>
      <c r="K766" s="8" t="s">
        <v>1214</v>
      </c>
      <c r="L766" s="8">
        <v>3</v>
      </c>
      <c r="M766" s="8" t="s">
        <v>317</v>
      </c>
      <c r="N766" s="8" t="s">
        <v>1156</v>
      </c>
      <c r="O766" s="8" t="s">
        <v>1249</v>
      </c>
      <c r="P766" s="114" t="s">
        <v>1248</v>
      </c>
      <c r="Q766" s="8"/>
    </row>
    <row r="767" spans="1:17" ht="18" customHeight="1" x14ac:dyDescent="0.3">
      <c r="A767" s="8" t="s">
        <v>1247</v>
      </c>
      <c r="B767" s="8" t="s">
        <v>1248</v>
      </c>
      <c r="C767" s="8" t="s">
        <v>655</v>
      </c>
      <c r="D767" s="8">
        <v>3</v>
      </c>
      <c r="E767" s="8" t="s">
        <v>656</v>
      </c>
      <c r="F767" s="8">
        <v>2</v>
      </c>
      <c r="G767" s="8" t="s">
        <v>657</v>
      </c>
      <c r="H767" s="8">
        <v>3</v>
      </c>
      <c r="I767" s="8" t="s">
        <v>658</v>
      </c>
      <c r="J767" s="8">
        <v>3</v>
      </c>
      <c r="K767" s="8" t="s">
        <v>1214</v>
      </c>
      <c r="L767" s="8">
        <v>3</v>
      </c>
      <c r="M767" s="8" t="s">
        <v>317</v>
      </c>
      <c r="N767" s="8" t="s">
        <v>1157</v>
      </c>
      <c r="O767" s="8" t="s">
        <v>1249</v>
      </c>
      <c r="P767" s="114" t="s">
        <v>1248</v>
      </c>
      <c r="Q767" s="8"/>
    </row>
    <row r="768" spans="1:17" ht="18" customHeight="1" x14ac:dyDescent="0.3">
      <c r="A768" s="8" t="s">
        <v>1247</v>
      </c>
      <c r="B768" s="8" t="s">
        <v>1248</v>
      </c>
      <c r="C768" s="8" t="s">
        <v>655</v>
      </c>
      <c r="D768" s="8">
        <v>3</v>
      </c>
      <c r="E768" s="8" t="s">
        <v>656</v>
      </c>
      <c r="F768" s="8">
        <v>2</v>
      </c>
      <c r="G768" s="8" t="s">
        <v>657</v>
      </c>
      <c r="H768" s="8">
        <v>3</v>
      </c>
      <c r="I768" s="8" t="s">
        <v>658</v>
      </c>
      <c r="J768" s="8">
        <v>3</v>
      </c>
      <c r="K768" s="8" t="s">
        <v>1214</v>
      </c>
      <c r="L768" s="8">
        <v>3</v>
      </c>
      <c r="M768" s="8" t="s">
        <v>317</v>
      </c>
      <c r="N768" s="8" t="s">
        <v>1179</v>
      </c>
      <c r="O768" s="8" t="s">
        <v>1249</v>
      </c>
      <c r="P768" s="114" t="s">
        <v>1248</v>
      </c>
      <c r="Q768" s="8"/>
    </row>
    <row r="769" spans="1:17" ht="18" customHeight="1" x14ac:dyDescent="0.3">
      <c r="A769" s="8" t="s">
        <v>1247</v>
      </c>
      <c r="B769" s="8" t="s">
        <v>1248</v>
      </c>
      <c r="C769" s="8" t="s">
        <v>655</v>
      </c>
      <c r="D769" s="8">
        <v>3</v>
      </c>
      <c r="E769" s="8" t="s">
        <v>656</v>
      </c>
      <c r="F769" s="8">
        <v>2</v>
      </c>
      <c r="G769" s="8" t="s">
        <v>657</v>
      </c>
      <c r="H769" s="8">
        <v>3</v>
      </c>
      <c r="I769" s="8" t="s">
        <v>658</v>
      </c>
      <c r="J769" s="8">
        <v>3</v>
      </c>
      <c r="K769" s="8" t="s">
        <v>1214</v>
      </c>
      <c r="L769" s="8">
        <v>3</v>
      </c>
      <c r="M769" s="8" t="s">
        <v>319</v>
      </c>
      <c r="N769" s="8" t="s">
        <v>1148</v>
      </c>
      <c r="O769" s="8" t="s">
        <v>1249</v>
      </c>
      <c r="P769" s="114" t="s">
        <v>1248</v>
      </c>
      <c r="Q769" s="8"/>
    </row>
    <row r="770" spans="1:17" ht="18" customHeight="1" x14ac:dyDescent="0.3">
      <c r="A770" s="8" t="s">
        <v>1247</v>
      </c>
      <c r="B770" s="8" t="s">
        <v>1248</v>
      </c>
      <c r="C770" s="8" t="s">
        <v>655</v>
      </c>
      <c r="D770" s="8">
        <v>3</v>
      </c>
      <c r="E770" s="8" t="s">
        <v>656</v>
      </c>
      <c r="F770" s="8">
        <v>2</v>
      </c>
      <c r="G770" s="8" t="s">
        <v>657</v>
      </c>
      <c r="H770" s="8">
        <v>3</v>
      </c>
      <c r="I770" s="8" t="s">
        <v>658</v>
      </c>
      <c r="J770" s="8">
        <v>3</v>
      </c>
      <c r="K770" s="8" t="s">
        <v>1214</v>
      </c>
      <c r="L770" s="8">
        <v>3</v>
      </c>
      <c r="M770" s="8" t="s">
        <v>318</v>
      </c>
      <c r="N770" s="8" t="s">
        <v>1150</v>
      </c>
      <c r="O770" s="8" t="s">
        <v>1249</v>
      </c>
      <c r="P770" s="114" t="s">
        <v>1248</v>
      </c>
      <c r="Q770" s="8"/>
    </row>
    <row r="771" spans="1:17" ht="18" customHeight="1" x14ac:dyDescent="0.3">
      <c r="A771" s="8" t="s">
        <v>1247</v>
      </c>
      <c r="B771" s="8" t="s">
        <v>1248</v>
      </c>
      <c r="C771" s="8" t="s">
        <v>655</v>
      </c>
      <c r="D771" s="8">
        <v>3</v>
      </c>
      <c r="E771" s="8" t="s">
        <v>656</v>
      </c>
      <c r="F771" s="8">
        <v>2</v>
      </c>
      <c r="G771" s="8" t="s">
        <v>657</v>
      </c>
      <c r="H771" s="8">
        <v>3</v>
      </c>
      <c r="I771" s="8" t="s">
        <v>658</v>
      </c>
      <c r="J771" s="8">
        <v>3</v>
      </c>
      <c r="K771" s="8" t="s">
        <v>1214</v>
      </c>
      <c r="L771" s="8">
        <v>3</v>
      </c>
      <c r="M771" s="8" t="s">
        <v>318</v>
      </c>
      <c r="N771" s="8" t="s">
        <v>1184</v>
      </c>
      <c r="O771" s="8" t="s">
        <v>1249</v>
      </c>
      <c r="P771" s="114" t="s">
        <v>1248</v>
      </c>
      <c r="Q771" s="8"/>
    </row>
    <row r="772" spans="1:17" ht="18" customHeight="1" x14ac:dyDescent="0.3">
      <c r="A772" s="8" t="s">
        <v>1247</v>
      </c>
      <c r="B772" s="8" t="s">
        <v>1248</v>
      </c>
      <c r="C772" s="8" t="s">
        <v>655</v>
      </c>
      <c r="D772" s="8">
        <v>3</v>
      </c>
      <c r="E772" s="8" t="s">
        <v>656</v>
      </c>
      <c r="F772" s="8">
        <v>2</v>
      </c>
      <c r="G772" s="8" t="s">
        <v>657</v>
      </c>
      <c r="H772" s="8">
        <v>3</v>
      </c>
      <c r="I772" s="8" t="s">
        <v>658</v>
      </c>
      <c r="J772" s="8">
        <v>3</v>
      </c>
      <c r="K772" s="8" t="s">
        <v>1214</v>
      </c>
      <c r="L772" s="8">
        <v>3</v>
      </c>
      <c r="M772" s="8" t="s">
        <v>318</v>
      </c>
      <c r="N772" s="8" t="s">
        <v>1185</v>
      </c>
      <c r="O772" s="8" t="s">
        <v>1249</v>
      </c>
      <c r="P772" s="114" t="s">
        <v>1248</v>
      </c>
      <c r="Q772" s="8"/>
    </row>
    <row r="773" spans="1:17" ht="18" customHeight="1" x14ac:dyDescent="0.3">
      <c r="A773" s="8" t="s">
        <v>1247</v>
      </c>
      <c r="B773" s="8" t="s">
        <v>1248</v>
      </c>
      <c r="C773" s="8" t="s">
        <v>655</v>
      </c>
      <c r="D773" s="8">
        <v>3</v>
      </c>
      <c r="E773" s="8" t="s">
        <v>656</v>
      </c>
      <c r="F773" s="8">
        <v>2</v>
      </c>
      <c r="G773" s="8" t="s">
        <v>657</v>
      </c>
      <c r="H773" s="8">
        <v>3</v>
      </c>
      <c r="I773" s="8" t="s">
        <v>658</v>
      </c>
      <c r="J773" s="8">
        <v>3</v>
      </c>
      <c r="K773" s="8" t="s">
        <v>1214</v>
      </c>
      <c r="L773" s="8">
        <v>3</v>
      </c>
      <c r="M773" s="8" t="s">
        <v>318</v>
      </c>
      <c r="N773" s="8" t="s">
        <v>1186</v>
      </c>
      <c r="O773" s="8" t="s">
        <v>1249</v>
      </c>
      <c r="P773" s="114" t="s">
        <v>1248</v>
      </c>
      <c r="Q773" s="8"/>
    </row>
    <row r="774" spans="1:17" ht="18" customHeight="1" x14ac:dyDescent="0.3">
      <c r="A774" s="8" t="s">
        <v>1247</v>
      </c>
      <c r="B774" s="8" t="s">
        <v>1248</v>
      </c>
      <c r="C774" s="8" t="s">
        <v>655</v>
      </c>
      <c r="D774" s="8">
        <v>3</v>
      </c>
      <c r="E774" s="8" t="s">
        <v>656</v>
      </c>
      <c r="F774" s="8">
        <v>2</v>
      </c>
      <c r="G774" s="8" t="s">
        <v>657</v>
      </c>
      <c r="H774" s="8">
        <v>3</v>
      </c>
      <c r="I774" s="8" t="s">
        <v>658</v>
      </c>
      <c r="J774" s="8">
        <v>3</v>
      </c>
      <c r="K774" s="8" t="s">
        <v>1214</v>
      </c>
      <c r="L774" s="8">
        <v>3</v>
      </c>
      <c r="M774" s="8" t="s">
        <v>318</v>
      </c>
      <c r="N774" s="8" t="s">
        <v>1187</v>
      </c>
      <c r="O774" s="8" t="s">
        <v>1249</v>
      </c>
      <c r="P774" s="114" t="s">
        <v>1248</v>
      </c>
      <c r="Q774" s="8"/>
    </row>
    <row r="775" spans="1:17" ht="18" customHeight="1" x14ac:dyDescent="0.3">
      <c r="A775" s="8" t="s">
        <v>1247</v>
      </c>
      <c r="B775" s="8" t="s">
        <v>1248</v>
      </c>
      <c r="C775" s="8" t="s">
        <v>655</v>
      </c>
      <c r="D775" s="8">
        <v>3</v>
      </c>
      <c r="E775" s="8" t="s">
        <v>656</v>
      </c>
      <c r="F775" s="8">
        <v>2</v>
      </c>
      <c r="G775" s="8" t="s">
        <v>657</v>
      </c>
      <c r="H775" s="8">
        <v>3</v>
      </c>
      <c r="I775" s="8" t="s">
        <v>658</v>
      </c>
      <c r="J775" s="8">
        <v>3</v>
      </c>
      <c r="K775" s="8" t="s">
        <v>1214</v>
      </c>
      <c r="L775" s="8">
        <v>3</v>
      </c>
      <c r="M775" s="8" t="s">
        <v>318</v>
      </c>
      <c r="N775" s="8" t="s">
        <v>1188</v>
      </c>
      <c r="O775" s="8" t="s">
        <v>1249</v>
      </c>
      <c r="P775" s="114" t="s">
        <v>1248</v>
      </c>
      <c r="Q775" s="8"/>
    </row>
    <row r="776" spans="1:17" ht="18" customHeight="1" x14ac:dyDescent="0.3">
      <c r="A776" s="8" t="s">
        <v>1247</v>
      </c>
      <c r="B776" s="8" t="s">
        <v>1248</v>
      </c>
      <c r="C776" s="8" t="s">
        <v>655</v>
      </c>
      <c r="D776" s="8">
        <v>3</v>
      </c>
      <c r="E776" s="8" t="s">
        <v>656</v>
      </c>
      <c r="F776" s="8">
        <v>2</v>
      </c>
      <c r="G776" s="8" t="s">
        <v>657</v>
      </c>
      <c r="H776" s="8">
        <v>3</v>
      </c>
      <c r="I776" s="8" t="s">
        <v>658</v>
      </c>
      <c r="J776" s="8">
        <v>3</v>
      </c>
      <c r="K776" s="8" t="s">
        <v>1214</v>
      </c>
      <c r="L776" s="8">
        <v>3</v>
      </c>
      <c r="M776" s="8" t="s">
        <v>318</v>
      </c>
      <c r="N776" s="8" t="s">
        <v>1190</v>
      </c>
      <c r="O776" s="8" t="s">
        <v>1249</v>
      </c>
      <c r="P776" s="114" t="s">
        <v>1248</v>
      </c>
      <c r="Q776" s="8"/>
    </row>
    <row r="777" spans="1:17" ht="18" customHeight="1" x14ac:dyDescent="0.3">
      <c r="A777" s="8" t="s">
        <v>1247</v>
      </c>
      <c r="B777" s="8" t="s">
        <v>1248</v>
      </c>
      <c r="C777" s="8" t="s">
        <v>655</v>
      </c>
      <c r="D777" s="8">
        <v>3</v>
      </c>
      <c r="E777" s="8" t="s">
        <v>656</v>
      </c>
      <c r="F777" s="8">
        <v>2</v>
      </c>
      <c r="G777" s="8" t="s">
        <v>657</v>
      </c>
      <c r="H777" s="8">
        <v>3</v>
      </c>
      <c r="I777" s="8" t="s">
        <v>658</v>
      </c>
      <c r="J777" s="8">
        <v>3</v>
      </c>
      <c r="K777" s="8" t="s">
        <v>1214</v>
      </c>
      <c r="L777" s="8">
        <v>3</v>
      </c>
      <c r="M777" s="8" t="s">
        <v>318</v>
      </c>
      <c r="N777" s="8" t="s">
        <v>1191</v>
      </c>
      <c r="O777" s="8" t="s">
        <v>1249</v>
      </c>
      <c r="P777" s="114" t="s">
        <v>1248</v>
      </c>
      <c r="Q777" s="8"/>
    </row>
    <row r="778" spans="1:17" ht="18" customHeight="1" x14ac:dyDescent="0.3">
      <c r="A778" s="8" t="s">
        <v>1247</v>
      </c>
      <c r="B778" s="8" t="s">
        <v>1248</v>
      </c>
      <c r="C778" s="8" t="s">
        <v>655</v>
      </c>
      <c r="D778" s="8">
        <v>3</v>
      </c>
      <c r="E778" s="8" t="s">
        <v>656</v>
      </c>
      <c r="F778" s="8">
        <v>2</v>
      </c>
      <c r="G778" s="8" t="s">
        <v>657</v>
      </c>
      <c r="H778" s="8">
        <v>3</v>
      </c>
      <c r="I778" s="8" t="s">
        <v>658</v>
      </c>
      <c r="J778" s="8">
        <v>3</v>
      </c>
      <c r="K778" s="8" t="s">
        <v>1214</v>
      </c>
      <c r="L778" s="8">
        <v>3</v>
      </c>
      <c r="M778" s="8" t="s">
        <v>318</v>
      </c>
      <c r="N778" s="8" t="s">
        <v>1192</v>
      </c>
      <c r="O778" s="8" t="s">
        <v>1249</v>
      </c>
      <c r="P778" s="114" t="s">
        <v>1248</v>
      </c>
      <c r="Q778" s="8"/>
    </row>
    <row r="779" spans="1:17" ht="18" customHeight="1" x14ac:dyDescent="0.3">
      <c r="A779" s="8" t="s">
        <v>1247</v>
      </c>
      <c r="B779" s="8" t="s">
        <v>1248</v>
      </c>
      <c r="C779" s="8" t="s">
        <v>655</v>
      </c>
      <c r="D779" s="8">
        <v>3</v>
      </c>
      <c r="E779" s="8" t="s">
        <v>656</v>
      </c>
      <c r="F779" s="8">
        <v>2</v>
      </c>
      <c r="G779" s="8" t="s">
        <v>657</v>
      </c>
      <c r="H779" s="8">
        <v>3</v>
      </c>
      <c r="I779" s="8" t="s">
        <v>658</v>
      </c>
      <c r="J779" s="8">
        <v>3</v>
      </c>
      <c r="K779" s="8" t="s">
        <v>1214</v>
      </c>
      <c r="L779" s="8">
        <v>3</v>
      </c>
      <c r="M779" s="8" t="s">
        <v>318</v>
      </c>
      <c r="N779" s="8" t="s">
        <v>1193</v>
      </c>
      <c r="O779" s="8" t="s">
        <v>1249</v>
      </c>
      <c r="P779" s="114" t="s">
        <v>1248</v>
      </c>
      <c r="Q779" s="8"/>
    </row>
    <row r="780" spans="1:17" ht="18" customHeight="1" x14ac:dyDescent="0.3">
      <c r="A780" s="8" t="s">
        <v>1247</v>
      </c>
      <c r="B780" s="8" t="s">
        <v>1248</v>
      </c>
      <c r="C780" s="8" t="s">
        <v>655</v>
      </c>
      <c r="D780" s="8">
        <v>3</v>
      </c>
      <c r="E780" s="8" t="s">
        <v>656</v>
      </c>
      <c r="F780" s="8">
        <v>2</v>
      </c>
      <c r="G780" s="8" t="s">
        <v>657</v>
      </c>
      <c r="H780" s="8">
        <v>3</v>
      </c>
      <c r="I780" s="8" t="s">
        <v>658</v>
      </c>
      <c r="J780" s="8">
        <v>3</v>
      </c>
      <c r="K780" s="8" t="s">
        <v>1214</v>
      </c>
      <c r="L780" s="8">
        <v>3</v>
      </c>
      <c r="M780" s="8" t="s">
        <v>321</v>
      </c>
      <c r="N780" s="8" t="s">
        <v>1162</v>
      </c>
      <c r="O780" s="8" t="s">
        <v>1249</v>
      </c>
      <c r="P780" s="114" t="s">
        <v>1248</v>
      </c>
      <c r="Q780" s="8"/>
    </row>
    <row r="781" spans="1:17" ht="18" customHeight="1" x14ac:dyDescent="0.3">
      <c r="A781" s="8" t="s">
        <v>1247</v>
      </c>
      <c r="B781" s="8" t="s">
        <v>1248</v>
      </c>
      <c r="C781" s="8" t="s">
        <v>655</v>
      </c>
      <c r="D781" s="8">
        <v>3</v>
      </c>
      <c r="E781" s="8" t="s">
        <v>656</v>
      </c>
      <c r="F781" s="8">
        <v>2</v>
      </c>
      <c r="G781" s="8" t="s">
        <v>657</v>
      </c>
      <c r="H781" s="8">
        <v>3</v>
      </c>
      <c r="I781" s="8" t="s">
        <v>658</v>
      </c>
      <c r="J781" s="8">
        <v>3</v>
      </c>
      <c r="K781" s="8" t="s">
        <v>1214</v>
      </c>
      <c r="L781" s="8">
        <v>3</v>
      </c>
      <c r="M781" s="8" t="s">
        <v>321</v>
      </c>
      <c r="N781" s="8" t="s">
        <v>1177</v>
      </c>
      <c r="O781" s="8" t="s">
        <v>1249</v>
      </c>
      <c r="P781" s="114" t="s">
        <v>1248</v>
      </c>
      <c r="Q781" s="8"/>
    </row>
    <row r="782" spans="1:17" ht="18" customHeight="1" x14ac:dyDescent="0.3">
      <c r="A782" s="8" t="s">
        <v>1247</v>
      </c>
      <c r="B782" s="8" t="s">
        <v>1248</v>
      </c>
      <c r="C782" s="8" t="s">
        <v>655</v>
      </c>
      <c r="D782" s="8">
        <v>3</v>
      </c>
      <c r="E782" s="8" t="s">
        <v>656</v>
      </c>
      <c r="F782" s="8">
        <v>2</v>
      </c>
      <c r="G782" s="8" t="s">
        <v>657</v>
      </c>
      <c r="H782" s="8">
        <v>3</v>
      </c>
      <c r="I782" s="8" t="s">
        <v>658</v>
      </c>
      <c r="J782" s="8">
        <v>3</v>
      </c>
      <c r="K782" s="8" t="s">
        <v>1214</v>
      </c>
      <c r="L782" s="8">
        <v>3</v>
      </c>
      <c r="M782" s="8" t="s">
        <v>321</v>
      </c>
      <c r="N782" s="8" t="s">
        <v>1178</v>
      </c>
      <c r="O782" s="8" t="s">
        <v>1249</v>
      </c>
      <c r="P782" s="114" t="s">
        <v>1248</v>
      </c>
      <c r="Q782" s="8"/>
    </row>
    <row r="783" spans="1:17" ht="18" customHeight="1" x14ac:dyDescent="0.3">
      <c r="A783" s="8" t="s">
        <v>1247</v>
      </c>
      <c r="B783" s="8" t="s">
        <v>1248</v>
      </c>
      <c r="C783" s="8" t="s">
        <v>655</v>
      </c>
      <c r="D783" s="8">
        <v>3</v>
      </c>
      <c r="E783" s="8" t="s">
        <v>656</v>
      </c>
      <c r="F783" s="8">
        <v>2</v>
      </c>
      <c r="G783" s="8" t="s">
        <v>657</v>
      </c>
      <c r="H783" s="8">
        <v>3</v>
      </c>
      <c r="I783" s="8" t="s">
        <v>658</v>
      </c>
      <c r="J783" s="8">
        <v>3</v>
      </c>
      <c r="K783" s="8" t="s">
        <v>1214</v>
      </c>
      <c r="L783" s="8">
        <v>3</v>
      </c>
      <c r="M783" s="8" t="s">
        <v>371</v>
      </c>
      <c r="N783" s="8" t="s">
        <v>1163</v>
      </c>
      <c r="O783" s="8" t="s">
        <v>1249</v>
      </c>
      <c r="P783" s="114" t="s">
        <v>1248</v>
      </c>
      <c r="Q783" s="8"/>
    </row>
    <row r="784" spans="1:17" ht="18" customHeight="1" x14ac:dyDescent="0.3">
      <c r="A784" s="8" t="s">
        <v>1247</v>
      </c>
      <c r="B784" s="8" t="s">
        <v>1248</v>
      </c>
      <c r="C784" s="8" t="s">
        <v>655</v>
      </c>
      <c r="D784" s="8">
        <v>3</v>
      </c>
      <c r="E784" s="8" t="s">
        <v>656</v>
      </c>
      <c r="F784" s="8">
        <v>2</v>
      </c>
      <c r="G784" s="8" t="s">
        <v>657</v>
      </c>
      <c r="H784" s="8">
        <v>3</v>
      </c>
      <c r="I784" s="8" t="s">
        <v>658</v>
      </c>
      <c r="J784" s="8">
        <v>3</v>
      </c>
      <c r="K784" s="8" t="s">
        <v>1214</v>
      </c>
      <c r="L784" s="8">
        <v>3</v>
      </c>
      <c r="M784" s="8" t="s">
        <v>371</v>
      </c>
      <c r="N784" s="8" t="s">
        <v>1164</v>
      </c>
      <c r="O784" s="8" t="s">
        <v>1249</v>
      </c>
      <c r="P784" s="114" t="s">
        <v>1248</v>
      </c>
      <c r="Q784" s="8"/>
    </row>
    <row r="785" spans="1:17" ht="18" customHeight="1" x14ac:dyDescent="0.3">
      <c r="A785" s="8" t="s">
        <v>1247</v>
      </c>
      <c r="B785" s="8" t="s">
        <v>1248</v>
      </c>
      <c r="C785" s="8" t="s">
        <v>655</v>
      </c>
      <c r="D785" s="8">
        <v>3</v>
      </c>
      <c r="E785" s="8" t="s">
        <v>656</v>
      </c>
      <c r="F785" s="8">
        <v>2</v>
      </c>
      <c r="G785" s="8" t="s">
        <v>657</v>
      </c>
      <c r="H785" s="8">
        <v>3</v>
      </c>
      <c r="I785" s="8" t="s">
        <v>658</v>
      </c>
      <c r="J785" s="8">
        <v>3</v>
      </c>
      <c r="K785" s="8" t="s">
        <v>1214</v>
      </c>
      <c r="L785" s="8">
        <v>3</v>
      </c>
      <c r="M785" s="8" t="s">
        <v>371</v>
      </c>
      <c r="N785" s="8" t="s">
        <v>1165</v>
      </c>
      <c r="O785" s="8" t="s">
        <v>1249</v>
      </c>
      <c r="P785" s="114" t="s">
        <v>1248</v>
      </c>
      <c r="Q785" s="8"/>
    </row>
    <row r="786" spans="1:17" ht="18" customHeight="1" x14ac:dyDescent="0.3">
      <c r="A786" s="8" t="s">
        <v>1247</v>
      </c>
      <c r="B786" s="8" t="s">
        <v>1248</v>
      </c>
      <c r="C786" s="8" t="s">
        <v>655</v>
      </c>
      <c r="D786" s="8">
        <v>3</v>
      </c>
      <c r="E786" s="8" t="s">
        <v>656</v>
      </c>
      <c r="F786" s="8">
        <v>2</v>
      </c>
      <c r="G786" s="8" t="s">
        <v>657</v>
      </c>
      <c r="H786" s="8">
        <v>3</v>
      </c>
      <c r="I786" s="8" t="s">
        <v>658</v>
      </c>
      <c r="J786" s="8">
        <v>3</v>
      </c>
      <c r="K786" s="8" t="s">
        <v>1214</v>
      </c>
      <c r="L786" s="8">
        <v>3</v>
      </c>
      <c r="M786" s="8" t="s">
        <v>371</v>
      </c>
      <c r="N786" s="8" t="s">
        <v>1166</v>
      </c>
      <c r="O786" s="8" t="s">
        <v>1249</v>
      </c>
      <c r="P786" s="114" t="s">
        <v>1248</v>
      </c>
      <c r="Q786" s="8"/>
    </row>
    <row r="787" spans="1:17" ht="18" customHeight="1" x14ac:dyDescent="0.3">
      <c r="A787" s="8" t="s">
        <v>1247</v>
      </c>
      <c r="B787" s="8" t="s">
        <v>1248</v>
      </c>
      <c r="C787" s="8" t="s">
        <v>655</v>
      </c>
      <c r="D787" s="8">
        <v>3</v>
      </c>
      <c r="E787" s="8" t="s">
        <v>656</v>
      </c>
      <c r="F787" s="8">
        <v>2</v>
      </c>
      <c r="G787" s="8" t="s">
        <v>657</v>
      </c>
      <c r="H787" s="8">
        <v>3</v>
      </c>
      <c r="I787" s="8" t="s">
        <v>658</v>
      </c>
      <c r="J787" s="8">
        <v>3</v>
      </c>
      <c r="K787" s="8" t="s">
        <v>1214</v>
      </c>
      <c r="L787" s="8">
        <v>3</v>
      </c>
      <c r="M787" s="8" t="s">
        <v>371</v>
      </c>
      <c r="N787" s="8" t="s">
        <v>1167</v>
      </c>
      <c r="O787" s="8" t="s">
        <v>1249</v>
      </c>
      <c r="P787" s="114" t="s">
        <v>1248</v>
      </c>
      <c r="Q787" s="8"/>
    </row>
    <row r="788" spans="1:17" ht="18" customHeight="1" x14ac:dyDescent="0.3">
      <c r="A788" s="8" t="s">
        <v>1247</v>
      </c>
      <c r="B788" s="8" t="s">
        <v>1248</v>
      </c>
      <c r="C788" s="8" t="s">
        <v>655</v>
      </c>
      <c r="D788" s="8">
        <v>3</v>
      </c>
      <c r="E788" s="8" t="s">
        <v>656</v>
      </c>
      <c r="F788" s="8">
        <v>2</v>
      </c>
      <c r="G788" s="8" t="s">
        <v>657</v>
      </c>
      <c r="H788" s="8">
        <v>3</v>
      </c>
      <c r="I788" s="8" t="s">
        <v>658</v>
      </c>
      <c r="J788" s="8">
        <v>3</v>
      </c>
      <c r="K788" s="8" t="s">
        <v>1214</v>
      </c>
      <c r="L788" s="8">
        <v>3</v>
      </c>
      <c r="M788" s="8" t="s">
        <v>371</v>
      </c>
      <c r="N788" s="8" t="s">
        <v>1168</v>
      </c>
      <c r="O788" s="8" t="s">
        <v>1249</v>
      </c>
      <c r="P788" s="114" t="s">
        <v>1248</v>
      </c>
      <c r="Q788" s="8"/>
    </row>
    <row r="789" spans="1:17" ht="18" customHeight="1" x14ac:dyDescent="0.3">
      <c r="A789" s="8" t="s">
        <v>1247</v>
      </c>
      <c r="B789" s="8" t="s">
        <v>1248</v>
      </c>
      <c r="C789" s="8" t="s">
        <v>655</v>
      </c>
      <c r="D789" s="8">
        <v>3</v>
      </c>
      <c r="E789" s="8" t="s">
        <v>656</v>
      </c>
      <c r="F789" s="8">
        <v>2</v>
      </c>
      <c r="G789" s="8" t="s">
        <v>657</v>
      </c>
      <c r="H789" s="8">
        <v>3</v>
      </c>
      <c r="I789" s="8" t="s">
        <v>658</v>
      </c>
      <c r="J789" s="8">
        <v>3</v>
      </c>
      <c r="K789" s="8" t="s">
        <v>1214</v>
      </c>
      <c r="L789" s="8">
        <v>3</v>
      </c>
      <c r="M789" s="8" t="s">
        <v>371</v>
      </c>
      <c r="N789" s="8" t="s">
        <v>1169</v>
      </c>
      <c r="O789" s="8" t="s">
        <v>1249</v>
      </c>
      <c r="P789" s="114" t="s">
        <v>1248</v>
      </c>
      <c r="Q789" s="8"/>
    </row>
    <row r="790" spans="1:17" ht="18" customHeight="1" x14ac:dyDescent="0.3">
      <c r="A790" s="8" t="s">
        <v>1247</v>
      </c>
      <c r="B790" s="8" t="s">
        <v>1248</v>
      </c>
      <c r="C790" s="8" t="s">
        <v>655</v>
      </c>
      <c r="D790" s="8">
        <v>3</v>
      </c>
      <c r="E790" s="8" t="s">
        <v>656</v>
      </c>
      <c r="F790" s="8">
        <v>2</v>
      </c>
      <c r="G790" s="8" t="s">
        <v>657</v>
      </c>
      <c r="H790" s="8">
        <v>3</v>
      </c>
      <c r="I790" s="8" t="s">
        <v>658</v>
      </c>
      <c r="J790" s="8">
        <v>3</v>
      </c>
      <c r="K790" s="8" t="s">
        <v>1214</v>
      </c>
      <c r="L790" s="8">
        <v>3</v>
      </c>
      <c r="M790" s="8" t="s">
        <v>371</v>
      </c>
      <c r="N790" s="8" t="s">
        <v>1170</v>
      </c>
      <c r="O790" s="8" t="s">
        <v>1249</v>
      </c>
      <c r="P790" s="114" t="s">
        <v>1248</v>
      </c>
      <c r="Q790" s="8"/>
    </row>
    <row r="791" spans="1:17" ht="18" customHeight="1" x14ac:dyDescent="0.3">
      <c r="A791" s="8" t="s">
        <v>1247</v>
      </c>
      <c r="B791" s="8" t="s">
        <v>1248</v>
      </c>
      <c r="C791" s="8" t="s">
        <v>655</v>
      </c>
      <c r="D791" s="8">
        <v>3</v>
      </c>
      <c r="E791" s="8" t="s">
        <v>656</v>
      </c>
      <c r="F791" s="8">
        <v>2</v>
      </c>
      <c r="G791" s="8" t="s">
        <v>657</v>
      </c>
      <c r="H791" s="8">
        <v>3</v>
      </c>
      <c r="I791" s="8" t="s">
        <v>658</v>
      </c>
      <c r="J791" s="8">
        <v>3</v>
      </c>
      <c r="K791" s="8" t="s">
        <v>1214</v>
      </c>
      <c r="L791" s="8">
        <v>3</v>
      </c>
      <c r="M791" s="8" t="s">
        <v>371</v>
      </c>
      <c r="N791" s="8" t="s">
        <v>1171</v>
      </c>
      <c r="O791" s="8" t="s">
        <v>1249</v>
      </c>
      <c r="P791" s="114" t="s">
        <v>1248</v>
      </c>
      <c r="Q791" s="8"/>
    </row>
    <row r="792" spans="1:17" ht="18" customHeight="1" x14ac:dyDescent="0.3">
      <c r="A792" s="8" t="s">
        <v>1247</v>
      </c>
      <c r="B792" s="8" t="s">
        <v>1248</v>
      </c>
      <c r="C792" s="8" t="s">
        <v>655</v>
      </c>
      <c r="D792" s="8">
        <v>3</v>
      </c>
      <c r="E792" s="8" t="s">
        <v>656</v>
      </c>
      <c r="F792" s="8">
        <v>2</v>
      </c>
      <c r="G792" s="8" t="s">
        <v>657</v>
      </c>
      <c r="H792" s="8">
        <v>3</v>
      </c>
      <c r="I792" s="8" t="s">
        <v>658</v>
      </c>
      <c r="J792" s="8">
        <v>3</v>
      </c>
      <c r="K792" s="8" t="s">
        <v>1214</v>
      </c>
      <c r="L792" s="8">
        <v>3</v>
      </c>
      <c r="M792" s="8" t="s">
        <v>371</v>
      </c>
      <c r="N792" s="8" t="s">
        <v>1172</v>
      </c>
      <c r="O792" s="8" t="s">
        <v>1249</v>
      </c>
      <c r="P792" s="114" t="s">
        <v>1248</v>
      </c>
      <c r="Q792" s="8"/>
    </row>
    <row r="793" spans="1:17" ht="18" customHeight="1" x14ac:dyDescent="0.3">
      <c r="A793" s="8" t="s">
        <v>1247</v>
      </c>
      <c r="B793" s="8" t="s">
        <v>1248</v>
      </c>
      <c r="C793" s="8" t="s">
        <v>655</v>
      </c>
      <c r="D793" s="8">
        <v>3</v>
      </c>
      <c r="E793" s="8" t="s">
        <v>656</v>
      </c>
      <c r="F793" s="8">
        <v>2</v>
      </c>
      <c r="G793" s="8" t="s">
        <v>657</v>
      </c>
      <c r="H793" s="8">
        <v>3</v>
      </c>
      <c r="I793" s="8" t="s">
        <v>658</v>
      </c>
      <c r="J793" s="8">
        <v>3</v>
      </c>
      <c r="K793" s="8" t="s">
        <v>1214</v>
      </c>
      <c r="L793" s="8">
        <v>3</v>
      </c>
      <c r="M793" s="8" t="s">
        <v>371</v>
      </c>
      <c r="N793" s="8" t="s">
        <v>1173</v>
      </c>
      <c r="O793" s="8" t="s">
        <v>1249</v>
      </c>
      <c r="P793" s="114" t="s">
        <v>1248</v>
      </c>
      <c r="Q793" s="8"/>
    </row>
    <row r="794" spans="1:17" ht="18" customHeight="1" x14ac:dyDescent="0.3">
      <c r="A794" s="124" t="s">
        <v>1247</v>
      </c>
      <c r="B794" s="124" t="s">
        <v>1248</v>
      </c>
      <c r="C794" s="124" t="s">
        <v>655</v>
      </c>
      <c r="D794" s="124">
        <v>3</v>
      </c>
      <c r="E794" s="124" t="s">
        <v>656</v>
      </c>
      <c r="F794" s="124">
        <v>2</v>
      </c>
      <c r="G794" s="124" t="s">
        <v>657</v>
      </c>
      <c r="H794" s="124">
        <v>3</v>
      </c>
      <c r="I794" s="124" t="s">
        <v>658</v>
      </c>
      <c r="J794" s="124">
        <v>3</v>
      </c>
      <c r="K794" s="124" t="s">
        <v>1214</v>
      </c>
      <c r="L794" s="124">
        <v>3</v>
      </c>
      <c r="M794" s="124" t="s">
        <v>371</v>
      </c>
      <c r="N794" s="124" t="s">
        <v>1174</v>
      </c>
      <c r="O794" s="124" t="s">
        <v>1249</v>
      </c>
      <c r="P794" s="184" t="s">
        <v>1248</v>
      </c>
      <c r="Q794" s="124"/>
    </row>
    <row r="795" spans="1:17" ht="18" customHeight="1" x14ac:dyDescent="0.3">
      <c r="A795" s="8" t="s">
        <v>1247</v>
      </c>
      <c r="B795" s="8" t="s">
        <v>1248</v>
      </c>
      <c r="C795" s="8" t="s">
        <v>655</v>
      </c>
      <c r="D795" s="8">
        <v>3</v>
      </c>
      <c r="E795" s="8" t="s">
        <v>656</v>
      </c>
      <c r="F795" s="8">
        <v>2</v>
      </c>
      <c r="G795" s="8" t="s">
        <v>657</v>
      </c>
      <c r="H795" s="8">
        <v>3</v>
      </c>
      <c r="I795" s="8" t="s">
        <v>658</v>
      </c>
      <c r="J795" s="8">
        <v>3</v>
      </c>
      <c r="K795" s="8" t="s">
        <v>1214</v>
      </c>
      <c r="L795" s="8">
        <v>3</v>
      </c>
      <c r="M795" s="8" t="s">
        <v>371</v>
      </c>
      <c r="N795" s="8" t="s">
        <v>1175</v>
      </c>
      <c r="O795" s="8" t="s">
        <v>1249</v>
      </c>
      <c r="P795" s="114" t="s">
        <v>1248</v>
      </c>
      <c r="Q795" s="8"/>
    </row>
    <row r="796" spans="1:17" ht="18" customHeight="1" x14ac:dyDescent="0.3">
      <c r="A796" s="8" t="s">
        <v>1247</v>
      </c>
      <c r="B796" s="8" t="s">
        <v>1248</v>
      </c>
      <c r="C796" s="8" t="s">
        <v>655</v>
      </c>
      <c r="D796" s="8">
        <v>3</v>
      </c>
      <c r="E796" s="8" t="s">
        <v>656</v>
      </c>
      <c r="F796" s="8">
        <v>2</v>
      </c>
      <c r="G796" s="8" t="s">
        <v>657</v>
      </c>
      <c r="H796" s="8">
        <v>3</v>
      </c>
      <c r="I796" s="8" t="s">
        <v>658</v>
      </c>
      <c r="J796" s="8">
        <v>3</v>
      </c>
      <c r="K796" s="8" t="s">
        <v>1214</v>
      </c>
      <c r="L796" s="8">
        <v>3</v>
      </c>
      <c r="M796" s="8" t="s">
        <v>371</v>
      </c>
      <c r="N796" s="8" t="s">
        <v>1176</v>
      </c>
      <c r="O796" s="8" t="s">
        <v>1249</v>
      </c>
      <c r="P796" s="114" t="s">
        <v>1248</v>
      </c>
      <c r="Q796" s="8"/>
    </row>
    <row r="797" spans="1:17" ht="18" customHeight="1" x14ac:dyDescent="0.3">
      <c r="A797" s="8" t="s">
        <v>1247</v>
      </c>
      <c r="B797" s="8" t="s">
        <v>1248</v>
      </c>
      <c r="C797" s="8" t="s">
        <v>655</v>
      </c>
      <c r="D797" s="8">
        <v>3</v>
      </c>
      <c r="E797" s="8" t="s">
        <v>656</v>
      </c>
      <c r="F797" s="8">
        <v>2</v>
      </c>
      <c r="G797" s="8" t="s">
        <v>657</v>
      </c>
      <c r="H797" s="8">
        <v>3</v>
      </c>
      <c r="I797" s="8" t="s">
        <v>658</v>
      </c>
      <c r="J797" s="8">
        <v>3</v>
      </c>
      <c r="K797" s="8" t="s">
        <v>1214</v>
      </c>
      <c r="L797" s="8">
        <v>3</v>
      </c>
      <c r="M797" s="8" t="s">
        <v>371</v>
      </c>
      <c r="N797" s="8" t="s">
        <v>1180</v>
      </c>
      <c r="O797" s="8" t="s">
        <v>1249</v>
      </c>
      <c r="P797" s="114" t="s">
        <v>1248</v>
      </c>
      <c r="Q797" s="8"/>
    </row>
    <row r="798" spans="1:17" ht="18" customHeight="1" x14ac:dyDescent="0.3">
      <c r="A798" s="8" t="s">
        <v>1247</v>
      </c>
      <c r="B798" s="8" t="s">
        <v>1248</v>
      </c>
      <c r="C798" s="8" t="s">
        <v>655</v>
      </c>
      <c r="D798" s="8">
        <v>3</v>
      </c>
      <c r="E798" s="8" t="s">
        <v>656</v>
      </c>
      <c r="F798" s="8">
        <v>2</v>
      </c>
      <c r="G798" s="8" t="s">
        <v>657</v>
      </c>
      <c r="H798" s="8">
        <v>3</v>
      </c>
      <c r="I798" s="8" t="s">
        <v>658</v>
      </c>
      <c r="J798" s="8">
        <v>3</v>
      </c>
      <c r="K798" s="8" t="s">
        <v>1214</v>
      </c>
      <c r="L798" s="8">
        <v>3</v>
      </c>
      <c r="M798" s="8" t="s">
        <v>371</v>
      </c>
      <c r="N798" s="8" t="s">
        <v>1181</v>
      </c>
      <c r="O798" s="8" t="s">
        <v>1249</v>
      </c>
      <c r="P798" s="114" t="s">
        <v>1248</v>
      </c>
      <c r="Q798" s="8"/>
    </row>
    <row r="799" spans="1:17" ht="18" customHeight="1" x14ac:dyDescent="0.3">
      <c r="A799" s="8" t="s">
        <v>1247</v>
      </c>
      <c r="B799" s="8" t="s">
        <v>1248</v>
      </c>
      <c r="C799" s="8" t="s">
        <v>655</v>
      </c>
      <c r="D799" s="8">
        <v>3</v>
      </c>
      <c r="E799" s="8" t="s">
        <v>656</v>
      </c>
      <c r="F799" s="8">
        <v>2</v>
      </c>
      <c r="G799" s="8" t="s">
        <v>657</v>
      </c>
      <c r="H799" s="8">
        <v>3</v>
      </c>
      <c r="I799" s="8" t="s">
        <v>658</v>
      </c>
      <c r="J799" s="8">
        <v>3</v>
      </c>
      <c r="K799" s="8" t="s">
        <v>1214</v>
      </c>
      <c r="L799" s="8">
        <v>3</v>
      </c>
      <c r="M799" s="8" t="s">
        <v>371</v>
      </c>
      <c r="N799" s="8" t="s">
        <v>1182</v>
      </c>
      <c r="O799" s="8" t="s">
        <v>1249</v>
      </c>
      <c r="P799" s="114" t="s">
        <v>1248</v>
      </c>
      <c r="Q799" s="8"/>
    </row>
    <row r="800" spans="1:17" ht="18" customHeight="1" x14ac:dyDescent="0.3">
      <c r="A800" s="8" t="s">
        <v>1247</v>
      </c>
      <c r="B800" s="8" t="s">
        <v>1248</v>
      </c>
      <c r="C800" s="8" t="s">
        <v>655</v>
      </c>
      <c r="D800" s="8">
        <v>3</v>
      </c>
      <c r="E800" s="8" t="s">
        <v>656</v>
      </c>
      <c r="F800" s="8">
        <v>2</v>
      </c>
      <c r="G800" s="8" t="s">
        <v>657</v>
      </c>
      <c r="H800" s="8">
        <v>3</v>
      </c>
      <c r="I800" s="8" t="s">
        <v>658</v>
      </c>
      <c r="J800" s="8">
        <v>3</v>
      </c>
      <c r="K800" s="8" t="s">
        <v>1214</v>
      </c>
      <c r="L800" s="8">
        <v>3</v>
      </c>
      <c r="M800" s="8" t="s">
        <v>371</v>
      </c>
      <c r="N800" s="8" t="s">
        <v>1183</v>
      </c>
      <c r="O800" s="8" t="s">
        <v>1249</v>
      </c>
      <c r="P800" s="114" t="s">
        <v>1248</v>
      </c>
      <c r="Q800" s="8"/>
    </row>
    <row r="801" spans="1:17" ht="18" customHeight="1" x14ac:dyDescent="0.3">
      <c r="A801" s="8" t="s">
        <v>1247</v>
      </c>
      <c r="B801" s="8" t="s">
        <v>1248</v>
      </c>
      <c r="C801" s="8" t="s">
        <v>655</v>
      </c>
      <c r="D801" s="8">
        <v>3</v>
      </c>
      <c r="E801" s="8" t="s">
        <v>656</v>
      </c>
      <c r="F801" s="8">
        <v>2</v>
      </c>
      <c r="G801" s="8" t="s">
        <v>657</v>
      </c>
      <c r="H801" s="8">
        <v>3</v>
      </c>
      <c r="I801" s="8" t="s">
        <v>658</v>
      </c>
      <c r="J801" s="8">
        <v>3</v>
      </c>
      <c r="K801" s="8" t="s">
        <v>1214</v>
      </c>
      <c r="L801" s="8">
        <v>3</v>
      </c>
      <c r="M801" s="8" t="s">
        <v>78</v>
      </c>
      <c r="N801" s="8" t="s">
        <v>1189</v>
      </c>
      <c r="O801" s="8" t="s">
        <v>1249</v>
      </c>
      <c r="P801" s="114" t="s">
        <v>1248</v>
      </c>
      <c r="Q801" s="8"/>
    </row>
    <row r="802" spans="1:17" ht="18" customHeight="1" x14ac:dyDescent="0.3">
      <c r="A802" s="8" t="s">
        <v>1250</v>
      </c>
      <c r="B802" s="8" t="s">
        <v>1251</v>
      </c>
      <c r="C802" s="8" t="s">
        <v>661</v>
      </c>
      <c r="D802" s="8">
        <v>2</v>
      </c>
      <c r="E802" s="8" t="s">
        <v>1213</v>
      </c>
      <c r="F802" s="8">
        <v>1</v>
      </c>
      <c r="G802" s="8" t="s">
        <v>1252</v>
      </c>
      <c r="H802" s="8">
        <v>1</v>
      </c>
      <c r="I802" s="8" t="s">
        <v>658</v>
      </c>
      <c r="J802" s="8">
        <v>3</v>
      </c>
      <c r="K802" s="8" t="s">
        <v>25</v>
      </c>
      <c r="L802" s="8">
        <v>2</v>
      </c>
      <c r="M802" s="8" t="s">
        <v>317</v>
      </c>
      <c r="N802" s="8" t="s">
        <v>1064</v>
      </c>
      <c r="O802" s="8" t="s">
        <v>1253</v>
      </c>
      <c r="P802" s="114" t="s">
        <v>1251</v>
      </c>
      <c r="Q802" s="8"/>
    </row>
    <row r="803" spans="1:17" ht="18" customHeight="1" x14ac:dyDescent="0.3">
      <c r="A803" s="8" t="s">
        <v>1250</v>
      </c>
      <c r="B803" s="8" t="s">
        <v>1251</v>
      </c>
      <c r="C803" s="8" t="s">
        <v>661</v>
      </c>
      <c r="D803" s="8">
        <v>2</v>
      </c>
      <c r="E803" s="8" t="s">
        <v>1213</v>
      </c>
      <c r="F803" s="8">
        <v>1</v>
      </c>
      <c r="G803" s="8" t="s">
        <v>1252</v>
      </c>
      <c r="H803" s="8">
        <v>1</v>
      </c>
      <c r="I803" s="8" t="s">
        <v>658</v>
      </c>
      <c r="J803" s="8">
        <v>3</v>
      </c>
      <c r="K803" s="8" t="s">
        <v>25</v>
      </c>
      <c r="L803" s="8">
        <v>2</v>
      </c>
      <c r="M803" s="8" t="s">
        <v>317</v>
      </c>
      <c r="N803" s="8" t="s">
        <v>1066</v>
      </c>
      <c r="O803" s="8" t="s">
        <v>1253</v>
      </c>
      <c r="P803" s="114" t="s">
        <v>1251</v>
      </c>
      <c r="Q803" s="8"/>
    </row>
    <row r="804" spans="1:17" ht="18" customHeight="1" x14ac:dyDescent="0.3">
      <c r="A804" s="8" t="s">
        <v>1250</v>
      </c>
      <c r="B804" s="8" t="s">
        <v>1251</v>
      </c>
      <c r="C804" s="8" t="s">
        <v>661</v>
      </c>
      <c r="D804" s="8">
        <v>2</v>
      </c>
      <c r="E804" s="8" t="s">
        <v>1213</v>
      </c>
      <c r="F804" s="8">
        <v>1</v>
      </c>
      <c r="G804" s="8" t="s">
        <v>1252</v>
      </c>
      <c r="H804" s="8">
        <v>1</v>
      </c>
      <c r="I804" s="8" t="s">
        <v>658</v>
      </c>
      <c r="J804" s="8">
        <v>3</v>
      </c>
      <c r="K804" s="8" t="s">
        <v>25</v>
      </c>
      <c r="L804" s="8">
        <v>2</v>
      </c>
      <c r="M804" s="8" t="s">
        <v>317</v>
      </c>
      <c r="N804" s="8" t="s">
        <v>1100</v>
      </c>
      <c r="O804" s="8" t="s">
        <v>1253</v>
      </c>
      <c r="P804" s="114" t="s">
        <v>1251</v>
      </c>
      <c r="Q804" s="8"/>
    </row>
    <row r="805" spans="1:17" ht="18" customHeight="1" x14ac:dyDescent="0.3">
      <c r="A805" s="8" t="s">
        <v>1250</v>
      </c>
      <c r="B805" s="8" t="s">
        <v>1251</v>
      </c>
      <c r="C805" s="8" t="s">
        <v>661</v>
      </c>
      <c r="D805" s="8">
        <v>2</v>
      </c>
      <c r="E805" s="8" t="s">
        <v>1213</v>
      </c>
      <c r="F805" s="8">
        <v>1</v>
      </c>
      <c r="G805" s="8" t="s">
        <v>1252</v>
      </c>
      <c r="H805" s="8">
        <v>1</v>
      </c>
      <c r="I805" s="8" t="s">
        <v>658</v>
      </c>
      <c r="J805" s="8">
        <v>3</v>
      </c>
      <c r="K805" s="8" t="s">
        <v>25</v>
      </c>
      <c r="L805" s="8">
        <v>2</v>
      </c>
      <c r="M805" s="8" t="s">
        <v>317</v>
      </c>
      <c r="N805" s="8" t="s">
        <v>1101</v>
      </c>
      <c r="O805" s="8" t="s">
        <v>1253</v>
      </c>
      <c r="P805" s="114" t="s">
        <v>1251</v>
      </c>
      <c r="Q805" s="8"/>
    </row>
    <row r="806" spans="1:17" ht="18" customHeight="1" x14ac:dyDescent="0.3">
      <c r="A806" s="8" t="s">
        <v>1250</v>
      </c>
      <c r="B806" s="8" t="s">
        <v>1251</v>
      </c>
      <c r="C806" s="8" t="s">
        <v>661</v>
      </c>
      <c r="D806" s="8">
        <v>2</v>
      </c>
      <c r="E806" s="8" t="s">
        <v>1213</v>
      </c>
      <c r="F806" s="8">
        <v>1</v>
      </c>
      <c r="G806" s="8" t="s">
        <v>1252</v>
      </c>
      <c r="H806" s="8">
        <v>1</v>
      </c>
      <c r="I806" s="8" t="s">
        <v>658</v>
      </c>
      <c r="J806" s="8">
        <v>3</v>
      </c>
      <c r="K806" s="8" t="s">
        <v>25</v>
      </c>
      <c r="L806" s="8">
        <v>2</v>
      </c>
      <c r="M806" s="8" t="s">
        <v>317</v>
      </c>
      <c r="N806" s="8" t="s">
        <v>1105</v>
      </c>
      <c r="O806" s="8" t="s">
        <v>1253</v>
      </c>
      <c r="P806" s="114" t="s">
        <v>1251</v>
      </c>
      <c r="Q806" s="8"/>
    </row>
    <row r="807" spans="1:17" ht="18" customHeight="1" x14ac:dyDescent="0.3">
      <c r="A807" s="8" t="s">
        <v>1250</v>
      </c>
      <c r="B807" s="8" t="s">
        <v>1251</v>
      </c>
      <c r="C807" s="8" t="s">
        <v>661</v>
      </c>
      <c r="D807" s="8">
        <v>2</v>
      </c>
      <c r="E807" s="8" t="s">
        <v>1213</v>
      </c>
      <c r="F807" s="8">
        <v>1</v>
      </c>
      <c r="G807" s="8" t="s">
        <v>1252</v>
      </c>
      <c r="H807" s="8">
        <v>1</v>
      </c>
      <c r="I807" s="8" t="s">
        <v>658</v>
      </c>
      <c r="J807" s="8">
        <v>3</v>
      </c>
      <c r="K807" s="8" t="s">
        <v>25</v>
      </c>
      <c r="L807" s="8">
        <v>2</v>
      </c>
      <c r="M807" s="8" t="s">
        <v>317</v>
      </c>
      <c r="N807" s="8" t="s">
        <v>1106</v>
      </c>
      <c r="O807" s="8" t="s">
        <v>1253</v>
      </c>
      <c r="P807" s="114" t="s">
        <v>1251</v>
      </c>
      <c r="Q807" s="8"/>
    </row>
    <row r="808" spans="1:17" ht="18" customHeight="1" x14ac:dyDescent="0.3">
      <c r="A808" s="8" t="s">
        <v>1250</v>
      </c>
      <c r="B808" s="8" t="s">
        <v>1251</v>
      </c>
      <c r="C808" s="8" t="s">
        <v>661</v>
      </c>
      <c r="D808" s="8">
        <v>2</v>
      </c>
      <c r="E808" s="8" t="s">
        <v>1213</v>
      </c>
      <c r="F808" s="8">
        <v>1</v>
      </c>
      <c r="G808" s="8" t="s">
        <v>1252</v>
      </c>
      <c r="H808" s="8">
        <v>1</v>
      </c>
      <c r="I808" s="8" t="s">
        <v>658</v>
      </c>
      <c r="J808" s="8">
        <v>3</v>
      </c>
      <c r="K808" s="8" t="s">
        <v>25</v>
      </c>
      <c r="L808" s="8">
        <v>2</v>
      </c>
      <c r="M808" s="8" t="s">
        <v>317</v>
      </c>
      <c r="N808" s="8" t="s">
        <v>1107</v>
      </c>
      <c r="O808" s="8" t="s">
        <v>1253</v>
      </c>
      <c r="P808" s="114" t="s">
        <v>1251</v>
      </c>
      <c r="Q808" s="8"/>
    </row>
    <row r="809" spans="1:17" ht="18" customHeight="1" x14ac:dyDescent="0.3">
      <c r="A809" s="8" t="s">
        <v>1250</v>
      </c>
      <c r="B809" s="8" t="s">
        <v>1251</v>
      </c>
      <c r="C809" s="8" t="s">
        <v>661</v>
      </c>
      <c r="D809" s="8">
        <v>2</v>
      </c>
      <c r="E809" s="8" t="s">
        <v>1213</v>
      </c>
      <c r="F809" s="8">
        <v>1</v>
      </c>
      <c r="G809" s="8" t="s">
        <v>1252</v>
      </c>
      <c r="H809" s="8">
        <v>1</v>
      </c>
      <c r="I809" s="8" t="s">
        <v>658</v>
      </c>
      <c r="J809" s="8">
        <v>3</v>
      </c>
      <c r="K809" s="8" t="s">
        <v>25</v>
      </c>
      <c r="L809" s="8">
        <v>2</v>
      </c>
      <c r="M809" s="8" t="s">
        <v>317</v>
      </c>
      <c r="N809" s="8" t="s">
        <v>1108</v>
      </c>
      <c r="O809" s="8" t="s">
        <v>1253</v>
      </c>
      <c r="P809" s="114" t="s">
        <v>1251</v>
      </c>
      <c r="Q809" s="8"/>
    </row>
    <row r="810" spans="1:17" ht="18" customHeight="1" x14ac:dyDescent="0.3">
      <c r="A810" s="8" t="s">
        <v>1250</v>
      </c>
      <c r="B810" s="8" t="s">
        <v>1251</v>
      </c>
      <c r="C810" s="8" t="s">
        <v>661</v>
      </c>
      <c r="D810" s="8">
        <v>2</v>
      </c>
      <c r="E810" s="8" t="s">
        <v>1213</v>
      </c>
      <c r="F810" s="8">
        <v>1</v>
      </c>
      <c r="G810" s="8" t="s">
        <v>1252</v>
      </c>
      <c r="H810" s="8">
        <v>1</v>
      </c>
      <c r="I810" s="8" t="s">
        <v>658</v>
      </c>
      <c r="J810" s="8">
        <v>3</v>
      </c>
      <c r="K810" s="8" t="s">
        <v>25</v>
      </c>
      <c r="L810" s="8">
        <v>2</v>
      </c>
      <c r="M810" s="8" t="s">
        <v>317</v>
      </c>
      <c r="N810" s="8" t="s">
        <v>1109</v>
      </c>
      <c r="O810" s="8" t="s">
        <v>1253</v>
      </c>
      <c r="P810" s="114" t="s">
        <v>1251</v>
      </c>
      <c r="Q810" s="8"/>
    </row>
    <row r="811" spans="1:17" ht="18" customHeight="1" x14ac:dyDescent="0.3">
      <c r="A811" s="8" t="s">
        <v>1250</v>
      </c>
      <c r="B811" s="8" t="s">
        <v>1251</v>
      </c>
      <c r="C811" s="8" t="s">
        <v>661</v>
      </c>
      <c r="D811" s="8">
        <v>2</v>
      </c>
      <c r="E811" s="8" t="s">
        <v>1213</v>
      </c>
      <c r="F811" s="8">
        <v>1</v>
      </c>
      <c r="G811" s="8" t="s">
        <v>1252</v>
      </c>
      <c r="H811" s="8">
        <v>1</v>
      </c>
      <c r="I811" s="8" t="s">
        <v>658</v>
      </c>
      <c r="J811" s="8">
        <v>3</v>
      </c>
      <c r="K811" s="8" t="s">
        <v>25</v>
      </c>
      <c r="L811" s="8">
        <v>2</v>
      </c>
      <c r="M811" s="8" t="s">
        <v>317</v>
      </c>
      <c r="N811" s="8" t="s">
        <v>1110</v>
      </c>
      <c r="O811" s="8" t="s">
        <v>1253</v>
      </c>
      <c r="P811" s="114" t="s">
        <v>1251</v>
      </c>
      <c r="Q811" s="8"/>
    </row>
    <row r="812" spans="1:17" ht="18" customHeight="1" x14ac:dyDescent="0.3">
      <c r="A812" s="8" t="s">
        <v>1250</v>
      </c>
      <c r="B812" s="8" t="s">
        <v>1251</v>
      </c>
      <c r="C812" s="8" t="s">
        <v>661</v>
      </c>
      <c r="D812" s="8">
        <v>2</v>
      </c>
      <c r="E812" s="8" t="s">
        <v>1213</v>
      </c>
      <c r="F812" s="8">
        <v>1</v>
      </c>
      <c r="G812" s="8" t="s">
        <v>1252</v>
      </c>
      <c r="H812" s="8">
        <v>1</v>
      </c>
      <c r="I812" s="8" t="s">
        <v>658</v>
      </c>
      <c r="J812" s="8">
        <v>3</v>
      </c>
      <c r="K812" s="8" t="s">
        <v>25</v>
      </c>
      <c r="L812" s="8">
        <v>2</v>
      </c>
      <c r="M812" s="8" t="s">
        <v>317</v>
      </c>
      <c r="N812" s="8" t="s">
        <v>1153</v>
      </c>
      <c r="O812" s="8" t="s">
        <v>1253</v>
      </c>
      <c r="P812" s="114" t="s">
        <v>1251</v>
      </c>
      <c r="Q812" s="8"/>
    </row>
    <row r="813" spans="1:17" ht="18" customHeight="1" x14ac:dyDescent="0.3">
      <c r="A813" s="8" t="s">
        <v>1250</v>
      </c>
      <c r="B813" s="8" t="s">
        <v>1251</v>
      </c>
      <c r="C813" s="8" t="s">
        <v>661</v>
      </c>
      <c r="D813" s="8">
        <v>2</v>
      </c>
      <c r="E813" s="8" t="s">
        <v>1213</v>
      </c>
      <c r="F813" s="8">
        <v>1</v>
      </c>
      <c r="G813" s="8" t="s">
        <v>1252</v>
      </c>
      <c r="H813" s="8">
        <v>1</v>
      </c>
      <c r="I813" s="8" t="s">
        <v>658</v>
      </c>
      <c r="J813" s="8">
        <v>3</v>
      </c>
      <c r="K813" s="8" t="s">
        <v>25</v>
      </c>
      <c r="L813" s="8">
        <v>2</v>
      </c>
      <c r="M813" s="8" t="s">
        <v>317</v>
      </c>
      <c r="N813" s="8" t="s">
        <v>1154</v>
      </c>
      <c r="O813" s="8" t="s">
        <v>1253</v>
      </c>
      <c r="P813" s="114" t="s">
        <v>1251</v>
      </c>
      <c r="Q813" s="8"/>
    </row>
    <row r="814" spans="1:17" ht="18" customHeight="1" x14ac:dyDescent="0.3">
      <c r="A814" s="8" t="s">
        <v>1250</v>
      </c>
      <c r="B814" s="8" t="s">
        <v>1251</v>
      </c>
      <c r="C814" s="8" t="s">
        <v>661</v>
      </c>
      <c r="D814" s="8">
        <v>2</v>
      </c>
      <c r="E814" s="8" t="s">
        <v>1213</v>
      </c>
      <c r="F814" s="8">
        <v>1</v>
      </c>
      <c r="G814" s="8" t="s">
        <v>1252</v>
      </c>
      <c r="H814" s="8">
        <v>1</v>
      </c>
      <c r="I814" s="8" t="s">
        <v>658</v>
      </c>
      <c r="J814" s="8">
        <v>3</v>
      </c>
      <c r="K814" s="8" t="s">
        <v>25</v>
      </c>
      <c r="L814" s="8">
        <v>2</v>
      </c>
      <c r="M814" s="8" t="s">
        <v>317</v>
      </c>
      <c r="N814" s="8" t="s">
        <v>1179</v>
      </c>
      <c r="O814" s="8" t="s">
        <v>1253</v>
      </c>
      <c r="P814" s="114" t="s">
        <v>1251</v>
      </c>
      <c r="Q814" s="8"/>
    </row>
    <row r="815" spans="1:17" ht="18" customHeight="1" x14ac:dyDescent="0.3">
      <c r="A815" s="8" t="s">
        <v>1250</v>
      </c>
      <c r="B815" s="8" t="s">
        <v>1251</v>
      </c>
      <c r="C815" s="8" t="s">
        <v>661</v>
      </c>
      <c r="D815" s="8">
        <v>2</v>
      </c>
      <c r="E815" s="8" t="s">
        <v>1213</v>
      </c>
      <c r="F815" s="8">
        <v>1</v>
      </c>
      <c r="G815" s="8" t="s">
        <v>1252</v>
      </c>
      <c r="H815" s="8">
        <v>1</v>
      </c>
      <c r="I815" s="8" t="s">
        <v>658</v>
      </c>
      <c r="J815" s="8">
        <v>3</v>
      </c>
      <c r="K815" s="8" t="s">
        <v>25</v>
      </c>
      <c r="L815" s="8">
        <v>2</v>
      </c>
      <c r="M815" s="8" t="s">
        <v>78</v>
      </c>
      <c r="N815" s="8" t="s">
        <v>1097</v>
      </c>
      <c r="O815" s="8" t="s">
        <v>1253</v>
      </c>
      <c r="P815" s="114" t="s">
        <v>1251</v>
      </c>
      <c r="Q815" s="8"/>
    </row>
    <row r="816" spans="1:17" ht="18" customHeight="1" x14ac:dyDescent="0.3">
      <c r="A816" s="8" t="s">
        <v>1250</v>
      </c>
      <c r="B816" s="8" t="s">
        <v>1251</v>
      </c>
      <c r="C816" s="8" t="s">
        <v>661</v>
      </c>
      <c r="D816" s="8">
        <v>2</v>
      </c>
      <c r="E816" s="8" t="s">
        <v>1213</v>
      </c>
      <c r="F816" s="8">
        <v>1</v>
      </c>
      <c r="G816" s="8" t="s">
        <v>1252</v>
      </c>
      <c r="H816" s="8">
        <v>1</v>
      </c>
      <c r="I816" s="8" t="s">
        <v>658</v>
      </c>
      <c r="J816" s="8">
        <v>3</v>
      </c>
      <c r="K816" s="8" t="s">
        <v>25</v>
      </c>
      <c r="L816" s="8">
        <v>2</v>
      </c>
      <c r="M816" s="8" t="s">
        <v>319</v>
      </c>
      <c r="N816" s="8" t="s">
        <v>1102</v>
      </c>
      <c r="O816" s="8" t="s">
        <v>1253</v>
      </c>
      <c r="P816" s="114" t="s">
        <v>1251</v>
      </c>
      <c r="Q816" s="8"/>
    </row>
    <row r="817" spans="1:17" ht="18" customHeight="1" x14ac:dyDescent="0.3">
      <c r="A817" s="8" t="s">
        <v>1250</v>
      </c>
      <c r="B817" s="8" t="s">
        <v>1251</v>
      </c>
      <c r="C817" s="8" t="s">
        <v>661</v>
      </c>
      <c r="D817" s="8">
        <v>2</v>
      </c>
      <c r="E817" s="8" t="s">
        <v>1213</v>
      </c>
      <c r="F817" s="8">
        <v>1</v>
      </c>
      <c r="G817" s="8" t="s">
        <v>1252</v>
      </c>
      <c r="H817" s="8">
        <v>1</v>
      </c>
      <c r="I817" s="8" t="s">
        <v>658</v>
      </c>
      <c r="J817" s="8">
        <v>3</v>
      </c>
      <c r="K817" s="8" t="s">
        <v>25</v>
      </c>
      <c r="L817" s="8">
        <v>2</v>
      </c>
      <c r="M817" s="8" t="s">
        <v>318</v>
      </c>
      <c r="N817" s="8" t="s">
        <v>1150</v>
      </c>
      <c r="O817" s="8" t="s">
        <v>1253</v>
      </c>
      <c r="P817" s="114" t="s">
        <v>1251</v>
      </c>
      <c r="Q817" s="8"/>
    </row>
    <row r="818" spans="1:17" ht="18" customHeight="1" x14ac:dyDescent="0.3">
      <c r="A818" s="8" t="s">
        <v>1250</v>
      </c>
      <c r="B818" s="8" t="s">
        <v>1251</v>
      </c>
      <c r="C818" s="8" t="s">
        <v>661</v>
      </c>
      <c r="D818" s="8">
        <v>2</v>
      </c>
      <c r="E818" s="8" t="s">
        <v>1213</v>
      </c>
      <c r="F818" s="8">
        <v>1</v>
      </c>
      <c r="G818" s="8" t="s">
        <v>1252</v>
      </c>
      <c r="H818" s="8">
        <v>1</v>
      </c>
      <c r="I818" s="8" t="s">
        <v>658</v>
      </c>
      <c r="J818" s="8">
        <v>3</v>
      </c>
      <c r="K818" s="8" t="s">
        <v>25</v>
      </c>
      <c r="L818" s="8">
        <v>2</v>
      </c>
      <c r="M818" s="8" t="s">
        <v>321</v>
      </c>
      <c r="N818" s="8" t="s">
        <v>1162</v>
      </c>
      <c r="O818" s="8" t="s">
        <v>1253</v>
      </c>
      <c r="P818" s="114" t="s">
        <v>1251</v>
      </c>
      <c r="Q818" s="8"/>
    </row>
    <row r="819" spans="1:17" ht="18" customHeight="1" x14ac:dyDescent="0.3">
      <c r="A819" s="8" t="s">
        <v>1250</v>
      </c>
      <c r="B819" s="8" t="s">
        <v>1251</v>
      </c>
      <c r="C819" s="8" t="s">
        <v>661</v>
      </c>
      <c r="D819" s="8">
        <v>2</v>
      </c>
      <c r="E819" s="8" t="s">
        <v>1213</v>
      </c>
      <c r="F819" s="8">
        <v>1</v>
      </c>
      <c r="G819" s="8" t="s">
        <v>1252</v>
      </c>
      <c r="H819" s="8">
        <v>1</v>
      </c>
      <c r="I819" s="8" t="s">
        <v>658</v>
      </c>
      <c r="J819" s="8">
        <v>3</v>
      </c>
      <c r="K819" s="8" t="s">
        <v>25</v>
      </c>
      <c r="L819" s="8">
        <v>2</v>
      </c>
      <c r="M819" s="8" t="s">
        <v>321</v>
      </c>
      <c r="N819" s="8" t="s">
        <v>1177</v>
      </c>
      <c r="O819" s="8" t="s">
        <v>1253</v>
      </c>
      <c r="P819" s="114" t="s">
        <v>1251</v>
      </c>
      <c r="Q819" s="8"/>
    </row>
    <row r="820" spans="1:17" ht="18" customHeight="1" x14ac:dyDescent="0.3">
      <c r="A820" s="8" t="s">
        <v>1250</v>
      </c>
      <c r="B820" s="8" t="s">
        <v>1251</v>
      </c>
      <c r="C820" s="8" t="s">
        <v>661</v>
      </c>
      <c r="D820" s="8">
        <v>2</v>
      </c>
      <c r="E820" s="8" t="s">
        <v>1213</v>
      </c>
      <c r="F820" s="8">
        <v>1</v>
      </c>
      <c r="G820" s="8" t="s">
        <v>1252</v>
      </c>
      <c r="H820" s="8">
        <v>1</v>
      </c>
      <c r="I820" s="8" t="s">
        <v>658</v>
      </c>
      <c r="J820" s="8">
        <v>3</v>
      </c>
      <c r="K820" s="8" t="s">
        <v>25</v>
      </c>
      <c r="L820" s="8">
        <v>2</v>
      </c>
      <c r="M820" s="8" t="s">
        <v>321</v>
      </c>
      <c r="N820" s="8" t="s">
        <v>1178</v>
      </c>
      <c r="O820" s="8" t="s">
        <v>1253</v>
      </c>
      <c r="P820" s="114" t="s">
        <v>1251</v>
      </c>
      <c r="Q820" s="8"/>
    </row>
    <row r="821" spans="1:17" ht="18" customHeight="1" x14ac:dyDescent="0.3">
      <c r="A821" s="8" t="s">
        <v>1250</v>
      </c>
      <c r="B821" s="8" t="s">
        <v>1251</v>
      </c>
      <c r="C821" s="8" t="s">
        <v>661</v>
      </c>
      <c r="D821" s="8">
        <v>2</v>
      </c>
      <c r="E821" s="8" t="s">
        <v>1213</v>
      </c>
      <c r="F821" s="8">
        <v>1</v>
      </c>
      <c r="G821" s="8" t="s">
        <v>1252</v>
      </c>
      <c r="H821" s="8">
        <v>1</v>
      </c>
      <c r="I821" s="8" t="s">
        <v>658</v>
      </c>
      <c r="J821" s="8">
        <v>3</v>
      </c>
      <c r="K821" s="8" t="s">
        <v>25</v>
      </c>
      <c r="L821" s="8">
        <v>2</v>
      </c>
      <c r="M821" s="8" t="s">
        <v>371</v>
      </c>
      <c r="N821" s="8" t="s">
        <v>1163</v>
      </c>
      <c r="O821" s="8" t="s">
        <v>1253</v>
      </c>
      <c r="P821" s="114" t="s">
        <v>1251</v>
      </c>
      <c r="Q821" s="8"/>
    </row>
    <row r="822" spans="1:17" ht="18" customHeight="1" x14ac:dyDescent="0.3">
      <c r="A822" s="8" t="s">
        <v>1250</v>
      </c>
      <c r="B822" s="8" t="s">
        <v>1251</v>
      </c>
      <c r="C822" s="8" t="s">
        <v>661</v>
      </c>
      <c r="D822" s="8">
        <v>2</v>
      </c>
      <c r="E822" s="8" t="s">
        <v>1213</v>
      </c>
      <c r="F822" s="8">
        <v>1</v>
      </c>
      <c r="G822" s="8" t="s">
        <v>1252</v>
      </c>
      <c r="H822" s="8">
        <v>1</v>
      </c>
      <c r="I822" s="8" t="s">
        <v>658</v>
      </c>
      <c r="J822" s="8">
        <v>3</v>
      </c>
      <c r="K822" s="8" t="s">
        <v>25</v>
      </c>
      <c r="L822" s="8">
        <v>2</v>
      </c>
      <c r="M822" s="8" t="s">
        <v>371</v>
      </c>
      <c r="N822" s="8" t="s">
        <v>1164</v>
      </c>
      <c r="O822" s="8" t="s">
        <v>1253</v>
      </c>
      <c r="P822" s="114" t="s">
        <v>1251</v>
      </c>
      <c r="Q822" s="8"/>
    </row>
    <row r="823" spans="1:17" ht="18" customHeight="1" x14ac:dyDescent="0.3">
      <c r="A823" s="8" t="s">
        <v>1250</v>
      </c>
      <c r="B823" s="8" t="s">
        <v>1251</v>
      </c>
      <c r="C823" s="8" t="s">
        <v>661</v>
      </c>
      <c r="D823" s="8">
        <v>2</v>
      </c>
      <c r="E823" s="8" t="s">
        <v>1213</v>
      </c>
      <c r="F823" s="8">
        <v>1</v>
      </c>
      <c r="G823" s="8" t="s">
        <v>1252</v>
      </c>
      <c r="H823" s="8">
        <v>1</v>
      </c>
      <c r="I823" s="8" t="s">
        <v>658</v>
      </c>
      <c r="J823" s="8">
        <v>3</v>
      </c>
      <c r="K823" s="8" t="s">
        <v>25</v>
      </c>
      <c r="L823" s="8">
        <v>2</v>
      </c>
      <c r="M823" s="8" t="s">
        <v>371</v>
      </c>
      <c r="N823" s="8" t="s">
        <v>1165</v>
      </c>
      <c r="O823" s="8" t="s">
        <v>1253</v>
      </c>
      <c r="P823" s="114" t="s">
        <v>1251</v>
      </c>
      <c r="Q823" s="8"/>
    </row>
    <row r="824" spans="1:17" ht="18" customHeight="1" x14ac:dyDescent="0.3">
      <c r="A824" s="8" t="s">
        <v>1250</v>
      </c>
      <c r="B824" s="8" t="s">
        <v>1251</v>
      </c>
      <c r="C824" s="8" t="s">
        <v>661</v>
      </c>
      <c r="D824" s="8">
        <v>2</v>
      </c>
      <c r="E824" s="8" t="s">
        <v>1213</v>
      </c>
      <c r="F824" s="8">
        <v>1</v>
      </c>
      <c r="G824" s="8" t="s">
        <v>1252</v>
      </c>
      <c r="H824" s="8">
        <v>1</v>
      </c>
      <c r="I824" s="8" t="s">
        <v>658</v>
      </c>
      <c r="J824" s="8">
        <v>3</v>
      </c>
      <c r="K824" s="8" t="s">
        <v>25</v>
      </c>
      <c r="L824" s="8">
        <v>2</v>
      </c>
      <c r="M824" s="8" t="s">
        <v>371</v>
      </c>
      <c r="N824" s="8" t="s">
        <v>1166</v>
      </c>
      <c r="O824" s="8" t="s">
        <v>1253</v>
      </c>
      <c r="P824" s="114" t="s">
        <v>1251</v>
      </c>
      <c r="Q824" s="8"/>
    </row>
    <row r="825" spans="1:17" ht="18" customHeight="1" x14ac:dyDescent="0.3">
      <c r="A825" s="8" t="s">
        <v>1250</v>
      </c>
      <c r="B825" s="8" t="s">
        <v>1251</v>
      </c>
      <c r="C825" s="8" t="s">
        <v>661</v>
      </c>
      <c r="D825" s="8">
        <v>2</v>
      </c>
      <c r="E825" s="8" t="s">
        <v>1213</v>
      </c>
      <c r="F825" s="8">
        <v>1</v>
      </c>
      <c r="G825" s="8" t="s">
        <v>1252</v>
      </c>
      <c r="H825" s="8">
        <v>1</v>
      </c>
      <c r="I825" s="8" t="s">
        <v>658</v>
      </c>
      <c r="J825" s="8">
        <v>3</v>
      </c>
      <c r="K825" s="8" t="s">
        <v>25</v>
      </c>
      <c r="L825" s="8">
        <v>2</v>
      </c>
      <c r="M825" s="8" t="s">
        <v>371</v>
      </c>
      <c r="N825" s="8" t="s">
        <v>1167</v>
      </c>
      <c r="O825" s="8" t="s">
        <v>1253</v>
      </c>
      <c r="P825" s="114" t="s">
        <v>1251</v>
      </c>
      <c r="Q825" s="8"/>
    </row>
    <row r="826" spans="1:17" ht="18" customHeight="1" x14ac:dyDescent="0.3">
      <c r="A826" s="8" t="s">
        <v>1250</v>
      </c>
      <c r="B826" s="8" t="s">
        <v>1251</v>
      </c>
      <c r="C826" s="8" t="s">
        <v>661</v>
      </c>
      <c r="D826" s="8">
        <v>2</v>
      </c>
      <c r="E826" s="8" t="s">
        <v>1213</v>
      </c>
      <c r="F826" s="8">
        <v>1</v>
      </c>
      <c r="G826" s="8" t="s">
        <v>1252</v>
      </c>
      <c r="H826" s="8">
        <v>1</v>
      </c>
      <c r="I826" s="8" t="s">
        <v>658</v>
      </c>
      <c r="J826" s="8">
        <v>3</v>
      </c>
      <c r="K826" s="8" t="s">
        <v>25</v>
      </c>
      <c r="L826" s="8">
        <v>2</v>
      </c>
      <c r="M826" s="8" t="s">
        <v>371</v>
      </c>
      <c r="N826" s="8" t="s">
        <v>1168</v>
      </c>
      <c r="O826" s="8" t="s">
        <v>1253</v>
      </c>
      <c r="P826" s="114" t="s">
        <v>1251</v>
      </c>
      <c r="Q826" s="8"/>
    </row>
    <row r="827" spans="1:17" ht="18" customHeight="1" x14ac:dyDescent="0.3">
      <c r="A827" s="8" t="s">
        <v>1250</v>
      </c>
      <c r="B827" s="8" t="s">
        <v>1251</v>
      </c>
      <c r="C827" s="8" t="s">
        <v>661</v>
      </c>
      <c r="D827" s="8">
        <v>2</v>
      </c>
      <c r="E827" s="8" t="s">
        <v>1213</v>
      </c>
      <c r="F827" s="8">
        <v>1</v>
      </c>
      <c r="G827" s="8" t="s">
        <v>1252</v>
      </c>
      <c r="H827" s="8">
        <v>1</v>
      </c>
      <c r="I827" s="8" t="s">
        <v>658</v>
      </c>
      <c r="J827" s="8">
        <v>3</v>
      </c>
      <c r="K827" s="8" t="s">
        <v>25</v>
      </c>
      <c r="L827" s="8">
        <v>2</v>
      </c>
      <c r="M827" s="8" t="s">
        <v>371</v>
      </c>
      <c r="N827" s="8" t="s">
        <v>1169</v>
      </c>
      <c r="O827" s="8" t="s">
        <v>1253</v>
      </c>
      <c r="P827" s="114" t="s">
        <v>1251</v>
      </c>
      <c r="Q827" s="8"/>
    </row>
    <row r="828" spans="1:17" ht="18" customHeight="1" x14ac:dyDescent="0.3">
      <c r="A828" s="8" t="s">
        <v>1250</v>
      </c>
      <c r="B828" s="8" t="s">
        <v>1251</v>
      </c>
      <c r="C828" s="8" t="s">
        <v>661</v>
      </c>
      <c r="D828" s="8">
        <v>2</v>
      </c>
      <c r="E828" s="8" t="s">
        <v>1213</v>
      </c>
      <c r="F828" s="8">
        <v>1</v>
      </c>
      <c r="G828" s="8" t="s">
        <v>1252</v>
      </c>
      <c r="H828" s="8">
        <v>1</v>
      </c>
      <c r="I828" s="8" t="s">
        <v>658</v>
      </c>
      <c r="J828" s="8">
        <v>3</v>
      </c>
      <c r="K828" s="8" t="s">
        <v>25</v>
      </c>
      <c r="L828" s="8">
        <v>2</v>
      </c>
      <c r="M828" s="8" t="s">
        <v>371</v>
      </c>
      <c r="N828" s="8" t="s">
        <v>1170</v>
      </c>
      <c r="O828" s="8" t="s">
        <v>1253</v>
      </c>
      <c r="P828" s="114" t="s">
        <v>1251</v>
      </c>
      <c r="Q828" s="8"/>
    </row>
    <row r="829" spans="1:17" ht="18" customHeight="1" x14ac:dyDescent="0.3">
      <c r="A829" s="8" t="s">
        <v>1250</v>
      </c>
      <c r="B829" s="8" t="s">
        <v>1251</v>
      </c>
      <c r="C829" s="8" t="s">
        <v>661</v>
      </c>
      <c r="D829" s="8">
        <v>2</v>
      </c>
      <c r="E829" s="8" t="s">
        <v>1213</v>
      </c>
      <c r="F829" s="8">
        <v>1</v>
      </c>
      <c r="G829" s="8" t="s">
        <v>1252</v>
      </c>
      <c r="H829" s="8">
        <v>1</v>
      </c>
      <c r="I829" s="8" t="s">
        <v>658</v>
      </c>
      <c r="J829" s="8">
        <v>3</v>
      </c>
      <c r="K829" s="8" t="s">
        <v>25</v>
      </c>
      <c r="L829" s="8">
        <v>2</v>
      </c>
      <c r="M829" s="8" t="s">
        <v>371</v>
      </c>
      <c r="N829" s="8" t="s">
        <v>1171</v>
      </c>
      <c r="O829" s="8" t="s">
        <v>1253</v>
      </c>
      <c r="P829" s="114" t="s">
        <v>1251</v>
      </c>
      <c r="Q829" s="8"/>
    </row>
    <row r="830" spans="1:17" ht="18" customHeight="1" x14ac:dyDescent="0.3">
      <c r="A830" s="8" t="s">
        <v>1250</v>
      </c>
      <c r="B830" s="8" t="s">
        <v>1251</v>
      </c>
      <c r="C830" s="8" t="s">
        <v>661</v>
      </c>
      <c r="D830" s="8">
        <v>2</v>
      </c>
      <c r="E830" s="8" t="s">
        <v>1213</v>
      </c>
      <c r="F830" s="8">
        <v>1</v>
      </c>
      <c r="G830" s="8" t="s">
        <v>1252</v>
      </c>
      <c r="H830" s="8">
        <v>1</v>
      </c>
      <c r="I830" s="8" t="s">
        <v>658</v>
      </c>
      <c r="J830" s="8">
        <v>3</v>
      </c>
      <c r="K830" s="8" t="s">
        <v>25</v>
      </c>
      <c r="L830" s="8">
        <v>2</v>
      </c>
      <c r="M830" s="8" t="s">
        <v>371</v>
      </c>
      <c r="N830" s="8" t="s">
        <v>1172</v>
      </c>
      <c r="O830" s="8" t="s">
        <v>1253</v>
      </c>
      <c r="P830" s="114" t="s">
        <v>1251</v>
      </c>
      <c r="Q830" s="8"/>
    </row>
    <row r="831" spans="1:17" ht="18" customHeight="1" x14ac:dyDescent="0.3">
      <c r="A831" s="8" t="s">
        <v>1250</v>
      </c>
      <c r="B831" s="8" t="s">
        <v>1251</v>
      </c>
      <c r="C831" s="8" t="s">
        <v>661</v>
      </c>
      <c r="D831" s="8">
        <v>2</v>
      </c>
      <c r="E831" s="8" t="s">
        <v>1213</v>
      </c>
      <c r="F831" s="8">
        <v>1</v>
      </c>
      <c r="G831" s="8" t="s">
        <v>1252</v>
      </c>
      <c r="H831" s="8">
        <v>1</v>
      </c>
      <c r="I831" s="8" t="s">
        <v>658</v>
      </c>
      <c r="J831" s="8">
        <v>3</v>
      </c>
      <c r="K831" s="8" t="s">
        <v>25</v>
      </c>
      <c r="L831" s="8">
        <v>2</v>
      </c>
      <c r="M831" s="8" t="s">
        <v>371</v>
      </c>
      <c r="N831" s="8" t="s">
        <v>1173</v>
      </c>
      <c r="O831" s="8" t="s">
        <v>1253</v>
      </c>
      <c r="P831" s="114" t="s">
        <v>1251</v>
      </c>
      <c r="Q831" s="8"/>
    </row>
    <row r="832" spans="1:17" ht="18" customHeight="1" x14ac:dyDescent="0.3">
      <c r="A832" s="8" t="s">
        <v>1250</v>
      </c>
      <c r="B832" s="8" t="s">
        <v>1251</v>
      </c>
      <c r="C832" s="8" t="s">
        <v>661</v>
      </c>
      <c r="D832" s="8">
        <v>2</v>
      </c>
      <c r="E832" s="8" t="s">
        <v>1213</v>
      </c>
      <c r="F832" s="8">
        <v>1</v>
      </c>
      <c r="G832" s="8" t="s">
        <v>1252</v>
      </c>
      <c r="H832" s="8">
        <v>1</v>
      </c>
      <c r="I832" s="8" t="s">
        <v>658</v>
      </c>
      <c r="J832" s="8">
        <v>3</v>
      </c>
      <c r="K832" s="8" t="s">
        <v>25</v>
      </c>
      <c r="L832" s="8">
        <v>2</v>
      </c>
      <c r="M832" s="8" t="s">
        <v>371</v>
      </c>
      <c r="N832" s="8" t="s">
        <v>1174</v>
      </c>
      <c r="O832" s="8" t="s">
        <v>1253</v>
      </c>
      <c r="P832" s="114" t="s">
        <v>1251</v>
      </c>
      <c r="Q832" s="8"/>
    </row>
    <row r="833" spans="1:17" ht="18" customHeight="1" x14ac:dyDescent="0.3">
      <c r="A833" s="8" t="s">
        <v>1250</v>
      </c>
      <c r="B833" s="8" t="s">
        <v>1251</v>
      </c>
      <c r="C833" s="8" t="s">
        <v>661</v>
      </c>
      <c r="D833" s="8">
        <v>2</v>
      </c>
      <c r="E833" s="8" t="s">
        <v>1213</v>
      </c>
      <c r="F833" s="8">
        <v>1</v>
      </c>
      <c r="G833" s="8" t="s">
        <v>1252</v>
      </c>
      <c r="H833" s="8">
        <v>1</v>
      </c>
      <c r="I833" s="8" t="s">
        <v>658</v>
      </c>
      <c r="J833" s="8">
        <v>3</v>
      </c>
      <c r="K833" s="8" t="s">
        <v>25</v>
      </c>
      <c r="L833" s="8">
        <v>2</v>
      </c>
      <c r="M833" s="8" t="s">
        <v>371</v>
      </c>
      <c r="N833" s="8" t="s">
        <v>1175</v>
      </c>
      <c r="O833" s="8" t="s">
        <v>1253</v>
      </c>
      <c r="P833" s="114" t="s">
        <v>1251</v>
      </c>
      <c r="Q833" s="8"/>
    </row>
    <row r="834" spans="1:17" ht="18" customHeight="1" x14ac:dyDescent="0.3">
      <c r="A834" s="8" t="s">
        <v>1250</v>
      </c>
      <c r="B834" s="8" t="s">
        <v>1251</v>
      </c>
      <c r="C834" s="8" t="s">
        <v>661</v>
      </c>
      <c r="D834" s="8">
        <v>2</v>
      </c>
      <c r="E834" s="8" t="s">
        <v>1213</v>
      </c>
      <c r="F834" s="8">
        <v>1</v>
      </c>
      <c r="G834" s="8" t="s">
        <v>1252</v>
      </c>
      <c r="H834" s="8">
        <v>1</v>
      </c>
      <c r="I834" s="8" t="s">
        <v>658</v>
      </c>
      <c r="J834" s="8">
        <v>3</v>
      </c>
      <c r="K834" s="8" t="s">
        <v>25</v>
      </c>
      <c r="L834" s="8">
        <v>2</v>
      </c>
      <c r="M834" s="8" t="s">
        <v>371</v>
      </c>
      <c r="N834" s="8" t="s">
        <v>1176</v>
      </c>
      <c r="O834" s="8" t="s">
        <v>1253</v>
      </c>
      <c r="P834" s="114" t="s">
        <v>1251</v>
      </c>
      <c r="Q834" s="8"/>
    </row>
    <row r="835" spans="1:17" ht="18" customHeight="1" x14ac:dyDescent="0.3">
      <c r="A835" s="8" t="s">
        <v>1250</v>
      </c>
      <c r="B835" s="8" t="s">
        <v>1251</v>
      </c>
      <c r="C835" s="8" t="s">
        <v>661</v>
      </c>
      <c r="D835" s="8">
        <v>2</v>
      </c>
      <c r="E835" s="8" t="s">
        <v>1213</v>
      </c>
      <c r="F835" s="8">
        <v>1</v>
      </c>
      <c r="G835" s="8" t="s">
        <v>1252</v>
      </c>
      <c r="H835" s="8">
        <v>1</v>
      </c>
      <c r="I835" s="8" t="s">
        <v>658</v>
      </c>
      <c r="J835" s="8">
        <v>3</v>
      </c>
      <c r="K835" s="8" t="s">
        <v>25</v>
      </c>
      <c r="L835" s="8">
        <v>2</v>
      </c>
      <c r="M835" s="8" t="s">
        <v>371</v>
      </c>
      <c r="N835" s="8" t="s">
        <v>1180</v>
      </c>
      <c r="O835" s="8" t="s">
        <v>1253</v>
      </c>
      <c r="P835" s="114" t="s">
        <v>1251</v>
      </c>
      <c r="Q835" s="8"/>
    </row>
    <row r="836" spans="1:17" ht="18" customHeight="1" x14ac:dyDescent="0.3">
      <c r="A836" s="8" t="s">
        <v>1250</v>
      </c>
      <c r="B836" s="8" t="s">
        <v>1251</v>
      </c>
      <c r="C836" s="8" t="s">
        <v>661</v>
      </c>
      <c r="D836" s="8">
        <v>2</v>
      </c>
      <c r="E836" s="8" t="s">
        <v>1213</v>
      </c>
      <c r="F836" s="8">
        <v>1</v>
      </c>
      <c r="G836" s="8" t="s">
        <v>1252</v>
      </c>
      <c r="H836" s="8">
        <v>1</v>
      </c>
      <c r="I836" s="8" t="s">
        <v>658</v>
      </c>
      <c r="J836" s="8">
        <v>3</v>
      </c>
      <c r="K836" s="8" t="s">
        <v>25</v>
      </c>
      <c r="L836" s="8">
        <v>2</v>
      </c>
      <c r="M836" s="8" t="s">
        <v>371</v>
      </c>
      <c r="N836" s="8" t="s">
        <v>1181</v>
      </c>
      <c r="O836" s="8" t="s">
        <v>1253</v>
      </c>
      <c r="P836" s="114" t="s">
        <v>1251</v>
      </c>
      <c r="Q836" s="8"/>
    </row>
    <row r="837" spans="1:17" ht="18" customHeight="1" x14ac:dyDescent="0.3">
      <c r="A837" s="8" t="s">
        <v>1250</v>
      </c>
      <c r="B837" s="8" t="s">
        <v>1251</v>
      </c>
      <c r="C837" s="8" t="s">
        <v>661</v>
      </c>
      <c r="D837" s="8">
        <v>2</v>
      </c>
      <c r="E837" s="8" t="s">
        <v>1213</v>
      </c>
      <c r="F837" s="8">
        <v>1</v>
      </c>
      <c r="G837" s="8" t="s">
        <v>1252</v>
      </c>
      <c r="H837" s="8">
        <v>1</v>
      </c>
      <c r="I837" s="8" t="s">
        <v>658</v>
      </c>
      <c r="J837" s="8">
        <v>3</v>
      </c>
      <c r="K837" s="8" t="s">
        <v>25</v>
      </c>
      <c r="L837" s="8">
        <v>2</v>
      </c>
      <c r="M837" s="8" t="s">
        <v>371</v>
      </c>
      <c r="N837" s="8" t="s">
        <v>1182</v>
      </c>
      <c r="O837" s="8" t="s">
        <v>1253</v>
      </c>
      <c r="P837" s="114" t="s">
        <v>1251</v>
      </c>
      <c r="Q837" s="8"/>
    </row>
    <row r="838" spans="1:17" ht="18" customHeight="1" x14ac:dyDescent="0.3">
      <c r="A838" s="8" t="s">
        <v>1250</v>
      </c>
      <c r="B838" s="8" t="s">
        <v>1251</v>
      </c>
      <c r="C838" s="8" t="s">
        <v>661</v>
      </c>
      <c r="D838" s="8">
        <v>2</v>
      </c>
      <c r="E838" s="8" t="s">
        <v>1213</v>
      </c>
      <c r="F838" s="8">
        <v>1</v>
      </c>
      <c r="G838" s="8" t="s">
        <v>1252</v>
      </c>
      <c r="H838" s="8">
        <v>1</v>
      </c>
      <c r="I838" s="8" t="s">
        <v>658</v>
      </c>
      <c r="J838" s="8">
        <v>3</v>
      </c>
      <c r="K838" s="8" t="s">
        <v>25</v>
      </c>
      <c r="L838" s="8">
        <v>2</v>
      </c>
      <c r="M838" s="8" t="s">
        <v>371</v>
      </c>
      <c r="N838" s="8" t="s">
        <v>1183</v>
      </c>
      <c r="O838" s="8" t="s">
        <v>1253</v>
      </c>
      <c r="P838" s="114" t="s">
        <v>1251</v>
      </c>
      <c r="Q838" s="8"/>
    </row>
    <row r="839" spans="1:17" ht="18" customHeight="1" x14ac:dyDescent="0.3">
      <c r="A839" s="8" t="s">
        <v>1254</v>
      </c>
      <c r="B839" s="8" t="s">
        <v>1255</v>
      </c>
      <c r="C839" s="8" t="s">
        <v>661</v>
      </c>
      <c r="D839" s="8">
        <v>2</v>
      </c>
      <c r="E839" s="8" t="s">
        <v>1213</v>
      </c>
      <c r="F839" s="8">
        <v>1</v>
      </c>
      <c r="G839" s="8" t="s">
        <v>1252</v>
      </c>
      <c r="H839" s="8">
        <v>1</v>
      </c>
      <c r="I839" s="8" t="s">
        <v>658</v>
      </c>
      <c r="J839" s="8">
        <v>3</v>
      </c>
      <c r="K839" s="8" t="s">
        <v>25</v>
      </c>
      <c r="L839" s="8">
        <v>2</v>
      </c>
      <c r="M839" s="8" t="s">
        <v>317</v>
      </c>
      <c r="N839" s="8" t="s">
        <v>1068</v>
      </c>
      <c r="O839" s="8" t="s">
        <v>1256</v>
      </c>
      <c r="P839" s="114" t="s">
        <v>1255</v>
      </c>
      <c r="Q839" s="8"/>
    </row>
    <row r="840" spans="1:17" ht="18" customHeight="1" x14ac:dyDescent="0.3">
      <c r="A840" s="8" t="s">
        <v>1254</v>
      </c>
      <c r="B840" s="8" t="s">
        <v>1255</v>
      </c>
      <c r="C840" s="8" t="s">
        <v>661</v>
      </c>
      <c r="D840" s="8">
        <v>2</v>
      </c>
      <c r="E840" s="8" t="s">
        <v>1213</v>
      </c>
      <c r="F840" s="8">
        <v>1</v>
      </c>
      <c r="G840" s="8" t="s">
        <v>1252</v>
      </c>
      <c r="H840" s="8">
        <v>1</v>
      </c>
      <c r="I840" s="8" t="s">
        <v>658</v>
      </c>
      <c r="J840" s="8">
        <v>3</v>
      </c>
      <c r="K840" s="8" t="s">
        <v>25</v>
      </c>
      <c r="L840" s="8">
        <v>2</v>
      </c>
      <c r="M840" s="8" t="s">
        <v>317</v>
      </c>
      <c r="N840" s="8" t="s">
        <v>1105</v>
      </c>
      <c r="O840" s="8" t="s">
        <v>1256</v>
      </c>
      <c r="P840" s="114" t="s">
        <v>1255</v>
      </c>
      <c r="Q840" s="8"/>
    </row>
    <row r="841" spans="1:17" ht="18" customHeight="1" x14ac:dyDescent="0.3">
      <c r="A841" s="8" t="s">
        <v>1254</v>
      </c>
      <c r="B841" s="8" t="s">
        <v>1255</v>
      </c>
      <c r="C841" s="8" t="s">
        <v>661</v>
      </c>
      <c r="D841" s="8">
        <v>2</v>
      </c>
      <c r="E841" s="8" t="s">
        <v>1213</v>
      </c>
      <c r="F841" s="8">
        <v>1</v>
      </c>
      <c r="G841" s="8" t="s">
        <v>1252</v>
      </c>
      <c r="H841" s="8">
        <v>1</v>
      </c>
      <c r="I841" s="8" t="s">
        <v>658</v>
      </c>
      <c r="J841" s="8">
        <v>3</v>
      </c>
      <c r="K841" s="8" t="s">
        <v>25</v>
      </c>
      <c r="L841" s="8">
        <v>2</v>
      </c>
      <c r="M841" s="8" t="s">
        <v>317</v>
      </c>
      <c r="N841" s="8" t="s">
        <v>1106</v>
      </c>
      <c r="O841" s="8" t="s">
        <v>1256</v>
      </c>
      <c r="P841" s="114" t="s">
        <v>1255</v>
      </c>
      <c r="Q841" s="8"/>
    </row>
    <row r="842" spans="1:17" ht="18" customHeight="1" x14ac:dyDescent="0.3">
      <c r="A842" s="8" t="s">
        <v>1254</v>
      </c>
      <c r="B842" s="8" t="s">
        <v>1255</v>
      </c>
      <c r="C842" s="8" t="s">
        <v>661</v>
      </c>
      <c r="D842" s="8">
        <v>2</v>
      </c>
      <c r="E842" s="8" t="s">
        <v>1213</v>
      </c>
      <c r="F842" s="8">
        <v>1</v>
      </c>
      <c r="G842" s="8" t="s">
        <v>1252</v>
      </c>
      <c r="H842" s="8">
        <v>1</v>
      </c>
      <c r="I842" s="8" t="s">
        <v>658</v>
      </c>
      <c r="J842" s="8">
        <v>3</v>
      </c>
      <c r="K842" s="8" t="s">
        <v>25</v>
      </c>
      <c r="L842" s="8">
        <v>2</v>
      </c>
      <c r="M842" s="8" t="s">
        <v>317</v>
      </c>
      <c r="N842" s="8" t="s">
        <v>1107</v>
      </c>
      <c r="O842" s="8" t="s">
        <v>1256</v>
      </c>
      <c r="P842" s="114" t="s">
        <v>1255</v>
      </c>
      <c r="Q842" s="8"/>
    </row>
    <row r="843" spans="1:17" ht="18" customHeight="1" x14ac:dyDescent="0.3">
      <c r="A843" s="8" t="s">
        <v>1254</v>
      </c>
      <c r="B843" s="8" t="s">
        <v>1255</v>
      </c>
      <c r="C843" s="8" t="s">
        <v>661</v>
      </c>
      <c r="D843" s="8">
        <v>2</v>
      </c>
      <c r="E843" s="8" t="s">
        <v>1213</v>
      </c>
      <c r="F843" s="8">
        <v>1</v>
      </c>
      <c r="G843" s="8" t="s">
        <v>1252</v>
      </c>
      <c r="H843" s="8">
        <v>1</v>
      </c>
      <c r="I843" s="8" t="s">
        <v>658</v>
      </c>
      <c r="J843" s="8">
        <v>3</v>
      </c>
      <c r="K843" s="8" t="s">
        <v>25</v>
      </c>
      <c r="L843" s="8">
        <v>2</v>
      </c>
      <c r="M843" s="8" t="s">
        <v>317</v>
      </c>
      <c r="N843" s="8" t="s">
        <v>1108</v>
      </c>
      <c r="O843" s="8" t="s">
        <v>1256</v>
      </c>
      <c r="P843" s="114" t="s">
        <v>1255</v>
      </c>
      <c r="Q843" s="8"/>
    </row>
    <row r="844" spans="1:17" ht="18" customHeight="1" x14ac:dyDescent="0.3">
      <c r="A844" s="8" t="s">
        <v>1254</v>
      </c>
      <c r="B844" s="8" t="s">
        <v>1255</v>
      </c>
      <c r="C844" s="8" t="s">
        <v>661</v>
      </c>
      <c r="D844" s="8">
        <v>2</v>
      </c>
      <c r="E844" s="8" t="s">
        <v>1213</v>
      </c>
      <c r="F844" s="8">
        <v>1</v>
      </c>
      <c r="G844" s="8" t="s">
        <v>1252</v>
      </c>
      <c r="H844" s="8">
        <v>1</v>
      </c>
      <c r="I844" s="8" t="s">
        <v>658</v>
      </c>
      <c r="J844" s="8">
        <v>3</v>
      </c>
      <c r="K844" s="8" t="s">
        <v>25</v>
      </c>
      <c r="L844" s="8">
        <v>2</v>
      </c>
      <c r="M844" s="8" t="s">
        <v>317</v>
      </c>
      <c r="N844" s="8" t="s">
        <v>1109</v>
      </c>
      <c r="O844" s="8" t="s">
        <v>1256</v>
      </c>
      <c r="P844" s="114" t="s">
        <v>1255</v>
      </c>
      <c r="Q844" s="8"/>
    </row>
    <row r="845" spans="1:17" ht="18" customHeight="1" x14ac:dyDescent="0.3">
      <c r="A845" s="8" t="s">
        <v>1254</v>
      </c>
      <c r="B845" s="8" t="s">
        <v>1255</v>
      </c>
      <c r="C845" s="8" t="s">
        <v>661</v>
      </c>
      <c r="D845" s="8">
        <v>2</v>
      </c>
      <c r="E845" s="8" t="s">
        <v>1213</v>
      </c>
      <c r="F845" s="8">
        <v>1</v>
      </c>
      <c r="G845" s="8" t="s">
        <v>1252</v>
      </c>
      <c r="H845" s="8">
        <v>1</v>
      </c>
      <c r="I845" s="8" t="s">
        <v>658</v>
      </c>
      <c r="J845" s="8">
        <v>3</v>
      </c>
      <c r="K845" s="8" t="s">
        <v>25</v>
      </c>
      <c r="L845" s="8">
        <v>2</v>
      </c>
      <c r="M845" s="8" t="s">
        <v>317</v>
      </c>
      <c r="N845" s="8" t="s">
        <v>1110</v>
      </c>
      <c r="O845" s="8" t="s">
        <v>1256</v>
      </c>
      <c r="P845" s="114" t="s">
        <v>1255</v>
      </c>
      <c r="Q845" s="8"/>
    </row>
    <row r="846" spans="1:17" ht="18" customHeight="1" x14ac:dyDescent="0.3">
      <c r="A846" s="8" t="s">
        <v>1254</v>
      </c>
      <c r="B846" s="8" t="s">
        <v>1255</v>
      </c>
      <c r="C846" s="8" t="s">
        <v>661</v>
      </c>
      <c r="D846" s="8">
        <v>2</v>
      </c>
      <c r="E846" s="8" t="s">
        <v>1213</v>
      </c>
      <c r="F846" s="8">
        <v>1</v>
      </c>
      <c r="G846" s="8" t="s">
        <v>1252</v>
      </c>
      <c r="H846" s="8">
        <v>1</v>
      </c>
      <c r="I846" s="8" t="s">
        <v>658</v>
      </c>
      <c r="J846" s="8">
        <v>3</v>
      </c>
      <c r="K846" s="8" t="s">
        <v>25</v>
      </c>
      <c r="L846" s="8">
        <v>2</v>
      </c>
      <c r="M846" s="8" t="s">
        <v>317</v>
      </c>
      <c r="N846" s="8" t="s">
        <v>1140</v>
      </c>
      <c r="O846" s="8" t="s">
        <v>1256</v>
      </c>
      <c r="P846" s="114" t="s">
        <v>1255</v>
      </c>
      <c r="Q846" s="8"/>
    </row>
    <row r="847" spans="1:17" ht="18" customHeight="1" x14ac:dyDescent="0.3">
      <c r="A847" s="8" t="s">
        <v>1254</v>
      </c>
      <c r="B847" s="8" t="s">
        <v>1255</v>
      </c>
      <c r="C847" s="8" t="s">
        <v>661</v>
      </c>
      <c r="D847" s="8">
        <v>2</v>
      </c>
      <c r="E847" s="8" t="s">
        <v>1213</v>
      </c>
      <c r="F847" s="8">
        <v>1</v>
      </c>
      <c r="G847" s="8" t="s">
        <v>1252</v>
      </c>
      <c r="H847" s="8">
        <v>1</v>
      </c>
      <c r="I847" s="8" t="s">
        <v>658</v>
      </c>
      <c r="J847" s="8">
        <v>3</v>
      </c>
      <c r="K847" s="8" t="s">
        <v>25</v>
      </c>
      <c r="L847" s="8">
        <v>2</v>
      </c>
      <c r="M847" s="8" t="s">
        <v>317</v>
      </c>
      <c r="N847" s="8" t="s">
        <v>1141</v>
      </c>
      <c r="O847" s="8" t="s">
        <v>1256</v>
      </c>
      <c r="P847" s="114" t="s">
        <v>1255</v>
      </c>
      <c r="Q847" s="8"/>
    </row>
    <row r="848" spans="1:17" ht="18" customHeight="1" x14ac:dyDescent="0.3">
      <c r="A848" s="8" t="s">
        <v>1254</v>
      </c>
      <c r="B848" s="8" t="s">
        <v>1255</v>
      </c>
      <c r="C848" s="8" t="s">
        <v>661</v>
      </c>
      <c r="D848" s="8">
        <v>2</v>
      </c>
      <c r="E848" s="8" t="s">
        <v>1213</v>
      </c>
      <c r="F848" s="8">
        <v>1</v>
      </c>
      <c r="G848" s="8" t="s">
        <v>1252</v>
      </c>
      <c r="H848" s="8">
        <v>1</v>
      </c>
      <c r="I848" s="8" t="s">
        <v>658</v>
      </c>
      <c r="J848" s="8">
        <v>3</v>
      </c>
      <c r="K848" s="8" t="s">
        <v>25</v>
      </c>
      <c r="L848" s="8">
        <v>2</v>
      </c>
      <c r="M848" s="8" t="s">
        <v>317</v>
      </c>
      <c r="N848" s="8" t="s">
        <v>1142</v>
      </c>
      <c r="O848" s="8" t="s">
        <v>1256</v>
      </c>
      <c r="P848" s="114" t="s">
        <v>1255</v>
      </c>
      <c r="Q848" s="8"/>
    </row>
    <row r="849" spans="1:17" ht="18" customHeight="1" x14ac:dyDescent="0.3">
      <c r="A849" s="8" t="s">
        <v>1254</v>
      </c>
      <c r="B849" s="8" t="s">
        <v>1255</v>
      </c>
      <c r="C849" s="8" t="s">
        <v>661</v>
      </c>
      <c r="D849" s="8">
        <v>2</v>
      </c>
      <c r="E849" s="8" t="s">
        <v>1213</v>
      </c>
      <c r="F849" s="8">
        <v>1</v>
      </c>
      <c r="G849" s="8" t="s">
        <v>1252</v>
      </c>
      <c r="H849" s="8">
        <v>1</v>
      </c>
      <c r="I849" s="8" t="s">
        <v>658</v>
      </c>
      <c r="J849" s="8">
        <v>3</v>
      </c>
      <c r="K849" s="8" t="s">
        <v>25</v>
      </c>
      <c r="L849" s="8">
        <v>2</v>
      </c>
      <c r="M849" s="8" t="s">
        <v>317</v>
      </c>
      <c r="N849" s="8" t="s">
        <v>1143</v>
      </c>
      <c r="O849" s="8" t="s">
        <v>1256</v>
      </c>
      <c r="P849" s="114" t="s">
        <v>1255</v>
      </c>
      <c r="Q849" s="8"/>
    </row>
    <row r="850" spans="1:17" ht="18" customHeight="1" x14ac:dyDescent="0.3">
      <c r="A850" s="8" t="s">
        <v>1254</v>
      </c>
      <c r="B850" s="8" t="s">
        <v>1255</v>
      </c>
      <c r="C850" s="8" t="s">
        <v>661</v>
      </c>
      <c r="D850" s="8">
        <v>2</v>
      </c>
      <c r="E850" s="8" t="s">
        <v>1213</v>
      </c>
      <c r="F850" s="8">
        <v>1</v>
      </c>
      <c r="G850" s="8" t="s">
        <v>1252</v>
      </c>
      <c r="H850" s="8">
        <v>1</v>
      </c>
      <c r="I850" s="8" t="s">
        <v>658</v>
      </c>
      <c r="J850" s="8">
        <v>3</v>
      </c>
      <c r="K850" s="8" t="s">
        <v>25</v>
      </c>
      <c r="L850" s="8">
        <v>2</v>
      </c>
      <c r="M850" s="8" t="s">
        <v>317</v>
      </c>
      <c r="N850" s="8" t="s">
        <v>1144</v>
      </c>
      <c r="O850" s="8" t="s">
        <v>1256</v>
      </c>
      <c r="P850" s="114" t="s">
        <v>1255</v>
      </c>
      <c r="Q850" s="8"/>
    </row>
    <row r="851" spans="1:17" ht="18" customHeight="1" x14ac:dyDescent="0.3">
      <c r="A851" s="8" t="s">
        <v>1254</v>
      </c>
      <c r="B851" s="8" t="s">
        <v>1255</v>
      </c>
      <c r="C851" s="8" t="s">
        <v>661</v>
      </c>
      <c r="D851" s="8">
        <v>2</v>
      </c>
      <c r="E851" s="8" t="s">
        <v>1213</v>
      </c>
      <c r="F851" s="8">
        <v>1</v>
      </c>
      <c r="G851" s="8" t="s">
        <v>1252</v>
      </c>
      <c r="H851" s="8">
        <v>1</v>
      </c>
      <c r="I851" s="8" t="s">
        <v>658</v>
      </c>
      <c r="J851" s="8">
        <v>3</v>
      </c>
      <c r="K851" s="8" t="s">
        <v>25</v>
      </c>
      <c r="L851" s="8">
        <v>2</v>
      </c>
      <c r="M851" s="8" t="s">
        <v>317</v>
      </c>
      <c r="N851" s="8" t="s">
        <v>1145</v>
      </c>
      <c r="O851" s="8" t="s">
        <v>1256</v>
      </c>
      <c r="P851" s="114" t="s">
        <v>1255</v>
      </c>
      <c r="Q851" s="8"/>
    </row>
    <row r="852" spans="1:17" ht="18" customHeight="1" x14ac:dyDescent="0.3">
      <c r="A852" s="8" t="s">
        <v>1254</v>
      </c>
      <c r="B852" s="8" t="s">
        <v>1255</v>
      </c>
      <c r="C852" s="8" t="s">
        <v>661</v>
      </c>
      <c r="D852" s="8">
        <v>2</v>
      </c>
      <c r="E852" s="8" t="s">
        <v>1213</v>
      </c>
      <c r="F852" s="8">
        <v>1</v>
      </c>
      <c r="G852" s="8" t="s">
        <v>1252</v>
      </c>
      <c r="H852" s="8">
        <v>1</v>
      </c>
      <c r="I852" s="8" t="s">
        <v>658</v>
      </c>
      <c r="J852" s="8">
        <v>3</v>
      </c>
      <c r="K852" s="8" t="s">
        <v>25</v>
      </c>
      <c r="L852" s="8">
        <v>2</v>
      </c>
      <c r="M852" s="8" t="s">
        <v>317</v>
      </c>
      <c r="N852" s="8" t="s">
        <v>1179</v>
      </c>
      <c r="O852" s="8" t="s">
        <v>1256</v>
      </c>
      <c r="P852" s="114" t="s">
        <v>1255</v>
      </c>
      <c r="Q852" s="8"/>
    </row>
    <row r="853" spans="1:17" ht="18" customHeight="1" x14ac:dyDescent="0.3">
      <c r="A853" s="8" t="s">
        <v>1254</v>
      </c>
      <c r="B853" s="8" t="s">
        <v>1255</v>
      </c>
      <c r="C853" s="8" t="s">
        <v>661</v>
      </c>
      <c r="D853" s="8">
        <v>2</v>
      </c>
      <c r="E853" s="8" t="s">
        <v>1213</v>
      </c>
      <c r="F853" s="8">
        <v>1</v>
      </c>
      <c r="G853" s="8" t="s">
        <v>1252</v>
      </c>
      <c r="H853" s="8">
        <v>1</v>
      </c>
      <c r="I853" s="8" t="s">
        <v>658</v>
      </c>
      <c r="J853" s="8">
        <v>3</v>
      </c>
      <c r="K853" s="8" t="s">
        <v>25</v>
      </c>
      <c r="L853" s="8">
        <v>2</v>
      </c>
      <c r="M853" s="8" t="s">
        <v>78</v>
      </c>
      <c r="N853" s="8" t="s">
        <v>1133</v>
      </c>
      <c r="O853" s="8" t="s">
        <v>1256</v>
      </c>
      <c r="P853" s="114" t="s">
        <v>1255</v>
      </c>
      <c r="Q853" s="8"/>
    </row>
    <row r="854" spans="1:17" ht="18" customHeight="1" x14ac:dyDescent="0.3">
      <c r="A854" s="8" t="s">
        <v>1254</v>
      </c>
      <c r="B854" s="8" t="s">
        <v>1255</v>
      </c>
      <c r="C854" s="8" t="s">
        <v>661</v>
      </c>
      <c r="D854" s="8">
        <v>2</v>
      </c>
      <c r="E854" s="8" t="s">
        <v>1213</v>
      </c>
      <c r="F854" s="8">
        <v>1</v>
      </c>
      <c r="G854" s="8" t="s">
        <v>1252</v>
      </c>
      <c r="H854" s="8">
        <v>1</v>
      </c>
      <c r="I854" s="8" t="s">
        <v>658</v>
      </c>
      <c r="J854" s="8">
        <v>3</v>
      </c>
      <c r="K854" s="8" t="s">
        <v>25</v>
      </c>
      <c r="L854" s="8">
        <v>2</v>
      </c>
      <c r="M854" s="8" t="s">
        <v>78</v>
      </c>
      <c r="N854" s="8" t="s">
        <v>1134</v>
      </c>
      <c r="O854" s="8" t="s">
        <v>1256</v>
      </c>
      <c r="P854" s="114" t="s">
        <v>1255</v>
      </c>
      <c r="Q854" s="8"/>
    </row>
    <row r="855" spans="1:17" ht="18" customHeight="1" x14ac:dyDescent="0.3">
      <c r="A855" s="8" t="s">
        <v>1254</v>
      </c>
      <c r="B855" s="8" t="s">
        <v>1255</v>
      </c>
      <c r="C855" s="8" t="s">
        <v>661</v>
      </c>
      <c r="D855" s="8">
        <v>2</v>
      </c>
      <c r="E855" s="8" t="s">
        <v>1213</v>
      </c>
      <c r="F855" s="8">
        <v>1</v>
      </c>
      <c r="G855" s="8" t="s">
        <v>1252</v>
      </c>
      <c r="H855" s="8">
        <v>1</v>
      </c>
      <c r="I855" s="8" t="s">
        <v>658</v>
      </c>
      <c r="J855" s="8">
        <v>3</v>
      </c>
      <c r="K855" s="8" t="s">
        <v>25</v>
      </c>
      <c r="L855" s="8">
        <v>2</v>
      </c>
      <c r="M855" s="8" t="s">
        <v>78</v>
      </c>
      <c r="N855" s="8" t="s">
        <v>1135</v>
      </c>
      <c r="O855" s="8" t="s">
        <v>1256</v>
      </c>
      <c r="P855" s="114" t="s">
        <v>1255</v>
      </c>
      <c r="Q855" s="8"/>
    </row>
    <row r="856" spans="1:17" ht="18" customHeight="1" x14ac:dyDescent="0.3">
      <c r="A856" s="8" t="s">
        <v>1254</v>
      </c>
      <c r="B856" s="8" t="s">
        <v>1255</v>
      </c>
      <c r="C856" s="8" t="s">
        <v>661</v>
      </c>
      <c r="D856" s="8">
        <v>2</v>
      </c>
      <c r="E856" s="8" t="s">
        <v>1213</v>
      </c>
      <c r="F856" s="8">
        <v>1</v>
      </c>
      <c r="G856" s="8" t="s">
        <v>1252</v>
      </c>
      <c r="H856" s="8">
        <v>1</v>
      </c>
      <c r="I856" s="8" t="s">
        <v>658</v>
      </c>
      <c r="J856" s="8">
        <v>3</v>
      </c>
      <c r="K856" s="8" t="s">
        <v>25</v>
      </c>
      <c r="L856" s="8">
        <v>2</v>
      </c>
      <c r="M856" s="8" t="s">
        <v>78</v>
      </c>
      <c r="N856" s="8" t="s">
        <v>1136</v>
      </c>
      <c r="O856" s="8" t="s">
        <v>1256</v>
      </c>
      <c r="P856" s="114" t="s">
        <v>1255</v>
      </c>
      <c r="Q856" s="8"/>
    </row>
    <row r="857" spans="1:17" ht="18" customHeight="1" x14ac:dyDescent="0.3">
      <c r="A857" s="8" t="s">
        <v>1254</v>
      </c>
      <c r="B857" s="8" t="s">
        <v>1255</v>
      </c>
      <c r="C857" s="8" t="s">
        <v>661</v>
      </c>
      <c r="D857" s="8">
        <v>2</v>
      </c>
      <c r="E857" s="8" t="s">
        <v>1213</v>
      </c>
      <c r="F857" s="8">
        <v>1</v>
      </c>
      <c r="G857" s="8" t="s">
        <v>1252</v>
      </c>
      <c r="H857" s="8">
        <v>1</v>
      </c>
      <c r="I857" s="8" t="s">
        <v>658</v>
      </c>
      <c r="J857" s="8">
        <v>3</v>
      </c>
      <c r="K857" s="8" t="s">
        <v>25</v>
      </c>
      <c r="L857" s="8">
        <v>2</v>
      </c>
      <c r="M857" s="8" t="s">
        <v>78</v>
      </c>
      <c r="N857" s="8" t="s">
        <v>1137</v>
      </c>
      <c r="O857" s="8" t="s">
        <v>1256</v>
      </c>
      <c r="P857" s="114" t="s">
        <v>1255</v>
      </c>
      <c r="Q857" s="8"/>
    </row>
    <row r="858" spans="1:17" ht="18" customHeight="1" x14ac:dyDescent="0.3">
      <c r="A858" s="8" t="s">
        <v>1254</v>
      </c>
      <c r="B858" s="8" t="s">
        <v>1255</v>
      </c>
      <c r="C858" s="8" t="s">
        <v>661</v>
      </c>
      <c r="D858" s="8">
        <v>2</v>
      </c>
      <c r="E858" s="8" t="s">
        <v>1213</v>
      </c>
      <c r="F858" s="8">
        <v>1</v>
      </c>
      <c r="G858" s="8" t="s">
        <v>1252</v>
      </c>
      <c r="H858" s="8">
        <v>1</v>
      </c>
      <c r="I858" s="8" t="s">
        <v>658</v>
      </c>
      <c r="J858" s="8">
        <v>3</v>
      </c>
      <c r="K858" s="8" t="s">
        <v>25</v>
      </c>
      <c r="L858" s="8">
        <v>2</v>
      </c>
      <c r="M858" s="8" t="s">
        <v>78</v>
      </c>
      <c r="N858" s="8" t="s">
        <v>1138</v>
      </c>
      <c r="O858" s="8" t="s">
        <v>1256</v>
      </c>
      <c r="P858" s="114" t="s">
        <v>1255</v>
      </c>
      <c r="Q858" s="8"/>
    </row>
    <row r="859" spans="1:17" ht="18" customHeight="1" x14ac:dyDescent="0.3">
      <c r="A859" s="8" t="s">
        <v>1254</v>
      </c>
      <c r="B859" s="8" t="s">
        <v>1255</v>
      </c>
      <c r="C859" s="8" t="s">
        <v>661</v>
      </c>
      <c r="D859" s="8">
        <v>2</v>
      </c>
      <c r="E859" s="8" t="s">
        <v>1213</v>
      </c>
      <c r="F859" s="8">
        <v>1</v>
      </c>
      <c r="G859" s="8" t="s">
        <v>1252</v>
      </c>
      <c r="H859" s="8">
        <v>1</v>
      </c>
      <c r="I859" s="8" t="s">
        <v>658</v>
      </c>
      <c r="J859" s="8">
        <v>3</v>
      </c>
      <c r="K859" s="8" t="s">
        <v>25</v>
      </c>
      <c r="L859" s="8">
        <v>2</v>
      </c>
      <c r="M859" s="8" t="s">
        <v>78</v>
      </c>
      <c r="N859" s="8" t="s">
        <v>1139</v>
      </c>
      <c r="O859" s="8" t="s">
        <v>1256</v>
      </c>
      <c r="P859" s="114" t="s">
        <v>1255</v>
      </c>
      <c r="Q859" s="8"/>
    </row>
    <row r="860" spans="1:17" ht="18" customHeight="1" x14ac:dyDescent="0.3">
      <c r="A860" s="8" t="s">
        <v>1254</v>
      </c>
      <c r="B860" s="8" t="s">
        <v>1255</v>
      </c>
      <c r="C860" s="8" t="s">
        <v>661</v>
      </c>
      <c r="D860" s="8">
        <v>2</v>
      </c>
      <c r="E860" s="8" t="s">
        <v>1213</v>
      </c>
      <c r="F860" s="8">
        <v>1</v>
      </c>
      <c r="G860" s="8" t="s">
        <v>1252</v>
      </c>
      <c r="H860" s="8">
        <v>1</v>
      </c>
      <c r="I860" s="8" t="s">
        <v>658</v>
      </c>
      <c r="J860" s="8">
        <v>3</v>
      </c>
      <c r="K860" s="8" t="s">
        <v>25</v>
      </c>
      <c r="L860" s="8">
        <v>2</v>
      </c>
      <c r="M860" s="8" t="s">
        <v>318</v>
      </c>
      <c r="N860" s="8" t="s">
        <v>1150</v>
      </c>
      <c r="O860" s="8" t="s">
        <v>1256</v>
      </c>
      <c r="P860" s="114" t="s">
        <v>1255</v>
      </c>
      <c r="Q860" s="8"/>
    </row>
    <row r="861" spans="1:17" ht="18" customHeight="1" x14ac:dyDescent="0.3">
      <c r="A861" s="8" t="s">
        <v>1254</v>
      </c>
      <c r="B861" s="8" t="s">
        <v>1255</v>
      </c>
      <c r="C861" s="8" t="s">
        <v>661</v>
      </c>
      <c r="D861" s="8">
        <v>2</v>
      </c>
      <c r="E861" s="8" t="s">
        <v>1213</v>
      </c>
      <c r="F861" s="8">
        <v>1</v>
      </c>
      <c r="G861" s="8" t="s">
        <v>1252</v>
      </c>
      <c r="H861" s="8">
        <v>1</v>
      </c>
      <c r="I861" s="8" t="s">
        <v>658</v>
      </c>
      <c r="J861" s="8">
        <v>3</v>
      </c>
      <c r="K861" s="8" t="s">
        <v>25</v>
      </c>
      <c r="L861" s="8">
        <v>2</v>
      </c>
      <c r="M861" s="8" t="s">
        <v>321</v>
      </c>
      <c r="N861" s="8" t="s">
        <v>1162</v>
      </c>
      <c r="O861" s="8" t="s">
        <v>1256</v>
      </c>
      <c r="P861" s="114" t="s">
        <v>1255</v>
      </c>
      <c r="Q861" s="8"/>
    </row>
    <row r="862" spans="1:17" ht="18" customHeight="1" x14ac:dyDescent="0.3">
      <c r="A862" s="8" t="s">
        <v>1254</v>
      </c>
      <c r="B862" s="8" t="s">
        <v>1255</v>
      </c>
      <c r="C862" s="8" t="s">
        <v>661</v>
      </c>
      <c r="D862" s="8">
        <v>2</v>
      </c>
      <c r="E862" s="8" t="s">
        <v>1213</v>
      </c>
      <c r="F862" s="8">
        <v>1</v>
      </c>
      <c r="G862" s="8" t="s">
        <v>1252</v>
      </c>
      <c r="H862" s="8">
        <v>1</v>
      </c>
      <c r="I862" s="8" t="s">
        <v>658</v>
      </c>
      <c r="J862" s="8">
        <v>3</v>
      </c>
      <c r="K862" s="8" t="s">
        <v>25</v>
      </c>
      <c r="L862" s="8">
        <v>2</v>
      </c>
      <c r="M862" s="8" t="s">
        <v>321</v>
      </c>
      <c r="N862" s="8" t="s">
        <v>1177</v>
      </c>
      <c r="O862" s="8" t="s">
        <v>1256</v>
      </c>
      <c r="P862" s="114" t="s">
        <v>1255</v>
      </c>
      <c r="Q862" s="8"/>
    </row>
    <row r="863" spans="1:17" ht="18" customHeight="1" x14ac:dyDescent="0.3">
      <c r="A863" s="8" t="s">
        <v>1254</v>
      </c>
      <c r="B863" s="8" t="s">
        <v>1255</v>
      </c>
      <c r="C863" s="8" t="s">
        <v>661</v>
      </c>
      <c r="D863" s="8">
        <v>2</v>
      </c>
      <c r="E863" s="8" t="s">
        <v>1213</v>
      </c>
      <c r="F863" s="8">
        <v>1</v>
      </c>
      <c r="G863" s="8" t="s">
        <v>1252</v>
      </c>
      <c r="H863" s="8">
        <v>1</v>
      </c>
      <c r="I863" s="8" t="s">
        <v>658</v>
      </c>
      <c r="J863" s="8">
        <v>3</v>
      </c>
      <c r="K863" s="8" t="s">
        <v>25</v>
      </c>
      <c r="L863" s="8">
        <v>2</v>
      </c>
      <c r="M863" s="8" t="s">
        <v>321</v>
      </c>
      <c r="N863" s="8" t="s">
        <v>1178</v>
      </c>
      <c r="O863" s="8" t="s">
        <v>1256</v>
      </c>
      <c r="P863" s="114" t="s">
        <v>1255</v>
      </c>
      <c r="Q863" s="8"/>
    </row>
    <row r="864" spans="1:17" ht="18" customHeight="1" x14ac:dyDescent="0.3">
      <c r="A864" s="8" t="s">
        <v>1254</v>
      </c>
      <c r="B864" s="8" t="s">
        <v>1255</v>
      </c>
      <c r="C864" s="8" t="s">
        <v>661</v>
      </c>
      <c r="D864" s="8">
        <v>2</v>
      </c>
      <c r="E864" s="8" t="s">
        <v>1213</v>
      </c>
      <c r="F864" s="8">
        <v>1</v>
      </c>
      <c r="G864" s="8" t="s">
        <v>1252</v>
      </c>
      <c r="H864" s="8">
        <v>1</v>
      </c>
      <c r="I864" s="8" t="s">
        <v>658</v>
      </c>
      <c r="J864" s="8">
        <v>3</v>
      </c>
      <c r="K864" s="8" t="s">
        <v>25</v>
      </c>
      <c r="L864" s="8">
        <v>2</v>
      </c>
      <c r="M864" s="8" t="s">
        <v>371</v>
      </c>
      <c r="N864" s="8" t="s">
        <v>1163</v>
      </c>
      <c r="O864" s="8" t="s">
        <v>1256</v>
      </c>
      <c r="P864" s="114" t="s">
        <v>1255</v>
      </c>
      <c r="Q864" s="8"/>
    </row>
    <row r="865" spans="1:17" ht="18" customHeight="1" x14ac:dyDescent="0.3">
      <c r="A865" s="8" t="s">
        <v>1254</v>
      </c>
      <c r="B865" s="8" t="s">
        <v>1255</v>
      </c>
      <c r="C865" s="8" t="s">
        <v>661</v>
      </c>
      <c r="D865" s="8">
        <v>2</v>
      </c>
      <c r="E865" s="8" t="s">
        <v>1213</v>
      </c>
      <c r="F865" s="8">
        <v>1</v>
      </c>
      <c r="G865" s="8" t="s">
        <v>1252</v>
      </c>
      <c r="H865" s="8">
        <v>1</v>
      </c>
      <c r="I865" s="8" t="s">
        <v>658</v>
      </c>
      <c r="J865" s="8">
        <v>3</v>
      </c>
      <c r="K865" s="8" t="s">
        <v>25</v>
      </c>
      <c r="L865" s="8">
        <v>2</v>
      </c>
      <c r="M865" s="8" t="s">
        <v>371</v>
      </c>
      <c r="N865" s="8" t="s">
        <v>1164</v>
      </c>
      <c r="O865" s="8" t="s">
        <v>1256</v>
      </c>
      <c r="P865" s="114" t="s">
        <v>1255</v>
      </c>
      <c r="Q865" s="8"/>
    </row>
    <row r="866" spans="1:17" ht="18" customHeight="1" x14ac:dyDescent="0.3">
      <c r="A866" s="8" t="s">
        <v>1254</v>
      </c>
      <c r="B866" s="8" t="s">
        <v>1255</v>
      </c>
      <c r="C866" s="8" t="s">
        <v>661</v>
      </c>
      <c r="D866" s="8">
        <v>2</v>
      </c>
      <c r="E866" s="8" t="s">
        <v>1213</v>
      </c>
      <c r="F866" s="8">
        <v>1</v>
      </c>
      <c r="G866" s="8" t="s">
        <v>1252</v>
      </c>
      <c r="H866" s="8">
        <v>1</v>
      </c>
      <c r="I866" s="8" t="s">
        <v>658</v>
      </c>
      <c r="J866" s="8">
        <v>3</v>
      </c>
      <c r="K866" s="8" t="s">
        <v>25</v>
      </c>
      <c r="L866" s="8">
        <v>2</v>
      </c>
      <c r="M866" s="8" t="s">
        <v>371</v>
      </c>
      <c r="N866" s="8" t="s">
        <v>1165</v>
      </c>
      <c r="O866" s="8" t="s">
        <v>1256</v>
      </c>
      <c r="P866" s="114" t="s">
        <v>1255</v>
      </c>
      <c r="Q866" s="8"/>
    </row>
    <row r="867" spans="1:17" ht="18" customHeight="1" x14ac:dyDescent="0.3">
      <c r="A867" s="8" t="s">
        <v>1254</v>
      </c>
      <c r="B867" s="8" t="s">
        <v>1255</v>
      </c>
      <c r="C867" s="8" t="s">
        <v>661</v>
      </c>
      <c r="D867" s="8">
        <v>2</v>
      </c>
      <c r="E867" s="8" t="s">
        <v>1213</v>
      </c>
      <c r="F867" s="8">
        <v>1</v>
      </c>
      <c r="G867" s="8" t="s">
        <v>1252</v>
      </c>
      <c r="H867" s="8">
        <v>1</v>
      </c>
      <c r="I867" s="8" t="s">
        <v>658</v>
      </c>
      <c r="J867" s="8">
        <v>3</v>
      </c>
      <c r="K867" s="8" t="s">
        <v>25</v>
      </c>
      <c r="L867" s="8">
        <v>2</v>
      </c>
      <c r="M867" s="8" t="s">
        <v>371</v>
      </c>
      <c r="N867" s="8" t="s">
        <v>1166</v>
      </c>
      <c r="O867" s="8" t="s">
        <v>1256</v>
      </c>
      <c r="P867" s="114" t="s">
        <v>1255</v>
      </c>
      <c r="Q867" s="8"/>
    </row>
    <row r="868" spans="1:17" ht="18" customHeight="1" x14ac:dyDescent="0.3">
      <c r="A868" s="8" t="s">
        <v>1254</v>
      </c>
      <c r="B868" s="8" t="s">
        <v>1255</v>
      </c>
      <c r="C868" s="8" t="s">
        <v>661</v>
      </c>
      <c r="D868" s="8">
        <v>2</v>
      </c>
      <c r="E868" s="8" t="s">
        <v>1213</v>
      </c>
      <c r="F868" s="8">
        <v>1</v>
      </c>
      <c r="G868" s="8" t="s">
        <v>1252</v>
      </c>
      <c r="H868" s="8">
        <v>1</v>
      </c>
      <c r="I868" s="8" t="s">
        <v>658</v>
      </c>
      <c r="J868" s="8">
        <v>3</v>
      </c>
      <c r="K868" s="8" t="s">
        <v>25</v>
      </c>
      <c r="L868" s="8">
        <v>2</v>
      </c>
      <c r="M868" s="8" t="s">
        <v>371</v>
      </c>
      <c r="N868" s="8" t="s">
        <v>1167</v>
      </c>
      <c r="O868" s="8" t="s">
        <v>1256</v>
      </c>
      <c r="P868" s="114" t="s">
        <v>1255</v>
      </c>
      <c r="Q868" s="8"/>
    </row>
    <row r="869" spans="1:17" ht="18" customHeight="1" x14ac:dyDescent="0.3">
      <c r="A869" s="8" t="s">
        <v>1254</v>
      </c>
      <c r="B869" s="8" t="s">
        <v>1255</v>
      </c>
      <c r="C869" s="8" t="s">
        <v>661</v>
      </c>
      <c r="D869" s="8">
        <v>2</v>
      </c>
      <c r="E869" s="8" t="s">
        <v>1213</v>
      </c>
      <c r="F869" s="8">
        <v>1</v>
      </c>
      <c r="G869" s="8" t="s">
        <v>1252</v>
      </c>
      <c r="H869" s="8">
        <v>1</v>
      </c>
      <c r="I869" s="8" t="s">
        <v>658</v>
      </c>
      <c r="J869" s="8">
        <v>3</v>
      </c>
      <c r="K869" s="8" t="s">
        <v>25</v>
      </c>
      <c r="L869" s="8">
        <v>2</v>
      </c>
      <c r="M869" s="8" t="s">
        <v>371</v>
      </c>
      <c r="N869" s="8" t="s">
        <v>1168</v>
      </c>
      <c r="O869" s="8" t="s">
        <v>1256</v>
      </c>
      <c r="P869" s="114" t="s">
        <v>1255</v>
      </c>
      <c r="Q869" s="8"/>
    </row>
    <row r="870" spans="1:17" ht="18" customHeight="1" x14ac:dyDescent="0.3">
      <c r="A870" s="8" t="s">
        <v>1254</v>
      </c>
      <c r="B870" s="8" t="s">
        <v>1255</v>
      </c>
      <c r="C870" s="8" t="s">
        <v>661</v>
      </c>
      <c r="D870" s="8">
        <v>2</v>
      </c>
      <c r="E870" s="8" t="s">
        <v>1213</v>
      </c>
      <c r="F870" s="8">
        <v>1</v>
      </c>
      <c r="G870" s="8" t="s">
        <v>1252</v>
      </c>
      <c r="H870" s="8">
        <v>1</v>
      </c>
      <c r="I870" s="8" t="s">
        <v>658</v>
      </c>
      <c r="J870" s="8">
        <v>3</v>
      </c>
      <c r="K870" s="8" t="s">
        <v>25</v>
      </c>
      <c r="L870" s="8">
        <v>2</v>
      </c>
      <c r="M870" s="8" t="s">
        <v>371</v>
      </c>
      <c r="N870" s="8" t="s">
        <v>1169</v>
      </c>
      <c r="O870" s="8" t="s">
        <v>1256</v>
      </c>
      <c r="P870" s="114" t="s">
        <v>1255</v>
      </c>
      <c r="Q870" s="8"/>
    </row>
    <row r="871" spans="1:17" ht="18" customHeight="1" x14ac:dyDescent="0.3">
      <c r="A871" s="8" t="s">
        <v>1254</v>
      </c>
      <c r="B871" s="8" t="s">
        <v>1255</v>
      </c>
      <c r="C871" s="8" t="s">
        <v>661</v>
      </c>
      <c r="D871" s="8">
        <v>2</v>
      </c>
      <c r="E871" s="8" t="s">
        <v>1213</v>
      </c>
      <c r="F871" s="8">
        <v>1</v>
      </c>
      <c r="G871" s="8" t="s">
        <v>1252</v>
      </c>
      <c r="H871" s="8">
        <v>1</v>
      </c>
      <c r="I871" s="8" t="s">
        <v>658</v>
      </c>
      <c r="J871" s="8">
        <v>3</v>
      </c>
      <c r="K871" s="8" t="s">
        <v>25</v>
      </c>
      <c r="L871" s="8">
        <v>2</v>
      </c>
      <c r="M871" s="8" t="s">
        <v>371</v>
      </c>
      <c r="N871" s="8" t="s">
        <v>1170</v>
      </c>
      <c r="O871" s="8" t="s">
        <v>1256</v>
      </c>
      <c r="P871" s="114" t="s">
        <v>1255</v>
      </c>
      <c r="Q871" s="8"/>
    </row>
    <row r="872" spans="1:17" ht="18" customHeight="1" x14ac:dyDescent="0.3">
      <c r="A872" s="8" t="s">
        <v>1254</v>
      </c>
      <c r="B872" s="8" t="s">
        <v>1255</v>
      </c>
      <c r="C872" s="8" t="s">
        <v>661</v>
      </c>
      <c r="D872" s="8">
        <v>2</v>
      </c>
      <c r="E872" s="8" t="s">
        <v>1213</v>
      </c>
      <c r="F872" s="8">
        <v>1</v>
      </c>
      <c r="G872" s="8" t="s">
        <v>1252</v>
      </c>
      <c r="H872" s="8">
        <v>1</v>
      </c>
      <c r="I872" s="8" t="s">
        <v>658</v>
      </c>
      <c r="J872" s="8">
        <v>3</v>
      </c>
      <c r="K872" s="8" t="s">
        <v>25</v>
      </c>
      <c r="L872" s="8">
        <v>2</v>
      </c>
      <c r="M872" s="8" t="s">
        <v>371</v>
      </c>
      <c r="N872" s="8" t="s">
        <v>1171</v>
      </c>
      <c r="O872" s="8" t="s">
        <v>1256</v>
      </c>
      <c r="P872" s="114" t="s">
        <v>1255</v>
      </c>
      <c r="Q872" s="8"/>
    </row>
    <row r="873" spans="1:17" ht="18" customHeight="1" x14ac:dyDescent="0.3">
      <c r="A873" s="8" t="s">
        <v>1254</v>
      </c>
      <c r="B873" s="8" t="s">
        <v>1255</v>
      </c>
      <c r="C873" s="8" t="s">
        <v>661</v>
      </c>
      <c r="D873" s="8">
        <v>2</v>
      </c>
      <c r="E873" s="8" t="s">
        <v>1213</v>
      </c>
      <c r="F873" s="8">
        <v>1</v>
      </c>
      <c r="G873" s="8" t="s">
        <v>1252</v>
      </c>
      <c r="H873" s="8">
        <v>1</v>
      </c>
      <c r="I873" s="8" t="s">
        <v>658</v>
      </c>
      <c r="J873" s="8">
        <v>3</v>
      </c>
      <c r="K873" s="8" t="s">
        <v>25</v>
      </c>
      <c r="L873" s="8">
        <v>2</v>
      </c>
      <c r="M873" s="8" t="s">
        <v>371</v>
      </c>
      <c r="N873" s="8" t="s">
        <v>1172</v>
      </c>
      <c r="O873" s="8" t="s">
        <v>1256</v>
      </c>
      <c r="P873" s="114" t="s">
        <v>1255</v>
      </c>
      <c r="Q873" s="8"/>
    </row>
    <row r="874" spans="1:17" ht="18" customHeight="1" x14ac:dyDescent="0.3">
      <c r="A874" s="8" t="s">
        <v>1254</v>
      </c>
      <c r="B874" s="8" t="s">
        <v>1255</v>
      </c>
      <c r="C874" s="8" t="s">
        <v>661</v>
      </c>
      <c r="D874" s="8">
        <v>2</v>
      </c>
      <c r="E874" s="8" t="s">
        <v>1213</v>
      </c>
      <c r="F874" s="8">
        <v>1</v>
      </c>
      <c r="G874" s="8" t="s">
        <v>1252</v>
      </c>
      <c r="H874" s="8">
        <v>1</v>
      </c>
      <c r="I874" s="8" t="s">
        <v>658</v>
      </c>
      <c r="J874" s="8">
        <v>3</v>
      </c>
      <c r="K874" s="8" t="s">
        <v>25</v>
      </c>
      <c r="L874" s="8">
        <v>2</v>
      </c>
      <c r="M874" s="8" t="s">
        <v>371</v>
      </c>
      <c r="N874" s="8" t="s">
        <v>1173</v>
      </c>
      <c r="O874" s="8" t="s">
        <v>1256</v>
      </c>
      <c r="P874" s="114" t="s">
        <v>1255</v>
      </c>
      <c r="Q874" s="8"/>
    </row>
    <row r="875" spans="1:17" ht="18" customHeight="1" x14ac:dyDescent="0.3">
      <c r="A875" s="8" t="s">
        <v>1254</v>
      </c>
      <c r="B875" s="8" t="s">
        <v>1255</v>
      </c>
      <c r="C875" s="8" t="s">
        <v>661</v>
      </c>
      <c r="D875" s="8">
        <v>2</v>
      </c>
      <c r="E875" s="8" t="s">
        <v>1213</v>
      </c>
      <c r="F875" s="8">
        <v>1</v>
      </c>
      <c r="G875" s="8" t="s">
        <v>1252</v>
      </c>
      <c r="H875" s="8">
        <v>1</v>
      </c>
      <c r="I875" s="8" t="s">
        <v>658</v>
      </c>
      <c r="J875" s="8">
        <v>3</v>
      </c>
      <c r="K875" s="8" t="s">
        <v>25</v>
      </c>
      <c r="L875" s="8">
        <v>2</v>
      </c>
      <c r="M875" s="8" t="s">
        <v>371</v>
      </c>
      <c r="N875" s="8" t="s">
        <v>1174</v>
      </c>
      <c r="O875" s="8" t="s">
        <v>1256</v>
      </c>
      <c r="P875" s="114" t="s">
        <v>1255</v>
      </c>
      <c r="Q875" s="8"/>
    </row>
    <row r="876" spans="1:17" ht="18" customHeight="1" x14ac:dyDescent="0.3">
      <c r="A876" s="8" t="s">
        <v>1254</v>
      </c>
      <c r="B876" s="8" t="s">
        <v>1255</v>
      </c>
      <c r="C876" s="8" t="s">
        <v>661</v>
      </c>
      <c r="D876" s="8">
        <v>2</v>
      </c>
      <c r="E876" s="8" t="s">
        <v>1213</v>
      </c>
      <c r="F876" s="8">
        <v>1</v>
      </c>
      <c r="G876" s="8" t="s">
        <v>1252</v>
      </c>
      <c r="H876" s="8">
        <v>1</v>
      </c>
      <c r="I876" s="8" t="s">
        <v>658</v>
      </c>
      <c r="J876" s="8">
        <v>3</v>
      </c>
      <c r="K876" s="8" t="s">
        <v>25</v>
      </c>
      <c r="L876" s="8">
        <v>2</v>
      </c>
      <c r="M876" s="8" t="s">
        <v>371</v>
      </c>
      <c r="N876" s="8" t="s">
        <v>1175</v>
      </c>
      <c r="O876" s="8" t="s">
        <v>1256</v>
      </c>
      <c r="P876" s="114" t="s">
        <v>1255</v>
      </c>
      <c r="Q876" s="8"/>
    </row>
    <row r="877" spans="1:17" ht="18" customHeight="1" x14ac:dyDescent="0.3">
      <c r="A877" s="8" t="s">
        <v>1254</v>
      </c>
      <c r="B877" s="8" t="s">
        <v>1255</v>
      </c>
      <c r="C877" s="8" t="s">
        <v>661</v>
      </c>
      <c r="D877" s="8">
        <v>2</v>
      </c>
      <c r="E877" s="8" t="s">
        <v>1213</v>
      </c>
      <c r="F877" s="8">
        <v>1</v>
      </c>
      <c r="G877" s="8" t="s">
        <v>1252</v>
      </c>
      <c r="H877" s="8">
        <v>1</v>
      </c>
      <c r="I877" s="8" t="s">
        <v>658</v>
      </c>
      <c r="J877" s="8">
        <v>3</v>
      </c>
      <c r="K877" s="8" t="s">
        <v>25</v>
      </c>
      <c r="L877" s="8">
        <v>2</v>
      </c>
      <c r="M877" s="8" t="s">
        <v>371</v>
      </c>
      <c r="N877" s="8" t="s">
        <v>1176</v>
      </c>
      <c r="O877" s="8" t="s">
        <v>1256</v>
      </c>
      <c r="P877" s="114" t="s">
        <v>1255</v>
      </c>
      <c r="Q877" s="8"/>
    </row>
    <row r="878" spans="1:17" ht="18" customHeight="1" x14ac:dyDescent="0.3">
      <c r="A878" s="8" t="s">
        <v>1254</v>
      </c>
      <c r="B878" s="8" t="s">
        <v>1255</v>
      </c>
      <c r="C878" s="8" t="s">
        <v>661</v>
      </c>
      <c r="D878" s="8">
        <v>2</v>
      </c>
      <c r="E878" s="8" t="s">
        <v>1213</v>
      </c>
      <c r="F878" s="8">
        <v>1</v>
      </c>
      <c r="G878" s="8" t="s">
        <v>1252</v>
      </c>
      <c r="H878" s="8">
        <v>1</v>
      </c>
      <c r="I878" s="8" t="s">
        <v>658</v>
      </c>
      <c r="J878" s="8">
        <v>3</v>
      </c>
      <c r="K878" s="8" t="s">
        <v>25</v>
      </c>
      <c r="L878" s="8">
        <v>2</v>
      </c>
      <c r="M878" s="8" t="s">
        <v>371</v>
      </c>
      <c r="N878" s="8" t="s">
        <v>1180</v>
      </c>
      <c r="O878" s="8" t="s">
        <v>1256</v>
      </c>
      <c r="P878" s="114" t="s">
        <v>1255</v>
      </c>
      <c r="Q878" s="8"/>
    </row>
    <row r="879" spans="1:17" ht="18" customHeight="1" x14ac:dyDescent="0.3">
      <c r="A879" s="8" t="s">
        <v>1254</v>
      </c>
      <c r="B879" s="8" t="s">
        <v>1255</v>
      </c>
      <c r="C879" s="8" t="s">
        <v>661</v>
      </c>
      <c r="D879" s="8">
        <v>2</v>
      </c>
      <c r="E879" s="8" t="s">
        <v>1213</v>
      </c>
      <c r="F879" s="8">
        <v>1</v>
      </c>
      <c r="G879" s="8" t="s">
        <v>1252</v>
      </c>
      <c r="H879" s="8">
        <v>1</v>
      </c>
      <c r="I879" s="8" t="s">
        <v>658</v>
      </c>
      <c r="J879" s="8">
        <v>3</v>
      </c>
      <c r="K879" s="8" t="s">
        <v>25</v>
      </c>
      <c r="L879" s="8">
        <v>2</v>
      </c>
      <c r="M879" s="8" t="s">
        <v>371</v>
      </c>
      <c r="N879" s="8" t="s">
        <v>1181</v>
      </c>
      <c r="O879" s="8" t="s">
        <v>1256</v>
      </c>
      <c r="P879" s="114" t="s">
        <v>1255</v>
      </c>
      <c r="Q879" s="8"/>
    </row>
    <row r="880" spans="1:17" ht="18" customHeight="1" x14ac:dyDescent="0.3">
      <c r="A880" s="8" t="s">
        <v>1254</v>
      </c>
      <c r="B880" s="8" t="s">
        <v>1255</v>
      </c>
      <c r="C880" s="8" t="s">
        <v>661</v>
      </c>
      <c r="D880" s="8">
        <v>2</v>
      </c>
      <c r="E880" s="8" t="s">
        <v>1213</v>
      </c>
      <c r="F880" s="8">
        <v>1</v>
      </c>
      <c r="G880" s="8" t="s">
        <v>1252</v>
      </c>
      <c r="H880" s="8">
        <v>1</v>
      </c>
      <c r="I880" s="8" t="s">
        <v>658</v>
      </c>
      <c r="J880" s="8">
        <v>3</v>
      </c>
      <c r="K880" s="8" t="s">
        <v>25</v>
      </c>
      <c r="L880" s="8">
        <v>2</v>
      </c>
      <c r="M880" s="8" t="s">
        <v>371</v>
      </c>
      <c r="N880" s="8" t="s">
        <v>1182</v>
      </c>
      <c r="O880" s="8" t="s">
        <v>1256</v>
      </c>
      <c r="P880" s="114" t="s">
        <v>1255</v>
      </c>
      <c r="Q880" s="8"/>
    </row>
    <row r="881" spans="1:17" ht="18" customHeight="1" x14ac:dyDescent="0.3">
      <c r="A881" s="8" t="s">
        <v>1254</v>
      </c>
      <c r="B881" s="8" t="s">
        <v>1255</v>
      </c>
      <c r="C881" s="8" t="s">
        <v>661</v>
      </c>
      <c r="D881" s="8">
        <v>2</v>
      </c>
      <c r="E881" s="8" t="s">
        <v>1213</v>
      </c>
      <c r="F881" s="8">
        <v>1</v>
      </c>
      <c r="G881" s="8" t="s">
        <v>1252</v>
      </c>
      <c r="H881" s="8">
        <v>1</v>
      </c>
      <c r="I881" s="8" t="s">
        <v>658</v>
      </c>
      <c r="J881" s="8">
        <v>3</v>
      </c>
      <c r="K881" s="8" t="s">
        <v>25</v>
      </c>
      <c r="L881" s="8">
        <v>2</v>
      </c>
      <c r="M881" s="8" t="s">
        <v>371</v>
      </c>
      <c r="N881" s="8" t="s">
        <v>1183</v>
      </c>
      <c r="O881" s="8" t="s">
        <v>1256</v>
      </c>
      <c r="P881" s="114" t="s">
        <v>1255</v>
      </c>
      <c r="Q881" s="8"/>
    </row>
    <row r="882" spans="1:17" ht="18" customHeight="1" x14ac:dyDescent="0.3">
      <c r="A882" s="8" t="s">
        <v>1257</v>
      </c>
      <c r="B882" s="8" t="s">
        <v>1258</v>
      </c>
      <c r="C882" s="8" t="s">
        <v>661</v>
      </c>
      <c r="D882" s="8">
        <v>2</v>
      </c>
      <c r="E882" s="8" t="s">
        <v>1213</v>
      </c>
      <c r="F882" s="8">
        <v>1</v>
      </c>
      <c r="G882" s="8" t="s">
        <v>1252</v>
      </c>
      <c r="H882" s="8">
        <v>1</v>
      </c>
      <c r="I882" s="8" t="s">
        <v>658</v>
      </c>
      <c r="J882" s="8">
        <v>3</v>
      </c>
      <c r="K882" s="8" t="s">
        <v>25</v>
      </c>
      <c r="L882" s="8">
        <v>2</v>
      </c>
      <c r="M882" s="8" t="s">
        <v>317</v>
      </c>
      <c r="N882" s="8" t="s">
        <v>1070</v>
      </c>
      <c r="O882" s="8" t="s">
        <v>1259</v>
      </c>
      <c r="P882" s="114" t="s">
        <v>1258</v>
      </c>
      <c r="Q882" s="8"/>
    </row>
    <row r="883" spans="1:17" ht="18" customHeight="1" x14ac:dyDescent="0.3">
      <c r="A883" s="8" t="s">
        <v>1257</v>
      </c>
      <c r="B883" s="8" t="s">
        <v>1258</v>
      </c>
      <c r="C883" s="8" t="s">
        <v>661</v>
      </c>
      <c r="D883" s="8">
        <v>2</v>
      </c>
      <c r="E883" s="8" t="s">
        <v>1213</v>
      </c>
      <c r="F883" s="8">
        <v>1</v>
      </c>
      <c r="G883" s="8" t="s">
        <v>1252</v>
      </c>
      <c r="H883" s="8">
        <v>1</v>
      </c>
      <c r="I883" s="8" t="s">
        <v>658</v>
      </c>
      <c r="J883" s="8">
        <v>3</v>
      </c>
      <c r="K883" s="8" t="s">
        <v>25</v>
      </c>
      <c r="L883" s="8">
        <v>2</v>
      </c>
      <c r="M883" s="8" t="s">
        <v>317</v>
      </c>
      <c r="N883" s="8" t="s">
        <v>1072</v>
      </c>
      <c r="O883" s="8" t="s">
        <v>1259</v>
      </c>
      <c r="P883" s="114" t="s">
        <v>1258</v>
      </c>
      <c r="Q883" s="8"/>
    </row>
    <row r="884" spans="1:17" ht="18" customHeight="1" x14ac:dyDescent="0.3">
      <c r="A884" s="8" t="s">
        <v>1257</v>
      </c>
      <c r="B884" s="8" t="s">
        <v>1258</v>
      </c>
      <c r="C884" s="8" t="s">
        <v>661</v>
      </c>
      <c r="D884" s="8">
        <v>2</v>
      </c>
      <c r="E884" s="8" t="s">
        <v>1213</v>
      </c>
      <c r="F884" s="8">
        <v>1</v>
      </c>
      <c r="G884" s="8" t="s">
        <v>1252</v>
      </c>
      <c r="H884" s="8">
        <v>1</v>
      </c>
      <c r="I884" s="8" t="s">
        <v>658</v>
      </c>
      <c r="J884" s="8">
        <v>3</v>
      </c>
      <c r="K884" s="8" t="s">
        <v>25</v>
      </c>
      <c r="L884" s="8">
        <v>2</v>
      </c>
      <c r="M884" s="8" t="s">
        <v>317</v>
      </c>
      <c r="N884" s="8" t="s">
        <v>1105</v>
      </c>
      <c r="O884" s="8" t="s">
        <v>1259</v>
      </c>
      <c r="P884" s="114" t="s">
        <v>1258</v>
      </c>
      <c r="Q884" s="8"/>
    </row>
    <row r="885" spans="1:17" ht="18" customHeight="1" x14ac:dyDescent="0.3">
      <c r="A885" s="8" t="s">
        <v>1257</v>
      </c>
      <c r="B885" s="8" t="s">
        <v>1258</v>
      </c>
      <c r="C885" s="8" t="s">
        <v>661</v>
      </c>
      <c r="D885" s="8">
        <v>2</v>
      </c>
      <c r="E885" s="8" t="s">
        <v>1213</v>
      </c>
      <c r="F885" s="8">
        <v>1</v>
      </c>
      <c r="G885" s="8" t="s">
        <v>1252</v>
      </c>
      <c r="H885" s="8">
        <v>1</v>
      </c>
      <c r="I885" s="8" t="s">
        <v>658</v>
      </c>
      <c r="J885" s="8">
        <v>3</v>
      </c>
      <c r="K885" s="8" t="s">
        <v>25</v>
      </c>
      <c r="L885" s="8">
        <v>2</v>
      </c>
      <c r="M885" s="8" t="s">
        <v>317</v>
      </c>
      <c r="N885" s="8" t="s">
        <v>1106</v>
      </c>
      <c r="O885" s="8" t="s">
        <v>1259</v>
      </c>
      <c r="P885" s="114" t="s">
        <v>1258</v>
      </c>
      <c r="Q885" s="8"/>
    </row>
    <row r="886" spans="1:17" ht="18" customHeight="1" x14ac:dyDescent="0.3">
      <c r="A886" s="8" t="s">
        <v>1257</v>
      </c>
      <c r="B886" s="8" t="s">
        <v>1258</v>
      </c>
      <c r="C886" s="8" t="s">
        <v>661</v>
      </c>
      <c r="D886" s="8">
        <v>2</v>
      </c>
      <c r="E886" s="8" t="s">
        <v>1213</v>
      </c>
      <c r="F886" s="8">
        <v>1</v>
      </c>
      <c r="G886" s="8" t="s">
        <v>1252</v>
      </c>
      <c r="H886" s="8">
        <v>1</v>
      </c>
      <c r="I886" s="8" t="s">
        <v>658</v>
      </c>
      <c r="J886" s="8">
        <v>3</v>
      </c>
      <c r="K886" s="8" t="s">
        <v>25</v>
      </c>
      <c r="L886" s="8">
        <v>2</v>
      </c>
      <c r="M886" s="8" t="s">
        <v>317</v>
      </c>
      <c r="N886" s="8" t="s">
        <v>1107</v>
      </c>
      <c r="O886" s="8" t="s">
        <v>1259</v>
      </c>
      <c r="P886" s="114" t="s">
        <v>1258</v>
      </c>
      <c r="Q886" s="8"/>
    </row>
    <row r="887" spans="1:17" ht="18" customHeight="1" x14ac:dyDescent="0.3">
      <c r="A887" s="8" t="s">
        <v>1257</v>
      </c>
      <c r="B887" s="8" t="s">
        <v>1258</v>
      </c>
      <c r="C887" s="8" t="s">
        <v>661</v>
      </c>
      <c r="D887" s="8">
        <v>2</v>
      </c>
      <c r="E887" s="8" t="s">
        <v>1213</v>
      </c>
      <c r="F887" s="8">
        <v>1</v>
      </c>
      <c r="G887" s="8" t="s">
        <v>1252</v>
      </c>
      <c r="H887" s="8">
        <v>1</v>
      </c>
      <c r="I887" s="8" t="s">
        <v>658</v>
      </c>
      <c r="J887" s="8">
        <v>3</v>
      </c>
      <c r="K887" s="8" t="s">
        <v>25</v>
      </c>
      <c r="L887" s="8">
        <v>2</v>
      </c>
      <c r="M887" s="8" t="s">
        <v>317</v>
      </c>
      <c r="N887" s="8" t="s">
        <v>1108</v>
      </c>
      <c r="O887" s="8" t="s">
        <v>1259</v>
      </c>
      <c r="P887" s="114" t="s">
        <v>1258</v>
      </c>
      <c r="Q887" s="8"/>
    </row>
    <row r="888" spans="1:17" ht="18" customHeight="1" x14ac:dyDescent="0.3">
      <c r="A888" s="8" t="s">
        <v>1257</v>
      </c>
      <c r="B888" s="8" t="s">
        <v>1258</v>
      </c>
      <c r="C888" s="8" t="s">
        <v>661</v>
      </c>
      <c r="D888" s="8">
        <v>2</v>
      </c>
      <c r="E888" s="8" t="s">
        <v>1213</v>
      </c>
      <c r="F888" s="8">
        <v>1</v>
      </c>
      <c r="G888" s="8" t="s">
        <v>1252</v>
      </c>
      <c r="H888" s="8">
        <v>1</v>
      </c>
      <c r="I888" s="8" t="s">
        <v>658</v>
      </c>
      <c r="J888" s="8">
        <v>3</v>
      </c>
      <c r="K888" s="8" t="s">
        <v>25</v>
      </c>
      <c r="L888" s="8">
        <v>2</v>
      </c>
      <c r="M888" s="8" t="s">
        <v>317</v>
      </c>
      <c r="N888" s="8" t="s">
        <v>1109</v>
      </c>
      <c r="O888" s="8" t="s">
        <v>1259</v>
      </c>
      <c r="P888" s="114" t="s">
        <v>1258</v>
      </c>
      <c r="Q888" s="8"/>
    </row>
    <row r="889" spans="1:17" ht="18" customHeight="1" x14ac:dyDescent="0.3">
      <c r="A889" s="8" t="s">
        <v>1257</v>
      </c>
      <c r="B889" s="8" t="s">
        <v>1258</v>
      </c>
      <c r="C889" s="8" t="s">
        <v>661</v>
      </c>
      <c r="D889" s="8">
        <v>2</v>
      </c>
      <c r="E889" s="8" t="s">
        <v>1213</v>
      </c>
      <c r="F889" s="8">
        <v>1</v>
      </c>
      <c r="G889" s="8" t="s">
        <v>1252</v>
      </c>
      <c r="H889" s="8">
        <v>1</v>
      </c>
      <c r="I889" s="8" t="s">
        <v>658</v>
      </c>
      <c r="J889" s="8">
        <v>3</v>
      </c>
      <c r="K889" s="8" t="s">
        <v>25</v>
      </c>
      <c r="L889" s="8">
        <v>2</v>
      </c>
      <c r="M889" s="8" t="s">
        <v>317</v>
      </c>
      <c r="N889" s="8" t="s">
        <v>1110</v>
      </c>
      <c r="O889" s="8" t="s">
        <v>1259</v>
      </c>
      <c r="P889" s="114" t="s">
        <v>1258</v>
      </c>
      <c r="Q889" s="8"/>
    </row>
    <row r="890" spans="1:17" ht="18" customHeight="1" x14ac:dyDescent="0.3">
      <c r="A890" s="8" t="s">
        <v>1257</v>
      </c>
      <c r="B890" s="8" t="s">
        <v>1258</v>
      </c>
      <c r="C890" s="8" t="s">
        <v>661</v>
      </c>
      <c r="D890" s="8">
        <v>2</v>
      </c>
      <c r="E890" s="8" t="s">
        <v>1213</v>
      </c>
      <c r="F890" s="8">
        <v>1</v>
      </c>
      <c r="G890" s="8" t="s">
        <v>1252</v>
      </c>
      <c r="H890" s="8">
        <v>1</v>
      </c>
      <c r="I890" s="8" t="s">
        <v>658</v>
      </c>
      <c r="J890" s="8">
        <v>3</v>
      </c>
      <c r="K890" s="8" t="s">
        <v>25</v>
      </c>
      <c r="L890" s="8">
        <v>2</v>
      </c>
      <c r="M890" s="8" t="s">
        <v>317</v>
      </c>
      <c r="N890" s="8" t="s">
        <v>1140</v>
      </c>
      <c r="O890" s="8" t="s">
        <v>1259</v>
      </c>
      <c r="P890" s="114" t="s">
        <v>1258</v>
      </c>
      <c r="Q890" s="8"/>
    </row>
    <row r="891" spans="1:17" ht="18" customHeight="1" x14ac:dyDescent="0.3">
      <c r="A891" s="8" t="s">
        <v>1257</v>
      </c>
      <c r="B891" s="8" t="s">
        <v>1258</v>
      </c>
      <c r="C891" s="8" t="s">
        <v>661</v>
      </c>
      <c r="D891" s="8">
        <v>2</v>
      </c>
      <c r="E891" s="8" t="s">
        <v>1213</v>
      </c>
      <c r="F891" s="8">
        <v>1</v>
      </c>
      <c r="G891" s="8" t="s">
        <v>1252</v>
      </c>
      <c r="H891" s="8">
        <v>1</v>
      </c>
      <c r="I891" s="8" t="s">
        <v>658</v>
      </c>
      <c r="J891" s="8">
        <v>3</v>
      </c>
      <c r="K891" s="8" t="s">
        <v>25</v>
      </c>
      <c r="L891" s="8">
        <v>2</v>
      </c>
      <c r="M891" s="8" t="s">
        <v>317</v>
      </c>
      <c r="N891" s="8" t="s">
        <v>1141</v>
      </c>
      <c r="O891" s="8" t="s">
        <v>1259</v>
      </c>
      <c r="P891" s="114" t="s">
        <v>1258</v>
      </c>
      <c r="Q891" s="8"/>
    </row>
    <row r="892" spans="1:17" ht="18" customHeight="1" x14ac:dyDescent="0.3">
      <c r="A892" s="8" t="s">
        <v>1257</v>
      </c>
      <c r="B892" s="8" t="s">
        <v>1258</v>
      </c>
      <c r="C892" s="8" t="s">
        <v>661</v>
      </c>
      <c r="D892" s="8">
        <v>2</v>
      </c>
      <c r="E892" s="8" t="s">
        <v>1213</v>
      </c>
      <c r="F892" s="8">
        <v>1</v>
      </c>
      <c r="G892" s="8" t="s">
        <v>1252</v>
      </c>
      <c r="H892" s="8">
        <v>1</v>
      </c>
      <c r="I892" s="8" t="s">
        <v>658</v>
      </c>
      <c r="J892" s="8">
        <v>3</v>
      </c>
      <c r="K892" s="8" t="s">
        <v>25</v>
      </c>
      <c r="L892" s="8">
        <v>2</v>
      </c>
      <c r="M892" s="8" t="s">
        <v>317</v>
      </c>
      <c r="N892" s="8" t="s">
        <v>1142</v>
      </c>
      <c r="O892" s="8" t="s">
        <v>1259</v>
      </c>
      <c r="P892" s="114" t="s">
        <v>1258</v>
      </c>
      <c r="Q892" s="8"/>
    </row>
    <row r="893" spans="1:17" ht="18" customHeight="1" x14ac:dyDescent="0.3">
      <c r="A893" s="8" t="s">
        <v>1257</v>
      </c>
      <c r="B893" s="8" t="s">
        <v>1258</v>
      </c>
      <c r="C893" s="8" t="s">
        <v>661</v>
      </c>
      <c r="D893" s="8">
        <v>2</v>
      </c>
      <c r="E893" s="8" t="s">
        <v>1213</v>
      </c>
      <c r="F893" s="8">
        <v>1</v>
      </c>
      <c r="G893" s="8" t="s">
        <v>1252</v>
      </c>
      <c r="H893" s="8">
        <v>1</v>
      </c>
      <c r="I893" s="8" t="s">
        <v>658</v>
      </c>
      <c r="J893" s="8">
        <v>3</v>
      </c>
      <c r="K893" s="8" t="s">
        <v>25</v>
      </c>
      <c r="L893" s="8">
        <v>2</v>
      </c>
      <c r="M893" s="8" t="s">
        <v>317</v>
      </c>
      <c r="N893" s="8" t="s">
        <v>1143</v>
      </c>
      <c r="O893" s="8" t="s">
        <v>1259</v>
      </c>
      <c r="P893" s="114" t="s">
        <v>1258</v>
      </c>
      <c r="Q893" s="8"/>
    </row>
    <row r="894" spans="1:17" ht="18" customHeight="1" x14ac:dyDescent="0.3">
      <c r="A894" s="8" t="s">
        <v>1257</v>
      </c>
      <c r="B894" s="8" t="s">
        <v>1258</v>
      </c>
      <c r="C894" s="8" t="s">
        <v>661</v>
      </c>
      <c r="D894" s="8">
        <v>2</v>
      </c>
      <c r="E894" s="8" t="s">
        <v>1213</v>
      </c>
      <c r="F894" s="8">
        <v>1</v>
      </c>
      <c r="G894" s="8" t="s">
        <v>1252</v>
      </c>
      <c r="H894" s="8">
        <v>1</v>
      </c>
      <c r="I894" s="8" t="s">
        <v>658</v>
      </c>
      <c r="J894" s="8">
        <v>3</v>
      </c>
      <c r="K894" s="8" t="s">
        <v>25</v>
      </c>
      <c r="L894" s="8">
        <v>2</v>
      </c>
      <c r="M894" s="8" t="s">
        <v>317</v>
      </c>
      <c r="N894" s="8" t="s">
        <v>1144</v>
      </c>
      <c r="O894" s="8" t="s">
        <v>1259</v>
      </c>
      <c r="P894" s="114" t="s">
        <v>1258</v>
      </c>
      <c r="Q894" s="8"/>
    </row>
    <row r="895" spans="1:17" ht="18" customHeight="1" x14ac:dyDescent="0.3">
      <c r="A895" s="8" t="s">
        <v>1257</v>
      </c>
      <c r="B895" s="8" t="s">
        <v>1258</v>
      </c>
      <c r="C895" s="8" t="s">
        <v>661</v>
      </c>
      <c r="D895" s="8">
        <v>2</v>
      </c>
      <c r="E895" s="8" t="s">
        <v>1213</v>
      </c>
      <c r="F895" s="8">
        <v>1</v>
      </c>
      <c r="G895" s="8" t="s">
        <v>1252</v>
      </c>
      <c r="H895" s="8">
        <v>1</v>
      </c>
      <c r="I895" s="8" t="s">
        <v>658</v>
      </c>
      <c r="J895" s="8">
        <v>3</v>
      </c>
      <c r="K895" s="8" t="s">
        <v>25</v>
      </c>
      <c r="L895" s="8">
        <v>2</v>
      </c>
      <c r="M895" s="8" t="s">
        <v>317</v>
      </c>
      <c r="N895" s="8" t="s">
        <v>1145</v>
      </c>
      <c r="O895" s="8" t="s">
        <v>1259</v>
      </c>
      <c r="P895" s="114" t="s">
        <v>1258</v>
      </c>
      <c r="Q895" s="8"/>
    </row>
    <row r="896" spans="1:17" ht="18" customHeight="1" x14ac:dyDescent="0.3">
      <c r="A896" s="8" t="s">
        <v>1257</v>
      </c>
      <c r="B896" s="8" t="s">
        <v>1258</v>
      </c>
      <c r="C896" s="8" t="s">
        <v>661</v>
      </c>
      <c r="D896" s="8">
        <v>2</v>
      </c>
      <c r="E896" s="8" t="s">
        <v>1213</v>
      </c>
      <c r="F896" s="8">
        <v>1</v>
      </c>
      <c r="G896" s="8" t="s">
        <v>1252</v>
      </c>
      <c r="H896" s="8">
        <v>1</v>
      </c>
      <c r="I896" s="8" t="s">
        <v>658</v>
      </c>
      <c r="J896" s="8">
        <v>3</v>
      </c>
      <c r="K896" s="8" t="s">
        <v>25</v>
      </c>
      <c r="L896" s="8">
        <v>2</v>
      </c>
      <c r="M896" s="8" t="s">
        <v>317</v>
      </c>
      <c r="N896" s="8" t="s">
        <v>1179</v>
      </c>
      <c r="O896" s="8" t="s">
        <v>1259</v>
      </c>
      <c r="P896" s="114" t="s">
        <v>1258</v>
      </c>
      <c r="Q896" s="8"/>
    </row>
    <row r="897" spans="1:17" ht="18" customHeight="1" x14ac:dyDescent="0.3">
      <c r="A897" s="8" t="s">
        <v>1257</v>
      </c>
      <c r="B897" s="8" t="s">
        <v>1258</v>
      </c>
      <c r="C897" s="8" t="s">
        <v>661</v>
      </c>
      <c r="D897" s="8">
        <v>2</v>
      </c>
      <c r="E897" s="8" t="s">
        <v>1213</v>
      </c>
      <c r="F897" s="8">
        <v>1</v>
      </c>
      <c r="G897" s="8" t="s">
        <v>1252</v>
      </c>
      <c r="H897" s="8">
        <v>1</v>
      </c>
      <c r="I897" s="8" t="s">
        <v>658</v>
      </c>
      <c r="J897" s="8">
        <v>3</v>
      </c>
      <c r="K897" s="8" t="s">
        <v>25</v>
      </c>
      <c r="L897" s="8">
        <v>2</v>
      </c>
      <c r="M897" s="8" t="s">
        <v>78</v>
      </c>
      <c r="N897" s="8" t="s">
        <v>1133</v>
      </c>
      <c r="O897" s="8" t="s">
        <v>1259</v>
      </c>
      <c r="P897" s="114" t="s">
        <v>1258</v>
      </c>
      <c r="Q897" s="8"/>
    </row>
    <row r="898" spans="1:17" ht="18" customHeight="1" x14ac:dyDescent="0.3">
      <c r="A898" s="8" t="s">
        <v>1257</v>
      </c>
      <c r="B898" s="8" t="s">
        <v>1258</v>
      </c>
      <c r="C898" s="8" t="s">
        <v>661</v>
      </c>
      <c r="D898" s="8">
        <v>2</v>
      </c>
      <c r="E898" s="8" t="s">
        <v>1213</v>
      </c>
      <c r="F898" s="8">
        <v>1</v>
      </c>
      <c r="G898" s="8" t="s">
        <v>1252</v>
      </c>
      <c r="H898" s="8">
        <v>1</v>
      </c>
      <c r="I898" s="8" t="s">
        <v>658</v>
      </c>
      <c r="J898" s="8">
        <v>3</v>
      </c>
      <c r="K898" s="8" t="s">
        <v>25</v>
      </c>
      <c r="L898" s="8">
        <v>2</v>
      </c>
      <c r="M898" s="8" t="s">
        <v>78</v>
      </c>
      <c r="N898" s="8" t="s">
        <v>1134</v>
      </c>
      <c r="O898" s="8" t="s">
        <v>1259</v>
      </c>
      <c r="P898" s="114" t="s">
        <v>1258</v>
      </c>
      <c r="Q898" s="8"/>
    </row>
    <row r="899" spans="1:17" ht="18" customHeight="1" x14ac:dyDescent="0.3">
      <c r="A899" s="8" t="s">
        <v>1257</v>
      </c>
      <c r="B899" s="8" t="s">
        <v>1258</v>
      </c>
      <c r="C899" s="8" t="s">
        <v>661</v>
      </c>
      <c r="D899" s="8">
        <v>2</v>
      </c>
      <c r="E899" s="8" t="s">
        <v>1213</v>
      </c>
      <c r="F899" s="8">
        <v>1</v>
      </c>
      <c r="G899" s="8" t="s">
        <v>1252</v>
      </c>
      <c r="H899" s="8">
        <v>1</v>
      </c>
      <c r="I899" s="8" t="s">
        <v>658</v>
      </c>
      <c r="J899" s="8">
        <v>3</v>
      </c>
      <c r="K899" s="8" t="s">
        <v>25</v>
      </c>
      <c r="L899" s="8">
        <v>2</v>
      </c>
      <c r="M899" s="8" t="s">
        <v>78</v>
      </c>
      <c r="N899" s="8" t="s">
        <v>1135</v>
      </c>
      <c r="O899" s="8" t="s">
        <v>1259</v>
      </c>
      <c r="P899" s="114" t="s">
        <v>1258</v>
      </c>
      <c r="Q899" s="8"/>
    </row>
    <row r="900" spans="1:17" ht="18" customHeight="1" x14ac:dyDescent="0.3">
      <c r="A900" s="8" t="s">
        <v>1257</v>
      </c>
      <c r="B900" s="8" t="s">
        <v>1258</v>
      </c>
      <c r="C900" s="8" t="s">
        <v>661</v>
      </c>
      <c r="D900" s="8">
        <v>2</v>
      </c>
      <c r="E900" s="8" t="s">
        <v>1213</v>
      </c>
      <c r="F900" s="8">
        <v>1</v>
      </c>
      <c r="G900" s="8" t="s">
        <v>1252</v>
      </c>
      <c r="H900" s="8">
        <v>1</v>
      </c>
      <c r="I900" s="8" t="s">
        <v>658</v>
      </c>
      <c r="J900" s="8">
        <v>3</v>
      </c>
      <c r="K900" s="8" t="s">
        <v>25</v>
      </c>
      <c r="L900" s="8">
        <v>2</v>
      </c>
      <c r="M900" s="8" t="s">
        <v>78</v>
      </c>
      <c r="N900" s="8" t="s">
        <v>1136</v>
      </c>
      <c r="O900" s="8" t="s">
        <v>1259</v>
      </c>
      <c r="P900" s="114" t="s">
        <v>1258</v>
      </c>
      <c r="Q900" s="8"/>
    </row>
    <row r="901" spans="1:17" ht="18" customHeight="1" x14ac:dyDescent="0.3">
      <c r="A901" s="8" t="s">
        <v>1257</v>
      </c>
      <c r="B901" s="8" t="s">
        <v>1258</v>
      </c>
      <c r="C901" s="8" t="s">
        <v>661</v>
      </c>
      <c r="D901" s="8">
        <v>2</v>
      </c>
      <c r="E901" s="8" t="s">
        <v>1213</v>
      </c>
      <c r="F901" s="8">
        <v>1</v>
      </c>
      <c r="G901" s="8" t="s">
        <v>1252</v>
      </c>
      <c r="H901" s="8">
        <v>1</v>
      </c>
      <c r="I901" s="8" t="s">
        <v>658</v>
      </c>
      <c r="J901" s="8">
        <v>3</v>
      </c>
      <c r="K901" s="8" t="s">
        <v>25</v>
      </c>
      <c r="L901" s="8">
        <v>2</v>
      </c>
      <c r="M901" s="8" t="s">
        <v>78</v>
      </c>
      <c r="N901" s="8" t="s">
        <v>1137</v>
      </c>
      <c r="O901" s="8" t="s">
        <v>1259</v>
      </c>
      <c r="P901" s="114" t="s">
        <v>1258</v>
      </c>
      <c r="Q901" s="8"/>
    </row>
    <row r="902" spans="1:17" ht="18" customHeight="1" x14ac:dyDescent="0.3">
      <c r="A902" s="8" t="s">
        <v>1257</v>
      </c>
      <c r="B902" s="8" t="s">
        <v>1258</v>
      </c>
      <c r="C902" s="8" t="s">
        <v>661</v>
      </c>
      <c r="D902" s="8">
        <v>2</v>
      </c>
      <c r="E902" s="8" t="s">
        <v>1213</v>
      </c>
      <c r="F902" s="8">
        <v>1</v>
      </c>
      <c r="G902" s="8" t="s">
        <v>1252</v>
      </c>
      <c r="H902" s="8">
        <v>1</v>
      </c>
      <c r="I902" s="8" t="s">
        <v>658</v>
      </c>
      <c r="J902" s="8">
        <v>3</v>
      </c>
      <c r="K902" s="8" t="s">
        <v>25</v>
      </c>
      <c r="L902" s="8">
        <v>2</v>
      </c>
      <c r="M902" s="8" t="s">
        <v>78</v>
      </c>
      <c r="N902" s="8" t="s">
        <v>1138</v>
      </c>
      <c r="O902" s="8" t="s">
        <v>1259</v>
      </c>
      <c r="P902" s="114" t="s">
        <v>1258</v>
      </c>
      <c r="Q902" s="8"/>
    </row>
    <row r="903" spans="1:17" ht="18" customHeight="1" x14ac:dyDescent="0.3">
      <c r="A903" s="8" t="s">
        <v>1257</v>
      </c>
      <c r="B903" s="8" t="s">
        <v>1258</v>
      </c>
      <c r="C903" s="8" t="s">
        <v>661</v>
      </c>
      <c r="D903" s="8">
        <v>2</v>
      </c>
      <c r="E903" s="8" t="s">
        <v>1213</v>
      </c>
      <c r="F903" s="8">
        <v>1</v>
      </c>
      <c r="G903" s="8" t="s">
        <v>1252</v>
      </c>
      <c r="H903" s="8">
        <v>1</v>
      </c>
      <c r="I903" s="8" t="s">
        <v>658</v>
      </c>
      <c r="J903" s="8">
        <v>3</v>
      </c>
      <c r="K903" s="8" t="s">
        <v>25</v>
      </c>
      <c r="L903" s="8">
        <v>2</v>
      </c>
      <c r="M903" s="8" t="s">
        <v>78</v>
      </c>
      <c r="N903" s="8" t="s">
        <v>1139</v>
      </c>
      <c r="O903" s="8" t="s">
        <v>1259</v>
      </c>
      <c r="P903" s="114" t="s">
        <v>1258</v>
      </c>
      <c r="Q903" s="8"/>
    </row>
    <row r="904" spans="1:17" ht="18" customHeight="1" x14ac:dyDescent="0.3">
      <c r="A904" s="8" t="s">
        <v>1257</v>
      </c>
      <c r="B904" s="8" t="s">
        <v>1258</v>
      </c>
      <c r="C904" s="8" t="s">
        <v>661</v>
      </c>
      <c r="D904" s="8">
        <v>2</v>
      </c>
      <c r="E904" s="8" t="s">
        <v>1213</v>
      </c>
      <c r="F904" s="8">
        <v>1</v>
      </c>
      <c r="G904" s="8" t="s">
        <v>1252</v>
      </c>
      <c r="H904" s="8">
        <v>1</v>
      </c>
      <c r="I904" s="8" t="s">
        <v>658</v>
      </c>
      <c r="J904" s="8">
        <v>3</v>
      </c>
      <c r="K904" s="8" t="s">
        <v>25</v>
      </c>
      <c r="L904" s="8">
        <v>2</v>
      </c>
      <c r="M904" s="8" t="s">
        <v>318</v>
      </c>
      <c r="N904" s="8" t="s">
        <v>1150</v>
      </c>
      <c r="O904" s="8" t="s">
        <v>1259</v>
      </c>
      <c r="P904" s="114" t="s">
        <v>1258</v>
      </c>
      <c r="Q904" s="8"/>
    </row>
    <row r="905" spans="1:17" ht="18" customHeight="1" x14ac:dyDescent="0.3">
      <c r="A905" s="8" t="s">
        <v>1257</v>
      </c>
      <c r="B905" s="8" t="s">
        <v>1258</v>
      </c>
      <c r="C905" s="8" t="s">
        <v>661</v>
      </c>
      <c r="D905" s="8">
        <v>2</v>
      </c>
      <c r="E905" s="8" t="s">
        <v>1213</v>
      </c>
      <c r="F905" s="8">
        <v>1</v>
      </c>
      <c r="G905" s="8" t="s">
        <v>1252</v>
      </c>
      <c r="H905" s="8">
        <v>1</v>
      </c>
      <c r="I905" s="8" t="s">
        <v>658</v>
      </c>
      <c r="J905" s="8">
        <v>3</v>
      </c>
      <c r="K905" s="8" t="s">
        <v>25</v>
      </c>
      <c r="L905" s="8">
        <v>2</v>
      </c>
      <c r="M905" s="8" t="s">
        <v>321</v>
      </c>
      <c r="N905" s="8" t="s">
        <v>1162</v>
      </c>
      <c r="O905" s="8" t="s">
        <v>1259</v>
      </c>
      <c r="P905" s="114" t="s">
        <v>1258</v>
      </c>
      <c r="Q905" s="8"/>
    </row>
    <row r="906" spans="1:17" ht="18" customHeight="1" x14ac:dyDescent="0.3">
      <c r="A906" s="8" t="s">
        <v>1257</v>
      </c>
      <c r="B906" s="8" t="s">
        <v>1258</v>
      </c>
      <c r="C906" s="8" t="s">
        <v>661</v>
      </c>
      <c r="D906" s="8">
        <v>2</v>
      </c>
      <c r="E906" s="8" t="s">
        <v>1213</v>
      </c>
      <c r="F906" s="8">
        <v>1</v>
      </c>
      <c r="G906" s="8" t="s">
        <v>1252</v>
      </c>
      <c r="H906" s="8">
        <v>1</v>
      </c>
      <c r="I906" s="8" t="s">
        <v>658</v>
      </c>
      <c r="J906" s="8">
        <v>3</v>
      </c>
      <c r="K906" s="8" t="s">
        <v>25</v>
      </c>
      <c r="L906" s="8">
        <v>2</v>
      </c>
      <c r="M906" s="8" t="s">
        <v>321</v>
      </c>
      <c r="N906" s="8" t="s">
        <v>1177</v>
      </c>
      <c r="O906" s="8" t="s">
        <v>1259</v>
      </c>
      <c r="P906" s="114" t="s">
        <v>1258</v>
      </c>
      <c r="Q906" s="8"/>
    </row>
    <row r="907" spans="1:17" ht="18" customHeight="1" x14ac:dyDescent="0.3">
      <c r="A907" s="8" t="s">
        <v>1257</v>
      </c>
      <c r="B907" s="8" t="s">
        <v>1258</v>
      </c>
      <c r="C907" s="8" t="s">
        <v>661</v>
      </c>
      <c r="D907" s="8">
        <v>2</v>
      </c>
      <c r="E907" s="8" t="s">
        <v>1213</v>
      </c>
      <c r="F907" s="8">
        <v>1</v>
      </c>
      <c r="G907" s="8" t="s">
        <v>1252</v>
      </c>
      <c r="H907" s="8">
        <v>1</v>
      </c>
      <c r="I907" s="8" t="s">
        <v>658</v>
      </c>
      <c r="J907" s="8">
        <v>3</v>
      </c>
      <c r="K907" s="8" t="s">
        <v>25</v>
      </c>
      <c r="L907" s="8">
        <v>2</v>
      </c>
      <c r="M907" s="8" t="s">
        <v>321</v>
      </c>
      <c r="N907" s="8" t="s">
        <v>1178</v>
      </c>
      <c r="O907" s="8" t="s">
        <v>1259</v>
      </c>
      <c r="P907" s="114" t="s">
        <v>1258</v>
      </c>
      <c r="Q907" s="8"/>
    </row>
    <row r="908" spans="1:17" ht="18" customHeight="1" x14ac:dyDescent="0.3">
      <c r="A908" s="8" t="s">
        <v>1257</v>
      </c>
      <c r="B908" s="8" t="s">
        <v>1258</v>
      </c>
      <c r="C908" s="8" t="s">
        <v>661</v>
      </c>
      <c r="D908" s="8">
        <v>2</v>
      </c>
      <c r="E908" s="8" t="s">
        <v>1213</v>
      </c>
      <c r="F908" s="8">
        <v>1</v>
      </c>
      <c r="G908" s="8" t="s">
        <v>1252</v>
      </c>
      <c r="H908" s="8">
        <v>1</v>
      </c>
      <c r="I908" s="8" t="s">
        <v>658</v>
      </c>
      <c r="J908" s="8">
        <v>3</v>
      </c>
      <c r="K908" s="8" t="s">
        <v>25</v>
      </c>
      <c r="L908" s="8">
        <v>2</v>
      </c>
      <c r="M908" s="8" t="s">
        <v>371</v>
      </c>
      <c r="N908" s="8" t="s">
        <v>1163</v>
      </c>
      <c r="O908" s="8" t="s">
        <v>1259</v>
      </c>
      <c r="P908" s="114" t="s">
        <v>1258</v>
      </c>
      <c r="Q908" s="8"/>
    </row>
    <row r="909" spans="1:17" ht="18" customHeight="1" x14ac:dyDescent="0.3">
      <c r="A909" s="8" t="s">
        <v>1257</v>
      </c>
      <c r="B909" s="8" t="s">
        <v>1258</v>
      </c>
      <c r="C909" s="8" t="s">
        <v>661</v>
      </c>
      <c r="D909" s="8">
        <v>2</v>
      </c>
      <c r="E909" s="8" t="s">
        <v>1213</v>
      </c>
      <c r="F909" s="8">
        <v>1</v>
      </c>
      <c r="G909" s="8" t="s">
        <v>1252</v>
      </c>
      <c r="H909" s="8">
        <v>1</v>
      </c>
      <c r="I909" s="8" t="s">
        <v>658</v>
      </c>
      <c r="J909" s="8">
        <v>3</v>
      </c>
      <c r="K909" s="8" t="s">
        <v>25</v>
      </c>
      <c r="L909" s="8">
        <v>2</v>
      </c>
      <c r="M909" s="8" t="s">
        <v>371</v>
      </c>
      <c r="N909" s="8" t="s">
        <v>1164</v>
      </c>
      <c r="O909" s="8" t="s">
        <v>1259</v>
      </c>
      <c r="P909" s="114" t="s">
        <v>1258</v>
      </c>
      <c r="Q909" s="8"/>
    </row>
    <row r="910" spans="1:17" ht="18" customHeight="1" x14ac:dyDescent="0.3">
      <c r="A910" s="8" t="s">
        <v>1257</v>
      </c>
      <c r="B910" s="8" t="s">
        <v>1258</v>
      </c>
      <c r="C910" s="8" t="s">
        <v>661</v>
      </c>
      <c r="D910" s="8">
        <v>2</v>
      </c>
      <c r="E910" s="8" t="s">
        <v>1213</v>
      </c>
      <c r="F910" s="8">
        <v>1</v>
      </c>
      <c r="G910" s="8" t="s">
        <v>1252</v>
      </c>
      <c r="H910" s="8">
        <v>1</v>
      </c>
      <c r="I910" s="8" t="s">
        <v>658</v>
      </c>
      <c r="J910" s="8">
        <v>3</v>
      </c>
      <c r="K910" s="8" t="s">
        <v>25</v>
      </c>
      <c r="L910" s="8">
        <v>2</v>
      </c>
      <c r="M910" s="8" t="s">
        <v>371</v>
      </c>
      <c r="N910" s="8" t="s">
        <v>1165</v>
      </c>
      <c r="O910" s="8" t="s">
        <v>1259</v>
      </c>
      <c r="P910" s="114" t="s">
        <v>1258</v>
      </c>
      <c r="Q910" s="8"/>
    </row>
    <row r="911" spans="1:17" ht="18" customHeight="1" x14ac:dyDescent="0.3">
      <c r="A911" s="8" t="s">
        <v>1257</v>
      </c>
      <c r="B911" s="8" t="s">
        <v>1258</v>
      </c>
      <c r="C911" s="8" t="s">
        <v>661</v>
      </c>
      <c r="D911" s="8">
        <v>2</v>
      </c>
      <c r="E911" s="8" t="s">
        <v>1213</v>
      </c>
      <c r="F911" s="8">
        <v>1</v>
      </c>
      <c r="G911" s="8" t="s">
        <v>1252</v>
      </c>
      <c r="H911" s="8">
        <v>1</v>
      </c>
      <c r="I911" s="8" t="s">
        <v>658</v>
      </c>
      <c r="J911" s="8">
        <v>3</v>
      </c>
      <c r="K911" s="8" t="s">
        <v>25</v>
      </c>
      <c r="L911" s="8">
        <v>2</v>
      </c>
      <c r="M911" s="8" t="s">
        <v>371</v>
      </c>
      <c r="N911" s="8" t="s">
        <v>1166</v>
      </c>
      <c r="O911" s="8" t="s">
        <v>1259</v>
      </c>
      <c r="P911" s="114" t="s">
        <v>1258</v>
      </c>
      <c r="Q911" s="8"/>
    </row>
    <row r="912" spans="1:17" ht="18" customHeight="1" x14ac:dyDescent="0.3">
      <c r="A912" s="8" t="s">
        <v>1257</v>
      </c>
      <c r="B912" s="8" t="s">
        <v>1258</v>
      </c>
      <c r="C912" s="8" t="s">
        <v>661</v>
      </c>
      <c r="D912" s="8">
        <v>2</v>
      </c>
      <c r="E912" s="8" t="s">
        <v>1213</v>
      </c>
      <c r="F912" s="8">
        <v>1</v>
      </c>
      <c r="G912" s="8" t="s">
        <v>1252</v>
      </c>
      <c r="H912" s="8">
        <v>1</v>
      </c>
      <c r="I912" s="8" t="s">
        <v>658</v>
      </c>
      <c r="J912" s="8">
        <v>3</v>
      </c>
      <c r="K912" s="8" t="s">
        <v>25</v>
      </c>
      <c r="L912" s="8">
        <v>2</v>
      </c>
      <c r="M912" s="8" t="s">
        <v>371</v>
      </c>
      <c r="N912" s="8" t="s">
        <v>1167</v>
      </c>
      <c r="O912" s="8" t="s">
        <v>1259</v>
      </c>
      <c r="P912" s="114" t="s">
        <v>1258</v>
      </c>
      <c r="Q912" s="8"/>
    </row>
    <row r="913" spans="1:17" ht="18" customHeight="1" x14ac:dyDescent="0.3">
      <c r="A913" s="8" t="s">
        <v>1257</v>
      </c>
      <c r="B913" s="8" t="s">
        <v>1258</v>
      </c>
      <c r="C913" s="8" t="s">
        <v>661</v>
      </c>
      <c r="D913" s="8">
        <v>2</v>
      </c>
      <c r="E913" s="8" t="s">
        <v>1213</v>
      </c>
      <c r="F913" s="8">
        <v>1</v>
      </c>
      <c r="G913" s="8" t="s">
        <v>1252</v>
      </c>
      <c r="H913" s="8">
        <v>1</v>
      </c>
      <c r="I913" s="8" t="s">
        <v>658</v>
      </c>
      <c r="J913" s="8">
        <v>3</v>
      </c>
      <c r="K913" s="8" t="s">
        <v>25</v>
      </c>
      <c r="L913" s="8">
        <v>2</v>
      </c>
      <c r="M913" s="8" t="s">
        <v>371</v>
      </c>
      <c r="N913" s="8" t="s">
        <v>1168</v>
      </c>
      <c r="O913" s="8" t="s">
        <v>1259</v>
      </c>
      <c r="P913" s="114" t="s">
        <v>1258</v>
      </c>
      <c r="Q913" s="8"/>
    </row>
    <row r="914" spans="1:17" ht="18" customHeight="1" x14ac:dyDescent="0.3">
      <c r="A914" s="8" t="s">
        <v>1257</v>
      </c>
      <c r="B914" s="8" t="s">
        <v>1258</v>
      </c>
      <c r="C914" s="8" t="s">
        <v>661</v>
      </c>
      <c r="D914" s="8">
        <v>2</v>
      </c>
      <c r="E914" s="8" t="s">
        <v>1213</v>
      </c>
      <c r="F914" s="8">
        <v>1</v>
      </c>
      <c r="G914" s="8" t="s">
        <v>1252</v>
      </c>
      <c r="H914" s="8">
        <v>1</v>
      </c>
      <c r="I914" s="8" t="s">
        <v>658</v>
      </c>
      <c r="J914" s="8">
        <v>3</v>
      </c>
      <c r="K914" s="8" t="s">
        <v>25</v>
      </c>
      <c r="L914" s="8">
        <v>2</v>
      </c>
      <c r="M914" s="8" t="s">
        <v>371</v>
      </c>
      <c r="N914" s="8" t="s">
        <v>1169</v>
      </c>
      <c r="O914" s="8" t="s">
        <v>1259</v>
      </c>
      <c r="P914" s="114" t="s">
        <v>1258</v>
      </c>
      <c r="Q914" s="8"/>
    </row>
    <row r="915" spans="1:17" ht="18" customHeight="1" x14ac:dyDescent="0.3">
      <c r="A915" s="8" t="s">
        <v>1257</v>
      </c>
      <c r="B915" s="8" t="s">
        <v>1258</v>
      </c>
      <c r="C915" s="8" t="s">
        <v>661</v>
      </c>
      <c r="D915" s="8">
        <v>2</v>
      </c>
      <c r="E915" s="8" t="s">
        <v>1213</v>
      </c>
      <c r="F915" s="8">
        <v>1</v>
      </c>
      <c r="G915" s="8" t="s">
        <v>1252</v>
      </c>
      <c r="H915" s="8">
        <v>1</v>
      </c>
      <c r="I915" s="8" t="s">
        <v>658</v>
      </c>
      <c r="J915" s="8">
        <v>3</v>
      </c>
      <c r="K915" s="8" t="s">
        <v>25</v>
      </c>
      <c r="L915" s="8">
        <v>2</v>
      </c>
      <c r="M915" s="8" t="s">
        <v>371</v>
      </c>
      <c r="N915" s="8" t="s">
        <v>1170</v>
      </c>
      <c r="O915" s="8" t="s">
        <v>1259</v>
      </c>
      <c r="P915" s="114" t="s">
        <v>1258</v>
      </c>
      <c r="Q915" s="8"/>
    </row>
    <row r="916" spans="1:17" ht="18" customHeight="1" x14ac:dyDescent="0.3">
      <c r="A916" s="8" t="s">
        <v>1257</v>
      </c>
      <c r="B916" s="8" t="s">
        <v>1258</v>
      </c>
      <c r="C916" s="8" t="s">
        <v>661</v>
      </c>
      <c r="D916" s="8">
        <v>2</v>
      </c>
      <c r="E916" s="8" t="s">
        <v>1213</v>
      </c>
      <c r="F916" s="8">
        <v>1</v>
      </c>
      <c r="G916" s="8" t="s">
        <v>1252</v>
      </c>
      <c r="H916" s="8">
        <v>1</v>
      </c>
      <c r="I916" s="8" t="s">
        <v>658</v>
      </c>
      <c r="J916" s="8">
        <v>3</v>
      </c>
      <c r="K916" s="8" t="s">
        <v>25</v>
      </c>
      <c r="L916" s="8">
        <v>2</v>
      </c>
      <c r="M916" s="8" t="s">
        <v>371</v>
      </c>
      <c r="N916" s="8" t="s">
        <v>1171</v>
      </c>
      <c r="O916" s="8" t="s">
        <v>1259</v>
      </c>
      <c r="P916" s="114" t="s">
        <v>1258</v>
      </c>
      <c r="Q916" s="8"/>
    </row>
    <row r="917" spans="1:17" ht="18" customHeight="1" x14ac:dyDescent="0.3">
      <c r="A917" s="8" t="s">
        <v>1257</v>
      </c>
      <c r="B917" s="8" t="s">
        <v>1258</v>
      </c>
      <c r="C917" s="8" t="s">
        <v>661</v>
      </c>
      <c r="D917" s="8">
        <v>2</v>
      </c>
      <c r="E917" s="8" t="s">
        <v>1213</v>
      </c>
      <c r="F917" s="8">
        <v>1</v>
      </c>
      <c r="G917" s="8" t="s">
        <v>1252</v>
      </c>
      <c r="H917" s="8">
        <v>1</v>
      </c>
      <c r="I917" s="8" t="s">
        <v>658</v>
      </c>
      <c r="J917" s="8">
        <v>3</v>
      </c>
      <c r="K917" s="8" t="s">
        <v>25</v>
      </c>
      <c r="L917" s="8">
        <v>2</v>
      </c>
      <c r="M917" s="8" t="s">
        <v>371</v>
      </c>
      <c r="N917" s="8" t="s">
        <v>1172</v>
      </c>
      <c r="O917" s="8" t="s">
        <v>1259</v>
      </c>
      <c r="P917" s="114" t="s">
        <v>1258</v>
      </c>
      <c r="Q917" s="8"/>
    </row>
    <row r="918" spans="1:17" ht="18" customHeight="1" x14ac:dyDescent="0.3">
      <c r="A918" s="8" t="s">
        <v>1257</v>
      </c>
      <c r="B918" s="8" t="s">
        <v>1258</v>
      </c>
      <c r="C918" s="8" t="s">
        <v>661</v>
      </c>
      <c r="D918" s="8">
        <v>2</v>
      </c>
      <c r="E918" s="8" t="s">
        <v>1213</v>
      </c>
      <c r="F918" s="8">
        <v>1</v>
      </c>
      <c r="G918" s="8" t="s">
        <v>1252</v>
      </c>
      <c r="H918" s="8">
        <v>1</v>
      </c>
      <c r="I918" s="8" t="s">
        <v>658</v>
      </c>
      <c r="J918" s="8">
        <v>3</v>
      </c>
      <c r="K918" s="8" t="s">
        <v>25</v>
      </c>
      <c r="L918" s="8">
        <v>2</v>
      </c>
      <c r="M918" s="8" t="s">
        <v>371</v>
      </c>
      <c r="N918" s="8" t="s">
        <v>1173</v>
      </c>
      <c r="O918" s="8" t="s">
        <v>1259</v>
      </c>
      <c r="P918" s="114" t="s">
        <v>1258</v>
      </c>
      <c r="Q918" s="8"/>
    </row>
    <row r="919" spans="1:17" ht="18" customHeight="1" x14ac:dyDescent="0.3">
      <c r="A919" s="8" t="s">
        <v>1257</v>
      </c>
      <c r="B919" s="8" t="s">
        <v>1258</v>
      </c>
      <c r="C919" s="8" t="s">
        <v>661</v>
      </c>
      <c r="D919" s="8">
        <v>2</v>
      </c>
      <c r="E919" s="8" t="s">
        <v>1213</v>
      </c>
      <c r="F919" s="8">
        <v>1</v>
      </c>
      <c r="G919" s="8" t="s">
        <v>1252</v>
      </c>
      <c r="H919" s="8">
        <v>1</v>
      </c>
      <c r="I919" s="8" t="s">
        <v>658</v>
      </c>
      <c r="J919" s="8">
        <v>3</v>
      </c>
      <c r="K919" s="8" t="s">
        <v>25</v>
      </c>
      <c r="L919" s="8">
        <v>2</v>
      </c>
      <c r="M919" s="8" t="s">
        <v>371</v>
      </c>
      <c r="N919" s="8" t="s">
        <v>1174</v>
      </c>
      <c r="O919" s="8" t="s">
        <v>1259</v>
      </c>
      <c r="P919" s="114" t="s">
        <v>1258</v>
      </c>
      <c r="Q919" s="8"/>
    </row>
    <row r="920" spans="1:17" ht="18" customHeight="1" x14ac:dyDescent="0.3">
      <c r="A920" s="8" t="s">
        <v>1257</v>
      </c>
      <c r="B920" s="8" t="s">
        <v>1258</v>
      </c>
      <c r="C920" s="8" t="s">
        <v>661</v>
      </c>
      <c r="D920" s="8">
        <v>2</v>
      </c>
      <c r="E920" s="8" t="s">
        <v>1213</v>
      </c>
      <c r="F920" s="8">
        <v>1</v>
      </c>
      <c r="G920" s="8" t="s">
        <v>1252</v>
      </c>
      <c r="H920" s="8">
        <v>1</v>
      </c>
      <c r="I920" s="8" t="s">
        <v>658</v>
      </c>
      <c r="J920" s="8">
        <v>3</v>
      </c>
      <c r="K920" s="8" t="s">
        <v>25</v>
      </c>
      <c r="L920" s="8">
        <v>2</v>
      </c>
      <c r="M920" s="8" t="s">
        <v>371</v>
      </c>
      <c r="N920" s="8" t="s">
        <v>1175</v>
      </c>
      <c r="O920" s="8" t="s">
        <v>1259</v>
      </c>
      <c r="P920" s="114" t="s">
        <v>1258</v>
      </c>
      <c r="Q920" s="8"/>
    </row>
    <row r="921" spans="1:17" ht="18" customHeight="1" x14ac:dyDescent="0.3">
      <c r="A921" s="8" t="s">
        <v>1257</v>
      </c>
      <c r="B921" s="8" t="s">
        <v>1258</v>
      </c>
      <c r="C921" s="8" t="s">
        <v>661</v>
      </c>
      <c r="D921" s="8">
        <v>2</v>
      </c>
      <c r="E921" s="8" t="s">
        <v>1213</v>
      </c>
      <c r="F921" s="8">
        <v>1</v>
      </c>
      <c r="G921" s="8" t="s">
        <v>1252</v>
      </c>
      <c r="H921" s="8">
        <v>1</v>
      </c>
      <c r="I921" s="8" t="s">
        <v>658</v>
      </c>
      <c r="J921" s="8">
        <v>3</v>
      </c>
      <c r="K921" s="8" t="s">
        <v>25</v>
      </c>
      <c r="L921" s="8">
        <v>2</v>
      </c>
      <c r="M921" s="8" t="s">
        <v>371</v>
      </c>
      <c r="N921" s="8" t="s">
        <v>1176</v>
      </c>
      <c r="O921" s="8" t="s">
        <v>1259</v>
      </c>
      <c r="P921" s="114" t="s">
        <v>1258</v>
      </c>
      <c r="Q921" s="8"/>
    </row>
    <row r="922" spans="1:17" ht="18" customHeight="1" x14ac:dyDescent="0.3">
      <c r="A922" s="8" t="s">
        <v>1257</v>
      </c>
      <c r="B922" s="8" t="s">
        <v>1258</v>
      </c>
      <c r="C922" s="8" t="s">
        <v>661</v>
      </c>
      <c r="D922" s="8">
        <v>2</v>
      </c>
      <c r="E922" s="8" t="s">
        <v>1213</v>
      </c>
      <c r="F922" s="8">
        <v>1</v>
      </c>
      <c r="G922" s="8" t="s">
        <v>1252</v>
      </c>
      <c r="H922" s="8">
        <v>1</v>
      </c>
      <c r="I922" s="8" t="s">
        <v>658</v>
      </c>
      <c r="J922" s="8">
        <v>3</v>
      </c>
      <c r="K922" s="8" t="s">
        <v>25</v>
      </c>
      <c r="L922" s="8">
        <v>2</v>
      </c>
      <c r="M922" s="8" t="s">
        <v>371</v>
      </c>
      <c r="N922" s="8" t="s">
        <v>1180</v>
      </c>
      <c r="O922" s="8" t="s">
        <v>1259</v>
      </c>
      <c r="P922" s="114" t="s">
        <v>1258</v>
      </c>
      <c r="Q922" s="8"/>
    </row>
    <row r="923" spans="1:17" ht="18" customHeight="1" x14ac:dyDescent="0.3">
      <c r="A923" s="8" t="s">
        <v>1257</v>
      </c>
      <c r="B923" s="8" t="s">
        <v>1258</v>
      </c>
      <c r="C923" s="8" t="s">
        <v>661</v>
      </c>
      <c r="D923" s="8">
        <v>2</v>
      </c>
      <c r="E923" s="8" t="s">
        <v>1213</v>
      </c>
      <c r="F923" s="8">
        <v>1</v>
      </c>
      <c r="G923" s="8" t="s">
        <v>1252</v>
      </c>
      <c r="H923" s="8">
        <v>1</v>
      </c>
      <c r="I923" s="8" t="s">
        <v>658</v>
      </c>
      <c r="J923" s="8">
        <v>3</v>
      </c>
      <c r="K923" s="8" t="s">
        <v>25</v>
      </c>
      <c r="L923" s="8">
        <v>2</v>
      </c>
      <c r="M923" s="8" t="s">
        <v>371</v>
      </c>
      <c r="N923" s="8" t="s">
        <v>1181</v>
      </c>
      <c r="O923" s="8" t="s">
        <v>1259</v>
      </c>
      <c r="P923" s="114" t="s">
        <v>1258</v>
      </c>
      <c r="Q923" s="8"/>
    </row>
    <row r="924" spans="1:17" ht="18" customHeight="1" x14ac:dyDescent="0.3">
      <c r="A924" s="8" t="s">
        <v>1257</v>
      </c>
      <c r="B924" s="8" t="s">
        <v>1258</v>
      </c>
      <c r="C924" s="8" t="s">
        <v>661</v>
      </c>
      <c r="D924" s="8">
        <v>2</v>
      </c>
      <c r="E924" s="8" t="s">
        <v>1213</v>
      </c>
      <c r="F924" s="8">
        <v>1</v>
      </c>
      <c r="G924" s="8" t="s">
        <v>1252</v>
      </c>
      <c r="H924" s="8">
        <v>1</v>
      </c>
      <c r="I924" s="8" t="s">
        <v>658</v>
      </c>
      <c r="J924" s="8">
        <v>3</v>
      </c>
      <c r="K924" s="8" t="s">
        <v>25</v>
      </c>
      <c r="L924" s="8">
        <v>2</v>
      </c>
      <c r="M924" s="8" t="s">
        <v>371</v>
      </c>
      <c r="N924" s="8" t="s">
        <v>1182</v>
      </c>
      <c r="O924" s="8" t="s">
        <v>1259</v>
      </c>
      <c r="P924" s="114" t="s">
        <v>1258</v>
      </c>
      <c r="Q924" s="8"/>
    </row>
    <row r="925" spans="1:17" ht="18" customHeight="1" x14ac:dyDescent="0.3">
      <c r="A925" s="8" t="s">
        <v>1257</v>
      </c>
      <c r="B925" s="8" t="s">
        <v>1258</v>
      </c>
      <c r="C925" s="8" t="s">
        <v>661</v>
      </c>
      <c r="D925" s="8">
        <v>2</v>
      </c>
      <c r="E925" s="8" t="s">
        <v>1213</v>
      </c>
      <c r="F925" s="8">
        <v>1</v>
      </c>
      <c r="G925" s="8" t="s">
        <v>1252</v>
      </c>
      <c r="H925" s="8">
        <v>1</v>
      </c>
      <c r="I925" s="8" t="s">
        <v>658</v>
      </c>
      <c r="J925" s="8">
        <v>3</v>
      </c>
      <c r="K925" s="8" t="s">
        <v>25</v>
      </c>
      <c r="L925" s="8">
        <v>2</v>
      </c>
      <c r="M925" s="8" t="s">
        <v>371</v>
      </c>
      <c r="N925" s="8" t="s">
        <v>1183</v>
      </c>
      <c r="O925" s="8" t="s">
        <v>1259</v>
      </c>
      <c r="P925" s="114" t="s">
        <v>1258</v>
      </c>
      <c r="Q925" s="8"/>
    </row>
    <row r="926" spans="1:17" ht="18" customHeight="1" x14ac:dyDescent="0.3">
      <c r="A926" s="8" t="s">
        <v>1260</v>
      </c>
      <c r="B926" s="8" t="s">
        <v>1261</v>
      </c>
      <c r="C926" s="8" t="s">
        <v>661</v>
      </c>
      <c r="D926" s="8">
        <v>2</v>
      </c>
      <c r="E926" s="8" t="s">
        <v>1213</v>
      </c>
      <c r="F926" s="8">
        <v>1</v>
      </c>
      <c r="G926" s="8" t="s">
        <v>1252</v>
      </c>
      <c r="H926" s="8">
        <v>1</v>
      </c>
      <c r="I926" s="8" t="s">
        <v>658</v>
      </c>
      <c r="J926" s="8">
        <v>3</v>
      </c>
      <c r="K926" s="8" t="s">
        <v>25</v>
      </c>
      <c r="L926" s="8">
        <v>2</v>
      </c>
      <c r="M926" s="8" t="s">
        <v>317</v>
      </c>
      <c r="N926" s="8" t="s">
        <v>1074</v>
      </c>
      <c r="O926" s="8" t="s">
        <v>1262</v>
      </c>
      <c r="P926" s="114" t="s">
        <v>1261</v>
      </c>
      <c r="Q926" s="8"/>
    </row>
    <row r="927" spans="1:17" ht="18" customHeight="1" x14ac:dyDescent="0.3">
      <c r="A927" s="8" t="s">
        <v>1260</v>
      </c>
      <c r="B927" s="8" t="s">
        <v>1261</v>
      </c>
      <c r="C927" s="8" t="s">
        <v>661</v>
      </c>
      <c r="D927" s="8">
        <v>2</v>
      </c>
      <c r="E927" s="8" t="s">
        <v>1213</v>
      </c>
      <c r="F927" s="8">
        <v>1</v>
      </c>
      <c r="G927" s="8" t="s">
        <v>1252</v>
      </c>
      <c r="H927" s="8">
        <v>1</v>
      </c>
      <c r="I927" s="8" t="s">
        <v>658</v>
      </c>
      <c r="J927" s="8">
        <v>3</v>
      </c>
      <c r="K927" s="8" t="s">
        <v>25</v>
      </c>
      <c r="L927" s="8">
        <v>2</v>
      </c>
      <c r="M927" s="8" t="s">
        <v>317</v>
      </c>
      <c r="N927" s="8" t="s">
        <v>1076</v>
      </c>
      <c r="O927" s="8" t="s">
        <v>1262</v>
      </c>
      <c r="P927" s="114" t="s">
        <v>1261</v>
      </c>
      <c r="Q927" s="8"/>
    </row>
    <row r="928" spans="1:17" ht="18" customHeight="1" x14ac:dyDescent="0.3">
      <c r="A928" s="8" t="s">
        <v>1260</v>
      </c>
      <c r="B928" s="8" t="s">
        <v>1261</v>
      </c>
      <c r="C928" s="8" t="s">
        <v>661</v>
      </c>
      <c r="D928" s="8">
        <v>2</v>
      </c>
      <c r="E928" s="8" t="s">
        <v>1213</v>
      </c>
      <c r="F928" s="8">
        <v>1</v>
      </c>
      <c r="G928" s="8" t="s">
        <v>1252</v>
      </c>
      <c r="H928" s="8">
        <v>1</v>
      </c>
      <c r="I928" s="8" t="s">
        <v>658</v>
      </c>
      <c r="J928" s="8">
        <v>3</v>
      </c>
      <c r="K928" s="8" t="s">
        <v>25</v>
      </c>
      <c r="L928" s="8">
        <v>2</v>
      </c>
      <c r="M928" s="8" t="s">
        <v>317</v>
      </c>
      <c r="N928" s="8" t="s">
        <v>1078</v>
      </c>
      <c r="O928" s="8" t="s">
        <v>1262</v>
      </c>
      <c r="P928" s="114" t="s">
        <v>1261</v>
      </c>
      <c r="Q928" s="8"/>
    </row>
    <row r="929" spans="1:17" ht="18" customHeight="1" x14ac:dyDescent="0.3">
      <c r="A929" s="8" t="s">
        <v>1260</v>
      </c>
      <c r="B929" s="8" t="s">
        <v>1261</v>
      </c>
      <c r="C929" s="8" t="s">
        <v>661</v>
      </c>
      <c r="D929" s="8">
        <v>2</v>
      </c>
      <c r="E929" s="8" t="s">
        <v>1213</v>
      </c>
      <c r="F929" s="8">
        <v>1</v>
      </c>
      <c r="G929" s="8" t="s">
        <v>1252</v>
      </c>
      <c r="H929" s="8">
        <v>1</v>
      </c>
      <c r="I929" s="8" t="s">
        <v>658</v>
      </c>
      <c r="J929" s="8">
        <v>3</v>
      </c>
      <c r="K929" s="8" t="s">
        <v>25</v>
      </c>
      <c r="L929" s="8">
        <v>2</v>
      </c>
      <c r="M929" s="8" t="s">
        <v>317</v>
      </c>
      <c r="N929" s="8" t="s">
        <v>1100</v>
      </c>
      <c r="O929" s="8" t="s">
        <v>1262</v>
      </c>
      <c r="P929" s="114" t="s">
        <v>1261</v>
      </c>
      <c r="Q929" s="8"/>
    </row>
    <row r="930" spans="1:17" ht="18" customHeight="1" x14ac:dyDescent="0.3">
      <c r="A930" s="8" t="s">
        <v>1260</v>
      </c>
      <c r="B930" s="8" t="s">
        <v>1261</v>
      </c>
      <c r="C930" s="8" t="s">
        <v>661</v>
      </c>
      <c r="D930" s="8">
        <v>2</v>
      </c>
      <c r="E930" s="8" t="s">
        <v>1213</v>
      </c>
      <c r="F930" s="8">
        <v>1</v>
      </c>
      <c r="G930" s="8" t="s">
        <v>1252</v>
      </c>
      <c r="H930" s="8">
        <v>1</v>
      </c>
      <c r="I930" s="8" t="s">
        <v>658</v>
      </c>
      <c r="J930" s="8">
        <v>3</v>
      </c>
      <c r="K930" s="8" t="s">
        <v>25</v>
      </c>
      <c r="L930" s="8">
        <v>2</v>
      </c>
      <c r="M930" s="8" t="s">
        <v>317</v>
      </c>
      <c r="N930" s="8" t="s">
        <v>1105</v>
      </c>
      <c r="O930" s="8" t="s">
        <v>1262</v>
      </c>
      <c r="P930" s="114" t="s">
        <v>1261</v>
      </c>
      <c r="Q930" s="8"/>
    </row>
    <row r="931" spans="1:17" ht="18" customHeight="1" x14ac:dyDescent="0.3">
      <c r="A931" s="8" t="s">
        <v>1260</v>
      </c>
      <c r="B931" s="8" t="s">
        <v>1261</v>
      </c>
      <c r="C931" s="8" t="s">
        <v>661</v>
      </c>
      <c r="D931" s="8">
        <v>2</v>
      </c>
      <c r="E931" s="8" t="s">
        <v>1213</v>
      </c>
      <c r="F931" s="8">
        <v>1</v>
      </c>
      <c r="G931" s="8" t="s">
        <v>1252</v>
      </c>
      <c r="H931" s="8">
        <v>1</v>
      </c>
      <c r="I931" s="8" t="s">
        <v>658</v>
      </c>
      <c r="J931" s="8">
        <v>3</v>
      </c>
      <c r="K931" s="8" t="s">
        <v>25</v>
      </c>
      <c r="L931" s="8">
        <v>2</v>
      </c>
      <c r="M931" s="8" t="s">
        <v>317</v>
      </c>
      <c r="N931" s="8" t="s">
        <v>1106</v>
      </c>
      <c r="O931" s="8" t="s">
        <v>1262</v>
      </c>
      <c r="P931" s="114" t="s">
        <v>1261</v>
      </c>
      <c r="Q931" s="8"/>
    </row>
    <row r="932" spans="1:17" ht="18" customHeight="1" x14ac:dyDescent="0.3">
      <c r="A932" s="8" t="s">
        <v>1260</v>
      </c>
      <c r="B932" s="8" t="s">
        <v>1261</v>
      </c>
      <c r="C932" s="8" t="s">
        <v>661</v>
      </c>
      <c r="D932" s="8">
        <v>2</v>
      </c>
      <c r="E932" s="8" t="s">
        <v>1213</v>
      </c>
      <c r="F932" s="8">
        <v>1</v>
      </c>
      <c r="G932" s="8" t="s">
        <v>1252</v>
      </c>
      <c r="H932" s="8">
        <v>1</v>
      </c>
      <c r="I932" s="8" t="s">
        <v>658</v>
      </c>
      <c r="J932" s="8">
        <v>3</v>
      </c>
      <c r="K932" s="8" t="s">
        <v>25</v>
      </c>
      <c r="L932" s="8">
        <v>2</v>
      </c>
      <c r="M932" s="8" t="s">
        <v>317</v>
      </c>
      <c r="N932" s="8" t="s">
        <v>1107</v>
      </c>
      <c r="O932" s="8" t="s">
        <v>1262</v>
      </c>
      <c r="P932" s="114" t="s">
        <v>1261</v>
      </c>
      <c r="Q932" s="8"/>
    </row>
    <row r="933" spans="1:17" ht="18" customHeight="1" x14ac:dyDescent="0.3">
      <c r="A933" s="8" t="s">
        <v>1260</v>
      </c>
      <c r="B933" s="8" t="s">
        <v>1261</v>
      </c>
      <c r="C933" s="8" t="s">
        <v>661</v>
      </c>
      <c r="D933" s="8">
        <v>2</v>
      </c>
      <c r="E933" s="8" t="s">
        <v>1213</v>
      </c>
      <c r="F933" s="8">
        <v>1</v>
      </c>
      <c r="G933" s="8" t="s">
        <v>1252</v>
      </c>
      <c r="H933" s="8">
        <v>1</v>
      </c>
      <c r="I933" s="8" t="s">
        <v>658</v>
      </c>
      <c r="J933" s="8">
        <v>3</v>
      </c>
      <c r="K933" s="8" t="s">
        <v>25</v>
      </c>
      <c r="L933" s="8">
        <v>2</v>
      </c>
      <c r="M933" s="8" t="s">
        <v>317</v>
      </c>
      <c r="N933" s="8" t="s">
        <v>1108</v>
      </c>
      <c r="O933" s="8" t="s">
        <v>1262</v>
      </c>
      <c r="P933" s="114" t="s">
        <v>1261</v>
      </c>
      <c r="Q933" s="8"/>
    </row>
    <row r="934" spans="1:17" ht="18" customHeight="1" x14ac:dyDescent="0.3">
      <c r="A934" s="8" t="s">
        <v>1260</v>
      </c>
      <c r="B934" s="8" t="s">
        <v>1261</v>
      </c>
      <c r="C934" s="8" t="s">
        <v>661</v>
      </c>
      <c r="D934" s="8">
        <v>2</v>
      </c>
      <c r="E934" s="8" t="s">
        <v>1213</v>
      </c>
      <c r="F934" s="8">
        <v>1</v>
      </c>
      <c r="G934" s="8" t="s">
        <v>1252</v>
      </c>
      <c r="H934" s="8">
        <v>1</v>
      </c>
      <c r="I934" s="8" t="s">
        <v>658</v>
      </c>
      <c r="J934" s="8">
        <v>3</v>
      </c>
      <c r="K934" s="8" t="s">
        <v>25</v>
      </c>
      <c r="L934" s="8">
        <v>2</v>
      </c>
      <c r="M934" s="8" t="s">
        <v>317</v>
      </c>
      <c r="N934" s="8" t="s">
        <v>1109</v>
      </c>
      <c r="O934" s="8" t="s">
        <v>1262</v>
      </c>
      <c r="P934" s="114" t="s">
        <v>1261</v>
      </c>
      <c r="Q934" s="8"/>
    </row>
    <row r="935" spans="1:17" ht="18" customHeight="1" x14ac:dyDescent="0.3">
      <c r="A935" s="8" t="s">
        <v>1260</v>
      </c>
      <c r="B935" s="8" t="s">
        <v>1261</v>
      </c>
      <c r="C935" s="8" t="s">
        <v>661</v>
      </c>
      <c r="D935" s="8">
        <v>2</v>
      </c>
      <c r="E935" s="8" t="s">
        <v>1213</v>
      </c>
      <c r="F935" s="8">
        <v>1</v>
      </c>
      <c r="G935" s="8" t="s">
        <v>1252</v>
      </c>
      <c r="H935" s="8">
        <v>1</v>
      </c>
      <c r="I935" s="8" t="s">
        <v>658</v>
      </c>
      <c r="J935" s="8">
        <v>3</v>
      </c>
      <c r="K935" s="8" t="s">
        <v>25</v>
      </c>
      <c r="L935" s="8">
        <v>2</v>
      </c>
      <c r="M935" s="8" t="s">
        <v>317</v>
      </c>
      <c r="N935" s="8" t="s">
        <v>1110</v>
      </c>
      <c r="O935" s="8" t="s">
        <v>1262</v>
      </c>
      <c r="P935" s="114" t="s">
        <v>1261</v>
      </c>
      <c r="Q935" s="8"/>
    </row>
    <row r="936" spans="1:17" ht="18" customHeight="1" x14ac:dyDescent="0.3">
      <c r="A936" s="8" t="s">
        <v>1260</v>
      </c>
      <c r="B936" s="8" t="s">
        <v>1261</v>
      </c>
      <c r="C936" s="8" t="s">
        <v>661</v>
      </c>
      <c r="D936" s="8">
        <v>2</v>
      </c>
      <c r="E936" s="8" t="s">
        <v>1213</v>
      </c>
      <c r="F936" s="8">
        <v>1</v>
      </c>
      <c r="G936" s="8" t="s">
        <v>1252</v>
      </c>
      <c r="H936" s="8">
        <v>1</v>
      </c>
      <c r="I936" s="8" t="s">
        <v>658</v>
      </c>
      <c r="J936" s="8">
        <v>3</v>
      </c>
      <c r="K936" s="8" t="s">
        <v>25</v>
      </c>
      <c r="L936" s="8">
        <v>2</v>
      </c>
      <c r="M936" s="8" t="s">
        <v>317</v>
      </c>
      <c r="N936" s="8" t="s">
        <v>1133</v>
      </c>
      <c r="O936" s="8" t="s">
        <v>1262</v>
      </c>
      <c r="P936" s="114" t="s">
        <v>1261</v>
      </c>
      <c r="Q936" s="8"/>
    </row>
    <row r="937" spans="1:17" ht="18" customHeight="1" x14ac:dyDescent="0.3">
      <c r="A937" s="8" t="s">
        <v>1260</v>
      </c>
      <c r="B937" s="8" t="s">
        <v>1261</v>
      </c>
      <c r="C937" s="8" t="s">
        <v>661</v>
      </c>
      <c r="D937" s="8">
        <v>2</v>
      </c>
      <c r="E937" s="8" t="s">
        <v>1213</v>
      </c>
      <c r="F937" s="8">
        <v>1</v>
      </c>
      <c r="G937" s="8" t="s">
        <v>1252</v>
      </c>
      <c r="H937" s="8">
        <v>1</v>
      </c>
      <c r="I937" s="8" t="s">
        <v>658</v>
      </c>
      <c r="J937" s="8">
        <v>3</v>
      </c>
      <c r="K937" s="8" t="s">
        <v>25</v>
      </c>
      <c r="L937" s="8">
        <v>2</v>
      </c>
      <c r="M937" s="8" t="s">
        <v>317</v>
      </c>
      <c r="N937" s="8" t="s">
        <v>1134</v>
      </c>
      <c r="O937" s="8" t="s">
        <v>1262</v>
      </c>
      <c r="P937" s="114" t="s">
        <v>1261</v>
      </c>
      <c r="Q937" s="8"/>
    </row>
    <row r="938" spans="1:17" ht="18" customHeight="1" x14ac:dyDescent="0.3">
      <c r="A938" s="8" t="s">
        <v>1260</v>
      </c>
      <c r="B938" s="8" t="s">
        <v>1261</v>
      </c>
      <c r="C938" s="8" t="s">
        <v>661</v>
      </c>
      <c r="D938" s="8">
        <v>2</v>
      </c>
      <c r="E938" s="8" t="s">
        <v>1213</v>
      </c>
      <c r="F938" s="8">
        <v>1</v>
      </c>
      <c r="G938" s="8" t="s">
        <v>1252</v>
      </c>
      <c r="H938" s="8">
        <v>1</v>
      </c>
      <c r="I938" s="8" t="s">
        <v>658</v>
      </c>
      <c r="J938" s="8">
        <v>3</v>
      </c>
      <c r="K938" s="8" t="s">
        <v>25</v>
      </c>
      <c r="L938" s="8">
        <v>2</v>
      </c>
      <c r="M938" s="8" t="s">
        <v>317</v>
      </c>
      <c r="N938" s="8" t="s">
        <v>1135</v>
      </c>
      <c r="O938" s="8" t="s">
        <v>1262</v>
      </c>
      <c r="P938" s="114" t="s">
        <v>1261</v>
      </c>
      <c r="Q938" s="8"/>
    </row>
    <row r="939" spans="1:17" ht="18" customHeight="1" x14ac:dyDescent="0.3">
      <c r="A939" s="8" t="s">
        <v>1260</v>
      </c>
      <c r="B939" s="8" t="s">
        <v>1261</v>
      </c>
      <c r="C939" s="8" t="s">
        <v>661</v>
      </c>
      <c r="D939" s="8">
        <v>2</v>
      </c>
      <c r="E939" s="8" t="s">
        <v>1213</v>
      </c>
      <c r="F939" s="8">
        <v>1</v>
      </c>
      <c r="G939" s="8" t="s">
        <v>1252</v>
      </c>
      <c r="H939" s="8">
        <v>1</v>
      </c>
      <c r="I939" s="8" t="s">
        <v>658</v>
      </c>
      <c r="J939" s="8">
        <v>3</v>
      </c>
      <c r="K939" s="8" t="s">
        <v>25</v>
      </c>
      <c r="L939" s="8">
        <v>2</v>
      </c>
      <c r="M939" s="8" t="s">
        <v>317</v>
      </c>
      <c r="N939" s="8" t="s">
        <v>1136</v>
      </c>
      <c r="O939" s="8" t="s">
        <v>1262</v>
      </c>
      <c r="P939" s="114" t="s">
        <v>1261</v>
      </c>
      <c r="Q939" s="8"/>
    </row>
    <row r="940" spans="1:17" ht="18" customHeight="1" x14ac:dyDescent="0.3">
      <c r="A940" s="8" t="s">
        <v>1260</v>
      </c>
      <c r="B940" s="8" t="s">
        <v>1261</v>
      </c>
      <c r="C940" s="8" t="s">
        <v>661</v>
      </c>
      <c r="D940" s="8">
        <v>2</v>
      </c>
      <c r="E940" s="8" t="s">
        <v>1213</v>
      </c>
      <c r="F940" s="8">
        <v>1</v>
      </c>
      <c r="G940" s="8" t="s">
        <v>1252</v>
      </c>
      <c r="H940" s="8">
        <v>1</v>
      </c>
      <c r="I940" s="8" t="s">
        <v>658</v>
      </c>
      <c r="J940" s="8">
        <v>3</v>
      </c>
      <c r="K940" s="8" t="s">
        <v>25</v>
      </c>
      <c r="L940" s="8">
        <v>2</v>
      </c>
      <c r="M940" s="8" t="s">
        <v>317</v>
      </c>
      <c r="N940" s="8" t="s">
        <v>1137</v>
      </c>
      <c r="O940" s="8" t="s">
        <v>1262</v>
      </c>
      <c r="P940" s="114" t="s">
        <v>1261</v>
      </c>
      <c r="Q940" s="8"/>
    </row>
    <row r="941" spans="1:17" ht="18" customHeight="1" x14ac:dyDescent="0.3">
      <c r="A941" s="8" t="s">
        <v>1260</v>
      </c>
      <c r="B941" s="8" t="s">
        <v>1261</v>
      </c>
      <c r="C941" s="8" t="s">
        <v>661</v>
      </c>
      <c r="D941" s="8">
        <v>2</v>
      </c>
      <c r="E941" s="8" t="s">
        <v>1213</v>
      </c>
      <c r="F941" s="8">
        <v>1</v>
      </c>
      <c r="G941" s="8" t="s">
        <v>1252</v>
      </c>
      <c r="H941" s="8">
        <v>1</v>
      </c>
      <c r="I941" s="8" t="s">
        <v>658</v>
      </c>
      <c r="J941" s="8">
        <v>3</v>
      </c>
      <c r="K941" s="8" t="s">
        <v>25</v>
      </c>
      <c r="L941" s="8">
        <v>2</v>
      </c>
      <c r="M941" s="8" t="s">
        <v>317</v>
      </c>
      <c r="N941" s="8" t="s">
        <v>1138</v>
      </c>
      <c r="O941" s="8" t="s">
        <v>1262</v>
      </c>
      <c r="P941" s="114" t="s">
        <v>1261</v>
      </c>
      <c r="Q941" s="8"/>
    </row>
    <row r="942" spans="1:17" ht="18" customHeight="1" x14ac:dyDescent="0.3">
      <c r="A942" s="8" t="s">
        <v>1260</v>
      </c>
      <c r="B942" s="8" t="s">
        <v>1261</v>
      </c>
      <c r="C942" s="8" t="s">
        <v>661</v>
      </c>
      <c r="D942" s="8">
        <v>2</v>
      </c>
      <c r="E942" s="8" t="s">
        <v>1213</v>
      </c>
      <c r="F942" s="8">
        <v>1</v>
      </c>
      <c r="G942" s="8" t="s">
        <v>1252</v>
      </c>
      <c r="H942" s="8">
        <v>1</v>
      </c>
      <c r="I942" s="8" t="s">
        <v>658</v>
      </c>
      <c r="J942" s="8">
        <v>3</v>
      </c>
      <c r="K942" s="8" t="s">
        <v>25</v>
      </c>
      <c r="L942" s="8">
        <v>2</v>
      </c>
      <c r="M942" s="8" t="s">
        <v>317</v>
      </c>
      <c r="N942" s="8" t="s">
        <v>1139</v>
      </c>
      <c r="O942" s="8" t="s">
        <v>1262</v>
      </c>
      <c r="P942" s="114" t="s">
        <v>1261</v>
      </c>
      <c r="Q942" s="8"/>
    </row>
    <row r="943" spans="1:17" ht="18" customHeight="1" x14ac:dyDescent="0.3">
      <c r="A943" s="8" t="s">
        <v>1260</v>
      </c>
      <c r="B943" s="8" t="s">
        <v>1261</v>
      </c>
      <c r="C943" s="8" t="s">
        <v>661</v>
      </c>
      <c r="D943" s="8">
        <v>2</v>
      </c>
      <c r="E943" s="8" t="s">
        <v>1213</v>
      </c>
      <c r="F943" s="8">
        <v>1</v>
      </c>
      <c r="G943" s="8" t="s">
        <v>1252</v>
      </c>
      <c r="H943" s="8">
        <v>1</v>
      </c>
      <c r="I943" s="8" t="s">
        <v>658</v>
      </c>
      <c r="J943" s="8">
        <v>3</v>
      </c>
      <c r="K943" s="8" t="s">
        <v>25</v>
      </c>
      <c r="L943" s="8">
        <v>2</v>
      </c>
      <c r="M943" s="8" t="s">
        <v>317</v>
      </c>
      <c r="N943" s="8" t="s">
        <v>1140</v>
      </c>
      <c r="O943" s="8" t="s">
        <v>1262</v>
      </c>
      <c r="P943" s="114" t="s">
        <v>1261</v>
      </c>
      <c r="Q943" s="8"/>
    </row>
    <row r="944" spans="1:17" ht="18" customHeight="1" x14ac:dyDescent="0.3">
      <c r="A944" s="8" t="s">
        <v>1260</v>
      </c>
      <c r="B944" s="8" t="s">
        <v>1261</v>
      </c>
      <c r="C944" s="8" t="s">
        <v>661</v>
      </c>
      <c r="D944" s="8">
        <v>2</v>
      </c>
      <c r="E944" s="8" t="s">
        <v>1213</v>
      </c>
      <c r="F944" s="8">
        <v>1</v>
      </c>
      <c r="G944" s="8" t="s">
        <v>1252</v>
      </c>
      <c r="H944" s="8">
        <v>1</v>
      </c>
      <c r="I944" s="8" t="s">
        <v>658</v>
      </c>
      <c r="J944" s="8">
        <v>3</v>
      </c>
      <c r="K944" s="8" t="s">
        <v>25</v>
      </c>
      <c r="L944" s="8">
        <v>2</v>
      </c>
      <c r="M944" s="8" t="s">
        <v>317</v>
      </c>
      <c r="N944" s="8" t="s">
        <v>1141</v>
      </c>
      <c r="O944" s="8" t="s">
        <v>1262</v>
      </c>
      <c r="P944" s="114" t="s">
        <v>1261</v>
      </c>
      <c r="Q944" s="8"/>
    </row>
    <row r="945" spans="1:17" ht="18" customHeight="1" x14ac:dyDescent="0.3">
      <c r="A945" s="8" t="s">
        <v>1260</v>
      </c>
      <c r="B945" s="8" t="s">
        <v>1261</v>
      </c>
      <c r="C945" s="8" t="s">
        <v>661</v>
      </c>
      <c r="D945" s="8">
        <v>2</v>
      </c>
      <c r="E945" s="8" t="s">
        <v>1213</v>
      </c>
      <c r="F945" s="8">
        <v>1</v>
      </c>
      <c r="G945" s="8" t="s">
        <v>1252</v>
      </c>
      <c r="H945" s="8">
        <v>1</v>
      </c>
      <c r="I945" s="8" t="s">
        <v>658</v>
      </c>
      <c r="J945" s="8">
        <v>3</v>
      </c>
      <c r="K945" s="8" t="s">
        <v>25</v>
      </c>
      <c r="L945" s="8">
        <v>2</v>
      </c>
      <c r="M945" s="8" t="s">
        <v>317</v>
      </c>
      <c r="N945" s="8" t="s">
        <v>1142</v>
      </c>
      <c r="O945" s="8" t="s">
        <v>1262</v>
      </c>
      <c r="P945" s="114" t="s">
        <v>1261</v>
      </c>
      <c r="Q945" s="8"/>
    </row>
    <row r="946" spans="1:17" ht="18" customHeight="1" x14ac:dyDescent="0.3">
      <c r="A946" s="8" t="s">
        <v>1260</v>
      </c>
      <c r="B946" s="8" t="s">
        <v>1261</v>
      </c>
      <c r="C946" s="8" t="s">
        <v>661</v>
      </c>
      <c r="D946" s="8">
        <v>2</v>
      </c>
      <c r="E946" s="8" t="s">
        <v>1213</v>
      </c>
      <c r="F946" s="8">
        <v>1</v>
      </c>
      <c r="G946" s="8" t="s">
        <v>1252</v>
      </c>
      <c r="H946" s="8">
        <v>1</v>
      </c>
      <c r="I946" s="8" t="s">
        <v>658</v>
      </c>
      <c r="J946" s="8">
        <v>3</v>
      </c>
      <c r="K946" s="8" t="s">
        <v>25</v>
      </c>
      <c r="L946" s="8">
        <v>2</v>
      </c>
      <c r="M946" s="8" t="s">
        <v>317</v>
      </c>
      <c r="N946" s="8" t="s">
        <v>1143</v>
      </c>
      <c r="O946" s="8" t="s">
        <v>1262</v>
      </c>
      <c r="P946" s="114" t="s">
        <v>1261</v>
      </c>
      <c r="Q946" s="8"/>
    </row>
    <row r="947" spans="1:17" ht="18" customHeight="1" x14ac:dyDescent="0.3">
      <c r="A947" s="8" t="s">
        <v>1260</v>
      </c>
      <c r="B947" s="8" t="s">
        <v>1261</v>
      </c>
      <c r="C947" s="8" t="s">
        <v>661</v>
      </c>
      <c r="D947" s="8">
        <v>2</v>
      </c>
      <c r="E947" s="8" t="s">
        <v>1213</v>
      </c>
      <c r="F947" s="8">
        <v>1</v>
      </c>
      <c r="G947" s="8" t="s">
        <v>1252</v>
      </c>
      <c r="H947" s="8">
        <v>1</v>
      </c>
      <c r="I947" s="8" t="s">
        <v>658</v>
      </c>
      <c r="J947" s="8">
        <v>3</v>
      </c>
      <c r="K947" s="8" t="s">
        <v>25</v>
      </c>
      <c r="L947" s="8">
        <v>2</v>
      </c>
      <c r="M947" s="8" t="s">
        <v>317</v>
      </c>
      <c r="N947" s="8" t="s">
        <v>1144</v>
      </c>
      <c r="O947" s="8" t="s">
        <v>1262</v>
      </c>
      <c r="P947" s="114" t="s">
        <v>1261</v>
      </c>
      <c r="Q947" s="8"/>
    </row>
    <row r="948" spans="1:17" ht="18" customHeight="1" x14ac:dyDescent="0.3">
      <c r="A948" s="8" t="s">
        <v>1260</v>
      </c>
      <c r="B948" s="8" t="s">
        <v>1261</v>
      </c>
      <c r="C948" s="8" t="s">
        <v>661</v>
      </c>
      <c r="D948" s="8">
        <v>2</v>
      </c>
      <c r="E948" s="8" t="s">
        <v>1213</v>
      </c>
      <c r="F948" s="8">
        <v>1</v>
      </c>
      <c r="G948" s="8" t="s">
        <v>1252</v>
      </c>
      <c r="H948" s="8">
        <v>1</v>
      </c>
      <c r="I948" s="8" t="s">
        <v>658</v>
      </c>
      <c r="J948" s="8">
        <v>3</v>
      </c>
      <c r="K948" s="8" t="s">
        <v>25</v>
      </c>
      <c r="L948" s="8">
        <v>2</v>
      </c>
      <c r="M948" s="8" t="s">
        <v>317</v>
      </c>
      <c r="N948" s="8" t="s">
        <v>1145</v>
      </c>
      <c r="O948" s="8" t="s">
        <v>1262</v>
      </c>
      <c r="P948" s="114" t="s">
        <v>1261</v>
      </c>
      <c r="Q948" s="8"/>
    </row>
    <row r="949" spans="1:17" ht="18" customHeight="1" x14ac:dyDescent="0.3">
      <c r="A949" s="8" t="s">
        <v>1260</v>
      </c>
      <c r="B949" s="8" t="s">
        <v>1261</v>
      </c>
      <c r="C949" s="8" t="s">
        <v>661</v>
      </c>
      <c r="D949" s="8">
        <v>2</v>
      </c>
      <c r="E949" s="8" t="s">
        <v>1213</v>
      </c>
      <c r="F949" s="8">
        <v>1</v>
      </c>
      <c r="G949" s="8" t="s">
        <v>1252</v>
      </c>
      <c r="H949" s="8">
        <v>1</v>
      </c>
      <c r="I949" s="8" t="s">
        <v>658</v>
      </c>
      <c r="J949" s="8">
        <v>3</v>
      </c>
      <c r="K949" s="8" t="s">
        <v>25</v>
      </c>
      <c r="L949" s="8">
        <v>2</v>
      </c>
      <c r="M949" s="8" t="s">
        <v>317</v>
      </c>
      <c r="N949" s="8" t="s">
        <v>1150</v>
      </c>
      <c r="O949" s="8" t="s">
        <v>1262</v>
      </c>
      <c r="P949" s="114" t="s">
        <v>1261</v>
      </c>
      <c r="Q949" s="8"/>
    </row>
    <row r="950" spans="1:17" ht="18" customHeight="1" x14ac:dyDescent="0.3">
      <c r="A950" s="8" t="s">
        <v>1260</v>
      </c>
      <c r="B950" s="8" t="s">
        <v>1261</v>
      </c>
      <c r="C950" s="8" t="s">
        <v>661</v>
      </c>
      <c r="D950" s="8">
        <v>2</v>
      </c>
      <c r="E950" s="8" t="s">
        <v>1213</v>
      </c>
      <c r="F950" s="8">
        <v>1</v>
      </c>
      <c r="G950" s="8" t="s">
        <v>1252</v>
      </c>
      <c r="H950" s="8">
        <v>1</v>
      </c>
      <c r="I950" s="8" t="s">
        <v>658</v>
      </c>
      <c r="J950" s="8">
        <v>3</v>
      </c>
      <c r="K950" s="8" t="s">
        <v>25</v>
      </c>
      <c r="L950" s="8">
        <v>2</v>
      </c>
      <c r="M950" s="8" t="s">
        <v>317</v>
      </c>
      <c r="N950" s="8" t="s">
        <v>1162</v>
      </c>
      <c r="O950" s="8" t="s">
        <v>1262</v>
      </c>
      <c r="P950" s="114" t="s">
        <v>1261</v>
      </c>
      <c r="Q950" s="8"/>
    </row>
    <row r="951" spans="1:17" ht="18" customHeight="1" x14ac:dyDescent="0.3">
      <c r="A951" s="8" t="s">
        <v>1260</v>
      </c>
      <c r="B951" s="8" t="s">
        <v>1261</v>
      </c>
      <c r="C951" s="8" t="s">
        <v>661</v>
      </c>
      <c r="D951" s="8">
        <v>2</v>
      </c>
      <c r="E951" s="8" t="s">
        <v>1213</v>
      </c>
      <c r="F951" s="8">
        <v>1</v>
      </c>
      <c r="G951" s="8" t="s">
        <v>1252</v>
      </c>
      <c r="H951" s="8">
        <v>1</v>
      </c>
      <c r="I951" s="8" t="s">
        <v>658</v>
      </c>
      <c r="J951" s="8">
        <v>3</v>
      </c>
      <c r="K951" s="8" t="s">
        <v>25</v>
      </c>
      <c r="L951" s="8">
        <v>2</v>
      </c>
      <c r="M951" s="8" t="s">
        <v>317</v>
      </c>
      <c r="N951" s="8" t="s">
        <v>1163</v>
      </c>
      <c r="O951" s="8" t="s">
        <v>1262</v>
      </c>
      <c r="P951" s="114" t="s">
        <v>1261</v>
      </c>
      <c r="Q951" s="8"/>
    </row>
    <row r="952" spans="1:17" ht="18" customHeight="1" x14ac:dyDescent="0.3">
      <c r="A952" s="8" t="s">
        <v>1260</v>
      </c>
      <c r="B952" s="8" t="s">
        <v>1261</v>
      </c>
      <c r="C952" s="8" t="s">
        <v>661</v>
      </c>
      <c r="D952" s="8">
        <v>2</v>
      </c>
      <c r="E952" s="8" t="s">
        <v>1213</v>
      </c>
      <c r="F952" s="8">
        <v>1</v>
      </c>
      <c r="G952" s="8" t="s">
        <v>1252</v>
      </c>
      <c r="H952" s="8">
        <v>1</v>
      </c>
      <c r="I952" s="8" t="s">
        <v>658</v>
      </c>
      <c r="J952" s="8">
        <v>3</v>
      </c>
      <c r="K952" s="8" t="s">
        <v>25</v>
      </c>
      <c r="L952" s="8">
        <v>2</v>
      </c>
      <c r="M952" s="8" t="s">
        <v>317</v>
      </c>
      <c r="N952" s="8" t="s">
        <v>1164</v>
      </c>
      <c r="O952" s="8" t="s">
        <v>1262</v>
      </c>
      <c r="P952" s="114" t="s">
        <v>1261</v>
      </c>
      <c r="Q952" s="8"/>
    </row>
    <row r="953" spans="1:17" ht="18" customHeight="1" x14ac:dyDescent="0.3">
      <c r="A953" s="8" t="s">
        <v>1260</v>
      </c>
      <c r="B953" s="8" t="s">
        <v>1261</v>
      </c>
      <c r="C953" s="8" t="s">
        <v>661</v>
      </c>
      <c r="D953" s="8">
        <v>2</v>
      </c>
      <c r="E953" s="8" t="s">
        <v>1213</v>
      </c>
      <c r="F953" s="8">
        <v>1</v>
      </c>
      <c r="G953" s="8" t="s">
        <v>1252</v>
      </c>
      <c r="H953" s="8">
        <v>1</v>
      </c>
      <c r="I953" s="8" t="s">
        <v>658</v>
      </c>
      <c r="J953" s="8">
        <v>3</v>
      </c>
      <c r="K953" s="8" t="s">
        <v>25</v>
      </c>
      <c r="L953" s="8">
        <v>2</v>
      </c>
      <c r="M953" s="8" t="s">
        <v>317</v>
      </c>
      <c r="N953" s="8" t="s">
        <v>1165</v>
      </c>
      <c r="O953" s="8" t="s">
        <v>1262</v>
      </c>
      <c r="P953" s="114" t="s">
        <v>1261</v>
      </c>
      <c r="Q953" s="8"/>
    </row>
    <row r="954" spans="1:17" ht="18" customHeight="1" x14ac:dyDescent="0.3">
      <c r="A954" s="8" t="s">
        <v>1260</v>
      </c>
      <c r="B954" s="8" t="s">
        <v>1261</v>
      </c>
      <c r="C954" s="8" t="s">
        <v>661</v>
      </c>
      <c r="D954" s="8">
        <v>2</v>
      </c>
      <c r="E954" s="8" t="s">
        <v>1213</v>
      </c>
      <c r="F954" s="8">
        <v>1</v>
      </c>
      <c r="G954" s="8" t="s">
        <v>1252</v>
      </c>
      <c r="H954" s="8">
        <v>1</v>
      </c>
      <c r="I954" s="8" t="s">
        <v>658</v>
      </c>
      <c r="J954" s="8">
        <v>3</v>
      </c>
      <c r="K954" s="8" t="s">
        <v>25</v>
      </c>
      <c r="L954" s="8">
        <v>2</v>
      </c>
      <c r="M954" s="8" t="s">
        <v>317</v>
      </c>
      <c r="N954" s="8" t="s">
        <v>1166</v>
      </c>
      <c r="O954" s="8" t="s">
        <v>1262</v>
      </c>
      <c r="P954" s="114" t="s">
        <v>1261</v>
      </c>
      <c r="Q954" s="8"/>
    </row>
    <row r="955" spans="1:17" ht="18" customHeight="1" x14ac:dyDescent="0.3">
      <c r="A955" s="8" t="s">
        <v>1260</v>
      </c>
      <c r="B955" s="8" t="s">
        <v>1261</v>
      </c>
      <c r="C955" s="8" t="s">
        <v>661</v>
      </c>
      <c r="D955" s="8">
        <v>2</v>
      </c>
      <c r="E955" s="8" t="s">
        <v>1213</v>
      </c>
      <c r="F955" s="8">
        <v>1</v>
      </c>
      <c r="G955" s="8" t="s">
        <v>1252</v>
      </c>
      <c r="H955" s="8">
        <v>1</v>
      </c>
      <c r="I955" s="8" t="s">
        <v>658</v>
      </c>
      <c r="J955" s="8">
        <v>3</v>
      </c>
      <c r="K955" s="8" t="s">
        <v>25</v>
      </c>
      <c r="L955" s="8">
        <v>2</v>
      </c>
      <c r="M955" s="8" t="s">
        <v>317</v>
      </c>
      <c r="N955" s="8" t="s">
        <v>1167</v>
      </c>
      <c r="O955" s="8" t="s">
        <v>1262</v>
      </c>
      <c r="P955" s="114" t="s">
        <v>1261</v>
      </c>
      <c r="Q955" s="8"/>
    </row>
    <row r="956" spans="1:17" ht="18" customHeight="1" x14ac:dyDescent="0.3">
      <c r="A956" s="8" t="s">
        <v>1260</v>
      </c>
      <c r="B956" s="8" t="s">
        <v>1261</v>
      </c>
      <c r="C956" s="8" t="s">
        <v>661</v>
      </c>
      <c r="D956" s="8">
        <v>2</v>
      </c>
      <c r="E956" s="8" t="s">
        <v>1213</v>
      </c>
      <c r="F956" s="8">
        <v>1</v>
      </c>
      <c r="G956" s="8" t="s">
        <v>1252</v>
      </c>
      <c r="H956" s="8">
        <v>1</v>
      </c>
      <c r="I956" s="8" t="s">
        <v>658</v>
      </c>
      <c r="J956" s="8">
        <v>3</v>
      </c>
      <c r="K956" s="8" t="s">
        <v>25</v>
      </c>
      <c r="L956" s="8">
        <v>2</v>
      </c>
      <c r="M956" s="8" t="s">
        <v>317</v>
      </c>
      <c r="N956" s="8" t="s">
        <v>1168</v>
      </c>
      <c r="O956" s="8" t="s">
        <v>1262</v>
      </c>
      <c r="P956" s="114" t="s">
        <v>1261</v>
      </c>
      <c r="Q956" s="8"/>
    </row>
    <row r="957" spans="1:17" ht="18" customHeight="1" x14ac:dyDescent="0.3">
      <c r="A957" s="8" t="s">
        <v>1260</v>
      </c>
      <c r="B957" s="8" t="s">
        <v>1261</v>
      </c>
      <c r="C957" s="8" t="s">
        <v>661</v>
      </c>
      <c r="D957" s="8">
        <v>2</v>
      </c>
      <c r="E957" s="8" t="s">
        <v>1213</v>
      </c>
      <c r="F957" s="8">
        <v>1</v>
      </c>
      <c r="G957" s="8" t="s">
        <v>1252</v>
      </c>
      <c r="H957" s="8">
        <v>1</v>
      </c>
      <c r="I957" s="8" t="s">
        <v>658</v>
      </c>
      <c r="J957" s="8">
        <v>3</v>
      </c>
      <c r="K957" s="8" t="s">
        <v>25</v>
      </c>
      <c r="L957" s="8">
        <v>2</v>
      </c>
      <c r="M957" s="8" t="s">
        <v>317</v>
      </c>
      <c r="N957" s="8" t="s">
        <v>1169</v>
      </c>
      <c r="O957" s="8" t="s">
        <v>1262</v>
      </c>
      <c r="P957" s="114" t="s">
        <v>1261</v>
      </c>
      <c r="Q957" s="8"/>
    </row>
    <row r="958" spans="1:17" ht="18" customHeight="1" x14ac:dyDescent="0.3">
      <c r="A958" s="8" t="s">
        <v>1260</v>
      </c>
      <c r="B958" s="8" t="s">
        <v>1261</v>
      </c>
      <c r="C958" s="8" t="s">
        <v>661</v>
      </c>
      <c r="D958" s="8">
        <v>2</v>
      </c>
      <c r="E958" s="8" t="s">
        <v>1213</v>
      </c>
      <c r="F958" s="8">
        <v>1</v>
      </c>
      <c r="G958" s="8" t="s">
        <v>1252</v>
      </c>
      <c r="H958" s="8">
        <v>1</v>
      </c>
      <c r="I958" s="8" t="s">
        <v>658</v>
      </c>
      <c r="J958" s="8">
        <v>3</v>
      </c>
      <c r="K958" s="8" t="s">
        <v>25</v>
      </c>
      <c r="L958" s="8">
        <v>2</v>
      </c>
      <c r="M958" s="8" t="s">
        <v>317</v>
      </c>
      <c r="N958" s="8" t="s">
        <v>1170</v>
      </c>
      <c r="O958" s="8" t="s">
        <v>1262</v>
      </c>
      <c r="P958" s="114" t="s">
        <v>1261</v>
      </c>
      <c r="Q958" s="8"/>
    </row>
    <row r="959" spans="1:17" ht="18" customHeight="1" x14ac:dyDescent="0.3">
      <c r="A959" s="8" t="s">
        <v>1260</v>
      </c>
      <c r="B959" s="8" t="s">
        <v>1261</v>
      </c>
      <c r="C959" s="8" t="s">
        <v>661</v>
      </c>
      <c r="D959" s="8">
        <v>2</v>
      </c>
      <c r="E959" s="8" t="s">
        <v>1213</v>
      </c>
      <c r="F959" s="8">
        <v>1</v>
      </c>
      <c r="G959" s="8" t="s">
        <v>1252</v>
      </c>
      <c r="H959" s="8">
        <v>1</v>
      </c>
      <c r="I959" s="8" t="s">
        <v>658</v>
      </c>
      <c r="J959" s="8">
        <v>3</v>
      </c>
      <c r="K959" s="8" t="s">
        <v>25</v>
      </c>
      <c r="L959" s="8">
        <v>2</v>
      </c>
      <c r="M959" s="8" t="s">
        <v>317</v>
      </c>
      <c r="N959" s="8" t="s">
        <v>1171</v>
      </c>
      <c r="O959" s="8" t="s">
        <v>1262</v>
      </c>
      <c r="P959" s="114" t="s">
        <v>1261</v>
      </c>
      <c r="Q959" s="8"/>
    </row>
    <row r="960" spans="1:17" ht="18" customHeight="1" x14ac:dyDescent="0.3">
      <c r="A960" s="8" t="s">
        <v>1260</v>
      </c>
      <c r="B960" s="8" t="s">
        <v>1261</v>
      </c>
      <c r="C960" s="8" t="s">
        <v>661</v>
      </c>
      <c r="D960" s="8">
        <v>2</v>
      </c>
      <c r="E960" s="8" t="s">
        <v>1213</v>
      </c>
      <c r="F960" s="8">
        <v>1</v>
      </c>
      <c r="G960" s="8" t="s">
        <v>1252</v>
      </c>
      <c r="H960" s="8">
        <v>1</v>
      </c>
      <c r="I960" s="8" t="s">
        <v>658</v>
      </c>
      <c r="J960" s="8">
        <v>3</v>
      </c>
      <c r="K960" s="8" t="s">
        <v>25</v>
      </c>
      <c r="L960" s="8">
        <v>2</v>
      </c>
      <c r="M960" s="8" t="s">
        <v>317</v>
      </c>
      <c r="N960" s="8" t="s">
        <v>1172</v>
      </c>
      <c r="O960" s="8" t="s">
        <v>1262</v>
      </c>
      <c r="P960" s="114" t="s">
        <v>1261</v>
      </c>
      <c r="Q960" s="8"/>
    </row>
    <row r="961" spans="1:17" ht="18" customHeight="1" x14ac:dyDescent="0.3">
      <c r="A961" s="8" t="s">
        <v>1260</v>
      </c>
      <c r="B961" s="8" t="s">
        <v>1261</v>
      </c>
      <c r="C961" s="8" t="s">
        <v>661</v>
      </c>
      <c r="D961" s="8">
        <v>2</v>
      </c>
      <c r="E961" s="8" t="s">
        <v>1213</v>
      </c>
      <c r="F961" s="8">
        <v>1</v>
      </c>
      <c r="G961" s="8" t="s">
        <v>1252</v>
      </c>
      <c r="H961" s="8">
        <v>1</v>
      </c>
      <c r="I961" s="8" t="s">
        <v>658</v>
      </c>
      <c r="J961" s="8">
        <v>3</v>
      </c>
      <c r="K961" s="8" t="s">
        <v>25</v>
      </c>
      <c r="L961" s="8">
        <v>2</v>
      </c>
      <c r="M961" s="8" t="s">
        <v>317</v>
      </c>
      <c r="N961" s="8" t="s">
        <v>1173</v>
      </c>
      <c r="O961" s="8" t="s">
        <v>1262</v>
      </c>
      <c r="P961" s="114" t="s">
        <v>1261</v>
      </c>
      <c r="Q961" s="8"/>
    </row>
    <row r="962" spans="1:17" ht="18" customHeight="1" x14ac:dyDescent="0.3">
      <c r="A962" s="8" t="s">
        <v>1260</v>
      </c>
      <c r="B962" s="8" t="s">
        <v>1261</v>
      </c>
      <c r="C962" s="8" t="s">
        <v>661</v>
      </c>
      <c r="D962" s="8">
        <v>2</v>
      </c>
      <c r="E962" s="8" t="s">
        <v>1213</v>
      </c>
      <c r="F962" s="8">
        <v>1</v>
      </c>
      <c r="G962" s="8" t="s">
        <v>1252</v>
      </c>
      <c r="H962" s="8">
        <v>1</v>
      </c>
      <c r="I962" s="8" t="s">
        <v>658</v>
      </c>
      <c r="J962" s="8">
        <v>3</v>
      </c>
      <c r="K962" s="8" t="s">
        <v>25</v>
      </c>
      <c r="L962" s="8">
        <v>2</v>
      </c>
      <c r="M962" s="8" t="s">
        <v>317</v>
      </c>
      <c r="N962" s="8" t="s">
        <v>1174</v>
      </c>
      <c r="O962" s="8" t="s">
        <v>1262</v>
      </c>
      <c r="P962" s="114" t="s">
        <v>1261</v>
      </c>
      <c r="Q962" s="8"/>
    </row>
    <row r="963" spans="1:17" ht="18" customHeight="1" x14ac:dyDescent="0.3">
      <c r="A963" s="8" t="s">
        <v>1260</v>
      </c>
      <c r="B963" s="8" t="s">
        <v>1261</v>
      </c>
      <c r="C963" s="8" t="s">
        <v>661</v>
      </c>
      <c r="D963" s="8">
        <v>2</v>
      </c>
      <c r="E963" s="8" t="s">
        <v>1213</v>
      </c>
      <c r="F963" s="8">
        <v>1</v>
      </c>
      <c r="G963" s="8" t="s">
        <v>1252</v>
      </c>
      <c r="H963" s="8">
        <v>1</v>
      </c>
      <c r="I963" s="8" t="s">
        <v>658</v>
      </c>
      <c r="J963" s="8">
        <v>3</v>
      </c>
      <c r="K963" s="8" t="s">
        <v>25</v>
      </c>
      <c r="L963" s="8">
        <v>2</v>
      </c>
      <c r="M963" s="8" t="s">
        <v>317</v>
      </c>
      <c r="N963" s="8" t="s">
        <v>1175</v>
      </c>
      <c r="O963" s="8" t="s">
        <v>1262</v>
      </c>
      <c r="P963" s="114" t="s">
        <v>1261</v>
      </c>
      <c r="Q963" s="8"/>
    </row>
    <row r="964" spans="1:17" ht="18" customHeight="1" x14ac:dyDescent="0.3">
      <c r="A964" s="8" t="s">
        <v>1260</v>
      </c>
      <c r="B964" s="8" t="s">
        <v>1261</v>
      </c>
      <c r="C964" s="8" t="s">
        <v>661</v>
      </c>
      <c r="D964" s="8">
        <v>2</v>
      </c>
      <c r="E964" s="8" t="s">
        <v>1213</v>
      </c>
      <c r="F964" s="8">
        <v>1</v>
      </c>
      <c r="G964" s="8" t="s">
        <v>1252</v>
      </c>
      <c r="H964" s="8">
        <v>1</v>
      </c>
      <c r="I964" s="8" t="s">
        <v>658</v>
      </c>
      <c r="J964" s="8">
        <v>3</v>
      </c>
      <c r="K964" s="8" t="s">
        <v>25</v>
      </c>
      <c r="L964" s="8">
        <v>2</v>
      </c>
      <c r="M964" s="8" t="s">
        <v>317</v>
      </c>
      <c r="N964" s="8" t="s">
        <v>1176</v>
      </c>
      <c r="O964" s="8" t="s">
        <v>1262</v>
      </c>
      <c r="P964" s="114" t="s">
        <v>1261</v>
      </c>
      <c r="Q964" s="8"/>
    </row>
    <row r="965" spans="1:17" ht="18" customHeight="1" x14ac:dyDescent="0.3">
      <c r="A965" s="8" t="s">
        <v>1260</v>
      </c>
      <c r="B965" s="8" t="s">
        <v>1261</v>
      </c>
      <c r="C965" s="8" t="s">
        <v>661</v>
      </c>
      <c r="D965" s="8">
        <v>2</v>
      </c>
      <c r="E965" s="8" t="s">
        <v>1213</v>
      </c>
      <c r="F965" s="8">
        <v>1</v>
      </c>
      <c r="G965" s="8" t="s">
        <v>1252</v>
      </c>
      <c r="H965" s="8">
        <v>1</v>
      </c>
      <c r="I965" s="8" t="s">
        <v>658</v>
      </c>
      <c r="J965" s="8">
        <v>3</v>
      </c>
      <c r="K965" s="8" t="s">
        <v>25</v>
      </c>
      <c r="L965" s="8">
        <v>2</v>
      </c>
      <c r="M965" s="8" t="s">
        <v>317</v>
      </c>
      <c r="N965" s="8" t="s">
        <v>1177</v>
      </c>
      <c r="O965" s="8" t="s">
        <v>1262</v>
      </c>
      <c r="P965" s="114" t="s">
        <v>1261</v>
      </c>
      <c r="Q965" s="8"/>
    </row>
    <row r="966" spans="1:17" ht="18" customHeight="1" x14ac:dyDescent="0.3">
      <c r="A966" s="8" t="s">
        <v>1260</v>
      </c>
      <c r="B966" s="8" t="s">
        <v>1261</v>
      </c>
      <c r="C966" s="8" t="s">
        <v>661</v>
      </c>
      <c r="D966" s="8">
        <v>2</v>
      </c>
      <c r="E966" s="8" t="s">
        <v>1213</v>
      </c>
      <c r="F966" s="8">
        <v>1</v>
      </c>
      <c r="G966" s="8" t="s">
        <v>1252</v>
      </c>
      <c r="H966" s="8">
        <v>1</v>
      </c>
      <c r="I966" s="8" t="s">
        <v>658</v>
      </c>
      <c r="J966" s="8">
        <v>3</v>
      </c>
      <c r="K966" s="8" t="s">
        <v>25</v>
      </c>
      <c r="L966" s="8">
        <v>2</v>
      </c>
      <c r="M966" s="8" t="s">
        <v>317</v>
      </c>
      <c r="N966" s="8" t="s">
        <v>1178</v>
      </c>
      <c r="O966" s="8" t="s">
        <v>1262</v>
      </c>
      <c r="P966" s="114" t="s">
        <v>1261</v>
      </c>
      <c r="Q966" s="8"/>
    </row>
    <row r="967" spans="1:17" ht="18" customHeight="1" x14ac:dyDescent="0.3">
      <c r="A967" s="8" t="s">
        <v>1260</v>
      </c>
      <c r="B967" s="8" t="s">
        <v>1261</v>
      </c>
      <c r="C967" s="8" t="s">
        <v>661</v>
      </c>
      <c r="D967" s="8">
        <v>2</v>
      </c>
      <c r="E967" s="8" t="s">
        <v>1213</v>
      </c>
      <c r="F967" s="8">
        <v>1</v>
      </c>
      <c r="G967" s="8" t="s">
        <v>1252</v>
      </c>
      <c r="H967" s="8">
        <v>1</v>
      </c>
      <c r="I967" s="8" t="s">
        <v>658</v>
      </c>
      <c r="J967" s="8">
        <v>3</v>
      </c>
      <c r="K967" s="8" t="s">
        <v>25</v>
      </c>
      <c r="L967" s="8">
        <v>2</v>
      </c>
      <c r="M967" s="8" t="s">
        <v>317</v>
      </c>
      <c r="N967" s="8" t="s">
        <v>1179</v>
      </c>
      <c r="O967" s="8" t="s">
        <v>1262</v>
      </c>
      <c r="P967" s="114" t="s">
        <v>1261</v>
      </c>
      <c r="Q967" s="8"/>
    </row>
    <row r="968" spans="1:17" ht="18" customHeight="1" x14ac:dyDescent="0.3">
      <c r="A968" s="8" t="s">
        <v>1260</v>
      </c>
      <c r="B968" s="8" t="s">
        <v>1261</v>
      </c>
      <c r="C968" s="8" t="s">
        <v>661</v>
      </c>
      <c r="D968" s="8">
        <v>2</v>
      </c>
      <c r="E968" s="8" t="s">
        <v>1213</v>
      </c>
      <c r="F968" s="8">
        <v>1</v>
      </c>
      <c r="G968" s="8" t="s">
        <v>1252</v>
      </c>
      <c r="H968" s="8">
        <v>1</v>
      </c>
      <c r="I968" s="8" t="s">
        <v>658</v>
      </c>
      <c r="J968" s="8">
        <v>3</v>
      </c>
      <c r="K968" s="8" t="s">
        <v>25</v>
      </c>
      <c r="L968" s="8">
        <v>2</v>
      </c>
      <c r="M968" s="8" t="s">
        <v>317</v>
      </c>
      <c r="N968" s="8" t="s">
        <v>1180</v>
      </c>
      <c r="O968" s="8" t="s">
        <v>1262</v>
      </c>
      <c r="P968" s="114" t="s">
        <v>1261</v>
      </c>
      <c r="Q968" s="8"/>
    </row>
    <row r="969" spans="1:17" ht="18" customHeight="1" x14ac:dyDescent="0.3">
      <c r="A969" s="8" t="s">
        <v>1260</v>
      </c>
      <c r="B969" s="8" t="s">
        <v>1261</v>
      </c>
      <c r="C969" s="8" t="s">
        <v>661</v>
      </c>
      <c r="D969" s="8">
        <v>2</v>
      </c>
      <c r="E969" s="8" t="s">
        <v>1213</v>
      </c>
      <c r="F969" s="8">
        <v>1</v>
      </c>
      <c r="G969" s="8" t="s">
        <v>1252</v>
      </c>
      <c r="H969" s="8">
        <v>1</v>
      </c>
      <c r="I969" s="8" t="s">
        <v>658</v>
      </c>
      <c r="J969" s="8">
        <v>3</v>
      </c>
      <c r="K969" s="8" t="s">
        <v>25</v>
      </c>
      <c r="L969" s="8">
        <v>2</v>
      </c>
      <c r="M969" s="8" t="s">
        <v>317</v>
      </c>
      <c r="N969" s="8" t="s">
        <v>1181</v>
      </c>
      <c r="O969" s="8" t="s">
        <v>1262</v>
      </c>
      <c r="P969" s="114" t="s">
        <v>1261</v>
      </c>
      <c r="Q969" s="8"/>
    </row>
    <row r="970" spans="1:17" ht="18" customHeight="1" x14ac:dyDescent="0.3">
      <c r="A970" s="8" t="s">
        <v>1260</v>
      </c>
      <c r="B970" s="8" t="s">
        <v>1261</v>
      </c>
      <c r="C970" s="8" t="s">
        <v>661</v>
      </c>
      <c r="D970" s="8">
        <v>2</v>
      </c>
      <c r="E970" s="8" t="s">
        <v>1213</v>
      </c>
      <c r="F970" s="8">
        <v>1</v>
      </c>
      <c r="G970" s="8" t="s">
        <v>1252</v>
      </c>
      <c r="H970" s="8">
        <v>1</v>
      </c>
      <c r="I970" s="8" t="s">
        <v>658</v>
      </c>
      <c r="J970" s="8">
        <v>3</v>
      </c>
      <c r="K970" s="8" t="s">
        <v>25</v>
      </c>
      <c r="L970" s="8">
        <v>2</v>
      </c>
      <c r="M970" s="8" t="s">
        <v>317</v>
      </c>
      <c r="N970" s="8" t="s">
        <v>1182</v>
      </c>
      <c r="O970" s="8" t="s">
        <v>1262</v>
      </c>
      <c r="P970" s="114" t="s">
        <v>1261</v>
      </c>
      <c r="Q970" s="8"/>
    </row>
    <row r="971" spans="1:17" ht="18" customHeight="1" x14ac:dyDescent="0.3">
      <c r="A971" s="8" t="s">
        <v>1260</v>
      </c>
      <c r="B971" s="8" t="s">
        <v>1261</v>
      </c>
      <c r="C971" s="8" t="s">
        <v>661</v>
      </c>
      <c r="D971" s="8">
        <v>2</v>
      </c>
      <c r="E971" s="8" t="s">
        <v>1213</v>
      </c>
      <c r="F971" s="8">
        <v>1</v>
      </c>
      <c r="G971" s="8" t="s">
        <v>1252</v>
      </c>
      <c r="H971" s="8">
        <v>1</v>
      </c>
      <c r="I971" s="8" t="s">
        <v>658</v>
      </c>
      <c r="J971" s="8">
        <v>3</v>
      </c>
      <c r="K971" s="8" t="s">
        <v>25</v>
      </c>
      <c r="L971" s="8">
        <v>2</v>
      </c>
      <c r="M971" s="8" t="s">
        <v>317</v>
      </c>
      <c r="N971" s="8" t="s">
        <v>1183</v>
      </c>
      <c r="O971" s="8" t="s">
        <v>1262</v>
      </c>
      <c r="P971" s="114" t="s">
        <v>1261</v>
      </c>
      <c r="Q971" s="8"/>
    </row>
    <row r="972" spans="1:17" ht="18" customHeight="1" x14ac:dyDescent="0.3">
      <c r="A972" s="8" t="s">
        <v>1263</v>
      </c>
      <c r="B972" s="8" t="s">
        <v>1264</v>
      </c>
      <c r="C972" s="8" t="s">
        <v>655</v>
      </c>
      <c r="D972" s="8">
        <v>3</v>
      </c>
      <c r="E972" s="8" t="s">
        <v>656</v>
      </c>
      <c r="F972" s="8">
        <v>2</v>
      </c>
      <c r="G972" s="8" t="s">
        <v>657</v>
      </c>
      <c r="H972" s="8">
        <v>3</v>
      </c>
      <c r="I972" s="8" t="s">
        <v>658</v>
      </c>
      <c r="J972" s="8">
        <v>3</v>
      </c>
      <c r="K972" s="8" t="s">
        <v>1214</v>
      </c>
      <c r="L972" s="8">
        <v>3</v>
      </c>
      <c r="M972" s="8" t="s">
        <v>317</v>
      </c>
      <c r="N972" s="8" t="s">
        <v>1079</v>
      </c>
      <c r="O972" s="8" t="s">
        <v>1265</v>
      </c>
      <c r="P972" s="114" t="s">
        <v>1264</v>
      </c>
      <c r="Q972" s="8"/>
    </row>
    <row r="973" spans="1:17" ht="18" customHeight="1" x14ac:dyDescent="0.3">
      <c r="A973" s="8" t="s">
        <v>1263</v>
      </c>
      <c r="B973" s="8" t="s">
        <v>1264</v>
      </c>
      <c r="C973" s="8" t="s">
        <v>655</v>
      </c>
      <c r="D973" s="8">
        <v>3</v>
      </c>
      <c r="E973" s="8" t="s">
        <v>656</v>
      </c>
      <c r="F973" s="8">
        <v>2</v>
      </c>
      <c r="G973" s="8" t="s">
        <v>657</v>
      </c>
      <c r="H973" s="8">
        <v>3</v>
      </c>
      <c r="I973" s="8" t="s">
        <v>658</v>
      </c>
      <c r="J973" s="8">
        <v>3</v>
      </c>
      <c r="K973" s="8" t="s">
        <v>1214</v>
      </c>
      <c r="L973" s="8">
        <v>3</v>
      </c>
      <c r="M973" s="8" t="s">
        <v>317</v>
      </c>
      <c r="N973" s="8" t="s">
        <v>1081</v>
      </c>
      <c r="O973" s="8" t="s">
        <v>1265</v>
      </c>
      <c r="P973" s="114" t="s">
        <v>1264</v>
      </c>
      <c r="Q973" s="8"/>
    </row>
    <row r="974" spans="1:17" ht="18" customHeight="1" x14ac:dyDescent="0.3">
      <c r="A974" s="8" t="s">
        <v>1263</v>
      </c>
      <c r="B974" s="8" t="s">
        <v>1264</v>
      </c>
      <c r="C974" s="8" t="s">
        <v>655</v>
      </c>
      <c r="D974" s="8">
        <v>3</v>
      </c>
      <c r="E974" s="8" t="s">
        <v>656</v>
      </c>
      <c r="F974" s="8">
        <v>2</v>
      </c>
      <c r="G974" s="8" t="s">
        <v>657</v>
      </c>
      <c r="H974" s="8">
        <v>3</v>
      </c>
      <c r="I974" s="8" t="s">
        <v>658</v>
      </c>
      <c r="J974" s="8">
        <v>3</v>
      </c>
      <c r="K974" s="8" t="s">
        <v>1214</v>
      </c>
      <c r="L974" s="8">
        <v>3</v>
      </c>
      <c r="M974" s="8" t="s">
        <v>317</v>
      </c>
      <c r="N974" s="8" t="s">
        <v>1083</v>
      </c>
      <c r="O974" s="8" t="s">
        <v>1265</v>
      </c>
      <c r="P974" s="114" t="s">
        <v>1264</v>
      </c>
      <c r="Q974" s="8"/>
    </row>
    <row r="975" spans="1:17" ht="18" customHeight="1" x14ac:dyDescent="0.3">
      <c r="A975" s="8" t="s">
        <v>1263</v>
      </c>
      <c r="B975" s="8" t="s">
        <v>1264</v>
      </c>
      <c r="C975" s="8" t="s">
        <v>655</v>
      </c>
      <c r="D975" s="8">
        <v>3</v>
      </c>
      <c r="E975" s="8" t="s">
        <v>656</v>
      </c>
      <c r="F975" s="8">
        <v>2</v>
      </c>
      <c r="G975" s="8" t="s">
        <v>657</v>
      </c>
      <c r="H975" s="8">
        <v>3</v>
      </c>
      <c r="I975" s="8" t="s">
        <v>658</v>
      </c>
      <c r="J975" s="8">
        <v>3</v>
      </c>
      <c r="K975" s="8" t="s">
        <v>1214</v>
      </c>
      <c r="L975" s="8">
        <v>3</v>
      </c>
      <c r="M975" s="8" t="s">
        <v>317</v>
      </c>
      <c r="N975" s="8" t="s">
        <v>1101</v>
      </c>
      <c r="O975" s="8" t="s">
        <v>1265</v>
      </c>
      <c r="P975" s="114" t="s">
        <v>1264</v>
      </c>
      <c r="Q975" s="8"/>
    </row>
    <row r="976" spans="1:17" ht="18" customHeight="1" x14ac:dyDescent="0.3">
      <c r="A976" s="8" t="s">
        <v>1263</v>
      </c>
      <c r="B976" s="8" t="s">
        <v>1264</v>
      </c>
      <c r="C976" s="8" t="s">
        <v>655</v>
      </c>
      <c r="D976" s="8">
        <v>3</v>
      </c>
      <c r="E976" s="8" t="s">
        <v>656</v>
      </c>
      <c r="F976" s="8">
        <v>2</v>
      </c>
      <c r="G976" s="8" t="s">
        <v>657</v>
      </c>
      <c r="H976" s="8">
        <v>3</v>
      </c>
      <c r="I976" s="8" t="s">
        <v>658</v>
      </c>
      <c r="J976" s="8">
        <v>3</v>
      </c>
      <c r="K976" s="8" t="s">
        <v>1214</v>
      </c>
      <c r="L976" s="8">
        <v>3</v>
      </c>
      <c r="M976" s="8" t="s">
        <v>317</v>
      </c>
      <c r="N976" s="8" t="s">
        <v>1105</v>
      </c>
      <c r="O976" s="8" t="s">
        <v>1265</v>
      </c>
      <c r="P976" s="114" t="s">
        <v>1264</v>
      </c>
      <c r="Q976" s="8"/>
    </row>
    <row r="977" spans="1:17" ht="18" customHeight="1" x14ac:dyDescent="0.3">
      <c r="A977" s="8" t="s">
        <v>1263</v>
      </c>
      <c r="B977" s="8" t="s">
        <v>1264</v>
      </c>
      <c r="C977" s="8" t="s">
        <v>655</v>
      </c>
      <c r="D977" s="8">
        <v>3</v>
      </c>
      <c r="E977" s="8" t="s">
        <v>656</v>
      </c>
      <c r="F977" s="8">
        <v>2</v>
      </c>
      <c r="G977" s="8" t="s">
        <v>657</v>
      </c>
      <c r="H977" s="8">
        <v>3</v>
      </c>
      <c r="I977" s="8" t="s">
        <v>658</v>
      </c>
      <c r="J977" s="8">
        <v>3</v>
      </c>
      <c r="K977" s="8" t="s">
        <v>1214</v>
      </c>
      <c r="L977" s="8">
        <v>3</v>
      </c>
      <c r="M977" s="8" t="s">
        <v>317</v>
      </c>
      <c r="N977" s="8" t="s">
        <v>1106</v>
      </c>
      <c r="O977" s="8" t="s">
        <v>1265</v>
      </c>
      <c r="P977" s="114" t="s">
        <v>1264</v>
      </c>
      <c r="Q977" s="8"/>
    </row>
    <row r="978" spans="1:17" ht="18" customHeight="1" x14ac:dyDescent="0.3">
      <c r="A978" s="8" t="s">
        <v>1263</v>
      </c>
      <c r="B978" s="8" t="s">
        <v>1264</v>
      </c>
      <c r="C978" s="8" t="s">
        <v>655</v>
      </c>
      <c r="D978" s="8">
        <v>3</v>
      </c>
      <c r="E978" s="8" t="s">
        <v>656</v>
      </c>
      <c r="F978" s="8">
        <v>2</v>
      </c>
      <c r="G978" s="8" t="s">
        <v>657</v>
      </c>
      <c r="H978" s="8">
        <v>3</v>
      </c>
      <c r="I978" s="8" t="s">
        <v>658</v>
      </c>
      <c r="J978" s="8">
        <v>3</v>
      </c>
      <c r="K978" s="8" t="s">
        <v>1214</v>
      </c>
      <c r="L978" s="8">
        <v>3</v>
      </c>
      <c r="M978" s="8" t="s">
        <v>317</v>
      </c>
      <c r="N978" s="8" t="s">
        <v>1107</v>
      </c>
      <c r="O978" s="8" t="s">
        <v>1265</v>
      </c>
      <c r="P978" s="114" t="s">
        <v>1264</v>
      </c>
      <c r="Q978" s="8"/>
    </row>
    <row r="979" spans="1:17" ht="18" customHeight="1" x14ac:dyDescent="0.3">
      <c r="A979" s="8" t="s">
        <v>1263</v>
      </c>
      <c r="B979" s="8" t="s">
        <v>1264</v>
      </c>
      <c r="C979" s="8" t="s">
        <v>655</v>
      </c>
      <c r="D979" s="8">
        <v>3</v>
      </c>
      <c r="E979" s="8" t="s">
        <v>656</v>
      </c>
      <c r="F979" s="8">
        <v>2</v>
      </c>
      <c r="G979" s="8" t="s">
        <v>657</v>
      </c>
      <c r="H979" s="8">
        <v>3</v>
      </c>
      <c r="I979" s="8" t="s">
        <v>658</v>
      </c>
      <c r="J979" s="8">
        <v>3</v>
      </c>
      <c r="K979" s="8" t="s">
        <v>1214</v>
      </c>
      <c r="L979" s="8">
        <v>3</v>
      </c>
      <c r="M979" s="8" t="s">
        <v>317</v>
      </c>
      <c r="N979" s="8" t="s">
        <v>1108</v>
      </c>
      <c r="O979" s="8" t="s">
        <v>1265</v>
      </c>
      <c r="P979" s="114" t="s">
        <v>1264</v>
      </c>
      <c r="Q979" s="8"/>
    </row>
    <row r="980" spans="1:17" ht="18" customHeight="1" x14ac:dyDescent="0.3">
      <c r="A980" s="8" t="s">
        <v>1263</v>
      </c>
      <c r="B980" s="8" t="s">
        <v>1264</v>
      </c>
      <c r="C980" s="8" t="s">
        <v>655</v>
      </c>
      <c r="D980" s="8">
        <v>3</v>
      </c>
      <c r="E980" s="8" t="s">
        <v>656</v>
      </c>
      <c r="F980" s="8">
        <v>2</v>
      </c>
      <c r="G980" s="8" t="s">
        <v>657</v>
      </c>
      <c r="H980" s="8">
        <v>3</v>
      </c>
      <c r="I980" s="8" t="s">
        <v>658</v>
      </c>
      <c r="J980" s="8">
        <v>3</v>
      </c>
      <c r="K980" s="8" t="s">
        <v>1214</v>
      </c>
      <c r="L980" s="8">
        <v>3</v>
      </c>
      <c r="M980" s="8" t="s">
        <v>317</v>
      </c>
      <c r="N980" s="8" t="s">
        <v>1109</v>
      </c>
      <c r="O980" s="8" t="s">
        <v>1265</v>
      </c>
      <c r="P980" s="114" t="s">
        <v>1264</v>
      </c>
      <c r="Q980" s="8"/>
    </row>
    <row r="981" spans="1:17" ht="18" customHeight="1" x14ac:dyDescent="0.3">
      <c r="A981" s="8" t="s">
        <v>1263</v>
      </c>
      <c r="B981" s="8" t="s">
        <v>1264</v>
      </c>
      <c r="C981" s="8" t="s">
        <v>655</v>
      </c>
      <c r="D981" s="8">
        <v>3</v>
      </c>
      <c r="E981" s="8" t="s">
        <v>656</v>
      </c>
      <c r="F981" s="8">
        <v>2</v>
      </c>
      <c r="G981" s="8" t="s">
        <v>657</v>
      </c>
      <c r="H981" s="8">
        <v>3</v>
      </c>
      <c r="I981" s="8" t="s">
        <v>658</v>
      </c>
      <c r="J981" s="8">
        <v>3</v>
      </c>
      <c r="K981" s="8" t="s">
        <v>1214</v>
      </c>
      <c r="L981" s="8">
        <v>3</v>
      </c>
      <c r="M981" s="8" t="s">
        <v>317</v>
      </c>
      <c r="N981" s="8" t="s">
        <v>1110</v>
      </c>
      <c r="O981" s="8" t="s">
        <v>1265</v>
      </c>
      <c r="P981" s="114" t="s">
        <v>1264</v>
      </c>
      <c r="Q981" s="8"/>
    </row>
    <row r="982" spans="1:17" ht="18" customHeight="1" x14ac:dyDescent="0.3">
      <c r="A982" s="8" t="s">
        <v>1263</v>
      </c>
      <c r="B982" s="8" t="s">
        <v>1264</v>
      </c>
      <c r="C982" s="8" t="s">
        <v>655</v>
      </c>
      <c r="D982" s="8">
        <v>3</v>
      </c>
      <c r="E982" s="8" t="s">
        <v>656</v>
      </c>
      <c r="F982" s="8">
        <v>2</v>
      </c>
      <c r="G982" s="8" t="s">
        <v>657</v>
      </c>
      <c r="H982" s="8">
        <v>3</v>
      </c>
      <c r="I982" s="8" t="s">
        <v>658</v>
      </c>
      <c r="J982" s="8">
        <v>3</v>
      </c>
      <c r="K982" s="8" t="s">
        <v>1214</v>
      </c>
      <c r="L982" s="8">
        <v>3</v>
      </c>
      <c r="M982" s="8" t="s">
        <v>317</v>
      </c>
      <c r="N982" s="8" t="s">
        <v>1118</v>
      </c>
      <c r="O982" s="8" t="s">
        <v>1265</v>
      </c>
      <c r="P982" s="114" t="s">
        <v>1264</v>
      </c>
      <c r="Q982" s="8"/>
    </row>
    <row r="983" spans="1:17" ht="18" customHeight="1" x14ac:dyDescent="0.3">
      <c r="A983" s="8" t="s">
        <v>1263</v>
      </c>
      <c r="B983" s="8" t="s">
        <v>1264</v>
      </c>
      <c r="C983" s="8" t="s">
        <v>655</v>
      </c>
      <c r="D983" s="8">
        <v>3</v>
      </c>
      <c r="E983" s="8" t="s">
        <v>656</v>
      </c>
      <c r="F983" s="8">
        <v>2</v>
      </c>
      <c r="G983" s="8" t="s">
        <v>657</v>
      </c>
      <c r="H983" s="8">
        <v>3</v>
      </c>
      <c r="I983" s="8" t="s">
        <v>658</v>
      </c>
      <c r="J983" s="8">
        <v>3</v>
      </c>
      <c r="K983" s="8" t="s">
        <v>1214</v>
      </c>
      <c r="L983" s="8">
        <v>3</v>
      </c>
      <c r="M983" s="8" t="s">
        <v>317</v>
      </c>
      <c r="N983" s="8" t="s">
        <v>1146</v>
      </c>
      <c r="O983" s="8" t="s">
        <v>1265</v>
      </c>
      <c r="P983" s="114" t="s">
        <v>1264</v>
      </c>
      <c r="Q983" s="8"/>
    </row>
    <row r="984" spans="1:17" ht="18" customHeight="1" x14ac:dyDescent="0.3">
      <c r="A984" s="8" t="s">
        <v>1263</v>
      </c>
      <c r="B984" s="8" t="s">
        <v>1264</v>
      </c>
      <c r="C984" s="8" t="s">
        <v>655</v>
      </c>
      <c r="D984" s="8">
        <v>3</v>
      </c>
      <c r="E984" s="8" t="s">
        <v>656</v>
      </c>
      <c r="F984" s="8">
        <v>2</v>
      </c>
      <c r="G984" s="8" t="s">
        <v>657</v>
      </c>
      <c r="H984" s="8">
        <v>3</v>
      </c>
      <c r="I984" s="8" t="s">
        <v>658</v>
      </c>
      <c r="J984" s="8">
        <v>3</v>
      </c>
      <c r="K984" s="8" t="s">
        <v>1214</v>
      </c>
      <c r="L984" s="8">
        <v>3</v>
      </c>
      <c r="M984" s="8" t="s">
        <v>317</v>
      </c>
      <c r="N984" s="8" t="s">
        <v>1147</v>
      </c>
      <c r="O984" s="8" t="s">
        <v>1265</v>
      </c>
      <c r="P984" s="114" t="s">
        <v>1264</v>
      </c>
      <c r="Q984" s="8"/>
    </row>
    <row r="985" spans="1:17" ht="18" customHeight="1" x14ac:dyDescent="0.3">
      <c r="A985" s="8" t="s">
        <v>1263</v>
      </c>
      <c r="B985" s="8" t="s">
        <v>1264</v>
      </c>
      <c r="C985" s="8" t="s">
        <v>655</v>
      </c>
      <c r="D985" s="8">
        <v>3</v>
      </c>
      <c r="E985" s="8" t="s">
        <v>656</v>
      </c>
      <c r="F985" s="8">
        <v>2</v>
      </c>
      <c r="G985" s="8" t="s">
        <v>657</v>
      </c>
      <c r="H985" s="8">
        <v>3</v>
      </c>
      <c r="I985" s="8" t="s">
        <v>658</v>
      </c>
      <c r="J985" s="8">
        <v>3</v>
      </c>
      <c r="K985" s="8" t="s">
        <v>1214</v>
      </c>
      <c r="L985" s="8">
        <v>3</v>
      </c>
      <c r="M985" s="8" t="s">
        <v>317</v>
      </c>
      <c r="N985" s="8" t="s">
        <v>1149</v>
      </c>
      <c r="O985" s="8" t="s">
        <v>1265</v>
      </c>
      <c r="P985" s="114" t="s">
        <v>1264</v>
      </c>
      <c r="Q985" s="8"/>
    </row>
    <row r="986" spans="1:17" ht="18" customHeight="1" x14ac:dyDescent="0.3">
      <c r="A986" s="8" t="s">
        <v>1263</v>
      </c>
      <c r="B986" s="8" t="s">
        <v>1264</v>
      </c>
      <c r="C986" s="8" t="s">
        <v>655</v>
      </c>
      <c r="D986" s="8">
        <v>3</v>
      </c>
      <c r="E986" s="8" t="s">
        <v>656</v>
      </c>
      <c r="F986" s="8">
        <v>2</v>
      </c>
      <c r="G986" s="8" t="s">
        <v>657</v>
      </c>
      <c r="H986" s="8">
        <v>3</v>
      </c>
      <c r="I986" s="8" t="s">
        <v>658</v>
      </c>
      <c r="J986" s="8">
        <v>3</v>
      </c>
      <c r="K986" s="8" t="s">
        <v>1214</v>
      </c>
      <c r="L986" s="8">
        <v>3</v>
      </c>
      <c r="M986" s="8" t="s">
        <v>317</v>
      </c>
      <c r="N986" s="8" t="s">
        <v>1179</v>
      </c>
      <c r="O986" s="8" t="s">
        <v>1265</v>
      </c>
      <c r="P986" s="114" t="s">
        <v>1264</v>
      </c>
      <c r="Q986" s="8"/>
    </row>
    <row r="987" spans="1:17" ht="18" customHeight="1" x14ac:dyDescent="0.3">
      <c r="A987" s="8" t="s">
        <v>1263</v>
      </c>
      <c r="B987" s="8" t="s">
        <v>1264</v>
      </c>
      <c r="C987" s="8" t="s">
        <v>655</v>
      </c>
      <c r="D987" s="8">
        <v>3</v>
      </c>
      <c r="E987" s="8" t="s">
        <v>656</v>
      </c>
      <c r="F987" s="8">
        <v>2</v>
      </c>
      <c r="G987" s="8" t="s">
        <v>657</v>
      </c>
      <c r="H987" s="8">
        <v>3</v>
      </c>
      <c r="I987" s="8" t="s">
        <v>658</v>
      </c>
      <c r="J987" s="8">
        <v>3</v>
      </c>
      <c r="K987" s="8" t="s">
        <v>1214</v>
      </c>
      <c r="L987" s="8">
        <v>3</v>
      </c>
      <c r="M987" s="8" t="s">
        <v>319</v>
      </c>
      <c r="N987" s="8" t="s">
        <v>1102</v>
      </c>
      <c r="O987" s="8" t="s">
        <v>1265</v>
      </c>
      <c r="P987" s="114" t="s">
        <v>1264</v>
      </c>
      <c r="Q987" s="8"/>
    </row>
    <row r="988" spans="1:17" ht="18" customHeight="1" x14ac:dyDescent="0.3">
      <c r="A988" s="8" t="s">
        <v>1263</v>
      </c>
      <c r="B988" s="8" t="s">
        <v>1264</v>
      </c>
      <c r="C988" s="8" t="s">
        <v>655</v>
      </c>
      <c r="D988" s="8">
        <v>3</v>
      </c>
      <c r="E988" s="8" t="s">
        <v>656</v>
      </c>
      <c r="F988" s="8">
        <v>2</v>
      </c>
      <c r="G988" s="8" t="s">
        <v>657</v>
      </c>
      <c r="H988" s="8">
        <v>3</v>
      </c>
      <c r="I988" s="8" t="s">
        <v>658</v>
      </c>
      <c r="J988" s="8">
        <v>3</v>
      </c>
      <c r="K988" s="8" t="s">
        <v>1214</v>
      </c>
      <c r="L988" s="8">
        <v>3</v>
      </c>
      <c r="M988" s="8" t="s">
        <v>319</v>
      </c>
      <c r="N988" s="8" t="s">
        <v>1148</v>
      </c>
      <c r="O988" s="8" t="s">
        <v>1265</v>
      </c>
      <c r="P988" s="114" t="s">
        <v>1264</v>
      </c>
      <c r="Q988" s="8"/>
    </row>
    <row r="989" spans="1:17" ht="18" customHeight="1" x14ac:dyDescent="0.3">
      <c r="A989" s="8" t="s">
        <v>1263</v>
      </c>
      <c r="B989" s="8" t="s">
        <v>1264</v>
      </c>
      <c r="C989" s="8" t="s">
        <v>655</v>
      </c>
      <c r="D989" s="8">
        <v>3</v>
      </c>
      <c r="E989" s="8" t="s">
        <v>656</v>
      </c>
      <c r="F989" s="8">
        <v>2</v>
      </c>
      <c r="G989" s="8" t="s">
        <v>657</v>
      </c>
      <c r="H989" s="8">
        <v>3</v>
      </c>
      <c r="I989" s="8" t="s">
        <v>658</v>
      </c>
      <c r="J989" s="8">
        <v>3</v>
      </c>
      <c r="K989" s="8" t="s">
        <v>1214</v>
      </c>
      <c r="L989" s="8">
        <v>3</v>
      </c>
      <c r="M989" s="8" t="s">
        <v>371</v>
      </c>
      <c r="N989" s="8" t="s">
        <v>1163</v>
      </c>
      <c r="O989" s="8" t="s">
        <v>1265</v>
      </c>
      <c r="P989" s="114" t="s">
        <v>1264</v>
      </c>
      <c r="Q989" s="8"/>
    </row>
    <row r="990" spans="1:17" ht="18" customHeight="1" x14ac:dyDescent="0.3">
      <c r="A990" s="8" t="s">
        <v>1263</v>
      </c>
      <c r="B990" s="8" t="s">
        <v>1264</v>
      </c>
      <c r="C990" s="8" t="s">
        <v>655</v>
      </c>
      <c r="D990" s="8">
        <v>3</v>
      </c>
      <c r="E990" s="8" t="s">
        <v>656</v>
      </c>
      <c r="F990" s="8">
        <v>2</v>
      </c>
      <c r="G990" s="8" t="s">
        <v>657</v>
      </c>
      <c r="H990" s="8">
        <v>3</v>
      </c>
      <c r="I990" s="8" t="s">
        <v>658</v>
      </c>
      <c r="J990" s="8">
        <v>3</v>
      </c>
      <c r="K990" s="8" t="s">
        <v>1214</v>
      </c>
      <c r="L990" s="8">
        <v>3</v>
      </c>
      <c r="M990" s="8" t="s">
        <v>371</v>
      </c>
      <c r="N990" s="8" t="s">
        <v>1164</v>
      </c>
      <c r="O990" s="8" t="s">
        <v>1265</v>
      </c>
      <c r="P990" s="114" t="s">
        <v>1264</v>
      </c>
      <c r="Q990" s="8"/>
    </row>
    <row r="991" spans="1:17" ht="18" customHeight="1" x14ac:dyDescent="0.3">
      <c r="A991" s="8" t="s">
        <v>1263</v>
      </c>
      <c r="B991" s="8" t="s">
        <v>1264</v>
      </c>
      <c r="C991" s="8" t="s">
        <v>655</v>
      </c>
      <c r="D991" s="8">
        <v>3</v>
      </c>
      <c r="E991" s="8" t="s">
        <v>656</v>
      </c>
      <c r="F991" s="8">
        <v>2</v>
      </c>
      <c r="G991" s="8" t="s">
        <v>657</v>
      </c>
      <c r="H991" s="8">
        <v>3</v>
      </c>
      <c r="I991" s="8" t="s">
        <v>658</v>
      </c>
      <c r="J991" s="8">
        <v>3</v>
      </c>
      <c r="K991" s="8" t="s">
        <v>1214</v>
      </c>
      <c r="L991" s="8">
        <v>3</v>
      </c>
      <c r="M991" s="8" t="s">
        <v>371</v>
      </c>
      <c r="N991" s="8" t="s">
        <v>1165</v>
      </c>
      <c r="O991" s="8" t="s">
        <v>1265</v>
      </c>
      <c r="P991" s="114" t="s">
        <v>1264</v>
      </c>
      <c r="Q991" s="8"/>
    </row>
    <row r="992" spans="1:17" ht="18" customHeight="1" x14ac:dyDescent="0.3">
      <c r="A992" s="8" t="s">
        <v>1263</v>
      </c>
      <c r="B992" s="8" t="s">
        <v>1264</v>
      </c>
      <c r="C992" s="8" t="s">
        <v>655</v>
      </c>
      <c r="D992" s="8">
        <v>3</v>
      </c>
      <c r="E992" s="8" t="s">
        <v>656</v>
      </c>
      <c r="F992" s="8">
        <v>2</v>
      </c>
      <c r="G992" s="8" t="s">
        <v>657</v>
      </c>
      <c r="H992" s="8">
        <v>3</v>
      </c>
      <c r="I992" s="8" t="s">
        <v>658</v>
      </c>
      <c r="J992" s="8">
        <v>3</v>
      </c>
      <c r="K992" s="8" t="s">
        <v>1214</v>
      </c>
      <c r="L992" s="8">
        <v>3</v>
      </c>
      <c r="M992" s="8" t="s">
        <v>371</v>
      </c>
      <c r="N992" s="8" t="s">
        <v>1166</v>
      </c>
      <c r="O992" s="8" t="s">
        <v>1265</v>
      </c>
      <c r="P992" s="114" t="s">
        <v>1264</v>
      </c>
      <c r="Q992" s="8"/>
    </row>
    <row r="993" spans="1:17" ht="18" customHeight="1" x14ac:dyDescent="0.3">
      <c r="A993" s="8" t="s">
        <v>1263</v>
      </c>
      <c r="B993" s="8" t="s">
        <v>1264</v>
      </c>
      <c r="C993" s="8" t="s">
        <v>655</v>
      </c>
      <c r="D993" s="8">
        <v>3</v>
      </c>
      <c r="E993" s="8" t="s">
        <v>656</v>
      </c>
      <c r="F993" s="8">
        <v>2</v>
      </c>
      <c r="G993" s="8" t="s">
        <v>657</v>
      </c>
      <c r="H993" s="8">
        <v>3</v>
      </c>
      <c r="I993" s="8" t="s">
        <v>658</v>
      </c>
      <c r="J993" s="8">
        <v>3</v>
      </c>
      <c r="K993" s="8" t="s">
        <v>1214</v>
      </c>
      <c r="L993" s="8">
        <v>3</v>
      </c>
      <c r="M993" s="8" t="s">
        <v>371</v>
      </c>
      <c r="N993" s="8" t="s">
        <v>1167</v>
      </c>
      <c r="O993" s="8" t="s">
        <v>1265</v>
      </c>
      <c r="P993" s="114" t="s">
        <v>1264</v>
      </c>
      <c r="Q993" s="8"/>
    </row>
    <row r="994" spans="1:17" ht="18" customHeight="1" x14ac:dyDescent="0.3">
      <c r="A994" s="8" t="s">
        <v>1263</v>
      </c>
      <c r="B994" s="8" t="s">
        <v>1264</v>
      </c>
      <c r="C994" s="8" t="s">
        <v>655</v>
      </c>
      <c r="D994" s="8">
        <v>3</v>
      </c>
      <c r="E994" s="8" t="s">
        <v>656</v>
      </c>
      <c r="F994" s="8">
        <v>2</v>
      </c>
      <c r="G994" s="8" t="s">
        <v>657</v>
      </c>
      <c r="H994" s="8">
        <v>3</v>
      </c>
      <c r="I994" s="8" t="s">
        <v>658</v>
      </c>
      <c r="J994" s="8">
        <v>3</v>
      </c>
      <c r="K994" s="8" t="s">
        <v>1214</v>
      </c>
      <c r="L994" s="8">
        <v>3</v>
      </c>
      <c r="M994" s="8" t="s">
        <v>371</v>
      </c>
      <c r="N994" s="8" t="s">
        <v>1168</v>
      </c>
      <c r="O994" s="8" t="s">
        <v>1265</v>
      </c>
      <c r="P994" s="114" t="s">
        <v>1264</v>
      </c>
      <c r="Q994" s="8"/>
    </row>
    <row r="995" spans="1:17" ht="18" customHeight="1" x14ac:dyDescent="0.3">
      <c r="A995" s="8" t="s">
        <v>1263</v>
      </c>
      <c r="B995" s="8" t="s">
        <v>1264</v>
      </c>
      <c r="C995" s="8" t="s">
        <v>655</v>
      </c>
      <c r="D995" s="8">
        <v>3</v>
      </c>
      <c r="E995" s="8" t="s">
        <v>656</v>
      </c>
      <c r="F995" s="8">
        <v>2</v>
      </c>
      <c r="G995" s="8" t="s">
        <v>657</v>
      </c>
      <c r="H995" s="8">
        <v>3</v>
      </c>
      <c r="I995" s="8" t="s">
        <v>658</v>
      </c>
      <c r="J995" s="8">
        <v>3</v>
      </c>
      <c r="K995" s="8" t="s">
        <v>1214</v>
      </c>
      <c r="L995" s="8">
        <v>3</v>
      </c>
      <c r="M995" s="8" t="s">
        <v>371</v>
      </c>
      <c r="N995" s="8" t="s">
        <v>1169</v>
      </c>
      <c r="O995" s="8" t="s">
        <v>1265</v>
      </c>
      <c r="P995" s="114" t="s">
        <v>1264</v>
      </c>
      <c r="Q995" s="8"/>
    </row>
    <row r="996" spans="1:17" ht="18" customHeight="1" x14ac:dyDescent="0.3">
      <c r="A996" s="8" t="s">
        <v>1263</v>
      </c>
      <c r="B996" s="8" t="s">
        <v>1264</v>
      </c>
      <c r="C996" s="8" t="s">
        <v>655</v>
      </c>
      <c r="D996" s="8">
        <v>3</v>
      </c>
      <c r="E996" s="8" t="s">
        <v>656</v>
      </c>
      <c r="F996" s="8">
        <v>2</v>
      </c>
      <c r="G996" s="8" t="s">
        <v>657</v>
      </c>
      <c r="H996" s="8">
        <v>3</v>
      </c>
      <c r="I996" s="8" t="s">
        <v>658</v>
      </c>
      <c r="J996" s="8">
        <v>3</v>
      </c>
      <c r="K996" s="8" t="s">
        <v>1214</v>
      </c>
      <c r="L996" s="8">
        <v>3</v>
      </c>
      <c r="M996" s="8" t="s">
        <v>371</v>
      </c>
      <c r="N996" s="8" t="s">
        <v>1170</v>
      </c>
      <c r="O996" s="8" t="s">
        <v>1265</v>
      </c>
      <c r="P996" s="114" t="s">
        <v>1264</v>
      </c>
      <c r="Q996" s="8"/>
    </row>
    <row r="997" spans="1:17" ht="18" customHeight="1" x14ac:dyDescent="0.3">
      <c r="A997" s="8" t="s">
        <v>1263</v>
      </c>
      <c r="B997" s="8" t="s">
        <v>1264</v>
      </c>
      <c r="C997" s="8" t="s">
        <v>655</v>
      </c>
      <c r="D997" s="8">
        <v>3</v>
      </c>
      <c r="E997" s="8" t="s">
        <v>656</v>
      </c>
      <c r="F997" s="8">
        <v>2</v>
      </c>
      <c r="G997" s="8" t="s">
        <v>657</v>
      </c>
      <c r="H997" s="8">
        <v>3</v>
      </c>
      <c r="I997" s="8" t="s">
        <v>658</v>
      </c>
      <c r="J997" s="8">
        <v>3</v>
      </c>
      <c r="K997" s="8" t="s">
        <v>1214</v>
      </c>
      <c r="L997" s="8">
        <v>3</v>
      </c>
      <c r="M997" s="8" t="s">
        <v>371</v>
      </c>
      <c r="N997" s="8" t="s">
        <v>1171</v>
      </c>
      <c r="O997" s="8" t="s">
        <v>1265</v>
      </c>
      <c r="P997" s="114" t="s">
        <v>1264</v>
      </c>
      <c r="Q997" s="8"/>
    </row>
    <row r="998" spans="1:17" ht="18" customHeight="1" x14ac:dyDescent="0.3">
      <c r="A998" s="8" t="s">
        <v>1263</v>
      </c>
      <c r="B998" s="8" t="s">
        <v>1264</v>
      </c>
      <c r="C998" s="8" t="s">
        <v>655</v>
      </c>
      <c r="D998" s="8">
        <v>3</v>
      </c>
      <c r="E998" s="8" t="s">
        <v>656</v>
      </c>
      <c r="F998" s="8">
        <v>2</v>
      </c>
      <c r="G998" s="8" t="s">
        <v>657</v>
      </c>
      <c r="H998" s="8">
        <v>3</v>
      </c>
      <c r="I998" s="8" t="s">
        <v>658</v>
      </c>
      <c r="J998" s="8">
        <v>3</v>
      </c>
      <c r="K998" s="8" t="s">
        <v>1214</v>
      </c>
      <c r="L998" s="8">
        <v>3</v>
      </c>
      <c r="M998" s="8" t="s">
        <v>371</v>
      </c>
      <c r="N998" s="8" t="s">
        <v>1172</v>
      </c>
      <c r="O998" s="8" t="s">
        <v>1265</v>
      </c>
      <c r="P998" s="114" t="s">
        <v>1264</v>
      </c>
      <c r="Q998" s="8"/>
    </row>
    <row r="999" spans="1:17" ht="18" customHeight="1" x14ac:dyDescent="0.3">
      <c r="A999" s="8" t="s">
        <v>1263</v>
      </c>
      <c r="B999" s="8" t="s">
        <v>1264</v>
      </c>
      <c r="C999" s="8" t="s">
        <v>655</v>
      </c>
      <c r="D999" s="8">
        <v>3</v>
      </c>
      <c r="E999" s="8" t="s">
        <v>656</v>
      </c>
      <c r="F999" s="8">
        <v>2</v>
      </c>
      <c r="G999" s="8" t="s">
        <v>657</v>
      </c>
      <c r="H999" s="8">
        <v>3</v>
      </c>
      <c r="I999" s="8" t="s">
        <v>658</v>
      </c>
      <c r="J999" s="8">
        <v>3</v>
      </c>
      <c r="K999" s="8" t="s">
        <v>1214</v>
      </c>
      <c r="L999" s="8">
        <v>3</v>
      </c>
      <c r="M999" s="8" t="s">
        <v>371</v>
      </c>
      <c r="N999" s="8" t="s">
        <v>1173</v>
      </c>
      <c r="O999" s="8" t="s">
        <v>1265</v>
      </c>
      <c r="P999" s="114" t="s">
        <v>1264</v>
      </c>
      <c r="Q999" s="8"/>
    </row>
    <row r="1000" spans="1:17" ht="18" customHeight="1" x14ac:dyDescent="0.3">
      <c r="A1000" s="8" t="s">
        <v>1263</v>
      </c>
      <c r="B1000" s="8" t="s">
        <v>1264</v>
      </c>
      <c r="C1000" s="8" t="s">
        <v>655</v>
      </c>
      <c r="D1000" s="8">
        <v>3</v>
      </c>
      <c r="E1000" s="8" t="s">
        <v>656</v>
      </c>
      <c r="F1000" s="8">
        <v>2</v>
      </c>
      <c r="G1000" s="8" t="s">
        <v>657</v>
      </c>
      <c r="H1000" s="8">
        <v>3</v>
      </c>
      <c r="I1000" s="8" t="s">
        <v>658</v>
      </c>
      <c r="J1000" s="8">
        <v>3</v>
      </c>
      <c r="K1000" s="8" t="s">
        <v>1214</v>
      </c>
      <c r="L1000" s="8">
        <v>3</v>
      </c>
      <c r="M1000" s="8" t="s">
        <v>371</v>
      </c>
      <c r="N1000" s="8" t="s">
        <v>1174</v>
      </c>
      <c r="O1000" s="8" t="s">
        <v>1265</v>
      </c>
      <c r="P1000" s="114" t="s">
        <v>1264</v>
      </c>
      <c r="Q1000" s="8"/>
    </row>
    <row r="1001" spans="1:17" ht="18" customHeight="1" x14ac:dyDescent="0.3">
      <c r="A1001" s="8" t="s">
        <v>1263</v>
      </c>
      <c r="B1001" s="8" t="s">
        <v>1264</v>
      </c>
      <c r="C1001" s="8" t="s">
        <v>655</v>
      </c>
      <c r="D1001" s="8">
        <v>3</v>
      </c>
      <c r="E1001" s="8" t="s">
        <v>656</v>
      </c>
      <c r="F1001" s="8">
        <v>2</v>
      </c>
      <c r="G1001" s="8" t="s">
        <v>657</v>
      </c>
      <c r="H1001" s="8">
        <v>3</v>
      </c>
      <c r="I1001" s="8" t="s">
        <v>658</v>
      </c>
      <c r="J1001" s="8">
        <v>3</v>
      </c>
      <c r="K1001" s="8" t="s">
        <v>1214</v>
      </c>
      <c r="L1001" s="8">
        <v>3</v>
      </c>
      <c r="M1001" s="8" t="s">
        <v>371</v>
      </c>
      <c r="N1001" s="8" t="s">
        <v>1175</v>
      </c>
      <c r="O1001" s="8" t="s">
        <v>1265</v>
      </c>
      <c r="P1001" s="114" t="s">
        <v>1264</v>
      </c>
      <c r="Q1001" s="8"/>
    </row>
    <row r="1002" spans="1:17" ht="18" customHeight="1" x14ac:dyDescent="0.3">
      <c r="A1002" s="8" t="s">
        <v>1263</v>
      </c>
      <c r="B1002" s="8" t="s">
        <v>1264</v>
      </c>
      <c r="C1002" s="8" t="s">
        <v>655</v>
      </c>
      <c r="D1002" s="8">
        <v>3</v>
      </c>
      <c r="E1002" s="8" t="s">
        <v>656</v>
      </c>
      <c r="F1002" s="8">
        <v>2</v>
      </c>
      <c r="G1002" s="8" t="s">
        <v>657</v>
      </c>
      <c r="H1002" s="8">
        <v>3</v>
      </c>
      <c r="I1002" s="8" t="s">
        <v>658</v>
      </c>
      <c r="J1002" s="8">
        <v>3</v>
      </c>
      <c r="K1002" s="8" t="s">
        <v>1214</v>
      </c>
      <c r="L1002" s="8">
        <v>3</v>
      </c>
      <c r="M1002" s="8" t="s">
        <v>371</v>
      </c>
      <c r="N1002" s="8" t="s">
        <v>1176</v>
      </c>
      <c r="O1002" s="8" t="s">
        <v>1265</v>
      </c>
      <c r="P1002" s="114" t="s">
        <v>1264</v>
      </c>
      <c r="Q1002" s="8"/>
    </row>
    <row r="1003" spans="1:17" ht="18" customHeight="1" x14ac:dyDescent="0.3">
      <c r="A1003" s="8" t="s">
        <v>1263</v>
      </c>
      <c r="B1003" s="8" t="s">
        <v>1264</v>
      </c>
      <c r="C1003" s="8" t="s">
        <v>655</v>
      </c>
      <c r="D1003" s="8">
        <v>3</v>
      </c>
      <c r="E1003" s="8" t="s">
        <v>656</v>
      </c>
      <c r="F1003" s="8">
        <v>2</v>
      </c>
      <c r="G1003" s="8" t="s">
        <v>657</v>
      </c>
      <c r="H1003" s="8">
        <v>3</v>
      </c>
      <c r="I1003" s="8" t="s">
        <v>658</v>
      </c>
      <c r="J1003" s="8">
        <v>3</v>
      </c>
      <c r="K1003" s="8" t="s">
        <v>1214</v>
      </c>
      <c r="L1003" s="8">
        <v>3</v>
      </c>
      <c r="M1003" s="8" t="s">
        <v>371</v>
      </c>
      <c r="N1003" s="8" t="s">
        <v>1180</v>
      </c>
      <c r="O1003" s="8" t="s">
        <v>1265</v>
      </c>
      <c r="P1003" s="114" t="s">
        <v>1264</v>
      </c>
      <c r="Q1003" s="8"/>
    </row>
    <row r="1004" spans="1:17" ht="18" customHeight="1" x14ac:dyDescent="0.3">
      <c r="A1004" s="8" t="s">
        <v>1263</v>
      </c>
      <c r="B1004" s="8" t="s">
        <v>1264</v>
      </c>
      <c r="C1004" s="8" t="s">
        <v>655</v>
      </c>
      <c r="D1004" s="8">
        <v>3</v>
      </c>
      <c r="E1004" s="8" t="s">
        <v>656</v>
      </c>
      <c r="F1004" s="8">
        <v>2</v>
      </c>
      <c r="G1004" s="8" t="s">
        <v>657</v>
      </c>
      <c r="H1004" s="8">
        <v>3</v>
      </c>
      <c r="I1004" s="8" t="s">
        <v>658</v>
      </c>
      <c r="J1004" s="8">
        <v>3</v>
      </c>
      <c r="K1004" s="8" t="s">
        <v>1214</v>
      </c>
      <c r="L1004" s="8">
        <v>3</v>
      </c>
      <c r="M1004" s="8" t="s">
        <v>371</v>
      </c>
      <c r="N1004" s="8" t="s">
        <v>1181</v>
      </c>
      <c r="O1004" s="8" t="s">
        <v>1265</v>
      </c>
      <c r="P1004" s="114" t="s">
        <v>1264</v>
      </c>
      <c r="Q1004" s="8"/>
    </row>
    <row r="1005" spans="1:17" ht="18" customHeight="1" x14ac:dyDescent="0.3">
      <c r="A1005" s="8" t="s">
        <v>1263</v>
      </c>
      <c r="B1005" s="8" t="s">
        <v>1264</v>
      </c>
      <c r="C1005" s="8" t="s">
        <v>655</v>
      </c>
      <c r="D1005" s="8">
        <v>3</v>
      </c>
      <c r="E1005" s="8" t="s">
        <v>656</v>
      </c>
      <c r="F1005" s="8">
        <v>2</v>
      </c>
      <c r="G1005" s="8" t="s">
        <v>657</v>
      </c>
      <c r="H1005" s="8">
        <v>3</v>
      </c>
      <c r="I1005" s="8" t="s">
        <v>658</v>
      </c>
      <c r="J1005" s="8">
        <v>3</v>
      </c>
      <c r="K1005" s="8" t="s">
        <v>1214</v>
      </c>
      <c r="L1005" s="8">
        <v>3</v>
      </c>
      <c r="M1005" s="8" t="s">
        <v>371</v>
      </c>
      <c r="N1005" s="8" t="s">
        <v>1182</v>
      </c>
      <c r="O1005" s="8" t="s">
        <v>1265</v>
      </c>
      <c r="P1005" s="114" t="s">
        <v>1264</v>
      </c>
      <c r="Q1005" s="8"/>
    </row>
    <row r="1006" spans="1:17" ht="18" customHeight="1" x14ac:dyDescent="0.3">
      <c r="A1006" s="8" t="s">
        <v>1263</v>
      </c>
      <c r="B1006" s="8" t="s">
        <v>1264</v>
      </c>
      <c r="C1006" s="8" t="s">
        <v>655</v>
      </c>
      <c r="D1006" s="8">
        <v>3</v>
      </c>
      <c r="E1006" s="8" t="s">
        <v>656</v>
      </c>
      <c r="F1006" s="8">
        <v>2</v>
      </c>
      <c r="G1006" s="8" t="s">
        <v>657</v>
      </c>
      <c r="H1006" s="8">
        <v>3</v>
      </c>
      <c r="I1006" s="8" t="s">
        <v>658</v>
      </c>
      <c r="J1006" s="8">
        <v>3</v>
      </c>
      <c r="K1006" s="8" t="s">
        <v>1214</v>
      </c>
      <c r="L1006" s="8">
        <v>3</v>
      </c>
      <c r="M1006" s="8" t="s">
        <v>371</v>
      </c>
      <c r="N1006" s="8" t="s">
        <v>1183</v>
      </c>
      <c r="O1006" s="8" t="s">
        <v>1265</v>
      </c>
      <c r="P1006" s="114" t="s">
        <v>1264</v>
      </c>
      <c r="Q1006" s="8"/>
    </row>
    <row r="1007" spans="1:17" ht="18" customHeight="1" x14ac:dyDescent="0.3">
      <c r="A1007" s="8" t="s">
        <v>1263</v>
      </c>
      <c r="B1007" s="8" t="s">
        <v>1264</v>
      </c>
      <c r="C1007" s="8" t="s">
        <v>655</v>
      </c>
      <c r="D1007" s="8">
        <v>3</v>
      </c>
      <c r="E1007" s="8" t="s">
        <v>656</v>
      </c>
      <c r="F1007" s="8">
        <v>2</v>
      </c>
      <c r="G1007" s="8" t="s">
        <v>657</v>
      </c>
      <c r="H1007" s="8">
        <v>3</v>
      </c>
      <c r="I1007" s="8" t="s">
        <v>658</v>
      </c>
      <c r="J1007" s="8">
        <v>3</v>
      </c>
      <c r="K1007" s="8" t="s">
        <v>1214</v>
      </c>
      <c r="L1007" s="8">
        <v>3</v>
      </c>
      <c r="M1007" s="8" t="s">
        <v>321</v>
      </c>
      <c r="N1007" s="8" t="s">
        <v>1162</v>
      </c>
      <c r="O1007" s="8" t="s">
        <v>1265</v>
      </c>
      <c r="P1007" s="114" t="s">
        <v>1264</v>
      </c>
      <c r="Q1007" s="8"/>
    </row>
    <row r="1008" spans="1:17" ht="18" customHeight="1" x14ac:dyDescent="0.3">
      <c r="A1008" s="8" t="s">
        <v>1263</v>
      </c>
      <c r="B1008" s="8" t="s">
        <v>1264</v>
      </c>
      <c r="C1008" s="8" t="s">
        <v>655</v>
      </c>
      <c r="D1008" s="8">
        <v>3</v>
      </c>
      <c r="E1008" s="8" t="s">
        <v>656</v>
      </c>
      <c r="F1008" s="8">
        <v>2</v>
      </c>
      <c r="G1008" s="8" t="s">
        <v>657</v>
      </c>
      <c r="H1008" s="8">
        <v>3</v>
      </c>
      <c r="I1008" s="8" t="s">
        <v>658</v>
      </c>
      <c r="J1008" s="8">
        <v>3</v>
      </c>
      <c r="K1008" s="8" t="s">
        <v>1214</v>
      </c>
      <c r="L1008" s="8">
        <v>3</v>
      </c>
      <c r="M1008" s="8" t="s">
        <v>321</v>
      </c>
      <c r="N1008" s="8" t="s">
        <v>1177</v>
      </c>
      <c r="O1008" s="8" t="s">
        <v>1265</v>
      </c>
      <c r="P1008" s="114" t="s">
        <v>1264</v>
      </c>
      <c r="Q1008" s="8"/>
    </row>
    <row r="1009" spans="1:17" ht="18" customHeight="1" x14ac:dyDescent="0.3">
      <c r="A1009" s="8" t="s">
        <v>1263</v>
      </c>
      <c r="B1009" s="8" t="s">
        <v>1264</v>
      </c>
      <c r="C1009" s="8" t="s">
        <v>655</v>
      </c>
      <c r="D1009" s="8">
        <v>3</v>
      </c>
      <c r="E1009" s="8" t="s">
        <v>656</v>
      </c>
      <c r="F1009" s="8">
        <v>2</v>
      </c>
      <c r="G1009" s="8" t="s">
        <v>657</v>
      </c>
      <c r="H1009" s="8">
        <v>3</v>
      </c>
      <c r="I1009" s="8" t="s">
        <v>658</v>
      </c>
      <c r="J1009" s="8">
        <v>3</v>
      </c>
      <c r="K1009" s="8" t="s">
        <v>1214</v>
      </c>
      <c r="L1009" s="8">
        <v>3</v>
      </c>
      <c r="M1009" s="8" t="s">
        <v>321</v>
      </c>
      <c r="N1009" s="8" t="s">
        <v>1178</v>
      </c>
      <c r="O1009" s="8" t="s">
        <v>1265</v>
      </c>
      <c r="P1009" s="114" t="s">
        <v>1264</v>
      </c>
      <c r="Q1009" s="8"/>
    </row>
    <row r="1010" spans="1:17" ht="18" customHeight="1" x14ac:dyDescent="0.3">
      <c r="A1010" s="8" t="s">
        <v>1263</v>
      </c>
      <c r="B1010" s="8" t="s">
        <v>1264</v>
      </c>
      <c r="C1010" s="8" t="s">
        <v>655</v>
      </c>
      <c r="D1010" s="8">
        <v>3</v>
      </c>
      <c r="E1010" s="8" t="s">
        <v>656</v>
      </c>
      <c r="F1010" s="8">
        <v>2</v>
      </c>
      <c r="G1010" s="8" t="s">
        <v>657</v>
      </c>
      <c r="H1010" s="8">
        <v>3</v>
      </c>
      <c r="I1010" s="8" t="s">
        <v>658</v>
      </c>
      <c r="J1010" s="8">
        <v>3</v>
      </c>
      <c r="K1010" s="8" t="s">
        <v>1214</v>
      </c>
      <c r="L1010" s="8">
        <v>3</v>
      </c>
      <c r="M1010" s="8" t="s">
        <v>318</v>
      </c>
      <c r="N1010" s="8" t="s">
        <v>1150</v>
      </c>
      <c r="O1010" s="8" t="s">
        <v>1265</v>
      </c>
      <c r="P1010" s="114" t="s">
        <v>1264</v>
      </c>
      <c r="Q1010" s="8"/>
    </row>
    <row r="1011" spans="1:17" ht="18" customHeight="1" x14ac:dyDescent="0.3">
      <c r="A1011" s="8" t="s">
        <v>1266</v>
      </c>
      <c r="B1011" s="8" t="s">
        <v>1267</v>
      </c>
      <c r="C1011" s="8" t="s">
        <v>862</v>
      </c>
      <c r="D1011" s="8">
        <v>4</v>
      </c>
      <c r="E1011" s="8" t="s">
        <v>1213</v>
      </c>
      <c r="F1011" s="8">
        <v>1</v>
      </c>
      <c r="G1011" s="8" t="s">
        <v>657</v>
      </c>
      <c r="H1011" s="8">
        <v>3</v>
      </c>
      <c r="I1011" s="8" t="s">
        <v>658</v>
      </c>
      <c r="J1011" s="8">
        <v>3</v>
      </c>
      <c r="K1011" s="8" t="s">
        <v>1214</v>
      </c>
      <c r="L1011" s="8">
        <v>3</v>
      </c>
      <c r="M1011" s="8" t="s">
        <v>317</v>
      </c>
      <c r="N1011" s="8" t="s">
        <v>1085</v>
      </c>
      <c r="O1011" s="8" t="s">
        <v>1268</v>
      </c>
      <c r="P1011" s="114" t="s">
        <v>1267</v>
      </c>
      <c r="Q1011" s="8"/>
    </row>
    <row r="1012" spans="1:17" ht="18" customHeight="1" x14ac:dyDescent="0.3">
      <c r="A1012" s="8" t="s">
        <v>1266</v>
      </c>
      <c r="B1012" s="8" t="s">
        <v>1267</v>
      </c>
      <c r="C1012" s="8" t="s">
        <v>862</v>
      </c>
      <c r="D1012" s="8">
        <v>4</v>
      </c>
      <c r="E1012" s="8" t="s">
        <v>1213</v>
      </c>
      <c r="F1012" s="8">
        <v>1</v>
      </c>
      <c r="G1012" s="8" t="s">
        <v>657</v>
      </c>
      <c r="H1012" s="8">
        <v>3</v>
      </c>
      <c r="I1012" s="8" t="s">
        <v>658</v>
      </c>
      <c r="J1012" s="8">
        <v>3</v>
      </c>
      <c r="K1012" s="8" t="s">
        <v>1214</v>
      </c>
      <c r="L1012" s="8">
        <v>3</v>
      </c>
      <c r="M1012" s="8" t="s">
        <v>317</v>
      </c>
      <c r="N1012" s="8" t="s">
        <v>1105</v>
      </c>
      <c r="O1012" s="8" t="s">
        <v>1268</v>
      </c>
      <c r="P1012" s="114" t="s">
        <v>1267</v>
      </c>
      <c r="Q1012" s="8"/>
    </row>
    <row r="1013" spans="1:17" ht="18" customHeight="1" x14ac:dyDescent="0.3">
      <c r="A1013" s="8" t="s">
        <v>1266</v>
      </c>
      <c r="B1013" s="8" t="s">
        <v>1267</v>
      </c>
      <c r="C1013" s="8" t="s">
        <v>862</v>
      </c>
      <c r="D1013" s="8">
        <v>4</v>
      </c>
      <c r="E1013" s="8" t="s">
        <v>1213</v>
      </c>
      <c r="F1013" s="8">
        <v>1</v>
      </c>
      <c r="G1013" s="8" t="s">
        <v>657</v>
      </c>
      <c r="H1013" s="8">
        <v>3</v>
      </c>
      <c r="I1013" s="8" t="s">
        <v>658</v>
      </c>
      <c r="J1013" s="8">
        <v>3</v>
      </c>
      <c r="K1013" s="8" t="s">
        <v>1214</v>
      </c>
      <c r="L1013" s="8">
        <v>3</v>
      </c>
      <c r="M1013" s="8" t="s">
        <v>317</v>
      </c>
      <c r="N1013" s="8" t="s">
        <v>1106</v>
      </c>
      <c r="O1013" s="8" t="s">
        <v>1268</v>
      </c>
      <c r="P1013" s="114" t="s">
        <v>1267</v>
      </c>
      <c r="Q1013" s="8"/>
    </row>
    <row r="1014" spans="1:17" ht="18" customHeight="1" x14ac:dyDescent="0.3">
      <c r="A1014" s="8" t="s">
        <v>1266</v>
      </c>
      <c r="B1014" s="8" t="s">
        <v>1267</v>
      </c>
      <c r="C1014" s="8" t="s">
        <v>862</v>
      </c>
      <c r="D1014" s="8">
        <v>4</v>
      </c>
      <c r="E1014" s="8" t="s">
        <v>1213</v>
      </c>
      <c r="F1014" s="8">
        <v>1</v>
      </c>
      <c r="G1014" s="8" t="s">
        <v>657</v>
      </c>
      <c r="H1014" s="8">
        <v>3</v>
      </c>
      <c r="I1014" s="8" t="s">
        <v>658</v>
      </c>
      <c r="J1014" s="8">
        <v>3</v>
      </c>
      <c r="K1014" s="8" t="s">
        <v>1214</v>
      </c>
      <c r="L1014" s="8">
        <v>3</v>
      </c>
      <c r="M1014" s="8" t="s">
        <v>317</v>
      </c>
      <c r="N1014" s="8" t="s">
        <v>1107</v>
      </c>
      <c r="O1014" s="8" t="s">
        <v>1268</v>
      </c>
      <c r="P1014" s="114" t="s">
        <v>1267</v>
      </c>
      <c r="Q1014" s="8"/>
    </row>
    <row r="1015" spans="1:17" ht="18" customHeight="1" x14ac:dyDescent="0.3">
      <c r="A1015" s="8" t="s">
        <v>1266</v>
      </c>
      <c r="B1015" s="8" t="s">
        <v>1267</v>
      </c>
      <c r="C1015" s="8" t="s">
        <v>862</v>
      </c>
      <c r="D1015" s="8">
        <v>4</v>
      </c>
      <c r="E1015" s="8" t="s">
        <v>1213</v>
      </c>
      <c r="F1015" s="8">
        <v>1</v>
      </c>
      <c r="G1015" s="8" t="s">
        <v>657</v>
      </c>
      <c r="H1015" s="8">
        <v>3</v>
      </c>
      <c r="I1015" s="8" t="s">
        <v>658</v>
      </c>
      <c r="J1015" s="8">
        <v>3</v>
      </c>
      <c r="K1015" s="8" t="s">
        <v>1214</v>
      </c>
      <c r="L1015" s="8">
        <v>3</v>
      </c>
      <c r="M1015" s="8" t="s">
        <v>317</v>
      </c>
      <c r="N1015" s="8" t="s">
        <v>1108</v>
      </c>
      <c r="O1015" s="8" t="s">
        <v>1268</v>
      </c>
      <c r="P1015" s="114" t="s">
        <v>1267</v>
      </c>
      <c r="Q1015" s="8"/>
    </row>
    <row r="1016" spans="1:17" ht="18" customHeight="1" x14ac:dyDescent="0.3">
      <c r="A1016" s="8" t="s">
        <v>1266</v>
      </c>
      <c r="B1016" s="8" t="s">
        <v>1267</v>
      </c>
      <c r="C1016" s="8" t="s">
        <v>862</v>
      </c>
      <c r="D1016" s="8">
        <v>4</v>
      </c>
      <c r="E1016" s="8" t="s">
        <v>1213</v>
      </c>
      <c r="F1016" s="8">
        <v>1</v>
      </c>
      <c r="G1016" s="8" t="s">
        <v>657</v>
      </c>
      <c r="H1016" s="8">
        <v>3</v>
      </c>
      <c r="I1016" s="8" t="s">
        <v>658</v>
      </c>
      <c r="J1016" s="8">
        <v>3</v>
      </c>
      <c r="K1016" s="8" t="s">
        <v>1214</v>
      </c>
      <c r="L1016" s="8">
        <v>3</v>
      </c>
      <c r="M1016" s="8" t="s">
        <v>317</v>
      </c>
      <c r="N1016" s="8" t="s">
        <v>1109</v>
      </c>
      <c r="O1016" s="8" t="s">
        <v>1268</v>
      </c>
      <c r="P1016" s="114" t="s">
        <v>1267</v>
      </c>
      <c r="Q1016" s="8"/>
    </row>
    <row r="1017" spans="1:17" ht="18" customHeight="1" x14ac:dyDescent="0.3">
      <c r="A1017" s="8" t="s">
        <v>1266</v>
      </c>
      <c r="B1017" s="8" t="s">
        <v>1267</v>
      </c>
      <c r="C1017" s="8" t="s">
        <v>862</v>
      </c>
      <c r="D1017" s="8">
        <v>4</v>
      </c>
      <c r="E1017" s="8" t="s">
        <v>1213</v>
      </c>
      <c r="F1017" s="8">
        <v>1</v>
      </c>
      <c r="G1017" s="8" t="s">
        <v>657</v>
      </c>
      <c r="H1017" s="8">
        <v>3</v>
      </c>
      <c r="I1017" s="8" t="s">
        <v>658</v>
      </c>
      <c r="J1017" s="8">
        <v>3</v>
      </c>
      <c r="K1017" s="8" t="s">
        <v>1214</v>
      </c>
      <c r="L1017" s="8">
        <v>3</v>
      </c>
      <c r="M1017" s="8" t="s">
        <v>317</v>
      </c>
      <c r="N1017" s="8" t="s">
        <v>1110</v>
      </c>
      <c r="O1017" s="8" t="s">
        <v>1268</v>
      </c>
      <c r="P1017" s="114" t="s">
        <v>1267</v>
      </c>
      <c r="Q1017" s="8"/>
    </row>
    <row r="1018" spans="1:17" ht="18" customHeight="1" x14ac:dyDescent="0.3">
      <c r="A1018" s="8" t="s">
        <v>1266</v>
      </c>
      <c r="B1018" s="8" t="s">
        <v>1267</v>
      </c>
      <c r="C1018" s="8" t="s">
        <v>862</v>
      </c>
      <c r="D1018" s="8">
        <v>4</v>
      </c>
      <c r="E1018" s="8" t="s">
        <v>1213</v>
      </c>
      <c r="F1018" s="8">
        <v>1</v>
      </c>
      <c r="G1018" s="8" t="s">
        <v>657</v>
      </c>
      <c r="H1018" s="8">
        <v>3</v>
      </c>
      <c r="I1018" s="8" t="s">
        <v>658</v>
      </c>
      <c r="J1018" s="8">
        <v>3</v>
      </c>
      <c r="K1018" s="8" t="s">
        <v>1214</v>
      </c>
      <c r="L1018" s="8">
        <v>3</v>
      </c>
      <c r="M1018" s="8" t="s">
        <v>317</v>
      </c>
      <c r="N1018" s="8" t="s">
        <v>1118</v>
      </c>
      <c r="O1018" s="8" t="s">
        <v>1268</v>
      </c>
      <c r="P1018" s="114" t="s">
        <v>1267</v>
      </c>
      <c r="Q1018" s="8"/>
    </row>
    <row r="1019" spans="1:17" ht="18" customHeight="1" x14ac:dyDescent="0.3">
      <c r="A1019" s="8" t="s">
        <v>1266</v>
      </c>
      <c r="B1019" s="8" t="s">
        <v>1267</v>
      </c>
      <c r="C1019" s="8" t="s">
        <v>862</v>
      </c>
      <c r="D1019" s="8">
        <v>4</v>
      </c>
      <c r="E1019" s="8" t="s">
        <v>1213</v>
      </c>
      <c r="F1019" s="8">
        <v>1</v>
      </c>
      <c r="G1019" s="8" t="s">
        <v>657</v>
      </c>
      <c r="H1019" s="8">
        <v>3</v>
      </c>
      <c r="I1019" s="8" t="s">
        <v>658</v>
      </c>
      <c r="J1019" s="8">
        <v>3</v>
      </c>
      <c r="K1019" s="8" t="s">
        <v>1214</v>
      </c>
      <c r="L1019" s="8">
        <v>3</v>
      </c>
      <c r="M1019" s="8" t="s">
        <v>317</v>
      </c>
      <c r="N1019" s="8" t="s">
        <v>1146</v>
      </c>
      <c r="O1019" s="8" t="s">
        <v>1268</v>
      </c>
      <c r="P1019" s="114" t="s">
        <v>1267</v>
      </c>
      <c r="Q1019" s="8"/>
    </row>
    <row r="1020" spans="1:17" ht="18" customHeight="1" x14ac:dyDescent="0.3">
      <c r="A1020" s="8" t="s">
        <v>1266</v>
      </c>
      <c r="B1020" s="8" t="s">
        <v>1267</v>
      </c>
      <c r="C1020" s="8" t="s">
        <v>862</v>
      </c>
      <c r="D1020" s="8">
        <v>4</v>
      </c>
      <c r="E1020" s="8" t="s">
        <v>1213</v>
      </c>
      <c r="F1020" s="8">
        <v>1</v>
      </c>
      <c r="G1020" s="8" t="s">
        <v>657</v>
      </c>
      <c r="H1020" s="8">
        <v>3</v>
      </c>
      <c r="I1020" s="8" t="s">
        <v>658</v>
      </c>
      <c r="J1020" s="8">
        <v>3</v>
      </c>
      <c r="K1020" s="8" t="s">
        <v>1214</v>
      </c>
      <c r="L1020" s="8">
        <v>3</v>
      </c>
      <c r="M1020" s="8" t="s">
        <v>317</v>
      </c>
      <c r="N1020" s="8" t="s">
        <v>1147</v>
      </c>
      <c r="O1020" s="8" t="s">
        <v>1268</v>
      </c>
      <c r="P1020" s="114" t="s">
        <v>1267</v>
      </c>
      <c r="Q1020" s="8"/>
    </row>
    <row r="1021" spans="1:17" ht="18" customHeight="1" x14ac:dyDescent="0.3">
      <c r="A1021" s="8" t="s">
        <v>1266</v>
      </c>
      <c r="B1021" s="8" t="s">
        <v>1267</v>
      </c>
      <c r="C1021" s="8" t="s">
        <v>862</v>
      </c>
      <c r="D1021" s="8">
        <v>4</v>
      </c>
      <c r="E1021" s="8" t="s">
        <v>1213</v>
      </c>
      <c r="F1021" s="8">
        <v>1</v>
      </c>
      <c r="G1021" s="8" t="s">
        <v>657</v>
      </c>
      <c r="H1021" s="8">
        <v>3</v>
      </c>
      <c r="I1021" s="8" t="s">
        <v>658</v>
      </c>
      <c r="J1021" s="8">
        <v>3</v>
      </c>
      <c r="K1021" s="8" t="s">
        <v>1214</v>
      </c>
      <c r="L1021" s="8">
        <v>3</v>
      </c>
      <c r="M1021" s="8" t="s">
        <v>317</v>
      </c>
      <c r="N1021" s="8" t="s">
        <v>1149</v>
      </c>
      <c r="O1021" s="8" t="s">
        <v>1268</v>
      </c>
      <c r="P1021" s="114" t="s">
        <v>1267</v>
      </c>
      <c r="Q1021" s="8"/>
    </row>
    <row r="1022" spans="1:17" ht="18" customHeight="1" x14ac:dyDescent="0.3">
      <c r="A1022" s="8" t="s">
        <v>1266</v>
      </c>
      <c r="B1022" s="8" t="s">
        <v>1267</v>
      </c>
      <c r="C1022" s="8" t="s">
        <v>862</v>
      </c>
      <c r="D1022" s="8">
        <v>4</v>
      </c>
      <c r="E1022" s="8" t="s">
        <v>1213</v>
      </c>
      <c r="F1022" s="8">
        <v>1</v>
      </c>
      <c r="G1022" s="8" t="s">
        <v>657</v>
      </c>
      <c r="H1022" s="8">
        <v>3</v>
      </c>
      <c r="I1022" s="8" t="s">
        <v>658</v>
      </c>
      <c r="J1022" s="8">
        <v>3</v>
      </c>
      <c r="K1022" s="8" t="s">
        <v>1214</v>
      </c>
      <c r="L1022" s="8">
        <v>3</v>
      </c>
      <c r="M1022" s="8" t="s">
        <v>317</v>
      </c>
      <c r="N1022" s="8" t="s">
        <v>1151</v>
      </c>
      <c r="O1022" s="8" t="s">
        <v>1268</v>
      </c>
      <c r="P1022" s="114" t="s">
        <v>1267</v>
      </c>
      <c r="Q1022" s="8"/>
    </row>
    <row r="1023" spans="1:17" ht="18" customHeight="1" x14ac:dyDescent="0.3">
      <c r="A1023" s="8" t="s">
        <v>1266</v>
      </c>
      <c r="B1023" s="8" t="s">
        <v>1267</v>
      </c>
      <c r="C1023" s="8" t="s">
        <v>862</v>
      </c>
      <c r="D1023" s="8">
        <v>4</v>
      </c>
      <c r="E1023" s="8" t="s">
        <v>1213</v>
      </c>
      <c r="F1023" s="8">
        <v>1</v>
      </c>
      <c r="G1023" s="8" t="s">
        <v>657</v>
      </c>
      <c r="H1023" s="8">
        <v>3</v>
      </c>
      <c r="I1023" s="8" t="s">
        <v>658</v>
      </c>
      <c r="J1023" s="8">
        <v>3</v>
      </c>
      <c r="K1023" s="8" t="s">
        <v>1214</v>
      </c>
      <c r="L1023" s="8">
        <v>3</v>
      </c>
      <c r="M1023" s="8" t="s">
        <v>317</v>
      </c>
      <c r="N1023" s="8" t="s">
        <v>1152</v>
      </c>
      <c r="O1023" s="8" t="s">
        <v>1268</v>
      </c>
      <c r="P1023" s="114" t="s">
        <v>1267</v>
      </c>
      <c r="Q1023" s="8"/>
    </row>
    <row r="1024" spans="1:17" ht="18" customHeight="1" x14ac:dyDescent="0.3">
      <c r="A1024" s="8" t="s">
        <v>1266</v>
      </c>
      <c r="B1024" s="8" t="s">
        <v>1267</v>
      </c>
      <c r="C1024" s="8" t="s">
        <v>862</v>
      </c>
      <c r="D1024" s="8">
        <v>4</v>
      </c>
      <c r="E1024" s="8" t="s">
        <v>1213</v>
      </c>
      <c r="F1024" s="8">
        <v>1</v>
      </c>
      <c r="G1024" s="8" t="s">
        <v>657</v>
      </c>
      <c r="H1024" s="8">
        <v>3</v>
      </c>
      <c r="I1024" s="8" t="s">
        <v>658</v>
      </c>
      <c r="J1024" s="8">
        <v>3</v>
      </c>
      <c r="K1024" s="8" t="s">
        <v>1214</v>
      </c>
      <c r="L1024" s="8">
        <v>3</v>
      </c>
      <c r="M1024" s="8" t="s">
        <v>319</v>
      </c>
      <c r="N1024" s="8" t="s">
        <v>1148</v>
      </c>
      <c r="O1024" s="8" t="s">
        <v>1268</v>
      </c>
      <c r="P1024" s="114" t="s">
        <v>1267</v>
      </c>
      <c r="Q1024" s="8"/>
    </row>
    <row r="1025" spans="1:17" ht="18" customHeight="1" x14ac:dyDescent="0.3">
      <c r="A1025" s="8" t="s">
        <v>1266</v>
      </c>
      <c r="B1025" s="8" t="s">
        <v>1267</v>
      </c>
      <c r="C1025" s="8" t="s">
        <v>862</v>
      </c>
      <c r="D1025" s="8">
        <v>4</v>
      </c>
      <c r="E1025" s="8" t="s">
        <v>1213</v>
      </c>
      <c r="F1025" s="8">
        <v>1</v>
      </c>
      <c r="G1025" s="8" t="s">
        <v>657</v>
      </c>
      <c r="H1025" s="8">
        <v>3</v>
      </c>
      <c r="I1025" s="8" t="s">
        <v>658</v>
      </c>
      <c r="J1025" s="8">
        <v>3</v>
      </c>
      <c r="K1025" s="8" t="s">
        <v>1214</v>
      </c>
      <c r="L1025" s="8">
        <v>3</v>
      </c>
      <c r="M1025" s="8" t="s">
        <v>318</v>
      </c>
      <c r="N1025" s="8" t="s">
        <v>1150</v>
      </c>
      <c r="O1025" s="8" t="s">
        <v>1268</v>
      </c>
      <c r="P1025" s="114" t="s">
        <v>1267</v>
      </c>
      <c r="Q1025" s="8"/>
    </row>
    <row r="1026" spans="1:17" ht="18" customHeight="1" x14ac:dyDescent="0.3">
      <c r="A1026" s="8" t="s">
        <v>1269</v>
      </c>
      <c r="B1026" s="8" t="s">
        <v>1270</v>
      </c>
      <c r="C1026" s="8" t="s">
        <v>655</v>
      </c>
      <c r="D1026" s="8">
        <v>3</v>
      </c>
      <c r="E1026" s="8" t="s">
        <v>656</v>
      </c>
      <c r="F1026" s="8">
        <v>2</v>
      </c>
      <c r="G1026" s="8" t="s">
        <v>657</v>
      </c>
      <c r="H1026" s="8">
        <v>3</v>
      </c>
      <c r="I1026" s="8" t="s">
        <v>658</v>
      </c>
      <c r="J1026" s="8">
        <v>3</v>
      </c>
      <c r="K1026" s="8" t="s">
        <v>1214</v>
      </c>
      <c r="L1026" s="8">
        <v>3</v>
      </c>
      <c r="M1026" s="8" t="s">
        <v>317</v>
      </c>
      <c r="N1026" s="8" t="s">
        <v>1087</v>
      </c>
      <c r="O1026" s="8" t="s">
        <v>1271</v>
      </c>
      <c r="P1026" s="114" t="s">
        <v>1270</v>
      </c>
      <c r="Q1026" s="8"/>
    </row>
    <row r="1027" spans="1:17" ht="18" customHeight="1" x14ac:dyDescent="0.3">
      <c r="A1027" s="8" t="s">
        <v>1269</v>
      </c>
      <c r="B1027" s="8" t="s">
        <v>1270</v>
      </c>
      <c r="C1027" s="8" t="s">
        <v>655</v>
      </c>
      <c r="D1027" s="8">
        <v>3</v>
      </c>
      <c r="E1027" s="8" t="s">
        <v>656</v>
      </c>
      <c r="F1027" s="8">
        <v>2</v>
      </c>
      <c r="G1027" s="8" t="s">
        <v>657</v>
      </c>
      <c r="H1027" s="8">
        <v>3</v>
      </c>
      <c r="I1027" s="8" t="s">
        <v>658</v>
      </c>
      <c r="J1027" s="8">
        <v>3</v>
      </c>
      <c r="K1027" s="8" t="s">
        <v>1214</v>
      </c>
      <c r="L1027" s="8">
        <v>3</v>
      </c>
      <c r="M1027" s="8" t="s">
        <v>317</v>
      </c>
      <c r="N1027" s="8" t="s">
        <v>1089</v>
      </c>
      <c r="O1027" s="8" t="s">
        <v>1271</v>
      </c>
      <c r="P1027" s="114" t="s">
        <v>1270</v>
      </c>
      <c r="Q1027" s="8"/>
    </row>
    <row r="1028" spans="1:17" ht="18" customHeight="1" x14ac:dyDescent="0.3">
      <c r="A1028" s="8" t="s">
        <v>1269</v>
      </c>
      <c r="B1028" s="8" t="s">
        <v>1270</v>
      </c>
      <c r="C1028" s="8" t="s">
        <v>655</v>
      </c>
      <c r="D1028" s="8">
        <v>3</v>
      </c>
      <c r="E1028" s="8" t="s">
        <v>656</v>
      </c>
      <c r="F1028" s="8">
        <v>2</v>
      </c>
      <c r="G1028" s="8" t="s">
        <v>657</v>
      </c>
      <c r="H1028" s="8">
        <v>3</v>
      </c>
      <c r="I1028" s="8" t="s">
        <v>658</v>
      </c>
      <c r="J1028" s="8">
        <v>3</v>
      </c>
      <c r="K1028" s="8" t="s">
        <v>1214</v>
      </c>
      <c r="L1028" s="8">
        <v>3</v>
      </c>
      <c r="M1028" s="8" t="s">
        <v>317</v>
      </c>
      <c r="N1028" s="8" t="s">
        <v>1095</v>
      </c>
      <c r="O1028" s="8" t="s">
        <v>1271</v>
      </c>
      <c r="P1028" s="114" t="s">
        <v>1270</v>
      </c>
      <c r="Q1028" s="8"/>
    </row>
    <row r="1029" spans="1:17" ht="18" customHeight="1" x14ac:dyDescent="0.3">
      <c r="A1029" s="8" t="s">
        <v>1269</v>
      </c>
      <c r="B1029" s="8" t="s">
        <v>1270</v>
      </c>
      <c r="C1029" s="8" t="s">
        <v>655</v>
      </c>
      <c r="D1029" s="8">
        <v>3</v>
      </c>
      <c r="E1029" s="8" t="s">
        <v>656</v>
      </c>
      <c r="F1029" s="8">
        <v>2</v>
      </c>
      <c r="G1029" s="8" t="s">
        <v>657</v>
      </c>
      <c r="H1029" s="8">
        <v>3</v>
      </c>
      <c r="I1029" s="8" t="s">
        <v>658</v>
      </c>
      <c r="J1029" s="8">
        <v>3</v>
      </c>
      <c r="K1029" s="8" t="s">
        <v>1214</v>
      </c>
      <c r="L1029" s="8">
        <v>3</v>
      </c>
      <c r="M1029" s="8" t="s">
        <v>317</v>
      </c>
      <c r="N1029" s="8" t="s">
        <v>1096</v>
      </c>
      <c r="O1029" s="8" t="s">
        <v>1271</v>
      </c>
      <c r="P1029" s="114" t="s">
        <v>1270</v>
      </c>
      <c r="Q1029" s="8"/>
    </row>
    <row r="1030" spans="1:17" ht="18" customHeight="1" x14ac:dyDescent="0.3">
      <c r="A1030" s="8" t="s">
        <v>1269</v>
      </c>
      <c r="B1030" s="8" t="s">
        <v>1270</v>
      </c>
      <c r="C1030" s="8" t="s">
        <v>655</v>
      </c>
      <c r="D1030" s="8">
        <v>3</v>
      </c>
      <c r="E1030" s="8" t="s">
        <v>656</v>
      </c>
      <c r="F1030" s="8">
        <v>2</v>
      </c>
      <c r="G1030" s="8" t="s">
        <v>657</v>
      </c>
      <c r="H1030" s="8">
        <v>3</v>
      </c>
      <c r="I1030" s="8" t="s">
        <v>658</v>
      </c>
      <c r="J1030" s="8">
        <v>3</v>
      </c>
      <c r="K1030" s="8" t="s">
        <v>1214</v>
      </c>
      <c r="L1030" s="8">
        <v>3</v>
      </c>
      <c r="M1030" s="8" t="s">
        <v>317</v>
      </c>
      <c r="N1030" s="8" t="s">
        <v>1098</v>
      </c>
      <c r="O1030" s="8" t="s">
        <v>1271</v>
      </c>
      <c r="P1030" s="114" t="s">
        <v>1270</v>
      </c>
      <c r="Q1030" s="8"/>
    </row>
    <row r="1031" spans="1:17" ht="18" customHeight="1" x14ac:dyDescent="0.3">
      <c r="A1031" s="8" t="s">
        <v>1269</v>
      </c>
      <c r="B1031" s="8" t="s">
        <v>1270</v>
      </c>
      <c r="C1031" s="8" t="s">
        <v>655</v>
      </c>
      <c r="D1031" s="8">
        <v>3</v>
      </c>
      <c r="E1031" s="8" t="s">
        <v>656</v>
      </c>
      <c r="F1031" s="8">
        <v>2</v>
      </c>
      <c r="G1031" s="8" t="s">
        <v>657</v>
      </c>
      <c r="H1031" s="8">
        <v>3</v>
      </c>
      <c r="I1031" s="8" t="s">
        <v>658</v>
      </c>
      <c r="J1031" s="8">
        <v>3</v>
      </c>
      <c r="K1031" s="8" t="s">
        <v>1214</v>
      </c>
      <c r="L1031" s="8">
        <v>3</v>
      </c>
      <c r="M1031" s="8" t="s">
        <v>317</v>
      </c>
      <c r="N1031" s="8" t="s">
        <v>1099</v>
      </c>
      <c r="O1031" s="8" t="s">
        <v>1271</v>
      </c>
      <c r="P1031" s="114" t="s">
        <v>1270</v>
      </c>
      <c r="Q1031" s="8"/>
    </row>
    <row r="1032" spans="1:17" ht="18" customHeight="1" x14ac:dyDescent="0.3">
      <c r="A1032" s="8" t="s">
        <v>1269</v>
      </c>
      <c r="B1032" s="8" t="s">
        <v>1270</v>
      </c>
      <c r="C1032" s="8" t="s">
        <v>655</v>
      </c>
      <c r="D1032" s="8">
        <v>3</v>
      </c>
      <c r="E1032" s="8" t="s">
        <v>656</v>
      </c>
      <c r="F1032" s="8">
        <v>2</v>
      </c>
      <c r="G1032" s="8" t="s">
        <v>657</v>
      </c>
      <c r="H1032" s="8">
        <v>3</v>
      </c>
      <c r="I1032" s="8" t="s">
        <v>658</v>
      </c>
      <c r="J1032" s="8">
        <v>3</v>
      </c>
      <c r="K1032" s="8" t="s">
        <v>1214</v>
      </c>
      <c r="L1032" s="8">
        <v>3</v>
      </c>
      <c r="M1032" s="8" t="s">
        <v>317</v>
      </c>
      <c r="N1032" s="8" t="s">
        <v>1100</v>
      </c>
      <c r="O1032" s="8" t="s">
        <v>1271</v>
      </c>
      <c r="P1032" s="114" t="s">
        <v>1270</v>
      </c>
      <c r="Q1032" s="8"/>
    </row>
    <row r="1033" spans="1:17" ht="18" customHeight="1" x14ac:dyDescent="0.3">
      <c r="A1033" s="8" t="s">
        <v>1269</v>
      </c>
      <c r="B1033" s="8" t="s">
        <v>1270</v>
      </c>
      <c r="C1033" s="8" t="s">
        <v>655</v>
      </c>
      <c r="D1033" s="8">
        <v>3</v>
      </c>
      <c r="E1033" s="8" t="s">
        <v>656</v>
      </c>
      <c r="F1033" s="8">
        <v>2</v>
      </c>
      <c r="G1033" s="8" t="s">
        <v>657</v>
      </c>
      <c r="H1033" s="8">
        <v>3</v>
      </c>
      <c r="I1033" s="8" t="s">
        <v>658</v>
      </c>
      <c r="J1033" s="8">
        <v>3</v>
      </c>
      <c r="K1033" s="8" t="s">
        <v>1214</v>
      </c>
      <c r="L1033" s="8">
        <v>3</v>
      </c>
      <c r="M1033" s="8" t="s">
        <v>317</v>
      </c>
      <c r="N1033" s="8" t="s">
        <v>1101</v>
      </c>
      <c r="O1033" s="8" t="s">
        <v>1271</v>
      </c>
      <c r="P1033" s="114" t="s">
        <v>1270</v>
      </c>
      <c r="Q1033" s="8"/>
    </row>
    <row r="1034" spans="1:17" ht="18" customHeight="1" x14ac:dyDescent="0.3">
      <c r="A1034" s="8" t="s">
        <v>1269</v>
      </c>
      <c r="B1034" s="8" t="s">
        <v>1270</v>
      </c>
      <c r="C1034" s="8" t="s">
        <v>655</v>
      </c>
      <c r="D1034" s="8">
        <v>3</v>
      </c>
      <c r="E1034" s="8" t="s">
        <v>656</v>
      </c>
      <c r="F1034" s="8">
        <v>2</v>
      </c>
      <c r="G1034" s="8" t="s">
        <v>657</v>
      </c>
      <c r="H1034" s="8">
        <v>3</v>
      </c>
      <c r="I1034" s="8" t="s">
        <v>658</v>
      </c>
      <c r="J1034" s="8">
        <v>3</v>
      </c>
      <c r="K1034" s="8" t="s">
        <v>1214</v>
      </c>
      <c r="L1034" s="8">
        <v>3</v>
      </c>
      <c r="M1034" s="8" t="s">
        <v>317</v>
      </c>
      <c r="N1034" s="8" t="s">
        <v>1105</v>
      </c>
      <c r="O1034" s="8" t="s">
        <v>1271</v>
      </c>
      <c r="P1034" s="114" t="s">
        <v>1270</v>
      </c>
      <c r="Q1034" s="8"/>
    </row>
    <row r="1035" spans="1:17" ht="18" customHeight="1" x14ac:dyDescent="0.3">
      <c r="A1035" s="8" t="s">
        <v>1269</v>
      </c>
      <c r="B1035" s="8" t="s">
        <v>1270</v>
      </c>
      <c r="C1035" s="8" t="s">
        <v>655</v>
      </c>
      <c r="D1035" s="8">
        <v>3</v>
      </c>
      <c r="E1035" s="8" t="s">
        <v>656</v>
      </c>
      <c r="F1035" s="8">
        <v>2</v>
      </c>
      <c r="G1035" s="8" t="s">
        <v>657</v>
      </c>
      <c r="H1035" s="8">
        <v>3</v>
      </c>
      <c r="I1035" s="8" t="s">
        <v>658</v>
      </c>
      <c r="J1035" s="8">
        <v>3</v>
      </c>
      <c r="K1035" s="8" t="s">
        <v>1214</v>
      </c>
      <c r="L1035" s="8">
        <v>3</v>
      </c>
      <c r="M1035" s="8" t="s">
        <v>317</v>
      </c>
      <c r="N1035" s="8" t="s">
        <v>1106</v>
      </c>
      <c r="O1035" s="8" t="s">
        <v>1271</v>
      </c>
      <c r="P1035" s="114" t="s">
        <v>1270</v>
      </c>
      <c r="Q1035" s="8"/>
    </row>
    <row r="1036" spans="1:17" ht="18" customHeight="1" x14ac:dyDescent="0.3">
      <c r="A1036" s="8" t="s">
        <v>1269</v>
      </c>
      <c r="B1036" s="8" t="s">
        <v>1270</v>
      </c>
      <c r="C1036" s="8" t="s">
        <v>655</v>
      </c>
      <c r="D1036" s="8">
        <v>3</v>
      </c>
      <c r="E1036" s="8" t="s">
        <v>656</v>
      </c>
      <c r="F1036" s="8">
        <v>2</v>
      </c>
      <c r="G1036" s="8" t="s">
        <v>657</v>
      </c>
      <c r="H1036" s="8">
        <v>3</v>
      </c>
      <c r="I1036" s="8" t="s">
        <v>658</v>
      </c>
      <c r="J1036" s="8">
        <v>3</v>
      </c>
      <c r="K1036" s="8" t="s">
        <v>1214</v>
      </c>
      <c r="L1036" s="8">
        <v>3</v>
      </c>
      <c r="M1036" s="8" t="s">
        <v>317</v>
      </c>
      <c r="N1036" s="8" t="s">
        <v>1107</v>
      </c>
      <c r="O1036" s="8" t="s">
        <v>1271</v>
      </c>
      <c r="P1036" s="114" t="s">
        <v>1270</v>
      </c>
      <c r="Q1036" s="8"/>
    </row>
    <row r="1037" spans="1:17" ht="18" customHeight="1" x14ac:dyDescent="0.3">
      <c r="A1037" s="8" t="s">
        <v>1269</v>
      </c>
      <c r="B1037" s="8" t="s">
        <v>1270</v>
      </c>
      <c r="C1037" s="8" t="s">
        <v>655</v>
      </c>
      <c r="D1037" s="8">
        <v>3</v>
      </c>
      <c r="E1037" s="8" t="s">
        <v>656</v>
      </c>
      <c r="F1037" s="8">
        <v>2</v>
      </c>
      <c r="G1037" s="8" t="s">
        <v>657</v>
      </c>
      <c r="H1037" s="8">
        <v>3</v>
      </c>
      <c r="I1037" s="8" t="s">
        <v>658</v>
      </c>
      <c r="J1037" s="8">
        <v>3</v>
      </c>
      <c r="K1037" s="8" t="s">
        <v>1214</v>
      </c>
      <c r="L1037" s="8">
        <v>3</v>
      </c>
      <c r="M1037" s="8" t="s">
        <v>317</v>
      </c>
      <c r="N1037" s="8" t="s">
        <v>1108</v>
      </c>
      <c r="O1037" s="8" t="s">
        <v>1271</v>
      </c>
      <c r="P1037" s="114" t="s">
        <v>1270</v>
      </c>
      <c r="Q1037" s="8"/>
    </row>
    <row r="1038" spans="1:17" ht="18" customHeight="1" x14ac:dyDescent="0.3">
      <c r="A1038" s="8" t="s">
        <v>1269</v>
      </c>
      <c r="B1038" s="8" t="s">
        <v>1270</v>
      </c>
      <c r="C1038" s="8" t="s">
        <v>655</v>
      </c>
      <c r="D1038" s="8">
        <v>3</v>
      </c>
      <c r="E1038" s="8" t="s">
        <v>656</v>
      </c>
      <c r="F1038" s="8">
        <v>2</v>
      </c>
      <c r="G1038" s="8" t="s">
        <v>657</v>
      </c>
      <c r="H1038" s="8">
        <v>3</v>
      </c>
      <c r="I1038" s="8" t="s">
        <v>658</v>
      </c>
      <c r="J1038" s="8">
        <v>3</v>
      </c>
      <c r="K1038" s="8" t="s">
        <v>1214</v>
      </c>
      <c r="L1038" s="8">
        <v>3</v>
      </c>
      <c r="M1038" s="8" t="s">
        <v>317</v>
      </c>
      <c r="N1038" s="8" t="s">
        <v>1109</v>
      </c>
      <c r="O1038" s="8" t="s">
        <v>1271</v>
      </c>
      <c r="P1038" s="114" t="s">
        <v>1270</v>
      </c>
      <c r="Q1038" s="8"/>
    </row>
    <row r="1039" spans="1:17" ht="18" customHeight="1" x14ac:dyDescent="0.3">
      <c r="A1039" s="8" t="s">
        <v>1269</v>
      </c>
      <c r="B1039" s="8" t="s">
        <v>1270</v>
      </c>
      <c r="C1039" s="8" t="s">
        <v>655</v>
      </c>
      <c r="D1039" s="8">
        <v>3</v>
      </c>
      <c r="E1039" s="8" t="s">
        <v>656</v>
      </c>
      <c r="F1039" s="8">
        <v>2</v>
      </c>
      <c r="G1039" s="8" t="s">
        <v>657</v>
      </c>
      <c r="H1039" s="8">
        <v>3</v>
      </c>
      <c r="I1039" s="8" t="s">
        <v>658</v>
      </c>
      <c r="J1039" s="8">
        <v>3</v>
      </c>
      <c r="K1039" s="8" t="s">
        <v>1214</v>
      </c>
      <c r="L1039" s="8">
        <v>3</v>
      </c>
      <c r="M1039" s="8" t="s">
        <v>317</v>
      </c>
      <c r="N1039" s="8" t="s">
        <v>1110</v>
      </c>
      <c r="O1039" s="8" t="s">
        <v>1271</v>
      </c>
      <c r="P1039" s="114" t="s">
        <v>1270</v>
      </c>
      <c r="Q1039" s="8"/>
    </row>
    <row r="1040" spans="1:17" ht="18" customHeight="1" x14ac:dyDescent="0.3">
      <c r="A1040" s="8" t="s">
        <v>1269</v>
      </c>
      <c r="B1040" s="8" t="s">
        <v>1270</v>
      </c>
      <c r="C1040" s="8" t="s">
        <v>655</v>
      </c>
      <c r="D1040" s="8">
        <v>3</v>
      </c>
      <c r="E1040" s="8" t="s">
        <v>656</v>
      </c>
      <c r="F1040" s="8">
        <v>2</v>
      </c>
      <c r="G1040" s="8" t="s">
        <v>657</v>
      </c>
      <c r="H1040" s="8">
        <v>3</v>
      </c>
      <c r="I1040" s="8" t="s">
        <v>658</v>
      </c>
      <c r="J1040" s="8">
        <v>3</v>
      </c>
      <c r="K1040" s="8" t="s">
        <v>1214</v>
      </c>
      <c r="L1040" s="8">
        <v>3</v>
      </c>
      <c r="M1040" s="8" t="s">
        <v>317</v>
      </c>
      <c r="N1040" s="8" t="s">
        <v>1118</v>
      </c>
      <c r="O1040" s="8" t="s">
        <v>1271</v>
      </c>
      <c r="P1040" s="114" t="s">
        <v>1270</v>
      </c>
      <c r="Q1040" s="8"/>
    </row>
    <row r="1041" spans="1:17" ht="18" customHeight="1" x14ac:dyDescent="0.3">
      <c r="A1041" s="8" t="s">
        <v>1269</v>
      </c>
      <c r="B1041" s="8" t="s">
        <v>1270</v>
      </c>
      <c r="C1041" s="8" t="s">
        <v>655</v>
      </c>
      <c r="D1041" s="8">
        <v>3</v>
      </c>
      <c r="E1041" s="8" t="s">
        <v>656</v>
      </c>
      <c r="F1041" s="8">
        <v>2</v>
      </c>
      <c r="G1041" s="8" t="s">
        <v>657</v>
      </c>
      <c r="H1041" s="8">
        <v>3</v>
      </c>
      <c r="I1041" s="8" t="s">
        <v>658</v>
      </c>
      <c r="J1041" s="8">
        <v>3</v>
      </c>
      <c r="K1041" s="8" t="s">
        <v>1214</v>
      </c>
      <c r="L1041" s="8">
        <v>3</v>
      </c>
      <c r="M1041" s="8" t="s">
        <v>317</v>
      </c>
      <c r="N1041" s="8" t="s">
        <v>1125</v>
      </c>
      <c r="O1041" s="8" t="s">
        <v>1271</v>
      </c>
      <c r="P1041" s="114" t="s">
        <v>1270</v>
      </c>
      <c r="Q1041" s="8"/>
    </row>
    <row r="1042" spans="1:17" ht="18" customHeight="1" x14ac:dyDescent="0.3">
      <c r="A1042" s="8" t="s">
        <v>1269</v>
      </c>
      <c r="B1042" s="8" t="s">
        <v>1270</v>
      </c>
      <c r="C1042" s="8" t="s">
        <v>655</v>
      </c>
      <c r="D1042" s="8">
        <v>3</v>
      </c>
      <c r="E1042" s="8" t="s">
        <v>656</v>
      </c>
      <c r="F1042" s="8">
        <v>2</v>
      </c>
      <c r="G1042" s="8" t="s">
        <v>657</v>
      </c>
      <c r="H1042" s="8">
        <v>3</v>
      </c>
      <c r="I1042" s="8" t="s">
        <v>658</v>
      </c>
      <c r="J1042" s="8">
        <v>3</v>
      </c>
      <c r="K1042" s="8" t="s">
        <v>1214</v>
      </c>
      <c r="L1042" s="8">
        <v>3</v>
      </c>
      <c r="M1042" s="8" t="s">
        <v>317</v>
      </c>
      <c r="N1042" s="8" t="s">
        <v>1126</v>
      </c>
      <c r="O1042" s="8" t="s">
        <v>1271</v>
      </c>
      <c r="P1042" s="114" t="s">
        <v>1270</v>
      </c>
      <c r="Q1042" s="8"/>
    </row>
    <row r="1043" spans="1:17" ht="18" customHeight="1" x14ac:dyDescent="0.3">
      <c r="A1043" s="8" t="s">
        <v>1269</v>
      </c>
      <c r="B1043" s="8" t="s">
        <v>1270</v>
      </c>
      <c r="C1043" s="8" t="s">
        <v>655</v>
      </c>
      <c r="D1043" s="8">
        <v>3</v>
      </c>
      <c r="E1043" s="8" t="s">
        <v>656</v>
      </c>
      <c r="F1043" s="8">
        <v>2</v>
      </c>
      <c r="G1043" s="8" t="s">
        <v>657</v>
      </c>
      <c r="H1043" s="8">
        <v>3</v>
      </c>
      <c r="I1043" s="8" t="s">
        <v>658</v>
      </c>
      <c r="J1043" s="8">
        <v>3</v>
      </c>
      <c r="K1043" s="8" t="s">
        <v>1214</v>
      </c>
      <c r="L1043" s="8">
        <v>3</v>
      </c>
      <c r="M1043" s="8" t="s">
        <v>317</v>
      </c>
      <c r="N1043" s="8" t="s">
        <v>1127</v>
      </c>
      <c r="O1043" s="8" t="s">
        <v>1271</v>
      </c>
      <c r="P1043" s="114" t="s">
        <v>1270</v>
      </c>
      <c r="Q1043" s="8"/>
    </row>
    <row r="1044" spans="1:17" ht="18" customHeight="1" x14ac:dyDescent="0.3">
      <c r="A1044" s="8" t="s">
        <v>1269</v>
      </c>
      <c r="B1044" s="8" t="s">
        <v>1270</v>
      </c>
      <c r="C1044" s="8" t="s">
        <v>655</v>
      </c>
      <c r="D1044" s="8">
        <v>3</v>
      </c>
      <c r="E1044" s="8" t="s">
        <v>656</v>
      </c>
      <c r="F1044" s="8">
        <v>2</v>
      </c>
      <c r="G1044" s="8" t="s">
        <v>657</v>
      </c>
      <c r="H1044" s="8">
        <v>3</v>
      </c>
      <c r="I1044" s="8" t="s">
        <v>658</v>
      </c>
      <c r="J1044" s="8">
        <v>3</v>
      </c>
      <c r="K1044" s="8" t="s">
        <v>1214</v>
      </c>
      <c r="L1044" s="8">
        <v>3</v>
      </c>
      <c r="M1044" s="8" t="s">
        <v>317</v>
      </c>
      <c r="N1044" s="8" t="s">
        <v>1128</v>
      </c>
      <c r="O1044" s="8" t="s">
        <v>1271</v>
      </c>
      <c r="P1044" s="114" t="s">
        <v>1270</v>
      </c>
      <c r="Q1044" s="8"/>
    </row>
    <row r="1045" spans="1:17" ht="18" customHeight="1" x14ac:dyDescent="0.3">
      <c r="A1045" s="8" t="s">
        <v>1269</v>
      </c>
      <c r="B1045" s="8" t="s">
        <v>1270</v>
      </c>
      <c r="C1045" s="8" t="s">
        <v>655</v>
      </c>
      <c r="D1045" s="8">
        <v>3</v>
      </c>
      <c r="E1045" s="8" t="s">
        <v>656</v>
      </c>
      <c r="F1045" s="8">
        <v>2</v>
      </c>
      <c r="G1045" s="8" t="s">
        <v>657</v>
      </c>
      <c r="H1045" s="8">
        <v>3</v>
      </c>
      <c r="I1045" s="8" t="s">
        <v>658</v>
      </c>
      <c r="J1045" s="8">
        <v>3</v>
      </c>
      <c r="K1045" s="8" t="s">
        <v>1214</v>
      </c>
      <c r="L1045" s="8">
        <v>3</v>
      </c>
      <c r="M1045" s="8" t="s">
        <v>317</v>
      </c>
      <c r="N1045" s="8" t="s">
        <v>1130</v>
      </c>
      <c r="O1045" s="8" t="s">
        <v>1271</v>
      </c>
      <c r="P1045" s="114" t="s">
        <v>1270</v>
      </c>
      <c r="Q1045" s="8"/>
    </row>
    <row r="1046" spans="1:17" ht="18" customHeight="1" x14ac:dyDescent="0.3">
      <c r="A1046" s="8" t="s">
        <v>1269</v>
      </c>
      <c r="B1046" s="8" t="s">
        <v>1270</v>
      </c>
      <c r="C1046" s="8" t="s">
        <v>655</v>
      </c>
      <c r="D1046" s="8">
        <v>3</v>
      </c>
      <c r="E1046" s="8" t="s">
        <v>656</v>
      </c>
      <c r="F1046" s="8">
        <v>2</v>
      </c>
      <c r="G1046" s="8" t="s">
        <v>657</v>
      </c>
      <c r="H1046" s="8">
        <v>3</v>
      </c>
      <c r="I1046" s="8" t="s">
        <v>658</v>
      </c>
      <c r="J1046" s="8">
        <v>3</v>
      </c>
      <c r="K1046" s="8" t="s">
        <v>1214</v>
      </c>
      <c r="L1046" s="8">
        <v>3</v>
      </c>
      <c r="M1046" s="8" t="s">
        <v>317</v>
      </c>
      <c r="N1046" s="8" t="s">
        <v>1131</v>
      </c>
      <c r="O1046" s="8" t="s">
        <v>1271</v>
      </c>
      <c r="P1046" s="114" t="s">
        <v>1270</v>
      </c>
      <c r="Q1046" s="8"/>
    </row>
    <row r="1047" spans="1:17" ht="18" customHeight="1" x14ac:dyDescent="0.3">
      <c r="A1047" s="8" t="s">
        <v>1269</v>
      </c>
      <c r="B1047" s="8" t="s">
        <v>1270</v>
      </c>
      <c r="C1047" s="8" t="s">
        <v>655</v>
      </c>
      <c r="D1047" s="8">
        <v>3</v>
      </c>
      <c r="E1047" s="8" t="s">
        <v>656</v>
      </c>
      <c r="F1047" s="8">
        <v>2</v>
      </c>
      <c r="G1047" s="8" t="s">
        <v>657</v>
      </c>
      <c r="H1047" s="8">
        <v>3</v>
      </c>
      <c r="I1047" s="8" t="s">
        <v>658</v>
      </c>
      <c r="J1047" s="8">
        <v>3</v>
      </c>
      <c r="K1047" s="8" t="s">
        <v>1214</v>
      </c>
      <c r="L1047" s="8">
        <v>3</v>
      </c>
      <c r="M1047" s="8" t="s">
        <v>317</v>
      </c>
      <c r="N1047" s="8" t="s">
        <v>1132</v>
      </c>
      <c r="O1047" s="8" t="s">
        <v>1271</v>
      </c>
      <c r="P1047" s="114" t="s">
        <v>1270</v>
      </c>
      <c r="Q1047" s="8"/>
    </row>
    <row r="1048" spans="1:17" ht="18" customHeight="1" x14ac:dyDescent="0.3">
      <c r="A1048" s="8" t="s">
        <v>1269</v>
      </c>
      <c r="B1048" s="8" t="s">
        <v>1270</v>
      </c>
      <c r="C1048" s="8" t="s">
        <v>655</v>
      </c>
      <c r="D1048" s="8">
        <v>3</v>
      </c>
      <c r="E1048" s="8" t="s">
        <v>656</v>
      </c>
      <c r="F1048" s="8">
        <v>2</v>
      </c>
      <c r="G1048" s="8" t="s">
        <v>657</v>
      </c>
      <c r="H1048" s="8">
        <v>3</v>
      </c>
      <c r="I1048" s="8" t="s">
        <v>658</v>
      </c>
      <c r="J1048" s="8">
        <v>3</v>
      </c>
      <c r="K1048" s="8" t="s">
        <v>1214</v>
      </c>
      <c r="L1048" s="8">
        <v>3</v>
      </c>
      <c r="M1048" s="8" t="s">
        <v>317</v>
      </c>
      <c r="N1048" s="8" t="s">
        <v>1140</v>
      </c>
      <c r="O1048" s="8" t="s">
        <v>1271</v>
      </c>
      <c r="P1048" s="114" t="s">
        <v>1270</v>
      </c>
      <c r="Q1048" s="8"/>
    </row>
    <row r="1049" spans="1:17" ht="18" customHeight="1" x14ac:dyDescent="0.3">
      <c r="A1049" s="8" t="s">
        <v>1269</v>
      </c>
      <c r="B1049" s="8" t="s">
        <v>1270</v>
      </c>
      <c r="C1049" s="8" t="s">
        <v>655</v>
      </c>
      <c r="D1049" s="8">
        <v>3</v>
      </c>
      <c r="E1049" s="8" t="s">
        <v>656</v>
      </c>
      <c r="F1049" s="8">
        <v>2</v>
      </c>
      <c r="G1049" s="8" t="s">
        <v>657</v>
      </c>
      <c r="H1049" s="8">
        <v>3</v>
      </c>
      <c r="I1049" s="8" t="s">
        <v>658</v>
      </c>
      <c r="J1049" s="8">
        <v>3</v>
      </c>
      <c r="K1049" s="8" t="s">
        <v>1214</v>
      </c>
      <c r="L1049" s="8">
        <v>3</v>
      </c>
      <c r="M1049" s="8" t="s">
        <v>317</v>
      </c>
      <c r="N1049" s="8" t="s">
        <v>1141</v>
      </c>
      <c r="O1049" s="8" t="s">
        <v>1271</v>
      </c>
      <c r="P1049" s="114" t="s">
        <v>1270</v>
      </c>
      <c r="Q1049" s="8"/>
    </row>
    <row r="1050" spans="1:17" ht="18" customHeight="1" x14ac:dyDescent="0.3">
      <c r="A1050" s="8" t="s">
        <v>1269</v>
      </c>
      <c r="B1050" s="8" t="s">
        <v>1270</v>
      </c>
      <c r="C1050" s="8" t="s">
        <v>655</v>
      </c>
      <c r="D1050" s="8">
        <v>3</v>
      </c>
      <c r="E1050" s="8" t="s">
        <v>656</v>
      </c>
      <c r="F1050" s="8">
        <v>2</v>
      </c>
      <c r="G1050" s="8" t="s">
        <v>657</v>
      </c>
      <c r="H1050" s="8">
        <v>3</v>
      </c>
      <c r="I1050" s="8" t="s">
        <v>658</v>
      </c>
      <c r="J1050" s="8">
        <v>3</v>
      </c>
      <c r="K1050" s="8" t="s">
        <v>1214</v>
      </c>
      <c r="L1050" s="8">
        <v>3</v>
      </c>
      <c r="M1050" s="8" t="s">
        <v>317</v>
      </c>
      <c r="N1050" s="8" t="s">
        <v>1142</v>
      </c>
      <c r="O1050" s="8" t="s">
        <v>1271</v>
      </c>
      <c r="P1050" s="114" t="s">
        <v>1270</v>
      </c>
      <c r="Q1050" s="8"/>
    </row>
    <row r="1051" spans="1:17" ht="18" customHeight="1" x14ac:dyDescent="0.3">
      <c r="A1051" s="8" t="s">
        <v>1269</v>
      </c>
      <c r="B1051" s="8" t="s">
        <v>1270</v>
      </c>
      <c r="C1051" s="8" t="s">
        <v>655</v>
      </c>
      <c r="D1051" s="8">
        <v>3</v>
      </c>
      <c r="E1051" s="8" t="s">
        <v>656</v>
      </c>
      <c r="F1051" s="8">
        <v>2</v>
      </c>
      <c r="G1051" s="8" t="s">
        <v>657</v>
      </c>
      <c r="H1051" s="8">
        <v>3</v>
      </c>
      <c r="I1051" s="8" t="s">
        <v>658</v>
      </c>
      <c r="J1051" s="8">
        <v>3</v>
      </c>
      <c r="K1051" s="8" t="s">
        <v>1214</v>
      </c>
      <c r="L1051" s="8">
        <v>3</v>
      </c>
      <c r="M1051" s="8" t="s">
        <v>317</v>
      </c>
      <c r="N1051" s="8" t="s">
        <v>1143</v>
      </c>
      <c r="O1051" s="8" t="s">
        <v>1271</v>
      </c>
      <c r="P1051" s="114" t="s">
        <v>1270</v>
      </c>
      <c r="Q1051" s="8"/>
    </row>
    <row r="1052" spans="1:17" ht="18" customHeight="1" x14ac:dyDescent="0.3">
      <c r="A1052" s="8" t="s">
        <v>1269</v>
      </c>
      <c r="B1052" s="8" t="s">
        <v>1270</v>
      </c>
      <c r="C1052" s="8" t="s">
        <v>655</v>
      </c>
      <c r="D1052" s="8">
        <v>3</v>
      </c>
      <c r="E1052" s="8" t="s">
        <v>656</v>
      </c>
      <c r="F1052" s="8">
        <v>2</v>
      </c>
      <c r="G1052" s="8" t="s">
        <v>657</v>
      </c>
      <c r="H1052" s="8">
        <v>3</v>
      </c>
      <c r="I1052" s="8" t="s">
        <v>658</v>
      </c>
      <c r="J1052" s="8">
        <v>3</v>
      </c>
      <c r="K1052" s="8" t="s">
        <v>1214</v>
      </c>
      <c r="L1052" s="8">
        <v>3</v>
      </c>
      <c r="M1052" s="8" t="s">
        <v>317</v>
      </c>
      <c r="N1052" s="8" t="s">
        <v>1144</v>
      </c>
      <c r="O1052" s="8" t="s">
        <v>1271</v>
      </c>
      <c r="P1052" s="114" t="s">
        <v>1270</v>
      </c>
      <c r="Q1052" s="8"/>
    </row>
    <row r="1053" spans="1:17" ht="18" customHeight="1" x14ac:dyDescent="0.3">
      <c r="A1053" s="8" t="s">
        <v>1269</v>
      </c>
      <c r="B1053" s="8" t="s">
        <v>1270</v>
      </c>
      <c r="C1053" s="8" t="s">
        <v>655</v>
      </c>
      <c r="D1053" s="8">
        <v>3</v>
      </c>
      <c r="E1053" s="8" t="s">
        <v>656</v>
      </c>
      <c r="F1053" s="8">
        <v>2</v>
      </c>
      <c r="G1053" s="8" t="s">
        <v>657</v>
      </c>
      <c r="H1053" s="8">
        <v>3</v>
      </c>
      <c r="I1053" s="8" t="s">
        <v>658</v>
      </c>
      <c r="J1053" s="8">
        <v>3</v>
      </c>
      <c r="K1053" s="8" t="s">
        <v>1214</v>
      </c>
      <c r="L1053" s="8">
        <v>3</v>
      </c>
      <c r="M1053" s="8" t="s">
        <v>317</v>
      </c>
      <c r="N1053" s="8" t="s">
        <v>1145</v>
      </c>
      <c r="O1053" s="8" t="s">
        <v>1271</v>
      </c>
      <c r="P1053" s="114" t="s">
        <v>1270</v>
      </c>
      <c r="Q1053" s="8"/>
    </row>
    <row r="1054" spans="1:17" ht="18" customHeight="1" x14ac:dyDescent="0.3">
      <c r="A1054" s="8" t="s">
        <v>1269</v>
      </c>
      <c r="B1054" s="8" t="s">
        <v>1270</v>
      </c>
      <c r="C1054" s="8" t="s">
        <v>655</v>
      </c>
      <c r="D1054" s="8">
        <v>3</v>
      </c>
      <c r="E1054" s="8" t="s">
        <v>656</v>
      </c>
      <c r="F1054" s="8">
        <v>2</v>
      </c>
      <c r="G1054" s="8" t="s">
        <v>657</v>
      </c>
      <c r="H1054" s="8">
        <v>3</v>
      </c>
      <c r="I1054" s="8" t="s">
        <v>658</v>
      </c>
      <c r="J1054" s="8">
        <v>3</v>
      </c>
      <c r="K1054" s="8" t="s">
        <v>1214</v>
      </c>
      <c r="L1054" s="8">
        <v>3</v>
      </c>
      <c r="M1054" s="8" t="s">
        <v>317</v>
      </c>
      <c r="N1054" s="8" t="s">
        <v>1146</v>
      </c>
      <c r="O1054" s="8" t="s">
        <v>1271</v>
      </c>
      <c r="P1054" s="114" t="s">
        <v>1270</v>
      </c>
      <c r="Q1054" s="8"/>
    </row>
    <row r="1055" spans="1:17" ht="18" customHeight="1" x14ac:dyDescent="0.3">
      <c r="A1055" s="8" t="s">
        <v>1269</v>
      </c>
      <c r="B1055" s="8" t="s">
        <v>1270</v>
      </c>
      <c r="C1055" s="8" t="s">
        <v>655</v>
      </c>
      <c r="D1055" s="8">
        <v>3</v>
      </c>
      <c r="E1055" s="8" t="s">
        <v>656</v>
      </c>
      <c r="F1055" s="8">
        <v>2</v>
      </c>
      <c r="G1055" s="8" t="s">
        <v>657</v>
      </c>
      <c r="H1055" s="8">
        <v>3</v>
      </c>
      <c r="I1055" s="8" t="s">
        <v>658</v>
      </c>
      <c r="J1055" s="8">
        <v>3</v>
      </c>
      <c r="K1055" s="8" t="s">
        <v>1214</v>
      </c>
      <c r="L1055" s="8">
        <v>3</v>
      </c>
      <c r="M1055" s="8" t="s">
        <v>317</v>
      </c>
      <c r="N1055" s="8" t="s">
        <v>1147</v>
      </c>
      <c r="O1055" s="8" t="s">
        <v>1271</v>
      </c>
      <c r="P1055" s="114" t="s">
        <v>1270</v>
      </c>
      <c r="Q1055" s="8"/>
    </row>
    <row r="1056" spans="1:17" ht="18" customHeight="1" x14ac:dyDescent="0.3">
      <c r="A1056" s="8" t="s">
        <v>1269</v>
      </c>
      <c r="B1056" s="8" t="s">
        <v>1270</v>
      </c>
      <c r="C1056" s="8" t="s">
        <v>655</v>
      </c>
      <c r="D1056" s="8">
        <v>3</v>
      </c>
      <c r="E1056" s="8" t="s">
        <v>656</v>
      </c>
      <c r="F1056" s="8">
        <v>2</v>
      </c>
      <c r="G1056" s="8" t="s">
        <v>657</v>
      </c>
      <c r="H1056" s="8">
        <v>3</v>
      </c>
      <c r="I1056" s="8" t="s">
        <v>658</v>
      </c>
      <c r="J1056" s="8">
        <v>3</v>
      </c>
      <c r="K1056" s="8" t="s">
        <v>1214</v>
      </c>
      <c r="L1056" s="8">
        <v>3</v>
      </c>
      <c r="M1056" s="8" t="s">
        <v>317</v>
      </c>
      <c r="N1056" s="8" t="s">
        <v>1149</v>
      </c>
      <c r="O1056" s="8" t="s">
        <v>1271</v>
      </c>
      <c r="P1056" s="114" t="s">
        <v>1270</v>
      </c>
      <c r="Q1056" s="8"/>
    </row>
    <row r="1057" spans="1:17" ht="18" customHeight="1" x14ac:dyDescent="0.3">
      <c r="A1057" s="8" t="s">
        <v>1269</v>
      </c>
      <c r="B1057" s="8" t="s">
        <v>1270</v>
      </c>
      <c r="C1057" s="8" t="s">
        <v>655</v>
      </c>
      <c r="D1057" s="8">
        <v>3</v>
      </c>
      <c r="E1057" s="8" t="s">
        <v>656</v>
      </c>
      <c r="F1057" s="8">
        <v>2</v>
      </c>
      <c r="G1057" s="8" t="s">
        <v>657</v>
      </c>
      <c r="H1057" s="8">
        <v>3</v>
      </c>
      <c r="I1057" s="8" t="s">
        <v>658</v>
      </c>
      <c r="J1057" s="8">
        <v>3</v>
      </c>
      <c r="K1057" s="8" t="s">
        <v>1214</v>
      </c>
      <c r="L1057" s="8">
        <v>3</v>
      </c>
      <c r="M1057" s="8" t="s">
        <v>317</v>
      </c>
      <c r="N1057" s="8" t="s">
        <v>1151</v>
      </c>
      <c r="O1057" s="8" t="s">
        <v>1271</v>
      </c>
      <c r="P1057" s="114" t="s">
        <v>1270</v>
      </c>
      <c r="Q1057" s="8"/>
    </row>
    <row r="1058" spans="1:17" ht="18" customHeight="1" x14ac:dyDescent="0.3">
      <c r="A1058" s="8" t="s">
        <v>1269</v>
      </c>
      <c r="B1058" s="8" t="s">
        <v>1270</v>
      </c>
      <c r="C1058" s="8" t="s">
        <v>655</v>
      </c>
      <c r="D1058" s="8">
        <v>3</v>
      </c>
      <c r="E1058" s="8" t="s">
        <v>656</v>
      </c>
      <c r="F1058" s="8">
        <v>2</v>
      </c>
      <c r="G1058" s="8" t="s">
        <v>657</v>
      </c>
      <c r="H1058" s="8">
        <v>3</v>
      </c>
      <c r="I1058" s="8" t="s">
        <v>658</v>
      </c>
      <c r="J1058" s="8">
        <v>3</v>
      </c>
      <c r="K1058" s="8" t="s">
        <v>1214</v>
      </c>
      <c r="L1058" s="8">
        <v>3</v>
      </c>
      <c r="M1058" s="8" t="s">
        <v>317</v>
      </c>
      <c r="N1058" s="8" t="s">
        <v>1152</v>
      </c>
      <c r="O1058" s="8" t="s">
        <v>1271</v>
      </c>
      <c r="P1058" s="114" t="s">
        <v>1270</v>
      </c>
      <c r="Q1058" s="8"/>
    </row>
    <row r="1059" spans="1:17" ht="18" customHeight="1" x14ac:dyDescent="0.3">
      <c r="A1059" s="8" t="s">
        <v>1269</v>
      </c>
      <c r="B1059" s="8" t="s">
        <v>1270</v>
      </c>
      <c r="C1059" s="8" t="s">
        <v>655</v>
      </c>
      <c r="D1059" s="8">
        <v>3</v>
      </c>
      <c r="E1059" s="8" t="s">
        <v>656</v>
      </c>
      <c r="F1059" s="8">
        <v>2</v>
      </c>
      <c r="G1059" s="8" t="s">
        <v>657</v>
      </c>
      <c r="H1059" s="8">
        <v>3</v>
      </c>
      <c r="I1059" s="8" t="s">
        <v>658</v>
      </c>
      <c r="J1059" s="8">
        <v>3</v>
      </c>
      <c r="K1059" s="8" t="s">
        <v>1214</v>
      </c>
      <c r="L1059" s="8">
        <v>3</v>
      </c>
      <c r="M1059" s="8" t="s">
        <v>317</v>
      </c>
      <c r="N1059" s="8" t="s">
        <v>1153</v>
      </c>
      <c r="O1059" s="8" t="s">
        <v>1271</v>
      </c>
      <c r="P1059" s="114" t="s">
        <v>1270</v>
      </c>
      <c r="Q1059" s="8"/>
    </row>
    <row r="1060" spans="1:17" ht="18" customHeight="1" x14ac:dyDescent="0.3">
      <c r="A1060" s="8" t="s">
        <v>1269</v>
      </c>
      <c r="B1060" s="8" t="s">
        <v>1270</v>
      </c>
      <c r="C1060" s="8" t="s">
        <v>655</v>
      </c>
      <c r="D1060" s="8">
        <v>3</v>
      </c>
      <c r="E1060" s="8" t="s">
        <v>656</v>
      </c>
      <c r="F1060" s="8">
        <v>2</v>
      </c>
      <c r="G1060" s="8" t="s">
        <v>657</v>
      </c>
      <c r="H1060" s="8">
        <v>3</v>
      </c>
      <c r="I1060" s="8" t="s">
        <v>658</v>
      </c>
      <c r="J1060" s="8">
        <v>3</v>
      </c>
      <c r="K1060" s="8" t="s">
        <v>1214</v>
      </c>
      <c r="L1060" s="8">
        <v>3</v>
      </c>
      <c r="M1060" s="8" t="s">
        <v>317</v>
      </c>
      <c r="N1060" s="8" t="s">
        <v>1154</v>
      </c>
      <c r="O1060" s="8" t="s">
        <v>1271</v>
      </c>
      <c r="P1060" s="114" t="s">
        <v>1270</v>
      </c>
      <c r="Q1060" s="8"/>
    </row>
    <row r="1061" spans="1:17" ht="18" customHeight="1" x14ac:dyDescent="0.3">
      <c r="A1061" s="8" t="s">
        <v>1269</v>
      </c>
      <c r="B1061" s="8" t="s">
        <v>1270</v>
      </c>
      <c r="C1061" s="8" t="s">
        <v>655</v>
      </c>
      <c r="D1061" s="8">
        <v>3</v>
      </c>
      <c r="E1061" s="8" t="s">
        <v>656</v>
      </c>
      <c r="F1061" s="8">
        <v>2</v>
      </c>
      <c r="G1061" s="8" t="s">
        <v>657</v>
      </c>
      <c r="H1061" s="8">
        <v>3</v>
      </c>
      <c r="I1061" s="8" t="s">
        <v>658</v>
      </c>
      <c r="J1061" s="8">
        <v>3</v>
      </c>
      <c r="K1061" s="8" t="s">
        <v>1214</v>
      </c>
      <c r="L1061" s="8">
        <v>3</v>
      </c>
      <c r="M1061" s="8" t="s">
        <v>317</v>
      </c>
      <c r="N1061" s="8" t="s">
        <v>1155</v>
      </c>
      <c r="O1061" s="8" t="s">
        <v>1271</v>
      </c>
      <c r="P1061" s="114" t="s">
        <v>1270</v>
      </c>
      <c r="Q1061" s="8"/>
    </row>
    <row r="1062" spans="1:17" ht="18" customHeight="1" x14ac:dyDescent="0.3">
      <c r="A1062" s="8" t="s">
        <v>1269</v>
      </c>
      <c r="B1062" s="8" t="s">
        <v>1270</v>
      </c>
      <c r="C1062" s="8" t="s">
        <v>655</v>
      </c>
      <c r="D1062" s="8">
        <v>3</v>
      </c>
      <c r="E1062" s="8" t="s">
        <v>656</v>
      </c>
      <c r="F1062" s="8">
        <v>2</v>
      </c>
      <c r="G1062" s="8" t="s">
        <v>657</v>
      </c>
      <c r="H1062" s="8">
        <v>3</v>
      </c>
      <c r="I1062" s="8" t="s">
        <v>658</v>
      </c>
      <c r="J1062" s="8">
        <v>3</v>
      </c>
      <c r="K1062" s="8" t="s">
        <v>1214</v>
      </c>
      <c r="L1062" s="8">
        <v>3</v>
      </c>
      <c r="M1062" s="8" t="s">
        <v>317</v>
      </c>
      <c r="N1062" s="8" t="s">
        <v>1157</v>
      </c>
      <c r="O1062" s="8" t="s">
        <v>1271</v>
      </c>
      <c r="P1062" s="114" t="s">
        <v>1270</v>
      </c>
      <c r="Q1062" s="8"/>
    </row>
    <row r="1063" spans="1:17" ht="18" customHeight="1" x14ac:dyDescent="0.3">
      <c r="A1063" s="8" t="s">
        <v>1269</v>
      </c>
      <c r="B1063" s="8" t="s">
        <v>1270</v>
      </c>
      <c r="C1063" s="8" t="s">
        <v>655</v>
      </c>
      <c r="D1063" s="8">
        <v>3</v>
      </c>
      <c r="E1063" s="8" t="s">
        <v>656</v>
      </c>
      <c r="F1063" s="8">
        <v>2</v>
      </c>
      <c r="G1063" s="8" t="s">
        <v>657</v>
      </c>
      <c r="H1063" s="8">
        <v>3</v>
      </c>
      <c r="I1063" s="8" t="s">
        <v>658</v>
      </c>
      <c r="J1063" s="8">
        <v>3</v>
      </c>
      <c r="K1063" s="8" t="s">
        <v>1214</v>
      </c>
      <c r="L1063" s="8">
        <v>3</v>
      </c>
      <c r="M1063" s="8" t="s">
        <v>317</v>
      </c>
      <c r="N1063" s="8" t="s">
        <v>1179</v>
      </c>
      <c r="O1063" s="8" t="s">
        <v>1271</v>
      </c>
      <c r="P1063" s="114" t="s">
        <v>1270</v>
      </c>
      <c r="Q1063" s="8"/>
    </row>
    <row r="1064" spans="1:17" ht="18" customHeight="1" x14ac:dyDescent="0.3">
      <c r="A1064" s="8" t="s">
        <v>1269</v>
      </c>
      <c r="B1064" s="8" t="s">
        <v>1270</v>
      </c>
      <c r="C1064" s="8" t="s">
        <v>655</v>
      </c>
      <c r="D1064" s="8">
        <v>3</v>
      </c>
      <c r="E1064" s="8" t="s">
        <v>656</v>
      </c>
      <c r="F1064" s="8">
        <v>2</v>
      </c>
      <c r="G1064" s="8" t="s">
        <v>657</v>
      </c>
      <c r="H1064" s="8">
        <v>3</v>
      </c>
      <c r="I1064" s="8" t="s">
        <v>658</v>
      </c>
      <c r="J1064" s="8">
        <v>3</v>
      </c>
      <c r="K1064" s="8" t="s">
        <v>1214</v>
      </c>
      <c r="L1064" s="8">
        <v>3</v>
      </c>
      <c r="M1064" s="8" t="s">
        <v>321</v>
      </c>
      <c r="N1064" s="8" t="s">
        <v>1156</v>
      </c>
      <c r="O1064" s="8" t="s">
        <v>1271</v>
      </c>
      <c r="P1064" s="114" t="s">
        <v>1270</v>
      </c>
      <c r="Q1064" s="8"/>
    </row>
    <row r="1065" spans="1:17" ht="18" customHeight="1" x14ac:dyDescent="0.3">
      <c r="A1065" s="8" t="s">
        <v>1269</v>
      </c>
      <c r="B1065" s="8" t="s">
        <v>1270</v>
      </c>
      <c r="C1065" s="8" t="s">
        <v>655</v>
      </c>
      <c r="D1065" s="8">
        <v>3</v>
      </c>
      <c r="E1065" s="8" t="s">
        <v>656</v>
      </c>
      <c r="F1065" s="8">
        <v>2</v>
      </c>
      <c r="G1065" s="8" t="s">
        <v>657</v>
      </c>
      <c r="H1065" s="8">
        <v>3</v>
      </c>
      <c r="I1065" s="8" t="s">
        <v>658</v>
      </c>
      <c r="J1065" s="8">
        <v>3</v>
      </c>
      <c r="K1065" s="8" t="s">
        <v>1214</v>
      </c>
      <c r="L1065" s="8">
        <v>3</v>
      </c>
      <c r="M1065" s="8" t="s">
        <v>321</v>
      </c>
      <c r="N1065" s="8" t="s">
        <v>1162</v>
      </c>
      <c r="O1065" s="8" t="s">
        <v>1271</v>
      </c>
      <c r="P1065" s="114" t="s">
        <v>1270</v>
      </c>
      <c r="Q1065" s="8"/>
    </row>
    <row r="1066" spans="1:17" ht="18" customHeight="1" x14ac:dyDescent="0.3">
      <c r="A1066" s="8" t="s">
        <v>1269</v>
      </c>
      <c r="B1066" s="8" t="s">
        <v>1270</v>
      </c>
      <c r="C1066" s="8" t="s">
        <v>655</v>
      </c>
      <c r="D1066" s="8">
        <v>3</v>
      </c>
      <c r="E1066" s="8" t="s">
        <v>656</v>
      </c>
      <c r="F1066" s="8">
        <v>2</v>
      </c>
      <c r="G1066" s="8" t="s">
        <v>657</v>
      </c>
      <c r="H1066" s="8">
        <v>3</v>
      </c>
      <c r="I1066" s="8" t="s">
        <v>658</v>
      </c>
      <c r="J1066" s="8">
        <v>3</v>
      </c>
      <c r="K1066" s="8" t="s">
        <v>1214</v>
      </c>
      <c r="L1066" s="8">
        <v>3</v>
      </c>
      <c r="M1066" s="8" t="s">
        <v>321</v>
      </c>
      <c r="N1066" s="8" t="s">
        <v>1177</v>
      </c>
      <c r="O1066" s="8" t="s">
        <v>1271</v>
      </c>
      <c r="P1066" s="114" t="s">
        <v>1270</v>
      </c>
      <c r="Q1066" s="8"/>
    </row>
    <row r="1067" spans="1:17" ht="18" customHeight="1" x14ac:dyDescent="0.3">
      <c r="A1067" s="8" t="s">
        <v>1269</v>
      </c>
      <c r="B1067" s="8" t="s">
        <v>1270</v>
      </c>
      <c r="C1067" s="8" t="s">
        <v>655</v>
      </c>
      <c r="D1067" s="8">
        <v>3</v>
      </c>
      <c r="E1067" s="8" t="s">
        <v>656</v>
      </c>
      <c r="F1067" s="8">
        <v>2</v>
      </c>
      <c r="G1067" s="8" t="s">
        <v>657</v>
      </c>
      <c r="H1067" s="8">
        <v>3</v>
      </c>
      <c r="I1067" s="8" t="s">
        <v>658</v>
      </c>
      <c r="J1067" s="8">
        <v>3</v>
      </c>
      <c r="K1067" s="8" t="s">
        <v>1214</v>
      </c>
      <c r="L1067" s="8">
        <v>3</v>
      </c>
      <c r="M1067" s="8" t="s">
        <v>321</v>
      </c>
      <c r="N1067" s="8" t="s">
        <v>1178</v>
      </c>
      <c r="O1067" s="8" t="s">
        <v>1271</v>
      </c>
      <c r="P1067" s="114" t="s">
        <v>1270</v>
      </c>
      <c r="Q1067" s="8"/>
    </row>
    <row r="1068" spans="1:17" ht="18" customHeight="1" x14ac:dyDescent="0.3">
      <c r="A1068" s="8" t="s">
        <v>1269</v>
      </c>
      <c r="B1068" s="8" t="s">
        <v>1270</v>
      </c>
      <c r="C1068" s="8" t="s">
        <v>655</v>
      </c>
      <c r="D1068" s="8">
        <v>3</v>
      </c>
      <c r="E1068" s="8" t="s">
        <v>656</v>
      </c>
      <c r="F1068" s="8">
        <v>2</v>
      </c>
      <c r="G1068" s="8" t="s">
        <v>657</v>
      </c>
      <c r="H1068" s="8">
        <v>3</v>
      </c>
      <c r="I1068" s="8" t="s">
        <v>658</v>
      </c>
      <c r="J1068" s="8">
        <v>3</v>
      </c>
      <c r="K1068" s="8" t="s">
        <v>1214</v>
      </c>
      <c r="L1068" s="8">
        <v>3</v>
      </c>
      <c r="M1068" s="8" t="s">
        <v>319</v>
      </c>
      <c r="N1068" s="8" t="s">
        <v>1102</v>
      </c>
      <c r="O1068" s="8" t="s">
        <v>1271</v>
      </c>
      <c r="P1068" s="114" t="s">
        <v>1270</v>
      </c>
      <c r="Q1068" s="8"/>
    </row>
    <row r="1069" spans="1:17" ht="18" customHeight="1" x14ac:dyDescent="0.3">
      <c r="A1069" s="8" t="s">
        <v>1269</v>
      </c>
      <c r="B1069" s="8" t="s">
        <v>1270</v>
      </c>
      <c r="C1069" s="8" t="s">
        <v>655</v>
      </c>
      <c r="D1069" s="8">
        <v>3</v>
      </c>
      <c r="E1069" s="8" t="s">
        <v>656</v>
      </c>
      <c r="F1069" s="8">
        <v>2</v>
      </c>
      <c r="G1069" s="8" t="s">
        <v>657</v>
      </c>
      <c r="H1069" s="8">
        <v>3</v>
      </c>
      <c r="I1069" s="8" t="s">
        <v>658</v>
      </c>
      <c r="J1069" s="8">
        <v>3</v>
      </c>
      <c r="K1069" s="8" t="s">
        <v>1214</v>
      </c>
      <c r="L1069" s="8">
        <v>3</v>
      </c>
      <c r="M1069" s="8" t="s">
        <v>319</v>
      </c>
      <c r="N1069" s="8" t="s">
        <v>1103</v>
      </c>
      <c r="O1069" s="8" t="s">
        <v>1271</v>
      </c>
      <c r="P1069" s="114" t="s">
        <v>1270</v>
      </c>
      <c r="Q1069" s="8"/>
    </row>
    <row r="1070" spans="1:17" ht="18" customHeight="1" x14ac:dyDescent="0.3">
      <c r="A1070" s="8" t="s">
        <v>1269</v>
      </c>
      <c r="B1070" s="8" t="s">
        <v>1270</v>
      </c>
      <c r="C1070" s="8" t="s">
        <v>655</v>
      </c>
      <c r="D1070" s="8">
        <v>3</v>
      </c>
      <c r="E1070" s="8" t="s">
        <v>656</v>
      </c>
      <c r="F1070" s="8">
        <v>2</v>
      </c>
      <c r="G1070" s="8" t="s">
        <v>657</v>
      </c>
      <c r="H1070" s="8">
        <v>3</v>
      </c>
      <c r="I1070" s="8" t="s">
        <v>658</v>
      </c>
      <c r="J1070" s="8">
        <v>3</v>
      </c>
      <c r="K1070" s="8" t="s">
        <v>1214</v>
      </c>
      <c r="L1070" s="8">
        <v>3</v>
      </c>
      <c r="M1070" s="8" t="s">
        <v>319</v>
      </c>
      <c r="N1070" s="8" t="s">
        <v>1104</v>
      </c>
      <c r="O1070" s="8" t="s">
        <v>1271</v>
      </c>
      <c r="P1070" s="114" t="s">
        <v>1270</v>
      </c>
      <c r="Q1070" s="8"/>
    </row>
    <row r="1071" spans="1:17" ht="18" customHeight="1" x14ac:dyDescent="0.3">
      <c r="A1071" s="8" t="s">
        <v>1269</v>
      </c>
      <c r="B1071" s="8" t="s">
        <v>1270</v>
      </c>
      <c r="C1071" s="8" t="s">
        <v>655</v>
      </c>
      <c r="D1071" s="8">
        <v>3</v>
      </c>
      <c r="E1071" s="8" t="s">
        <v>656</v>
      </c>
      <c r="F1071" s="8">
        <v>2</v>
      </c>
      <c r="G1071" s="8" t="s">
        <v>657</v>
      </c>
      <c r="H1071" s="8">
        <v>3</v>
      </c>
      <c r="I1071" s="8" t="s">
        <v>658</v>
      </c>
      <c r="J1071" s="8">
        <v>3</v>
      </c>
      <c r="K1071" s="8" t="s">
        <v>1214</v>
      </c>
      <c r="L1071" s="8">
        <v>3</v>
      </c>
      <c r="M1071" s="8" t="s">
        <v>319</v>
      </c>
      <c r="N1071" s="8" t="s">
        <v>1111</v>
      </c>
      <c r="O1071" s="8" t="s">
        <v>1271</v>
      </c>
      <c r="P1071" s="114" t="s">
        <v>1270</v>
      </c>
      <c r="Q1071" s="8"/>
    </row>
    <row r="1072" spans="1:17" ht="18" customHeight="1" x14ac:dyDescent="0.3">
      <c r="A1072" s="8" t="s">
        <v>1269</v>
      </c>
      <c r="B1072" s="8" t="s">
        <v>1270</v>
      </c>
      <c r="C1072" s="8" t="s">
        <v>655</v>
      </c>
      <c r="D1072" s="8">
        <v>3</v>
      </c>
      <c r="E1072" s="8" t="s">
        <v>656</v>
      </c>
      <c r="F1072" s="8">
        <v>2</v>
      </c>
      <c r="G1072" s="8" t="s">
        <v>657</v>
      </c>
      <c r="H1072" s="8">
        <v>3</v>
      </c>
      <c r="I1072" s="8" t="s">
        <v>658</v>
      </c>
      <c r="J1072" s="8">
        <v>3</v>
      </c>
      <c r="K1072" s="8" t="s">
        <v>1214</v>
      </c>
      <c r="L1072" s="8">
        <v>3</v>
      </c>
      <c r="M1072" s="8" t="s">
        <v>319</v>
      </c>
      <c r="N1072" s="8" t="s">
        <v>1148</v>
      </c>
      <c r="O1072" s="8" t="s">
        <v>1271</v>
      </c>
      <c r="P1072" s="114" t="s">
        <v>1270</v>
      </c>
      <c r="Q1072" s="8"/>
    </row>
    <row r="1073" spans="1:17" ht="18" customHeight="1" x14ac:dyDescent="0.3">
      <c r="A1073" s="8" t="s">
        <v>1269</v>
      </c>
      <c r="B1073" s="8" t="s">
        <v>1270</v>
      </c>
      <c r="C1073" s="8" t="s">
        <v>655</v>
      </c>
      <c r="D1073" s="8">
        <v>3</v>
      </c>
      <c r="E1073" s="8" t="s">
        <v>656</v>
      </c>
      <c r="F1073" s="8">
        <v>2</v>
      </c>
      <c r="G1073" s="8" t="s">
        <v>657</v>
      </c>
      <c r="H1073" s="8">
        <v>3</v>
      </c>
      <c r="I1073" s="8" t="s">
        <v>658</v>
      </c>
      <c r="J1073" s="8">
        <v>3</v>
      </c>
      <c r="K1073" s="8" t="s">
        <v>1214</v>
      </c>
      <c r="L1073" s="8">
        <v>3</v>
      </c>
      <c r="M1073" s="8" t="s">
        <v>319</v>
      </c>
      <c r="N1073" s="8" t="s">
        <v>1197</v>
      </c>
      <c r="O1073" s="8" t="s">
        <v>1271</v>
      </c>
      <c r="P1073" s="114" t="s">
        <v>1270</v>
      </c>
      <c r="Q1073" s="8"/>
    </row>
    <row r="1074" spans="1:17" ht="18" customHeight="1" x14ac:dyDescent="0.3">
      <c r="A1074" s="8" t="s">
        <v>1269</v>
      </c>
      <c r="B1074" s="8" t="s">
        <v>1270</v>
      </c>
      <c r="C1074" s="8" t="s">
        <v>655</v>
      </c>
      <c r="D1074" s="8">
        <v>3</v>
      </c>
      <c r="E1074" s="8" t="s">
        <v>656</v>
      </c>
      <c r="F1074" s="8">
        <v>2</v>
      </c>
      <c r="G1074" s="8" t="s">
        <v>657</v>
      </c>
      <c r="H1074" s="8">
        <v>3</v>
      </c>
      <c r="I1074" s="8" t="s">
        <v>658</v>
      </c>
      <c r="J1074" s="8">
        <v>3</v>
      </c>
      <c r="K1074" s="8" t="s">
        <v>1214</v>
      </c>
      <c r="L1074" s="8">
        <v>3</v>
      </c>
      <c r="M1074" s="8" t="s">
        <v>319</v>
      </c>
      <c r="N1074" s="8" t="s">
        <v>1198</v>
      </c>
      <c r="O1074" s="8" t="s">
        <v>1271</v>
      </c>
      <c r="P1074" s="114" t="s">
        <v>1270</v>
      </c>
      <c r="Q1074" s="8"/>
    </row>
    <row r="1075" spans="1:17" ht="18" customHeight="1" x14ac:dyDescent="0.3">
      <c r="A1075" s="8" t="s">
        <v>1269</v>
      </c>
      <c r="B1075" s="8" t="s">
        <v>1270</v>
      </c>
      <c r="C1075" s="8" t="s">
        <v>655</v>
      </c>
      <c r="D1075" s="8">
        <v>3</v>
      </c>
      <c r="E1075" s="8" t="s">
        <v>656</v>
      </c>
      <c r="F1075" s="8">
        <v>2</v>
      </c>
      <c r="G1075" s="8" t="s">
        <v>657</v>
      </c>
      <c r="H1075" s="8">
        <v>3</v>
      </c>
      <c r="I1075" s="8" t="s">
        <v>658</v>
      </c>
      <c r="J1075" s="8">
        <v>3</v>
      </c>
      <c r="K1075" s="8" t="s">
        <v>1214</v>
      </c>
      <c r="L1075" s="8">
        <v>3</v>
      </c>
      <c r="M1075" s="8" t="s">
        <v>319</v>
      </c>
      <c r="N1075" s="8" t="s">
        <v>1199</v>
      </c>
      <c r="O1075" s="8" t="s">
        <v>1271</v>
      </c>
      <c r="P1075" s="114" t="s">
        <v>1270</v>
      </c>
      <c r="Q1075" s="8"/>
    </row>
    <row r="1076" spans="1:17" ht="18" customHeight="1" x14ac:dyDescent="0.3">
      <c r="A1076" s="8" t="s">
        <v>1269</v>
      </c>
      <c r="B1076" s="8" t="s">
        <v>1270</v>
      </c>
      <c r="C1076" s="8" t="s">
        <v>655</v>
      </c>
      <c r="D1076" s="8">
        <v>3</v>
      </c>
      <c r="E1076" s="8" t="s">
        <v>656</v>
      </c>
      <c r="F1076" s="8">
        <v>2</v>
      </c>
      <c r="G1076" s="8" t="s">
        <v>657</v>
      </c>
      <c r="H1076" s="8">
        <v>3</v>
      </c>
      <c r="I1076" s="8" t="s">
        <v>658</v>
      </c>
      <c r="J1076" s="8">
        <v>3</v>
      </c>
      <c r="K1076" s="8" t="s">
        <v>1214</v>
      </c>
      <c r="L1076" s="8">
        <v>3</v>
      </c>
      <c r="M1076" s="8" t="s">
        <v>319</v>
      </c>
      <c r="N1076" s="8" t="s">
        <v>1200</v>
      </c>
      <c r="O1076" s="8" t="s">
        <v>1271</v>
      </c>
      <c r="P1076" s="114" t="s">
        <v>1270</v>
      </c>
      <c r="Q1076" s="8"/>
    </row>
    <row r="1077" spans="1:17" ht="18" customHeight="1" x14ac:dyDescent="0.3">
      <c r="A1077" s="8" t="s">
        <v>1269</v>
      </c>
      <c r="B1077" s="8" t="s">
        <v>1270</v>
      </c>
      <c r="C1077" s="8" t="s">
        <v>655</v>
      </c>
      <c r="D1077" s="8">
        <v>3</v>
      </c>
      <c r="E1077" s="8" t="s">
        <v>656</v>
      </c>
      <c r="F1077" s="8">
        <v>2</v>
      </c>
      <c r="G1077" s="8" t="s">
        <v>657</v>
      </c>
      <c r="H1077" s="8">
        <v>3</v>
      </c>
      <c r="I1077" s="8" t="s">
        <v>658</v>
      </c>
      <c r="J1077" s="8">
        <v>3</v>
      </c>
      <c r="K1077" s="8" t="s">
        <v>1214</v>
      </c>
      <c r="L1077" s="8">
        <v>3</v>
      </c>
      <c r="M1077" s="8" t="s">
        <v>319</v>
      </c>
      <c r="N1077" s="8" t="s">
        <v>1201</v>
      </c>
      <c r="O1077" s="8" t="s">
        <v>1271</v>
      </c>
      <c r="P1077" s="114" t="s">
        <v>1270</v>
      </c>
      <c r="Q1077" s="8"/>
    </row>
    <row r="1078" spans="1:17" ht="18" customHeight="1" x14ac:dyDescent="0.3">
      <c r="A1078" s="8" t="s">
        <v>1269</v>
      </c>
      <c r="B1078" s="8" t="s">
        <v>1270</v>
      </c>
      <c r="C1078" s="8" t="s">
        <v>655</v>
      </c>
      <c r="D1078" s="8">
        <v>3</v>
      </c>
      <c r="E1078" s="8" t="s">
        <v>656</v>
      </c>
      <c r="F1078" s="8">
        <v>2</v>
      </c>
      <c r="G1078" s="8" t="s">
        <v>657</v>
      </c>
      <c r="H1078" s="8">
        <v>3</v>
      </c>
      <c r="I1078" s="8" t="s">
        <v>658</v>
      </c>
      <c r="J1078" s="8">
        <v>3</v>
      </c>
      <c r="K1078" s="8" t="s">
        <v>1214</v>
      </c>
      <c r="L1078" s="8">
        <v>3</v>
      </c>
      <c r="M1078" s="8" t="s">
        <v>319</v>
      </c>
      <c r="N1078" s="8" t="s">
        <v>1202</v>
      </c>
      <c r="O1078" s="8" t="s">
        <v>1271</v>
      </c>
      <c r="P1078" s="114" t="s">
        <v>1270</v>
      </c>
      <c r="Q1078" s="8"/>
    </row>
    <row r="1079" spans="1:17" ht="18" customHeight="1" x14ac:dyDescent="0.3">
      <c r="A1079" s="8" t="s">
        <v>1269</v>
      </c>
      <c r="B1079" s="8" t="s">
        <v>1270</v>
      </c>
      <c r="C1079" s="8" t="s">
        <v>655</v>
      </c>
      <c r="D1079" s="8">
        <v>3</v>
      </c>
      <c r="E1079" s="8" t="s">
        <v>656</v>
      </c>
      <c r="F1079" s="8">
        <v>2</v>
      </c>
      <c r="G1079" s="8" t="s">
        <v>657</v>
      </c>
      <c r="H1079" s="8">
        <v>3</v>
      </c>
      <c r="I1079" s="8" t="s">
        <v>658</v>
      </c>
      <c r="J1079" s="8">
        <v>3</v>
      </c>
      <c r="K1079" s="8" t="s">
        <v>1214</v>
      </c>
      <c r="L1079" s="8">
        <v>3</v>
      </c>
      <c r="M1079" s="8" t="s">
        <v>319</v>
      </c>
      <c r="N1079" s="8" t="s">
        <v>1203</v>
      </c>
      <c r="O1079" s="8" t="s">
        <v>1271</v>
      </c>
      <c r="P1079" s="114" t="s">
        <v>1270</v>
      </c>
      <c r="Q1079" s="8"/>
    </row>
    <row r="1080" spans="1:17" ht="18" customHeight="1" x14ac:dyDescent="0.3">
      <c r="A1080" s="8" t="s">
        <v>1269</v>
      </c>
      <c r="B1080" s="8" t="s">
        <v>1270</v>
      </c>
      <c r="C1080" s="8" t="s">
        <v>655</v>
      </c>
      <c r="D1080" s="8">
        <v>3</v>
      </c>
      <c r="E1080" s="8" t="s">
        <v>656</v>
      </c>
      <c r="F1080" s="8">
        <v>2</v>
      </c>
      <c r="G1080" s="8" t="s">
        <v>657</v>
      </c>
      <c r="H1080" s="8">
        <v>3</v>
      </c>
      <c r="I1080" s="8" t="s">
        <v>658</v>
      </c>
      <c r="J1080" s="8">
        <v>3</v>
      </c>
      <c r="K1080" s="8" t="s">
        <v>1214</v>
      </c>
      <c r="L1080" s="8">
        <v>3</v>
      </c>
      <c r="M1080" s="8" t="s">
        <v>371</v>
      </c>
      <c r="N1080" s="8" t="s">
        <v>1158</v>
      </c>
      <c r="O1080" s="8" t="s">
        <v>1271</v>
      </c>
      <c r="P1080" s="114" t="s">
        <v>1270</v>
      </c>
      <c r="Q1080" s="8"/>
    </row>
    <row r="1081" spans="1:17" ht="18" customHeight="1" x14ac:dyDescent="0.3">
      <c r="A1081" s="8" t="s">
        <v>1269</v>
      </c>
      <c r="B1081" s="8" t="s">
        <v>1270</v>
      </c>
      <c r="C1081" s="8" t="s">
        <v>655</v>
      </c>
      <c r="D1081" s="8">
        <v>3</v>
      </c>
      <c r="E1081" s="8" t="s">
        <v>656</v>
      </c>
      <c r="F1081" s="8">
        <v>2</v>
      </c>
      <c r="G1081" s="8" t="s">
        <v>657</v>
      </c>
      <c r="H1081" s="8">
        <v>3</v>
      </c>
      <c r="I1081" s="8" t="s">
        <v>658</v>
      </c>
      <c r="J1081" s="8">
        <v>3</v>
      </c>
      <c r="K1081" s="8" t="s">
        <v>1214</v>
      </c>
      <c r="L1081" s="8">
        <v>3</v>
      </c>
      <c r="M1081" s="8" t="s">
        <v>371</v>
      </c>
      <c r="N1081" s="8" t="s">
        <v>1163</v>
      </c>
      <c r="O1081" s="8" t="s">
        <v>1271</v>
      </c>
      <c r="P1081" s="114" t="s">
        <v>1270</v>
      </c>
      <c r="Q1081" s="8"/>
    </row>
    <row r="1082" spans="1:17" ht="18" customHeight="1" x14ac:dyDescent="0.3">
      <c r="A1082" s="8" t="s">
        <v>1269</v>
      </c>
      <c r="B1082" s="8" t="s">
        <v>1270</v>
      </c>
      <c r="C1082" s="8" t="s">
        <v>655</v>
      </c>
      <c r="D1082" s="8">
        <v>3</v>
      </c>
      <c r="E1082" s="8" t="s">
        <v>656</v>
      </c>
      <c r="F1082" s="8">
        <v>2</v>
      </c>
      <c r="G1082" s="8" t="s">
        <v>657</v>
      </c>
      <c r="H1082" s="8">
        <v>3</v>
      </c>
      <c r="I1082" s="8" t="s">
        <v>658</v>
      </c>
      <c r="J1082" s="8">
        <v>3</v>
      </c>
      <c r="K1082" s="8" t="s">
        <v>1214</v>
      </c>
      <c r="L1082" s="8">
        <v>3</v>
      </c>
      <c r="M1082" s="8" t="s">
        <v>371</v>
      </c>
      <c r="N1082" s="8" t="s">
        <v>1164</v>
      </c>
      <c r="O1082" s="8" t="s">
        <v>1271</v>
      </c>
      <c r="P1082" s="114" t="s">
        <v>1270</v>
      </c>
      <c r="Q1082" s="8"/>
    </row>
    <row r="1083" spans="1:17" ht="18" customHeight="1" x14ac:dyDescent="0.3">
      <c r="A1083" s="8" t="s">
        <v>1269</v>
      </c>
      <c r="B1083" s="8" t="s">
        <v>1270</v>
      </c>
      <c r="C1083" s="8" t="s">
        <v>655</v>
      </c>
      <c r="D1083" s="8">
        <v>3</v>
      </c>
      <c r="E1083" s="8" t="s">
        <v>656</v>
      </c>
      <c r="F1083" s="8">
        <v>2</v>
      </c>
      <c r="G1083" s="8" t="s">
        <v>657</v>
      </c>
      <c r="H1083" s="8">
        <v>3</v>
      </c>
      <c r="I1083" s="8" t="s">
        <v>658</v>
      </c>
      <c r="J1083" s="8">
        <v>3</v>
      </c>
      <c r="K1083" s="8" t="s">
        <v>1214</v>
      </c>
      <c r="L1083" s="8">
        <v>3</v>
      </c>
      <c r="M1083" s="8" t="s">
        <v>371</v>
      </c>
      <c r="N1083" s="8" t="s">
        <v>1165</v>
      </c>
      <c r="O1083" s="8" t="s">
        <v>1271</v>
      </c>
      <c r="P1083" s="114" t="s">
        <v>1270</v>
      </c>
      <c r="Q1083" s="8"/>
    </row>
    <row r="1084" spans="1:17" ht="18" customHeight="1" x14ac:dyDescent="0.3">
      <c r="A1084" s="8" t="s">
        <v>1269</v>
      </c>
      <c r="B1084" s="8" t="s">
        <v>1270</v>
      </c>
      <c r="C1084" s="8" t="s">
        <v>655</v>
      </c>
      <c r="D1084" s="8">
        <v>3</v>
      </c>
      <c r="E1084" s="8" t="s">
        <v>656</v>
      </c>
      <c r="F1084" s="8">
        <v>2</v>
      </c>
      <c r="G1084" s="8" t="s">
        <v>657</v>
      </c>
      <c r="H1084" s="8">
        <v>3</v>
      </c>
      <c r="I1084" s="8" t="s">
        <v>658</v>
      </c>
      <c r="J1084" s="8">
        <v>3</v>
      </c>
      <c r="K1084" s="8" t="s">
        <v>1214</v>
      </c>
      <c r="L1084" s="8">
        <v>3</v>
      </c>
      <c r="M1084" s="8" t="s">
        <v>371</v>
      </c>
      <c r="N1084" s="8" t="s">
        <v>1166</v>
      </c>
      <c r="O1084" s="8" t="s">
        <v>1271</v>
      </c>
      <c r="P1084" s="114" t="s">
        <v>1270</v>
      </c>
      <c r="Q1084" s="8"/>
    </row>
    <row r="1085" spans="1:17" ht="18" customHeight="1" x14ac:dyDescent="0.3">
      <c r="A1085" s="8" t="s">
        <v>1269</v>
      </c>
      <c r="B1085" s="8" t="s">
        <v>1270</v>
      </c>
      <c r="C1085" s="8" t="s">
        <v>655</v>
      </c>
      <c r="D1085" s="8">
        <v>3</v>
      </c>
      <c r="E1085" s="8" t="s">
        <v>656</v>
      </c>
      <c r="F1085" s="8">
        <v>2</v>
      </c>
      <c r="G1085" s="8" t="s">
        <v>657</v>
      </c>
      <c r="H1085" s="8">
        <v>3</v>
      </c>
      <c r="I1085" s="8" t="s">
        <v>658</v>
      </c>
      <c r="J1085" s="8">
        <v>3</v>
      </c>
      <c r="K1085" s="8" t="s">
        <v>1214</v>
      </c>
      <c r="L1085" s="8">
        <v>3</v>
      </c>
      <c r="M1085" s="8" t="s">
        <v>371</v>
      </c>
      <c r="N1085" s="8" t="s">
        <v>1167</v>
      </c>
      <c r="O1085" s="8" t="s">
        <v>1271</v>
      </c>
      <c r="P1085" s="114" t="s">
        <v>1270</v>
      </c>
      <c r="Q1085" s="8"/>
    </row>
    <row r="1086" spans="1:17" ht="18" customHeight="1" x14ac:dyDescent="0.3">
      <c r="A1086" s="8" t="s">
        <v>1269</v>
      </c>
      <c r="B1086" s="8" t="s">
        <v>1270</v>
      </c>
      <c r="C1086" s="8" t="s">
        <v>655</v>
      </c>
      <c r="D1086" s="8">
        <v>3</v>
      </c>
      <c r="E1086" s="8" t="s">
        <v>656</v>
      </c>
      <c r="F1086" s="8">
        <v>2</v>
      </c>
      <c r="G1086" s="8" t="s">
        <v>657</v>
      </c>
      <c r="H1086" s="8">
        <v>3</v>
      </c>
      <c r="I1086" s="8" t="s">
        <v>658</v>
      </c>
      <c r="J1086" s="8">
        <v>3</v>
      </c>
      <c r="K1086" s="8" t="s">
        <v>1214</v>
      </c>
      <c r="L1086" s="8">
        <v>3</v>
      </c>
      <c r="M1086" s="8" t="s">
        <v>371</v>
      </c>
      <c r="N1086" s="8" t="s">
        <v>1168</v>
      </c>
      <c r="O1086" s="8" t="s">
        <v>1271</v>
      </c>
      <c r="P1086" s="114" t="s">
        <v>1270</v>
      </c>
      <c r="Q1086" s="8"/>
    </row>
    <row r="1087" spans="1:17" ht="18" customHeight="1" x14ac:dyDescent="0.3">
      <c r="A1087" s="8" t="s">
        <v>1269</v>
      </c>
      <c r="B1087" s="8" t="s">
        <v>1270</v>
      </c>
      <c r="C1087" s="8" t="s">
        <v>655</v>
      </c>
      <c r="D1087" s="8">
        <v>3</v>
      </c>
      <c r="E1087" s="8" t="s">
        <v>656</v>
      </c>
      <c r="F1087" s="8">
        <v>2</v>
      </c>
      <c r="G1087" s="8" t="s">
        <v>657</v>
      </c>
      <c r="H1087" s="8">
        <v>3</v>
      </c>
      <c r="I1087" s="8" t="s">
        <v>658</v>
      </c>
      <c r="J1087" s="8">
        <v>3</v>
      </c>
      <c r="K1087" s="8" t="s">
        <v>1214</v>
      </c>
      <c r="L1087" s="8">
        <v>3</v>
      </c>
      <c r="M1087" s="8" t="s">
        <v>371</v>
      </c>
      <c r="N1087" s="8" t="s">
        <v>1169</v>
      </c>
      <c r="O1087" s="8" t="s">
        <v>1271</v>
      </c>
      <c r="P1087" s="114" t="s">
        <v>1270</v>
      </c>
      <c r="Q1087" s="8"/>
    </row>
    <row r="1088" spans="1:17" ht="18" customHeight="1" x14ac:dyDescent="0.3">
      <c r="A1088" s="8" t="s">
        <v>1269</v>
      </c>
      <c r="B1088" s="8" t="s">
        <v>1270</v>
      </c>
      <c r="C1088" s="8" t="s">
        <v>655</v>
      </c>
      <c r="D1088" s="8">
        <v>3</v>
      </c>
      <c r="E1088" s="8" t="s">
        <v>656</v>
      </c>
      <c r="F1088" s="8">
        <v>2</v>
      </c>
      <c r="G1088" s="8" t="s">
        <v>657</v>
      </c>
      <c r="H1088" s="8">
        <v>3</v>
      </c>
      <c r="I1088" s="8" t="s">
        <v>658</v>
      </c>
      <c r="J1088" s="8">
        <v>3</v>
      </c>
      <c r="K1088" s="8" t="s">
        <v>1214</v>
      </c>
      <c r="L1088" s="8">
        <v>3</v>
      </c>
      <c r="M1088" s="8" t="s">
        <v>371</v>
      </c>
      <c r="N1088" s="8" t="s">
        <v>1170</v>
      </c>
      <c r="O1088" s="8" t="s">
        <v>1271</v>
      </c>
      <c r="P1088" s="114" t="s">
        <v>1270</v>
      </c>
      <c r="Q1088" s="8"/>
    </row>
    <row r="1089" spans="1:17" ht="18" customHeight="1" x14ac:dyDescent="0.3">
      <c r="A1089" s="8" t="s">
        <v>1269</v>
      </c>
      <c r="B1089" s="8" t="s">
        <v>1270</v>
      </c>
      <c r="C1089" s="8" t="s">
        <v>655</v>
      </c>
      <c r="D1089" s="8">
        <v>3</v>
      </c>
      <c r="E1089" s="8" t="s">
        <v>656</v>
      </c>
      <c r="F1089" s="8">
        <v>2</v>
      </c>
      <c r="G1089" s="8" t="s">
        <v>657</v>
      </c>
      <c r="H1089" s="8">
        <v>3</v>
      </c>
      <c r="I1089" s="8" t="s">
        <v>658</v>
      </c>
      <c r="J1089" s="8">
        <v>3</v>
      </c>
      <c r="K1089" s="8" t="s">
        <v>1214</v>
      </c>
      <c r="L1089" s="8">
        <v>3</v>
      </c>
      <c r="M1089" s="8" t="s">
        <v>371</v>
      </c>
      <c r="N1089" s="8" t="s">
        <v>1171</v>
      </c>
      <c r="O1089" s="8" t="s">
        <v>1271</v>
      </c>
      <c r="P1089" s="114" t="s">
        <v>1270</v>
      </c>
      <c r="Q1089" s="8"/>
    </row>
    <row r="1090" spans="1:17" ht="18" customHeight="1" x14ac:dyDescent="0.3">
      <c r="A1090" s="8" t="s">
        <v>1269</v>
      </c>
      <c r="B1090" s="8" t="s">
        <v>1270</v>
      </c>
      <c r="C1090" s="8" t="s">
        <v>655</v>
      </c>
      <c r="D1090" s="8">
        <v>3</v>
      </c>
      <c r="E1090" s="8" t="s">
        <v>656</v>
      </c>
      <c r="F1090" s="8">
        <v>2</v>
      </c>
      <c r="G1090" s="8" t="s">
        <v>657</v>
      </c>
      <c r="H1090" s="8">
        <v>3</v>
      </c>
      <c r="I1090" s="8" t="s">
        <v>658</v>
      </c>
      <c r="J1090" s="8">
        <v>3</v>
      </c>
      <c r="K1090" s="8" t="s">
        <v>1214</v>
      </c>
      <c r="L1090" s="8">
        <v>3</v>
      </c>
      <c r="M1090" s="8" t="s">
        <v>371</v>
      </c>
      <c r="N1090" s="8" t="s">
        <v>1172</v>
      </c>
      <c r="O1090" s="8" t="s">
        <v>1271</v>
      </c>
      <c r="P1090" s="114" t="s">
        <v>1270</v>
      </c>
      <c r="Q1090" s="8"/>
    </row>
    <row r="1091" spans="1:17" ht="18" customHeight="1" x14ac:dyDescent="0.3">
      <c r="A1091" s="8" t="s">
        <v>1269</v>
      </c>
      <c r="B1091" s="8" t="s">
        <v>1270</v>
      </c>
      <c r="C1091" s="8" t="s">
        <v>655</v>
      </c>
      <c r="D1091" s="8">
        <v>3</v>
      </c>
      <c r="E1091" s="8" t="s">
        <v>656</v>
      </c>
      <c r="F1091" s="8">
        <v>2</v>
      </c>
      <c r="G1091" s="8" t="s">
        <v>657</v>
      </c>
      <c r="H1091" s="8">
        <v>3</v>
      </c>
      <c r="I1091" s="8" t="s">
        <v>658</v>
      </c>
      <c r="J1091" s="8">
        <v>3</v>
      </c>
      <c r="K1091" s="8" t="s">
        <v>1214</v>
      </c>
      <c r="L1091" s="8">
        <v>3</v>
      </c>
      <c r="M1091" s="8" t="s">
        <v>371</v>
      </c>
      <c r="N1091" s="8" t="s">
        <v>1173</v>
      </c>
      <c r="O1091" s="8" t="s">
        <v>1271</v>
      </c>
      <c r="P1091" s="114" t="s">
        <v>1270</v>
      </c>
      <c r="Q1091" s="8"/>
    </row>
    <row r="1092" spans="1:17" ht="18" customHeight="1" x14ac:dyDescent="0.3">
      <c r="A1092" s="8" t="s">
        <v>1269</v>
      </c>
      <c r="B1092" s="8" t="s">
        <v>1270</v>
      </c>
      <c r="C1092" s="8" t="s">
        <v>655</v>
      </c>
      <c r="D1092" s="8">
        <v>3</v>
      </c>
      <c r="E1092" s="8" t="s">
        <v>656</v>
      </c>
      <c r="F1092" s="8">
        <v>2</v>
      </c>
      <c r="G1092" s="8" t="s">
        <v>657</v>
      </c>
      <c r="H1092" s="8">
        <v>3</v>
      </c>
      <c r="I1092" s="8" t="s">
        <v>658</v>
      </c>
      <c r="J1092" s="8">
        <v>3</v>
      </c>
      <c r="K1092" s="8" t="s">
        <v>1214</v>
      </c>
      <c r="L1092" s="8">
        <v>3</v>
      </c>
      <c r="M1092" s="8" t="s">
        <v>371</v>
      </c>
      <c r="N1092" s="8" t="s">
        <v>1174</v>
      </c>
      <c r="O1092" s="8" t="s">
        <v>1271</v>
      </c>
      <c r="P1092" s="114" t="s">
        <v>1270</v>
      </c>
      <c r="Q1092" s="8"/>
    </row>
    <row r="1093" spans="1:17" ht="18" customHeight="1" x14ac:dyDescent="0.3">
      <c r="A1093" s="8" t="s">
        <v>1269</v>
      </c>
      <c r="B1093" s="8" t="s">
        <v>1270</v>
      </c>
      <c r="C1093" s="8" t="s">
        <v>655</v>
      </c>
      <c r="D1093" s="8">
        <v>3</v>
      </c>
      <c r="E1093" s="8" t="s">
        <v>656</v>
      </c>
      <c r="F1093" s="8">
        <v>2</v>
      </c>
      <c r="G1093" s="8" t="s">
        <v>657</v>
      </c>
      <c r="H1093" s="8">
        <v>3</v>
      </c>
      <c r="I1093" s="8" t="s">
        <v>658</v>
      </c>
      <c r="J1093" s="8">
        <v>3</v>
      </c>
      <c r="K1093" s="8" t="s">
        <v>1214</v>
      </c>
      <c r="L1093" s="8">
        <v>3</v>
      </c>
      <c r="M1093" s="8" t="s">
        <v>371</v>
      </c>
      <c r="N1093" s="8" t="s">
        <v>1175</v>
      </c>
      <c r="O1093" s="8" t="s">
        <v>1271</v>
      </c>
      <c r="P1093" s="114" t="s">
        <v>1270</v>
      </c>
      <c r="Q1093" s="8"/>
    </row>
    <row r="1094" spans="1:17" ht="18" customHeight="1" x14ac:dyDescent="0.3">
      <c r="A1094" s="8" t="s">
        <v>1269</v>
      </c>
      <c r="B1094" s="8" t="s">
        <v>1270</v>
      </c>
      <c r="C1094" s="8" t="s">
        <v>655</v>
      </c>
      <c r="D1094" s="8">
        <v>3</v>
      </c>
      <c r="E1094" s="8" t="s">
        <v>656</v>
      </c>
      <c r="F1094" s="8">
        <v>2</v>
      </c>
      <c r="G1094" s="8" t="s">
        <v>657</v>
      </c>
      <c r="H1094" s="8">
        <v>3</v>
      </c>
      <c r="I1094" s="8" t="s">
        <v>658</v>
      </c>
      <c r="J1094" s="8">
        <v>3</v>
      </c>
      <c r="K1094" s="8" t="s">
        <v>1214</v>
      </c>
      <c r="L1094" s="8">
        <v>3</v>
      </c>
      <c r="M1094" s="8" t="s">
        <v>371</v>
      </c>
      <c r="N1094" s="8" t="s">
        <v>1176</v>
      </c>
      <c r="O1094" s="8" t="s">
        <v>1271</v>
      </c>
      <c r="P1094" s="114" t="s">
        <v>1270</v>
      </c>
      <c r="Q1094" s="8"/>
    </row>
    <row r="1095" spans="1:17" ht="18" customHeight="1" x14ac:dyDescent="0.3">
      <c r="A1095" s="8" t="s">
        <v>1269</v>
      </c>
      <c r="B1095" s="8" t="s">
        <v>1270</v>
      </c>
      <c r="C1095" s="8" t="s">
        <v>655</v>
      </c>
      <c r="D1095" s="8">
        <v>3</v>
      </c>
      <c r="E1095" s="8" t="s">
        <v>656</v>
      </c>
      <c r="F1095" s="8">
        <v>2</v>
      </c>
      <c r="G1095" s="8" t="s">
        <v>657</v>
      </c>
      <c r="H1095" s="8">
        <v>3</v>
      </c>
      <c r="I1095" s="8" t="s">
        <v>658</v>
      </c>
      <c r="J1095" s="8">
        <v>3</v>
      </c>
      <c r="K1095" s="8" t="s">
        <v>1214</v>
      </c>
      <c r="L1095" s="8">
        <v>3</v>
      </c>
      <c r="M1095" s="8" t="s">
        <v>371</v>
      </c>
      <c r="N1095" s="8" t="s">
        <v>1180</v>
      </c>
      <c r="O1095" s="8" t="s">
        <v>1271</v>
      </c>
      <c r="P1095" s="114" t="s">
        <v>1270</v>
      </c>
      <c r="Q1095" s="8"/>
    </row>
    <row r="1096" spans="1:17" ht="18" customHeight="1" x14ac:dyDescent="0.3">
      <c r="A1096" s="8" t="s">
        <v>1269</v>
      </c>
      <c r="B1096" s="8" t="s">
        <v>1270</v>
      </c>
      <c r="C1096" s="8" t="s">
        <v>655</v>
      </c>
      <c r="D1096" s="8">
        <v>3</v>
      </c>
      <c r="E1096" s="8" t="s">
        <v>656</v>
      </c>
      <c r="F1096" s="8">
        <v>2</v>
      </c>
      <c r="G1096" s="8" t="s">
        <v>657</v>
      </c>
      <c r="H1096" s="8">
        <v>3</v>
      </c>
      <c r="I1096" s="8" t="s">
        <v>658</v>
      </c>
      <c r="J1096" s="8">
        <v>3</v>
      </c>
      <c r="K1096" s="8" t="s">
        <v>1214</v>
      </c>
      <c r="L1096" s="8">
        <v>3</v>
      </c>
      <c r="M1096" s="8" t="s">
        <v>371</v>
      </c>
      <c r="N1096" s="8" t="s">
        <v>1181</v>
      </c>
      <c r="O1096" s="8" t="s">
        <v>1271</v>
      </c>
      <c r="P1096" s="114" t="s">
        <v>1270</v>
      </c>
      <c r="Q1096" s="8"/>
    </row>
    <row r="1097" spans="1:17" ht="18" customHeight="1" x14ac:dyDescent="0.3">
      <c r="A1097" s="8" t="s">
        <v>1269</v>
      </c>
      <c r="B1097" s="8" t="s">
        <v>1270</v>
      </c>
      <c r="C1097" s="8" t="s">
        <v>655</v>
      </c>
      <c r="D1097" s="8">
        <v>3</v>
      </c>
      <c r="E1097" s="8" t="s">
        <v>656</v>
      </c>
      <c r="F1097" s="8">
        <v>2</v>
      </c>
      <c r="G1097" s="8" t="s">
        <v>657</v>
      </c>
      <c r="H1097" s="8">
        <v>3</v>
      </c>
      <c r="I1097" s="8" t="s">
        <v>658</v>
      </c>
      <c r="J1097" s="8">
        <v>3</v>
      </c>
      <c r="K1097" s="8" t="s">
        <v>1214</v>
      </c>
      <c r="L1097" s="8">
        <v>3</v>
      </c>
      <c r="M1097" s="8" t="s">
        <v>371</v>
      </c>
      <c r="N1097" s="8" t="s">
        <v>1182</v>
      </c>
      <c r="O1097" s="8" t="s">
        <v>1271</v>
      </c>
      <c r="P1097" s="114" t="s">
        <v>1270</v>
      </c>
      <c r="Q1097" s="8"/>
    </row>
    <row r="1098" spans="1:17" ht="18" customHeight="1" x14ac:dyDescent="0.3">
      <c r="A1098" s="8" t="s">
        <v>1269</v>
      </c>
      <c r="B1098" s="8" t="s">
        <v>1270</v>
      </c>
      <c r="C1098" s="8" t="s">
        <v>655</v>
      </c>
      <c r="D1098" s="8">
        <v>3</v>
      </c>
      <c r="E1098" s="8" t="s">
        <v>656</v>
      </c>
      <c r="F1098" s="8">
        <v>2</v>
      </c>
      <c r="G1098" s="8" t="s">
        <v>657</v>
      </c>
      <c r="H1098" s="8">
        <v>3</v>
      </c>
      <c r="I1098" s="8" t="s">
        <v>658</v>
      </c>
      <c r="J1098" s="8">
        <v>3</v>
      </c>
      <c r="K1098" s="8" t="s">
        <v>1214</v>
      </c>
      <c r="L1098" s="8">
        <v>3</v>
      </c>
      <c r="M1098" s="8" t="s">
        <v>371</v>
      </c>
      <c r="N1098" s="8" t="s">
        <v>1183</v>
      </c>
      <c r="O1098" s="8" t="s">
        <v>1271</v>
      </c>
      <c r="P1098" s="114" t="s">
        <v>1270</v>
      </c>
      <c r="Q1098" s="8"/>
    </row>
    <row r="1099" spans="1:17" ht="18" customHeight="1" x14ac:dyDescent="0.3">
      <c r="A1099" s="8" t="s">
        <v>1269</v>
      </c>
      <c r="B1099" s="8" t="s">
        <v>1270</v>
      </c>
      <c r="C1099" s="8" t="s">
        <v>655</v>
      </c>
      <c r="D1099" s="8">
        <v>3</v>
      </c>
      <c r="E1099" s="8" t="s">
        <v>656</v>
      </c>
      <c r="F1099" s="8">
        <v>2</v>
      </c>
      <c r="G1099" s="8" t="s">
        <v>657</v>
      </c>
      <c r="H1099" s="8">
        <v>3</v>
      </c>
      <c r="I1099" s="8" t="s">
        <v>658</v>
      </c>
      <c r="J1099" s="8">
        <v>3</v>
      </c>
      <c r="K1099" s="8" t="s">
        <v>1214</v>
      </c>
      <c r="L1099" s="8">
        <v>3</v>
      </c>
      <c r="M1099" s="8" t="s">
        <v>78</v>
      </c>
      <c r="N1099" s="8" t="s">
        <v>1097</v>
      </c>
      <c r="O1099" s="8" t="s">
        <v>1271</v>
      </c>
      <c r="P1099" s="114" t="s">
        <v>1270</v>
      </c>
      <c r="Q1099" s="8"/>
    </row>
    <row r="1100" spans="1:17" ht="18" customHeight="1" x14ac:dyDescent="0.3">
      <c r="A1100" s="8" t="s">
        <v>1269</v>
      </c>
      <c r="B1100" s="8" t="s">
        <v>1270</v>
      </c>
      <c r="C1100" s="8" t="s">
        <v>655</v>
      </c>
      <c r="D1100" s="8">
        <v>3</v>
      </c>
      <c r="E1100" s="8" t="s">
        <v>656</v>
      </c>
      <c r="F1100" s="8">
        <v>2</v>
      </c>
      <c r="G1100" s="8" t="s">
        <v>657</v>
      </c>
      <c r="H1100" s="8">
        <v>3</v>
      </c>
      <c r="I1100" s="8" t="s">
        <v>658</v>
      </c>
      <c r="J1100" s="8">
        <v>3</v>
      </c>
      <c r="K1100" s="8" t="s">
        <v>1214</v>
      </c>
      <c r="L1100" s="8">
        <v>3</v>
      </c>
      <c r="M1100" s="8" t="s">
        <v>78</v>
      </c>
      <c r="N1100" s="8" t="s">
        <v>1112</v>
      </c>
      <c r="O1100" s="8" t="s">
        <v>1271</v>
      </c>
      <c r="P1100" s="114" t="s">
        <v>1270</v>
      </c>
      <c r="Q1100" s="8"/>
    </row>
    <row r="1101" spans="1:17" ht="18" customHeight="1" x14ac:dyDescent="0.3">
      <c r="A1101" s="8" t="s">
        <v>1269</v>
      </c>
      <c r="B1101" s="8" t="s">
        <v>1270</v>
      </c>
      <c r="C1101" s="8" t="s">
        <v>655</v>
      </c>
      <c r="D1101" s="8">
        <v>3</v>
      </c>
      <c r="E1101" s="8" t="s">
        <v>656</v>
      </c>
      <c r="F1101" s="8">
        <v>2</v>
      </c>
      <c r="G1101" s="8" t="s">
        <v>657</v>
      </c>
      <c r="H1101" s="8">
        <v>3</v>
      </c>
      <c r="I1101" s="8" t="s">
        <v>658</v>
      </c>
      <c r="J1101" s="8">
        <v>3</v>
      </c>
      <c r="K1101" s="8" t="s">
        <v>1214</v>
      </c>
      <c r="L1101" s="8">
        <v>3</v>
      </c>
      <c r="M1101" s="8" t="s">
        <v>78</v>
      </c>
      <c r="N1101" s="8" t="s">
        <v>1113</v>
      </c>
      <c r="O1101" s="8" t="s">
        <v>1271</v>
      </c>
      <c r="P1101" s="114" t="s">
        <v>1270</v>
      </c>
      <c r="Q1101" s="8"/>
    </row>
    <row r="1102" spans="1:17" ht="18" customHeight="1" x14ac:dyDescent="0.3">
      <c r="A1102" s="8" t="s">
        <v>1269</v>
      </c>
      <c r="B1102" s="8" t="s">
        <v>1270</v>
      </c>
      <c r="C1102" s="8" t="s">
        <v>655</v>
      </c>
      <c r="D1102" s="8">
        <v>3</v>
      </c>
      <c r="E1102" s="8" t="s">
        <v>656</v>
      </c>
      <c r="F1102" s="8">
        <v>2</v>
      </c>
      <c r="G1102" s="8" t="s">
        <v>657</v>
      </c>
      <c r="H1102" s="8">
        <v>3</v>
      </c>
      <c r="I1102" s="8" t="s">
        <v>658</v>
      </c>
      <c r="J1102" s="8">
        <v>3</v>
      </c>
      <c r="K1102" s="8" t="s">
        <v>1214</v>
      </c>
      <c r="L1102" s="8">
        <v>3</v>
      </c>
      <c r="M1102" s="8" t="s">
        <v>78</v>
      </c>
      <c r="N1102" s="8" t="s">
        <v>1114</v>
      </c>
      <c r="O1102" s="8" t="s">
        <v>1271</v>
      </c>
      <c r="P1102" s="114" t="s">
        <v>1270</v>
      </c>
      <c r="Q1102" s="8"/>
    </row>
    <row r="1103" spans="1:17" ht="18" customHeight="1" x14ac:dyDescent="0.3">
      <c r="A1103" s="8" t="s">
        <v>1269</v>
      </c>
      <c r="B1103" s="8" t="s">
        <v>1270</v>
      </c>
      <c r="C1103" s="8" t="s">
        <v>655</v>
      </c>
      <c r="D1103" s="8">
        <v>3</v>
      </c>
      <c r="E1103" s="8" t="s">
        <v>656</v>
      </c>
      <c r="F1103" s="8">
        <v>2</v>
      </c>
      <c r="G1103" s="8" t="s">
        <v>657</v>
      </c>
      <c r="H1103" s="8">
        <v>3</v>
      </c>
      <c r="I1103" s="8" t="s">
        <v>658</v>
      </c>
      <c r="J1103" s="8">
        <v>3</v>
      </c>
      <c r="K1103" s="8" t="s">
        <v>1214</v>
      </c>
      <c r="L1103" s="8">
        <v>3</v>
      </c>
      <c r="M1103" s="8" t="s">
        <v>78</v>
      </c>
      <c r="N1103" s="8" t="s">
        <v>1115</v>
      </c>
      <c r="O1103" s="8" t="s">
        <v>1271</v>
      </c>
      <c r="P1103" s="114" t="s">
        <v>1270</v>
      </c>
      <c r="Q1103" s="8"/>
    </row>
    <row r="1104" spans="1:17" ht="18" customHeight="1" x14ac:dyDescent="0.3">
      <c r="A1104" s="8" t="s">
        <v>1269</v>
      </c>
      <c r="B1104" s="8" t="s">
        <v>1270</v>
      </c>
      <c r="C1104" s="8" t="s">
        <v>655</v>
      </c>
      <c r="D1104" s="8">
        <v>3</v>
      </c>
      <c r="E1104" s="8" t="s">
        <v>656</v>
      </c>
      <c r="F1104" s="8">
        <v>2</v>
      </c>
      <c r="G1104" s="8" t="s">
        <v>657</v>
      </c>
      <c r="H1104" s="8">
        <v>3</v>
      </c>
      <c r="I1104" s="8" t="s">
        <v>658</v>
      </c>
      <c r="J1104" s="8">
        <v>3</v>
      </c>
      <c r="K1104" s="8" t="s">
        <v>1214</v>
      </c>
      <c r="L1104" s="8">
        <v>3</v>
      </c>
      <c r="M1104" s="8" t="s">
        <v>78</v>
      </c>
      <c r="N1104" s="8" t="s">
        <v>1116</v>
      </c>
      <c r="O1104" s="8" t="s">
        <v>1271</v>
      </c>
      <c r="P1104" s="114" t="s">
        <v>1270</v>
      </c>
      <c r="Q1104" s="8"/>
    </row>
    <row r="1105" spans="1:17" ht="18" customHeight="1" x14ac:dyDescent="0.3">
      <c r="A1105" s="8" t="s">
        <v>1269</v>
      </c>
      <c r="B1105" s="8" t="s">
        <v>1270</v>
      </c>
      <c r="C1105" s="8" t="s">
        <v>655</v>
      </c>
      <c r="D1105" s="8">
        <v>3</v>
      </c>
      <c r="E1105" s="8" t="s">
        <v>656</v>
      </c>
      <c r="F1105" s="8">
        <v>2</v>
      </c>
      <c r="G1105" s="8" t="s">
        <v>657</v>
      </c>
      <c r="H1105" s="8">
        <v>3</v>
      </c>
      <c r="I1105" s="8" t="s">
        <v>658</v>
      </c>
      <c r="J1105" s="8">
        <v>3</v>
      </c>
      <c r="K1105" s="8" t="s">
        <v>1214</v>
      </c>
      <c r="L1105" s="8">
        <v>3</v>
      </c>
      <c r="M1105" s="8" t="s">
        <v>78</v>
      </c>
      <c r="N1105" s="8" t="s">
        <v>1117</v>
      </c>
      <c r="O1105" s="8" t="s">
        <v>1271</v>
      </c>
      <c r="P1105" s="114" t="s">
        <v>1270</v>
      </c>
      <c r="Q1105" s="8"/>
    </row>
    <row r="1106" spans="1:17" ht="18" customHeight="1" x14ac:dyDescent="0.3">
      <c r="A1106" s="8" t="s">
        <v>1269</v>
      </c>
      <c r="B1106" s="8" t="s">
        <v>1270</v>
      </c>
      <c r="C1106" s="8" t="s">
        <v>655</v>
      </c>
      <c r="D1106" s="8">
        <v>3</v>
      </c>
      <c r="E1106" s="8" t="s">
        <v>656</v>
      </c>
      <c r="F1106" s="8">
        <v>2</v>
      </c>
      <c r="G1106" s="8" t="s">
        <v>657</v>
      </c>
      <c r="H1106" s="8">
        <v>3</v>
      </c>
      <c r="I1106" s="8" t="s">
        <v>658</v>
      </c>
      <c r="J1106" s="8">
        <v>3</v>
      </c>
      <c r="K1106" s="8" t="s">
        <v>1214</v>
      </c>
      <c r="L1106" s="8">
        <v>3</v>
      </c>
      <c r="M1106" s="8" t="s">
        <v>78</v>
      </c>
      <c r="N1106" s="8" t="s">
        <v>1119</v>
      </c>
      <c r="O1106" s="8" t="s">
        <v>1271</v>
      </c>
      <c r="P1106" s="114" t="s">
        <v>1270</v>
      </c>
      <c r="Q1106" s="8"/>
    </row>
    <row r="1107" spans="1:17" ht="18" customHeight="1" x14ac:dyDescent="0.3">
      <c r="A1107" s="8" t="s">
        <v>1269</v>
      </c>
      <c r="B1107" s="8" t="s">
        <v>1270</v>
      </c>
      <c r="C1107" s="8" t="s">
        <v>655</v>
      </c>
      <c r="D1107" s="8">
        <v>3</v>
      </c>
      <c r="E1107" s="8" t="s">
        <v>656</v>
      </c>
      <c r="F1107" s="8">
        <v>2</v>
      </c>
      <c r="G1107" s="8" t="s">
        <v>657</v>
      </c>
      <c r="H1107" s="8">
        <v>3</v>
      </c>
      <c r="I1107" s="8" t="s">
        <v>658</v>
      </c>
      <c r="J1107" s="8">
        <v>3</v>
      </c>
      <c r="K1107" s="8" t="s">
        <v>1214</v>
      </c>
      <c r="L1107" s="8">
        <v>3</v>
      </c>
      <c r="M1107" s="8" t="s">
        <v>78</v>
      </c>
      <c r="N1107" s="8" t="s">
        <v>1120</v>
      </c>
      <c r="O1107" s="8" t="s">
        <v>1271</v>
      </c>
      <c r="P1107" s="114" t="s">
        <v>1270</v>
      </c>
      <c r="Q1107" s="8"/>
    </row>
    <row r="1108" spans="1:17" ht="18" customHeight="1" x14ac:dyDescent="0.3">
      <c r="A1108" s="8" t="s">
        <v>1269</v>
      </c>
      <c r="B1108" s="8" t="s">
        <v>1270</v>
      </c>
      <c r="C1108" s="8" t="s">
        <v>655</v>
      </c>
      <c r="D1108" s="8">
        <v>3</v>
      </c>
      <c r="E1108" s="8" t="s">
        <v>656</v>
      </c>
      <c r="F1108" s="8">
        <v>2</v>
      </c>
      <c r="G1108" s="8" t="s">
        <v>657</v>
      </c>
      <c r="H1108" s="8">
        <v>3</v>
      </c>
      <c r="I1108" s="8" t="s">
        <v>658</v>
      </c>
      <c r="J1108" s="8">
        <v>3</v>
      </c>
      <c r="K1108" s="8" t="s">
        <v>1214</v>
      </c>
      <c r="L1108" s="8">
        <v>3</v>
      </c>
      <c r="M1108" s="8" t="s">
        <v>78</v>
      </c>
      <c r="N1108" s="8" t="s">
        <v>1121</v>
      </c>
      <c r="O1108" s="8" t="s">
        <v>1271</v>
      </c>
      <c r="P1108" s="114" t="s">
        <v>1270</v>
      </c>
      <c r="Q1108" s="8"/>
    </row>
    <row r="1109" spans="1:17" ht="18" customHeight="1" x14ac:dyDescent="0.3">
      <c r="A1109" s="8" t="s">
        <v>1269</v>
      </c>
      <c r="B1109" s="8" t="s">
        <v>1270</v>
      </c>
      <c r="C1109" s="8" t="s">
        <v>655</v>
      </c>
      <c r="D1109" s="8">
        <v>3</v>
      </c>
      <c r="E1109" s="8" t="s">
        <v>656</v>
      </c>
      <c r="F1109" s="8">
        <v>2</v>
      </c>
      <c r="G1109" s="8" t="s">
        <v>657</v>
      </c>
      <c r="H1109" s="8">
        <v>3</v>
      </c>
      <c r="I1109" s="8" t="s">
        <v>658</v>
      </c>
      <c r="J1109" s="8">
        <v>3</v>
      </c>
      <c r="K1109" s="8" t="s">
        <v>1214</v>
      </c>
      <c r="L1109" s="8">
        <v>3</v>
      </c>
      <c r="M1109" s="8" t="s">
        <v>78</v>
      </c>
      <c r="N1109" s="8" t="s">
        <v>1122</v>
      </c>
      <c r="O1109" s="8" t="s">
        <v>1271</v>
      </c>
      <c r="P1109" s="114" t="s">
        <v>1270</v>
      </c>
      <c r="Q1109" s="8"/>
    </row>
    <row r="1110" spans="1:17" ht="18" customHeight="1" x14ac:dyDescent="0.3">
      <c r="A1110" s="8" t="s">
        <v>1269</v>
      </c>
      <c r="B1110" s="8" t="s">
        <v>1270</v>
      </c>
      <c r="C1110" s="8" t="s">
        <v>655</v>
      </c>
      <c r="D1110" s="8">
        <v>3</v>
      </c>
      <c r="E1110" s="8" t="s">
        <v>656</v>
      </c>
      <c r="F1110" s="8">
        <v>2</v>
      </c>
      <c r="G1110" s="8" t="s">
        <v>657</v>
      </c>
      <c r="H1110" s="8">
        <v>3</v>
      </c>
      <c r="I1110" s="8" t="s">
        <v>658</v>
      </c>
      <c r="J1110" s="8">
        <v>3</v>
      </c>
      <c r="K1110" s="8" t="s">
        <v>1214</v>
      </c>
      <c r="L1110" s="8">
        <v>3</v>
      </c>
      <c r="M1110" s="8" t="s">
        <v>78</v>
      </c>
      <c r="N1110" s="8" t="s">
        <v>1123</v>
      </c>
      <c r="O1110" s="8" t="s">
        <v>1271</v>
      </c>
      <c r="P1110" s="114" t="s">
        <v>1270</v>
      </c>
      <c r="Q1110" s="8"/>
    </row>
    <row r="1111" spans="1:17" ht="18" customHeight="1" x14ac:dyDescent="0.3">
      <c r="A1111" s="8" t="s">
        <v>1269</v>
      </c>
      <c r="B1111" s="8" t="s">
        <v>1270</v>
      </c>
      <c r="C1111" s="8" t="s">
        <v>655</v>
      </c>
      <c r="D1111" s="8">
        <v>3</v>
      </c>
      <c r="E1111" s="8" t="s">
        <v>656</v>
      </c>
      <c r="F1111" s="8">
        <v>2</v>
      </c>
      <c r="G1111" s="8" t="s">
        <v>657</v>
      </c>
      <c r="H1111" s="8">
        <v>3</v>
      </c>
      <c r="I1111" s="8" t="s">
        <v>658</v>
      </c>
      <c r="J1111" s="8">
        <v>3</v>
      </c>
      <c r="K1111" s="8" t="s">
        <v>1214</v>
      </c>
      <c r="L1111" s="8">
        <v>3</v>
      </c>
      <c r="M1111" s="8" t="s">
        <v>78</v>
      </c>
      <c r="N1111" s="8" t="s">
        <v>1124</v>
      </c>
      <c r="O1111" s="8" t="s">
        <v>1271</v>
      </c>
      <c r="P1111" s="114" t="s">
        <v>1270</v>
      </c>
      <c r="Q1111" s="8"/>
    </row>
    <row r="1112" spans="1:17" ht="18" customHeight="1" x14ac:dyDescent="0.3">
      <c r="A1112" s="8" t="s">
        <v>1269</v>
      </c>
      <c r="B1112" s="8" t="s">
        <v>1270</v>
      </c>
      <c r="C1112" s="8" t="s">
        <v>655</v>
      </c>
      <c r="D1112" s="8">
        <v>3</v>
      </c>
      <c r="E1112" s="8" t="s">
        <v>656</v>
      </c>
      <c r="F1112" s="8">
        <v>2</v>
      </c>
      <c r="G1112" s="8" t="s">
        <v>657</v>
      </c>
      <c r="H1112" s="8">
        <v>3</v>
      </c>
      <c r="I1112" s="8" t="s">
        <v>658</v>
      </c>
      <c r="J1112" s="8">
        <v>3</v>
      </c>
      <c r="K1112" s="8" t="s">
        <v>1214</v>
      </c>
      <c r="L1112" s="8">
        <v>3</v>
      </c>
      <c r="M1112" s="8" t="s">
        <v>78</v>
      </c>
      <c r="N1112" s="8" t="s">
        <v>1129</v>
      </c>
      <c r="O1112" s="8" t="s">
        <v>1271</v>
      </c>
      <c r="P1112" s="114" t="s">
        <v>1270</v>
      </c>
      <c r="Q1112" s="8"/>
    </row>
    <row r="1113" spans="1:17" ht="18" customHeight="1" x14ac:dyDescent="0.3">
      <c r="A1113" s="8" t="s">
        <v>1269</v>
      </c>
      <c r="B1113" s="8" t="s">
        <v>1270</v>
      </c>
      <c r="C1113" s="8" t="s">
        <v>655</v>
      </c>
      <c r="D1113" s="8">
        <v>3</v>
      </c>
      <c r="E1113" s="8" t="s">
        <v>656</v>
      </c>
      <c r="F1113" s="8">
        <v>2</v>
      </c>
      <c r="G1113" s="8" t="s">
        <v>657</v>
      </c>
      <c r="H1113" s="8">
        <v>3</v>
      </c>
      <c r="I1113" s="8" t="s">
        <v>658</v>
      </c>
      <c r="J1113" s="8">
        <v>3</v>
      </c>
      <c r="K1113" s="8" t="s">
        <v>1214</v>
      </c>
      <c r="L1113" s="8">
        <v>3</v>
      </c>
      <c r="M1113" s="8" t="s">
        <v>78</v>
      </c>
      <c r="N1113" s="8" t="s">
        <v>1133</v>
      </c>
      <c r="O1113" s="8" t="s">
        <v>1271</v>
      </c>
      <c r="P1113" s="114" t="s">
        <v>1270</v>
      </c>
      <c r="Q1113" s="8"/>
    </row>
    <row r="1114" spans="1:17" ht="18" customHeight="1" x14ac:dyDescent="0.3">
      <c r="A1114" s="8" t="s">
        <v>1269</v>
      </c>
      <c r="B1114" s="8" t="s">
        <v>1270</v>
      </c>
      <c r="C1114" s="8" t="s">
        <v>655</v>
      </c>
      <c r="D1114" s="8">
        <v>3</v>
      </c>
      <c r="E1114" s="8" t="s">
        <v>656</v>
      </c>
      <c r="F1114" s="8">
        <v>2</v>
      </c>
      <c r="G1114" s="8" t="s">
        <v>657</v>
      </c>
      <c r="H1114" s="8">
        <v>3</v>
      </c>
      <c r="I1114" s="8" t="s">
        <v>658</v>
      </c>
      <c r="J1114" s="8">
        <v>3</v>
      </c>
      <c r="K1114" s="8" t="s">
        <v>1214</v>
      </c>
      <c r="L1114" s="8">
        <v>3</v>
      </c>
      <c r="M1114" s="8" t="s">
        <v>78</v>
      </c>
      <c r="N1114" s="8" t="s">
        <v>1134</v>
      </c>
      <c r="O1114" s="8" t="s">
        <v>1271</v>
      </c>
      <c r="P1114" s="114" t="s">
        <v>1270</v>
      </c>
      <c r="Q1114" s="8"/>
    </row>
    <row r="1115" spans="1:17" ht="18" customHeight="1" x14ac:dyDescent="0.3">
      <c r="A1115" s="8" t="s">
        <v>1269</v>
      </c>
      <c r="B1115" s="8" t="s">
        <v>1270</v>
      </c>
      <c r="C1115" s="8" t="s">
        <v>655</v>
      </c>
      <c r="D1115" s="8">
        <v>3</v>
      </c>
      <c r="E1115" s="8" t="s">
        <v>656</v>
      </c>
      <c r="F1115" s="8">
        <v>2</v>
      </c>
      <c r="G1115" s="8" t="s">
        <v>657</v>
      </c>
      <c r="H1115" s="8">
        <v>3</v>
      </c>
      <c r="I1115" s="8" t="s">
        <v>658</v>
      </c>
      <c r="J1115" s="8">
        <v>3</v>
      </c>
      <c r="K1115" s="8" t="s">
        <v>1214</v>
      </c>
      <c r="L1115" s="8">
        <v>3</v>
      </c>
      <c r="M1115" s="8" t="s">
        <v>78</v>
      </c>
      <c r="N1115" s="8" t="s">
        <v>1135</v>
      </c>
      <c r="O1115" s="8" t="s">
        <v>1271</v>
      </c>
      <c r="P1115" s="114" t="s">
        <v>1270</v>
      </c>
      <c r="Q1115" s="8"/>
    </row>
    <row r="1116" spans="1:17" ht="18" customHeight="1" x14ac:dyDescent="0.3">
      <c r="A1116" s="8" t="s">
        <v>1269</v>
      </c>
      <c r="B1116" s="8" t="s">
        <v>1270</v>
      </c>
      <c r="C1116" s="8" t="s">
        <v>655</v>
      </c>
      <c r="D1116" s="8">
        <v>3</v>
      </c>
      <c r="E1116" s="8" t="s">
        <v>656</v>
      </c>
      <c r="F1116" s="8">
        <v>2</v>
      </c>
      <c r="G1116" s="8" t="s">
        <v>657</v>
      </c>
      <c r="H1116" s="8">
        <v>3</v>
      </c>
      <c r="I1116" s="8" t="s">
        <v>658</v>
      </c>
      <c r="J1116" s="8">
        <v>3</v>
      </c>
      <c r="K1116" s="8" t="s">
        <v>1214</v>
      </c>
      <c r="L1116" s="8">
        <v>3</v>
      </c>
      <c r="M1116" s="8" t="s">
        <v>78</v>
      </c>
      <c r="N1116" s="8" t="s">
        <v>1136</v>
      </c>
      <c r="O1116" s="8" t="s">
        <v>1271</v>
      </c>
      <c r="P1116" s="114" t="s">
        <v>1270</v>
      </c>
      <c r="Q1116" s="8"/>
    </row>
    <row r="1117" spans="1:17" ht="18" customHeight="1" x14ac:dyDescent="0.3">
      <c r="A1117" s="8" t="s">
        <v>1269</v>
      </c>
      <c r="B1117" s="8" t="s">
        <v>1270</v>
      </c>
      <c r="C1117" s="8" t="s">
        <v>655</v>
      </c>
      <c r="D1117" s="8">
        <v>3</v>
      </c>
      <c r="E1117" s="8" t="s">
        <v>656</v>
      </c>
      <c r="F1117" s="8">
        <v>2</v>
      </c>
      <c r="G1117" s="8" t="s">
        <v>657</v>
      </c>
      <c r="H1117" s="8">
        <v>3</v>
      </c>
      <c r="I1117" s="8" t="s">
        <v>658</v>
      </c>
      <c r="J1117" s="8">
        <v>3</v>
      </c>
      <c r="K1117" s="8" t="s">
        <v>1214</v>
      </c>
      <c r="L1117" s="8">
        <v>3</v>
      </c>
      <c r="M1117" s="8" t="s">
        <v>78</v>
      </c>
      <c r="N1117" s="8" t="s">
        <v>1137</v>
      </c>
      <c r="O1117" s="8" t="s">
        <v>1271</v>
      </c>
      <c r="P1117" s="114" t="s">
        <v>1270</v>
      </c>
      <c r="Q1117" s="8"/>
    </row>
    <row r="1118" spans="1:17" ht="18" customHeight="1" x14ac:dyDescent="0.3">
      <c r="A1118" s="8" t="s">
        <v>1269</v>
      </c>
      <c r="B1118" s="8" t="s">
        <v>1270</v>
      </c>
      <c r="C1118" s="8" t="s">
        <v>655</v>
      </c>
      <c r="D1118" s="8">
        <v>3</v>
      </c>
      <c r="E1118" s="8" t="s">
        <v>656</v>
      </c>
      <c r="F1118" s="8">
        <v>2</v>
      </c>
      <c r="G1118" s="8" t="s">
        <v>657</v>
      </c>
      <c r="H1118" s="8">
        <v>3</v>
      </c>
      <c r="I1118" s="8" t="s">
        <v>658</v>
      </c>
      <c r="J1118" s="8">
        <v>3</v>
      </c>
      <c r="K1118" s="8" t="s">
        <v>1214</v>
      </c>
      <c r="L1118" s="8">
        <v>3</v>
      </c>
      <c r="M1118" s="8" t="s">
        <v>78</v>
      </c>
      <c r="N1118" s="8" t="s">
        <v>1138</v>
      </c>
      <c r="O1118" s="8" t="s">
        <v>1271</v>
      </c>
      <c r="P1118" s="114" t="s">
        <v>1270</v>
      </c>
      <c r="Q1118" s="8"/>
    </row>
    <row r="1119" spans="1:17" ht="18" customHeight="1" x14ac:dyDescent="0.3">
      <c r="A1119" s="8" t="s">
        <v>1269</v>
      </c>
      <c r="B1119" s="8" t="s">
        <v>1270</v>
      </c>
      <c r="C1119" s="8" t="s">
        <v>655</v>
      </c>
      <c r="D1119" s="8">
        <v>3</v>
      </c>
      <c r="E1119" s="8" t="s">
        <v>656</v>
      </c>
      <c r="F1119" s="8">
        <v>2</v>
      </c>
      <c r="G1119" s="8" t="s">
        <v>657</v>
      </c>
      <c r="H1119" s="8">
        <v>3</v>
      </c>
      <c r="I1119" s="8" t="s">
        <v>658</v>
      </c>
      <c r="J1119" s="8">
        <v>3</v>
      </c>
      <c r="K1119" s="8" t="s">
        <v>1214</v>
      </c>
      <c r="L1119" s="8">
        <v>3</v>
      </c>
      <c r="M1119" s="8" t="s">
        <v>78</v>
      </c>
      <c r="N1119" s="8" t="s">
        <v>1139</v>
      </c>
      <c r="O1119" s="8" t="s">
        <v>1271</v>
      </c>
      <c r="P1119" s="114" t="s">
        <v>1270</v>
      </c>
      <c r="Q1119" s="8"/>
    </row>
    <row r="1120" spans="1:17" ht="18" customHeight="1" x14ac:dyDescent="0.3">
      <c r="A1120" s="8" t="s">
        <v>1269</v>
      </c>
      <c r="B1120" s="8" t="s">
        <v>1270</v>
      </c>
      <c r="C1120" s="8" t="s">
        <v>655</v>
      </c>
      <c r="D1120" s="8">
        <v>3</v>
      </c>
      <c r="E1120" s="8" t="s">
        <v>656</v>
      </c>
      <c r="F1120" s="8">
        <v>2</v>
      </c>
      <c r="G1120" s="8" t="s">
        <v>657</v>
      </c>
      <c r="H1120" s="8">
        <v>3</v>
      </c>
      <c r="I1120" s="8" t="s">
        <v>658</v>
      </c>
      <c r="J1120" s="8">
        <v>3</v>
      </c>
      <c r="K1120" s="8" t="s">
        <v>1214</v>
      </c>
      <c r="L1120" s="8">
        <v>3</v>
      </c>
      <c r="M1120" s="8" t="s">
        <v>78</v>
      </c>
      <c r="N1120" s="8" t="s">
        <v>1189</v>
      </c>
      <c r="O1120" s="8" t="s">
        <v>1271</v>
      </c>
      <c r="P1120" s="114" t="s">
        <v>1270</v>
      </c>
      <c r="Q1120" s="8"/>
    </row>
    <row r="1121" spans="1:17" ht="18" customHeight="1" x14ac:dyDescent="0.3">
      <c r="A1121" s="8" t="s">
        <v>1269</v>
      </c>
      <c r="B1121" s="8" t="s">
        <v>1270</v>
      </c>
      <c r="C1121" s="8" t="s">
        <v>655</v>
      </c>
      <c r="D1121" s="8">
        <v>3</v>
      </c>
      <c r="E1121" s="8" t="s">
        <v>656</v>
      </c>
      <c r="F1121" s="8">
        <v>2</v>
      </c>
      <c r="G1121" s="8" t="s">
        <v>657</v>
      </c>
      <c r="H1121" s="8">
        <v>3</v>
      </c>
      <c r="I1121" s="8" t="s">
        <v>658</v>
      </c>
      <c r="J1121" s="8">
        <v>3</v>
      </c>
      <c r="K1121" s="8" t="s">
        <v>1214</v>
      </c>
      <c r="L1121" s="8">
        <v>3</v>
      </c>
      <c r="M1121" s="8" t="s">
        <v>318</v>
      </c>
      <c r="N1121" s="8" t="s">
        <v>1150</v>
      </c>
      <c r="O1121" s="8" t="s">
        <v>1271</v>
      </c>
      <c r="P1121" s="114" t="s">
        <v>1270</v>
      </c>
      <c r="Q1121" s="8"/>
    </row>
    <row r="1122" spans="1:17" ht="18" customHeight="1" x14ac:dyDescent="0.3">
      <c r="A1122" s="8" t="s">
        <v>1269</v>
      </c>
      <c r="B1122" s="8" t="s">
        <v>1270</v>
      </c>
      <c r="C1122" s="8" t="s">
        <v>655</v>
      </c>
      <c r="D1122" s="8">
        <v>3</v>
      </c>
      <c r="E1122" s="8" t="s">
        <v>656</v>
      </c>
      <c r="F1122" s="8">
        <v>2</v>
      </c>
      <c r="G1122" s="8" t="s">
        <v>657</v>
      </c>
      <c r="H1122" s="8">
        <v>3</v>
      </c>
      <c r="I1122" s="8" t="s">
        <v>658</v>
      </c>
      <c r="J1122" s="8">
        <v>3</v>
      </c>
      <c r="K1122" s="8" t="s">
        <v>1214</v>
      </c>
      <c r="L1122" s="8">
        <v>3</v>
      </c>
      <c r="M1122" s="8" t="s">
        <v>318</v>
      </c>
      <c r="N1122" s="8" t="s">
        <v>1160</v>
      </c>
      <c r="O1122" s="8" t="s">
        <v>1271</v>
      </c>
      <c r="P1122" s="114" t="s">
        <v>1270</v>
      </c>
      <c r="Q1122" s="8"/>
    </row>
    <row r="1123" spans="1:17" ht="18" customHeight="1" x14ac:dyDescent="0.3">
      <c r="A1123" s="8" t="s">
        <v>1269</v>
      </c>
      <c r="B1123" s="8" t="s">
        <v>1270</v>
      </c>
      <c r="C1123" s="8" t="s">
        <v>655</v>
      </c>
      <c r="D1123" s="8">
        <v>3</v>
      </c>
      <c r="E1123" s="8" t="s">
        <v>656</v>
      </c>
      <c r="F1123" s="8">
        <v>2</v>
      </c>
      <c r="G1123" s="8" t="s">
        <v>657</v>
      </c>
      <c r="H1123" s="8">
        <v>3</v>
      </c>
      <c r="I1123" s="8" t="s">
        <v>658</v>
      </c>
      <c r="J1123" s="8">
        <v>3</v>
      </c>
      <c r="K1123" s="8" t="s">
        <v>1214</v>
      </c>
      <c r="L1123" s="8">
        <v>3</v>
      </c>
      <c r="M1123" s="8" t="s">
        <v>318</v>
      </c>
      <c r="N1123" s="8" t="s">
        <v>1184</v>
      </c>
      <c r="O1123" s="8" t="s">
        <v>1271</v>
      </c>
      <c r="P1123" s="114" t="s">
        <v>1270</v>
      </c>
      <c r="Q1123" s="8"/>
    </row>
    <row r="1124" spans="1:17" ht="18" customHeight="1" x14ac:dyDescent="0.3">
      <c r="A1124" s="8" t="s">
        <v>1269</v>
      </c>
      <c r="B1124" s="8" t="s">
        <v>1270</v>
      </c>
      <c r="C1124" s="8" t="s">
        <v>655</v>
      </c>
      <c r="D1124" s="8">
        <v>3</v>
      </c>
      <c r="E1124" s="8" t="s">
        <v>656</v>
      </c>
      <c r="F1124" s="8">
        <v>2</v>
      </c>
      <c r="G1124" s="8" t="s">
        <v>657</v>
      </c>
      <c r="H1124" s="8">
        <v>3</v>
      </c>
      <c r="I1124" s="8" t="s">
        <v>658</v>
      </c>
      <c r="J1124" s="8">
        <v>3</v>
      </c>
      <c r="K1124" s="8" t="s">
        <v>1214</v>
      </c>
      <c r="L1124" s="8">
        <v>3</v>
      </c>
      <c r="M1124" s="8" t="s">
        <v>318</v>
      </c>
      <c r="N1124" s="8" t="s">
        <v>1185</v>
      </c>
      <c r="O1124" s="8" t="s">
        <v>1271</v>
      </c>
      <c r="P1124" s="114" t="s">
        <v>1270</v>
      </c>
      <c r="Q1124" s="8"/>
    </row>
    <row r="1125" spans="1:17" ht="18" customHeight="1" x14ac:dyDescent="0.3">
      <c r="A1125" s="8" t="s">
        <v>1269</v>
      </c>
      <c r="B1125" s="8" t="s">
        <v>1270</v>
      </c>
      <c r="C1125" s="8" t="s">
        <v>655</v>
      </c>
      <c r="D1125" s="8">
        <v>3</v>
      </c>
      <c r="E1125" s="8" t="s">
        <v>656</v>
      </c>
      <c r="F1125" s="8">
        <v>2</v>
      </c>
      <c r="G1125" s="8" t="s">
        <v>657</v>
      </c>
      <c r="H1125" s="8">
        <v>3</v>
      </c>
      <c r="I1125" s="8" t="s">
        <v>658</v>
      </c>
      <c r="J1125" s="8">
        <v>3</v>
      </c>
      <c r="K1125" s="8" t="s">
        <v>1214</v>
      </c>
      <c r="L1125" s="8">
        <v>3</v>
      </c>
      <c r="M1125" s="8" t="s">
        <v>318</v>
      </c>
      <c r="N1125" s="8" t="s">
        <v>1186</v>
      </c>
      <c r="O1125" s="8" t="s">
        <v>1271</v>
      </c>
      <c r="P1125" s="114" t="s">
        <v>1270</v>
      </c>
      <c r="Q1125" s="8"/>
    </row>
    <row r="1126" spans="1:17" ht="18" customHeight="1" x14ac:dyDescent="0.3">
      <c r="A1126" s="8" t="s">
        <v>1269</v>
      </c>
      <c r="B1126" s="8" t="s">
        <v>1270</v>
      </c>
      <c r="C1126" s="8" t="s">
        <v>655</v>
      </c>
      <c r="D1126" s="8">
        <v>3</v>
      </c>
      <c r="E1126" s="8" t="s">
        <v>656</v>
      </c>
      <c r="F1126" s="8">
        <v>2</v>
      </c>
      <c r="G1126" s="8" t="s">
        <v>657</v>
      </c>
      <c r="H1126" s="8">
        <v>3</v>
      </c>
      <c r="I1126" s="8" t="s">
        <v>658</v>
      </c>
      <c r="J1126" s="8">
        <v>3</v>
      </c>
      <c r="K1126" s="8" t="s">
        <v>1214</v>
      </c>
      <c r="L1126" s="8">
        <v>3</v>
      </c>
      <c r="M1126" s="8" t="s">
        <v>318</v>
      </c>
      <c r="N1126" s="8" t="s">
        <v>1187</v>
      </c>
      <c r="O1126" s="8" t="s">
        <v>1271</v>
      </c>
      <c r="P1126" s="114" t="s">
        <v>1270</v>
      </c>
      <c r="Q1126" s="8"/>
    </row>
    <row r="1127" spans="1:17" ht="18" customHeight="1" x14ac:dyDescent="0.3">
      <c r="A1127" s="8" t="s">
        <v>1269</v>
      </c>
      <c r="B1127" s="8" t="s">
        <v>1270</v>
      </c>
      <c r="C1127" s="8" t="s">
        <v>655</v>
      </c>
      <c r="D1127" s="8">
        <v>3</v>
      </c>
      <c r="E1127" s="8" t="s">
        <v>656</v>
      </c>
      <c r="F1127" s="8">
        <v>2</v>
      </c>
      <c r="G1127" s="8" t="s">
        <v>657</v>
      </c>
      <c r="H1127" s="8">
        <v>3</v>
      </c>
      <c r="I1127" s="8" t="s">
        <v>658</v>
      </c>
      <c r="J1127" s="8">
        <v>3</v>
      </c>
      <c r="K1127" s="8" t="s">
        <v>1214</v>
      </c>
      <c r="L1127" s="8">
        <v>3</v>
      </c>
      <c r="M1127" s="8" t="s">
        <v>318</v>
      </c>
      <c r="N1127" s="8" t="s">
        <v>1188</v>
      </c>
      <c r="O1127" s="8" t="s">
        <v>1271</v>
      </c>
      <c r="P1127" s="114" t="s">
        <v>1270</v>
      </c>
      <c r="Q1127" s="8"/>
    </row>
    <row r="1128" spans="1:17" ht="18" customHeight="1" x14ac:dyDescent="0.3">
      <c r="A1128" s="8" t="s">
        <v>1269</v>
      </c>
      <c r="B1128" s="8" t="s">
        <v>1270</v>
      </c>
      <c r="C1128" s="8" t="s">
        <v>655</v>
      </c>
      <c r="D1128" s="8">
        <v>3</v>
      </c>
      <c r="E1128" s="8" t="s">
        <v>656</v>
      </c>
      <c r="F1128" s="8">
        <v>2</v>
      </c>
      <c r="G1128" s="8" t="s">
        <v>657</v>
      </c>
      <c r="H1128" s="8">
        <v>3</v>
      </c>
      <c r="I1128" s="8" t="s">
        <v>658</v>
      </c>
      <c r="J1128" s="8">
        <v>3</v>
      </c>
      <c r="K1128" s="8" t="s">
        <v>1214</v>
      </c>
      <c r="L1128" s="8">
        <v>3</v>
      </c>
      <c r="M1128" s="8" t="s">
        <v>318</v>
      </c>
      <c r="N1128" s="8" t="s">
        <v>1190</v>
      </c>
      <c r="O1128" s="8" t="s">
        <v>1271</v>
      </c>
      <c r="P1128" s="114" t="s">
        <v>1270</v>
      </c>
      <c r="Q1128" s="8"/>
    </row>
    <row r="1129" spans="1:17" ht="18" customHeight="1" x14ac:dyDescent="0.3">
      <c r="A1129" s="8" t="s">
        <v>1269</v>
      </c>
      <c r="B1129" s="8" t="s">
        <v>1270</v>
      </c>
      <c r="C1129" s="8" t="s">
        <v>655</v>
      </c>
      <c r="D1129" s="8">
        <v>3</v>
      </c>
      <c r="E1129" s="8" t="s">
        <v>656</v>
      </c>
      <c r="F1129" s="8">
        <v>2</v>
      </c>
      <c r="G1129" s="8" t="s">
        <v>657</v>
      </c>
      <c r="H1129" s="8">
        <v>3</v>
      </c>
      <c r="I1129" s="8" t="s">
        <v>658</v>
      </c>
      <c r="J1129" s="8">
        <v>3</v>
      </c>
      <c r="K1129" s="8" t="s">
        <v>1214</v>
      </c>
      <c r="L1129" s="8">
        <v>3</v>
      </c>
      <c r="M1129" s="8" t="s">
        <v>318</v>
      </c>
      <c r="N1129" s="8" t="s">
        <v>1191</v>
      </c>
      <c r="O1129" s="8" t="s">
        <v>1271</v>
      </c>
      <c r="P1129" s="114" t="s">
        <v>1270</v>
      </c>
      <c r="Q1129" s="8"/>
    </row>
    <row r="1130" spans="1:17" ht="18" customHeight="1" x14ac:dyDescent="0.3">
      <c r="A1130" s="8" t="s">
        <v>1269</v>
      </c>
      <c r="B1130" s="8" t="s">
        <v>1270</v>
      </c>
      <c r="C1130" s="8" t="s">
        <v>655</v>
      </c>
      <c r="D1130" s="8">
        <v>3</v>
      </c>
      <c r="E1130" s="8" t="s">
        <v>656</v>
      </c>
      <c r="F1130" s="8">
        <v>2</v>
      </c>
      <c r="G1130" s="8" t="s">
        <v>657</v>
      </c>
      <c r="H1130" s="8">
        <v>3</v>
      </c>
      <c r="I1130" s="8" t="s">
        <v>658</v>
      </c>
      <c r="J1130" s="8">
        <v>3</v>
      </c>
      <c r="K1130" s="8" t="s">
        <v>1214</v>
      </c>
      <c r="L1130" s="8">
        <v>3</v>
      </c>
      <c r="M1130" s="8" t="s">
        <v>318</v>
      </c>
      <c r="N1130" s="8" t="s">
        <v>1192</v>
      </c>
      <c r="O1130" s="8" t="s">
        <v>1271</v>
      </c>
      <c r="P1130" s="114" t="s">
        <v>1270</v>
      </c>
      <c r="Q1130" s="8"/>
    </row>
    <row r="1131" spans="1:17" ht="18" customHeight="1" x14ac:dyDescent="0.3">
      <c r="A1131" s="8" t="s">
        <v>1269</v>
      </c>
      <c r="B1131" s="8" t="s">
        <v>1270</v>
      </c>
      <c r="C1131" s="8" t="s">
        <v>655</v>
      </c>
      <c r="D1131" s="8">
        <v>3</v>
      </c>
      <c r="E1131" s="8" t="s">
        <v>656</v>
      </c>
      <c r="F1131" s="8">
        <v>2</v>
      </c>
      <c r="G1131" s="8" t="s">
        <v>657</v>
      </c>
      <c r="H1131" s="8">
        <v>3</v>
      </c>
      <c r="I1131" s="8" t="s">
        <v>658</v>
      </c>
      <c r="J1131" s="8">
        <v>3</v>
      </c>
      <c r="K1131" s="8" t="s">
        <v>1214</v>
      </c>
      <c r="L1131" s="8">
        <v>3</v>
      </c>
      <c r="M1131" s="8" t="s">
        <v>318</v>
      </c>
      <c r="N1131" s="8" t="s">
        <v>1193</v>
      </c>
      <c r="O1131" s="8" t="s">
        <v>1271</v>
      </c>
      <c r="P1131" s="114" t="s">
        <v>1270</v>
      </c>
      <c r="Q1131" s="8"/>
    </row>
    <row r="1132" spans="1:17" ht="18" customHeight="1" x14ac:dyDescent="0.3">
      <c r="A1132" s="8" t="s">
        <v>1269</v>
      </c>
      <c r="B1132" s="8" t="s">
        <v>1270</v>
      </c>
      <c r="C1132" s="8" t="s">
        <v>655</v>
      </c>
      <c r="D1132" s="8">
        <v>3</v>
      </c>
      <c r="E1132" s="8" t="s">
        <v>656</v>
      </c>
      <c r="F1132" s="8">
        <v>2</v>
      </c>
      <c r="G1132" s="8" t="s">
        <v>657</v>
      </c>
      <c r="H1132" s="8">
        <v>3</v>
      </c>
      <c r="I1132" s="8" t="s">
        <v>658</v>
      </c>
      <c r="J1132" s="8">
        <v>3</v>
      </c>
      <c r="K1132" s="8" t="s">
        <v>1214</v>
      </c>
      <c r="L1132" s="8">
        <v>3</v>
      </c>
      <c r="M1132" s="8" t="s">
        <v>318</v>
      </c>
      <c r="N1132" s="8" t="s">
        <v>1194</v>
      </c>
      <c r="O1132" s="8" t="s">
        <v>1271</v>
      </c>
      <c r="P1132" s="114" t="s">
        <v>1270</v>
      </c>
      <c r="Q1132" s="8"/>
    </row>
    <row r="1133" spans="1:17" ht="18" customHeight="1" x14ac:dyDescent="0.3">
      <c r="A1133" s="8" t="s">
        <v>1269</v>
      </c>
      <c r="B1133" s="8" t="s">
        <v>1270</v>
      </c>
      <c r="C1133" s="8" t="s">
        <v>655</v>
      </c>
      <c r="D1133" s="8">
        <v>3</v>
      </c>
      <c r="E1133" s="8" t="s">
        <v>656</v>
      </c>
      <c r="F1133" s="8">
        <v>2</v>
      </c>
      <c r="G1133" s="8" t="s">
        <v>657</v>
      </c>
      <c r="H1133" s="8">
        <v>3</v>
      </c>
      <c r="I1133" s="8" t="s">
        <v>658</v>
      </c>
      <c r="J1133" s="8">
        <v>3</v>
      </c>
      <c r="K1133" s="8" t="s">
        <v>1214</v>
      </c>
      <c r="L1133" s="8">
        <v>3</v>
      </c>
      <c r="M1133" s="8" t="s">
        <v>318</v>
      </c>
      <c r="N1133" s="8" t="s">
        <v>1195</v>
      </c>
      <c r="O1133" s="8" t="s">
        <v>1271</v>
      </c>
      <c r="P1133" s="114" t="s">
        <v>1270</v>
      </c>
      <c r="Q1133" s="8"/>
    </row>
    <row r="1134" spans="1:17" ht="18" customHeight="1" x14ac:dyDescent="0.3">
      <c r="A1134" s="8" t="s">
        <v>1269</v>
      </c>
      <c r="B1134" s="8" t="s">
        <v>1270</v>
      </c>
      <c r="C1134" s="8" t="s">
        <v>655</v>
      </c>
      <c r="D1134" s="8">
        <v>3</v>
      </c>
      <c r="E1134" s="8" t="s">
        <v>656</v>
      </c>
      <c r="F1134" s="8">
        <v>2</v>
      </c>
      <c r="G1134" s="8" t="s">
        <v>657</v>
      </c>
      <c r="H1134" s="8">
        <v>3</v>
      </c>
      <c r="I1134" s="8" t="s">
        <v>658</v>
      </c>
      <c r="J1134" s="8">
        <v>3</v>
      </c>
      <c r="K1134" s="8" t="s">
        <v>1214</v>
      </c>
      <c r="L1134" s="8">
        <v>3</v>
      </c>
      <c r="M1134" s="8" t="s">
        <v>318</v>
      </c>
      <c r="N1134" s="8" t="s">
        <v>1196</v>
      </c>
      <c r="O1134" s="8" t="s">
        <v>1271</v>
      </c>
      <c r="P1134" s="114" t="s">
        <v>1270</v>
      </c>
      <c r="Q1134" s="8"/>
    </row>
    <row r="1135" spans="1:17" ht="18" customHeight="1" x14ac:dyDescent="0.3">
      <c r="A1135" s="8" t="s">
        <v>1269</v>
      </c>
      <c r="B1135" s="8" t="s">
        <v>1270</v>
      </c>
      <c r="C1135" s="8" t="s">
        <v>655</v>
      </c>
      <c r="D1135" s="8">
        <v>3</v>
      </c>
      <c r="E1135" s="8" t="s">
        <v>656</v>
      </c>
      <c r="F1135" s="8">
        <v>2</v>
      </c>
      <c r="G1135" s="8" t="s">
        <v>657</v>
      </c>
      <c r="H1135" s="8">
        <v>3</v>
      </c>
      <c r="I1135" s="8" t="s">
        <v>658</v>
      </c>
      <c r="J1135" s="8">
        <v>3</v>
      </c>
      <c r="K1135" s="8" t="s">
        <v>1214</v>
      </c>
      <c r="L1135" s="8">
        <v>3</v>
      </c>
      <c r="M1135" s="8" t="s">
        <v>318</v>
      </c>
      <c r="N1135" s="8" t="s">
        <v>1204</v>
      </c>
      <c r="O1135" s="8" t="s">
        <v>1271</v>
      </c>
      <c r="P1135" s="114" t="s">
        <v>1270</v>
      </c>
      <c r="Q1135" s="8"/>
    </row>
    <row r="1136" spans="1:17" ht="18" customHeight="1" x14ac:dyDescent="0.3">
      <c r="A1136" s="8" t="s">
        <v>1269</v>
      </c>
      <c r="B1136" s="8" t="s">
        <v>1270</v>
      </c>
      <c r="C1136" s="8" t="s">
        <v>655</v>
      </c>
      <c r="D1136" s="8">
        <v>3</v>
      </c>
      <c r="E1136" s="8" t="s">
        <v>656</v>
      </c>
      <c r="F1136" s="8">
        <v>2</v>
      </c>
      <c r="G1136" s="8" t="s">
        <v>657</v>
      </c>
      <c r="H1136" s="8">
        <v>3</v>
      </c>
      <c r="I1136" s="8" t="s">
        <v>658</v>
      </c>
      <c r="J1136" s="8">
        <v>3</v>
      </c>
      <c r="K1136" s="8" t="s">
        <v>1214</v>
      </c>
      <c r="L1136" s="8">
        <v>3</v>
      </c>
      <c r="M1136" s="8" t="s">
        <v>355</v>
      </c>
      <c r="N1136" s="8" t="s">
        <v>1159</v>
      </c>
      <c r="O1136" s="8" t="s">
        <v>1271</v>
      </c>
      <c r="P1136" s="114" t="s">
        <v>1270</v>
      </c>
      <c r="Q1136" s="8"/>
    </row>
    <row r="1137" spans="1:17" ht="18" customHeight="1" x14ac:dyDescent="0.3">
      <c r="A1137" s="8" t="s">
        <v>1269</v>
      </c>
      <c r="B1137" s="8" t="s">
        <v>1270</v>
      </c>
      <c r="C1137" s="8" t="s">
        <v>655</v>
      </c>
      <c r="D1137" s="8">
        <v>3</v>
      </c>
      <c r="E1137" s="8" t="s">
        <v>656</v>
      </c>
      <c r="F1137" s="8">
        <v>2</v>
      </c>
      <c r="G1137" s="8" t="s">
        <v>657</v>
      </c>
      <c r="H1137" s="8">
        <v>3</v>
      </c>
      <c r="I1137" s="8" t="s">
        <v>658</v>
      </c>
      <c r="J1137" s="8">
        <v>3</v>
      </c>
      <c r="K1137" s="8" t="s">
        <v>1214</v>
      </c>
      <c r="L1137" s="8">
        <v>3</v>
      </c>
      <c r="M1137" s="8" t="s">
        <v>355</v>
      </c>
      <c r="N1137" s="8" t="s">
        <v>1161</v>
      </c>
      <c r="O1137" s="8" t="s">
        <v>1271</v>
      </c>
      <c r="P1137" s="114" t="s">
        <v>1270</v>
      </c>
      <c r="Q1137" s="8"/>
    </row>
    <row r="1138" spans="1:17" ht="18" customHeight="1" x14ac:dyDescent="0.3">
      <c r="A1138" s="8" t="s">
        <v>1272</v>
      </c>
      <c r="B1138" s="8" t="s">
        <v>1273</v>
      </c>
      <c r="C1138" s="8" t="s">
        <v>655</v>
      </c>
      <c r="D1138" s="8">
        <v>3</v>
      </c>
      <c r="E1138" s="8" t="s">
        <v>656</v>
      </c>
      <c r="F1138" s="8">
        <v>2</v>
      </c>
      <c r="G1138" s="8" t="s">
        <v>657</v>
      </c>
      <c r="H1138" s="8">
        <v>3</v>
      </c>
      <c r="I1138" s="8" t="s">
        <v>658</v>
      </c>
      <c r="J1138" s="8">
        <v>3</v>
      </c>
      <c r="K1138" s="8" t="s">
        <v>1214</v>
      </c>
      <c r="L1138" s="8">
        <v>3</v>
      </c>
      <c r="M1138" s="8" t="s">
        <v>317</v>
      </c>
      <c r="N1138" s="8" t="s">
        <v>1091</v>
      </c>
      <c r="O1138" s="8" t="s">
        <v>1274</v>
      </c>
      <c r="P1138" s="114" t="s">
        <v>1273</v>
      </c>
      <c r="Q1138" s="8"/>
    </row>
    <row r="1139" spans="1:17" ht="18" customHeight="1" x14ac:dyDescent="0.3">
      <c r="A1139" s="8" t="s">
        <v>1272</v>
      </c>
      <c r="B1139" s="8" t="s">
        <v>1273</v>
      </c>
      <c r="C1139" s="8" t="s">
        <v>655</v>
      </c>
      <c r="D1139" s="8">
        <v>3</v>
      </c>
      <c r="E1139" s="8" t="s">
        <v>656</v>
      </c>
      <c r="F1139" s="8">
        <v>2</v>
      </c>
      <c r="G1139" s="8" t="s">
        <v>657</v>
      </c>
      <c r="H1139" s="8">
        <v>3</v>
      </c>
      <c r="I1139" s="8" t="s">
        <v>658</v>
      </c>
      <c r="J1139" s="8">
        <v>3</v>
      </c>
      <c r="K1139" s="8" t="s">
        <v>1214</v>
      </c>
      <c r="L1139" s="8">
        <v>3</v>
      </c>
      <c r="M1139" s="8" t="s">
        <v>317</v>
      </c>
      <c r="N1139" s="8" t="s">
        <v>1093</v>
      </c>
      <c r="O1139" s="8" t="s">
        <v>1274</v>
      </c>
      <c r="P1139" s="114" t="s">
        <v>1273</v>
      </c>
      <c r="Q1139" s="8"/>
    </row>
    <row r="1140" spans="1:17" ht="18" customHeight="1" x14ac:dyDescent="0.3">
      <c r="A1140" s="8" t="s">
        <v>1272</v>
      </c>
      <c r="B1140" s="8" t="s">
        <v>1273</v>
      </c>
      <c r="C1140" s="8" t="s">
        <v>655</v>
      </c>
      <c r="D1140" s="8">
        <v>3</v>
      </c>
      <c r="E1140" s="8" t="s">
        <v>656</v>
      </c>
      <c r="F1140" s="8">
        <v>2</v>
      </c>
      <c r="G1140" s="8" t="s">
        <v>657</v>
      </c>
      <c r="H1140" s="8">
        <v>3</v>
      </c>
      <c r="I1140" s="8" t="s">
        <v>658</v>
      </c>
      <c r="J1140" s="8">
        <v>3</v>
      </c>
      <c r="K1140" s="8" t="s">
        <v>1214</v>
      </c>
      <c r="L1140" s="8">
        <v>3</v>
      </c>
      <c r="M1140" s="8" t="s">
        <v>317</v>
      </c>
      <c r="N1140" s="8" t="s">
        <v>1095</v>
      </c>
      <c r="O1140" s="8" t="s">
        <v>1274</v>
      </c>
      <c r="P1140" s="114" t="s">
        <v>1273</v>
      </c>
      <c r="Q1140" s="8"/>
    </row>
    <row r="1141" spans="1:17" ht="18" customHeight="1" x14ac:dyDescent="0.3">
      <c r="A1141" s="8" t="s">
        <v>1272</v>
      </c>
      <c r="B1141" s="8" t="s">
        <v>1273</v>
      </c>
      <c r="C1141" s="8" t="s">
        <v>655</v>
      </c>
      <c r="D1141" s="8">
        <v>3</v>
      </c>
      <c r="E1141" s="8" t="s">
        <v>656</v>
      </c>
      <c r="F1141" s="8">
        <v>2</v>
      </c>
      <c r="G1141" s="8" t="s">
        <v>657</v>
      </c>
      <c r="H1141" s="8">
        <v>3</v>
      </c>
      <c r="I1141" s="8" t="s">
        <v>658</v>
      </c>
      <c r="J1141" s="8">
        <v>3</v>
      </c>
      <c r="K1141" s="8" t="s">
        <v>1214</v>
      </c>
      <c r="L1141" s="8">
        <v>3</v>
      </c>
      <c r="M1141" s="8" t="s">
        <v>317</v>
      </c>
      <c r="N1141" s="8" t="s">
        <v>1096</v>
      </c>
      <c r="O1141" s="8" t="s">
        <v>1274</v>
      </c>
      <c r="P1141" s="114" t="s">
        <v>1273</v>
      </c>
      <c r="Q1141" s="8"/>
    </row>
    <row r="1142" spans="1:17" ht="18" customHeight="1" x14ac:dyDescent="0.3">
      <c r="A1142" s="8" t="s">
        <v>1272</v>
      </c>
      <c r="B1142" s="8" t="s">
        <v>1273</v>
      </c>
      <c r="C1142" s="8" t="s">
        <v>655</v>
      </c>
      <c r="D1142" s="8">
        <v>3</v>
      </c>
      <c r="E1142" s="8" t="s">
        <v>656</v>
      </c>
      <c r="F1142" s="8">
        <v>2</v>
      </c>
      <c r="G1142" s="8" t="s">
        <v>657</v>
      </c>
      <c r="H1142" s="8">
        <v>3</v>
      </c>
      <c r="I1142" s="8" t="s">
        <v>658</v>
      </c>
      <c r="J1142" s="8">
        <v>3</v>
      </c>
      <c r="K1142" s="8" t="s">
        <v>1214</v>
      </c>
      <c r="L1142" s="8">
        <v>3</v>
      </c>
      <c r="M1142" s="8" t="s">
        <v>317</v>
      </c>
      <c r="N1142" s="8" t="s">
        <v>1098</v>
      </c>
      <c r="O1142" s="8" t="s">
        <v>1274</v>
      </c>
      <c r="P1142" s="114" t="s">
        <v>1273</v>
      </c>
      <c r="Q1142" s="8"/>
    </row>
    <row r="1143" spans="1:17" ht="18" customHeight="1" x14ac:dyDescent="0.3">
      <c r="A1143" s="8" t="s">
        <v>1272</v>
      </c>
      <c r="B1143" s="8" t="s">
        <v>1273</v>
      </c>
      <c r="C1143" s="8" t="s">
        <v>655</v>
      </c>
      <c r="D1143" s="8">
        <v>3</v>
      </c>
      <c r="E1143" s="8" t="s">
        <v>656</v>
      </c>
      <c r="F1143" s="8">
        <v>2</v>
      </c>
      <c r="G1143" s="8" t="s">
        <v>657</v>
      </c>
      <c r="H1143" s="8">
        <v>3</v>
      </c>
      <c r="I1143" s="8" t="s">
        <v>658</v>
      </c>
      <c r="J1143" s="8">
        <v>3</v>
      </c>
      <c r="K1143" s="8" t="s">
        <v>1214</v>
      </c>
      <c r="L1143" s="8">
        <v>3</v>
      </c>
      <c r="M1143" s="8" t="s">
        <v>317</v>
      </c>
      <c r="N1143" s="8" t="s">
        <v>1099</v>
      </c>
      <c r="O1143" s="8" t="s">
        <v>1274</v>
      </c>
      <c r="P1143" s="114" t="s">
        <v>1273</v>
      </c>
      <c r="Q1143" s="8"/>
    </row>
    <row r="1144" spans="1:17" ht="18" customHeight="1" x14ac:dyDescent="0.3">
      <c r="A1144" s="8" t="s">
        <v>1272</v>
      </c>
      <c r="B1144" s="8" t="s">
        <v>1273</v>
      </c>
      <c r="C1144" s="8" t="s">
        <v>655</v>
      </c>
      <c r="D1144" s="8">
        <v>3</v>
      </c>
      <c r="E1144" s="8" t="s">
        <v>656</v>
      </c>
      <c r="F1144" s="8">
        <v>2</v>
      </c>
      <c r="G1144" s="8" t="s">
        <v>657</v>
      </c>
      <c r="H1144" s="8">
        <v>3</v>
      </c>
      <c r="I1144" s="8" t="s">
        <v>658</v>
      </c>
      <c r="J1144" s="8">
        <v>3</v>
      </c>
      <c r="K1144" s="8" t="s">
        <v>1214</v>
      </c>
      <c r="L1144" s="8">
        <v>3</v>
      </c>
      <c r="M1144" s="8" t="s">
        <v>317</v>
      </c>
      <c r="N1144" s="8" t="s">
        <v>1100</v>
      </c>
      <c r="O1144" s="8" t="s">
        <v>1274</v>
      </c>
      <c r="P1144" s="114" t="s">
        <v>1273</v>
      </c>
      <c r="Q1144" s="8"/>
    </row>
    <row r="1145" spans="1:17" ht="18" customHeight="1" x14ac:dyDescent="0.3">
      <c r="A1145" s="8" t="s">
        <v>1272</v>
      </c>
      <c r="B1145" s="8" t="s">
        <v>1273</v>
      </c>
      <c r="C1145" s="8" t="s">
        <v>655</v>
      </c>
      <c r="D1145" s="8">
        <v>3</v>
      </c>
      <c r="E1145" s="8" t="s">
        <v>656</v>
      </c>
      <c r="F1145" s="8">
        <v>2</v>
      </c>
      <c r="G1145" s="8" t="s">
        <v>657</v>
      </c>
      <c r="H1145" s="8">
        <v>3</v>
      </c>
      <c r="I1145" s="8" t="s">
        <v>658</v>
      </c>
      <c r="J1145" s="8">
        <v>3</v>
      </c>
      <c r="K1145" s="8" t="s">
        <v>1214</v>
      </c>
      <c r="L1145" s="8">
        <v>3</v>
      </c>
      <c r="M1145" s="8" t="s">
        <v>317</v>
      </c>
      <c r="N1145" s="8" t="s">
        <v>1101</v>
      </c>
      <c r="O1145" s="8" t="s">
        <v>1274</v>
      </c>
      <c r="P1145" s="114" t="s">
        <v>1273</v>
      </c>
      <c r="Q1145" s="8"/>
    </row>
    <row r="1146" spans="1:17" ht="18" customHeight="1" x14ac:dyDescent="0.3">
      <c r="A1146" s="8" t="s">
        <v>1272</v>
      </c>
      <c r="B1146" s="8" t="s">
        <v>1273</v>
      </c>
      <c r="C1146" s="8" t="s">
        <v>655</v>
      </c>
      <c r="D1146" s="8">
        <v>3</v>
      </c>
      <c r="E1146" s="8" t="s">
        <v>656</v>
      </c>
      <c r="F1146" s="8">
        <v>2</v>
      </c>
      <c r="G1146" s="8" t="s">
        <v>657</v>
      </c>
      <c r="H1146" s="8">
        <v>3</v>
      </c>
      <c r="I1146" s="8" t="s">
        <v>658</v>
      </c>
      <c r="J1146" s="8">
        <v>3</v>
      </c>
      <c r="K1146" s="8" t="s">
        <v>1214</v>
      </c>
      <c r="L1146" s="8">
        <v>3</v>
      </c>
      <c r="M1146" s="8" t="s">
        <v>317</v>
      </c>
      <c r="N1146" s="8" t="s">
        <v>1105</v>
      </c>
      <c r="O1146" s="8" t="s">
        <v>1274</v>
      </c>
      <c r="P1146" s="114" t="s">
        <v>1273</v>
      </c>
      <c r="Q1146" s="8"/>
    </row>
    <row r="1147" spans="1:17" ht="18" customHeight="1" x14ac:dyDescent="0.3">
      <c r="A1147" s="8" t="s">
        <v>1272</v>
      </c>
      <c r="B1147" s="8" t="s">
        <v>1273</v>
      </c>
      <c r="C1147" s="8" t="s">
        <v>655</v>
      </c>
      <c r="D1147" s="8">
        <v>3</v>
      </c>
      <c r="E1147" s="8" t="s">
        <v>656</v>
      </c>
      <c r="F1147" s="8">
        <v>2</v>
      </c>
      <c r="G1147" s="8" t="s">
        <v>657</v>
      </c>
      <c r="H1147" s="8">
        <v>3</v>
      </c>
      <c r="I1147" s="8" t="s">
        <v>658</v>
      </c>
      <c r="J1147" s="8">
        <v>3</v>
      </c>
      <c r="K1147" s="8" t="s">
        <v>1214</v>
      </c>
      <c r="L1147" s="8">
        <v>3</v>
      </c>
      <c r="M1147" s="8" t="s">
        <v>317</v>
      </c>
      <c r="N1147" s="8" t="s">
        <v>1106</v>
      </c>
      <c r="O1147" s="8" t="s">
        <v>1274</v>
      </c>
      <c r="P1147" s="114" t="s">
        <v>1273</v>
      </c>
      <c r="Q1147" s="8"/>
    </row>
    <row r="1148" spans="1:17" ht="18" customHeight="1" x14ac:dyDescent="0.3">
      <c r="A1148" s="8" t="s">
        <v>1272</v>
      </c>
      <c r="B1148" s="8" t="s">
        <v>1273</v>
      </c>
      <c r="C1148" s="8" t="s">
        <v>655</v>
      </c>
      <c r="D1148" s="8">
        <v>3</v>
      </c>
      <c r="E1148" s="8" t="s">
        <v>656</v>
      </c>
      <c r="F1148" s="8">
        <v>2</v>
      </c>
      <c r="G1148" s="8" t="s">
        <v>657</v>
      </c>
      <c r="H1148" s="8">
        <v>3</v>
      </c>
      <c r="I1148" s="8" t="s">
        <v>658</v>
      </c>
      <c r="J1148" s="8">
        <v>3</v>
      </c>
      <c r="K1148" s="8" t="s">
        <v>1214</v>
      </c>
      <c r="L1148" s="8">
        <v>3</v>
      </c>
      <c r="M1148" s="8" t="s">
        <v>317</v>
      </c>
      <c r="N1148" s="8" t="s">
        <v>1107</v>
      </c>
      <c r="O1148" s="8" t="s">
        <v>1274</v>
      </c>
      <c r="P1148" s="114" t="s">
        <v>1273</v>
      </c>
      <c r="Q1148" s="8"/>
    </row>
    <row r="1149" spans="1:17" ht="18" customHeight="1" x14ac:dyDescent="0.3">
      <c r="A1149" s="8" t="s">
        <v>1272</v>
      </c>
      <c r="B1149" s="8" t="s">
        <v>1273</v>
      </c>
      <c r="C1149" s="8" t="s">
        <v>655</v>
      </c>
      <c r="D1149" s="8">
        <v>3</v>
      </c>
      <c r="E1149" s="8" t="s">
        <v>656</v>
      </c>
      <c r="F1149" s="8">
        <v>2</v>
      </c>
      <c r="G1149" s="8" t="s">
        <v>657</v>
      </c>
      <c r="H1149" s="8">
        <v>3</v>
      </c>
      <c r="I1149" s="8" t="s">
        <v>658</v>
      </c>
      <c r="J1149" s="8">
        <v>3</v>
      </c>
      <c r="K1149" s="8" t="s">
        <v>1214</v>
      </c>
      <c r="L1149" s="8">
        <v>3</v>
      </c>
      <c r="M1149" s="8" t="s">
        <v>317</v>
      </c>
      <c r="N1149" s="8" t="s">
        <v>1108</v>
      </c>
      <c r="O1149" s="8" t="s">
        <v>1274</v>
      </c>
      <c r="P1149" s="114" t="s">
        <v>1273</v>
      </c>
      <c r="Q1149" s="8"/>
    </row>
    <row r="1150" spans="1:17" ht="18" customHeight="1" x14ac:dyDescent="0.3">
      <c r="A1150" s="8" t="s">
        <v>1272</v>
      </c>
      <c r="B1150" s="8" t="s">
        <v>1273</v>
      </c>
      <c r="C1150" s="8" t="s">
        <v>655</v>
      </c>
      <c r="D1150" s="8">
        <v>3</v>
      </c>
      <c r="E1150" s="8" t="s">
        <v>656</v>
      </c>
      <c r="F1150" s="8">
        <v>2</v>
      </c>
      <c r="G1150" s="8" t="s">
        <v>657</v>
      </c>
      <c r="H1150" s="8">
        <v>3</v>
      </c>
      <c r="I1150" s="8" t="s">
        <v>658</v>
      </c>
      <c r="J1150" s="8">
        <v>3</v>
      </c>
      <c r="K1150" s="8" t="s">
        <v>1214</v>
      </c>
      <c r="L1150" s="8">
        <v>3</v>
      </c>
      <c r="M1150" s="8" t="s">
        <v>317</v>
      </c>
      <c r="N1150" s="8" t="s">
        <v>1109</v>
      </c>
      <c r="O1150" s="8" t="s">
        <v>1274</v>
      </c>
      <c r="P1150" s="114" t="s">
        <v>1273</v>
      </c>
      <c r="Q1150" s="8"/>
    </row>
    <row r="1151" spans="1:17" ht="18" customHeight="1" x14ac:dyDescent="0.3">
      <c r="A1151" s="8" t="s">
        <v>1272</v>
      </c>
      <c r="B1151" s="8" t="s">
        <v>1273</v>
      </c>
      <c r="C1151" s="8" t="s">
        <v>655</v>
      </c>
      <c r="D1151" s="8">
        <v>3</v>
      </c>
      <c r="E1151" s="8" t="s">
        <v>656</v>
      </c>
      <c r="F1151" s="8">
        <v>2</v>
      </c>
      <c r="G1151" s="8" t="s">
        <v>657</v>
      </c>
      <c r="H1151" s="8">
        <v>3</v>
      </c>
      <c r="I1151" s="8" t="s">
        <v>658</v>
      </c>
      <c r="J1151" s="8">
        <v>3</v>
      </c>
      <c r="K1151" s="8" t="s">
        <v>1214</v>
      </c>
      <c r="L1151" s="8">
        <v>3</v>
      </c>
      <c r="M1151" s="8" t="s">
        <v>317</v>
      </c>
      <c r="N1151" s="8" t="s">
        <v>1110</v>
      </c>
      <c r="O1151" s="8" t="s">
        <v>1274</v>
      </c>
      <c r="P1151" s="114" t="s">
        <v>1273</v>
      </c>
      <c r="Q1151" s="8"/>
    </row>
    <row r="1152" spans="1:17" ht="18" customHeight="1" x14ac:dyDescent="0.3">
      <c r="A1152" s="8" t="s">
        <v>1272</v>
      </c>
      <c r="B1152" s="8" t="s">
        <v>1273</v>
      </c>
      <c r="C1152" s="8" t="s">
        <v>655</v>
      </c>
      <c r="D1152" s="8">
        <v>3</v>
      </c>
      <c r="E1152" s="8" t="s">
        <v>656</v>
      </c>
      <c r="F1152" s="8">
        <v>2</v>
      </c>
      <c r="G1152" s="8" t="s">
        <v>657</v>
      </c>
      <c r="H1152" s="8">
        <v>3</v>
      </c>
      <c r="I1152" s="8" t="s">
        <v>658</v>
      </c>
      <c r="J1152" s="8">
        <v>3</v>
      </c>
      <c r="K1152" s="8" t="s">
        <v>1214</v>
      </c>
      <c r="L1152" s="8">
        <v>3</v>
      </c>
      <c r="M1152" s="8" t="s">
        <v>317</v>
      </c>
      <c r="N1152" s="8" t="s">
        <v>1118</v>
      </c>
      <c r="O1152" s="8" t="s">
        <v>1274</v>
      </c>
      <c r="P1152" s="114" t="s">
        <v>1273</v>
      </c>
      <c r="Q1152" s="8"/>
    </row>
    <row r="1153" spans="1:17" ht="18" customHeight="1" x14ac:dyDescent="0.3">
      <c r="A1153" s="8" t="s">
        <v>1272</v>
      </c>
      <c r="B1153" s="8" t="s">
        <v>1273</v>
      </c>
      <c r="C1153" s="8" t="s">
        <v>655</v>
      </c>
      <c r="D1153" s="8">
        <v>3</v>
      </c>
      <c r="E1153" s="8" t="s">
        <v>656</v>
      </c>
      <c r="F1153" s="8">
        <v>2</v>
      </c>
      <c r="G1153" s="8" t="s">
        <v>657</v>
      </c>
      <c r="H1153" s="8">
        <v>3</v>
      </c>
      <c r="I1153" s="8" t="s">
        <v>658</v>
      </c>
      <c r="J1153" s="8">
        <v>3</v>
      </c>
      <c r="K1153" s="8" t="s">
        <v>1214</v>
      </c>
      <c r="L1153" s="8">
        <v>3</v>
      </c>
      <c r="M1153" s="8" t="s">
        <v>317</v>
      </c>
      <c r="N1153" s="8" t="s">
        <v>1125</v>
      </c>
      <c r="O1153" s="8" t="s">
        <v>1274</v>
      </c>
      <c r="P1153" s="114" t="s">
        <v>1273</v>
      </c>
      <c r="Q1153" s="8"/>
    </row>
    <row r="1154" spans="1:17" ht="18" customHeight="1" x14ac:dyDescent="0.3">
      <c r="A1154" s="8" t="s">
        <v>1272</v>
      </c>
      <c r="B1154" s="8" t="s">
        <v>1273</v>
      </c>
      <c r="C1154" s="8" t="s">
        <v>655</v>
      </c>
      <c r="D1154" s="8">
        <v>3</v>
      </c>
      <c r="E1154" s="8" t="s">
        <v>656</v>
      </c>
      <c r="F1154" s="8">
        <v>2</v>
      </c>
      <c r="G1154" s="8" t="s">
        <v>657</v>
      </c>
      <c r="H1154" s="8">
        <v>3</v>
      </c>
      <c r="I1154" s="8" t="s">
        <v>658</v>
      </c>
      <c r="J1154" s="8">
        <v>3</v>
      </c>
      <c r="K1154" s="8" t="s">
        <v>1214</v>
      </c>
      <c r="L1154" s="8">
        <v>3</v>
      </c>
      <c r="M1154" s="8" t="s">
        <v>317</v>
      </c>
      <c r="N1154" s="8" t="s">
        <v>1126</v>
      </c>
      <c r="O1154" s="8" t="s">
        <v>1274</v>
      </c>
      <c r="P1154" s="114" t="s">
        <v>1273</v>
      </c>
      <c r="Q1154" s="8"/>
    </row>
    <row r="1155" spans="1:17" ht="18" customHeight="1" x14ac:dyDescent="0.3">
      <c r="A1155" s="8" t="s">
        <v>1272</v>
      </c>
      <c r="B1155" s="8" t="s">
        <v>1273</v>
      </c>
      <c r="C1155" s="8" t="s">
        <v>655</v>
      </c>
      <c r="D1155" s="8">
        <v>3</v>
      </c>
      <c r="E1155" s="8" t="s">
        <v>656</v>
      </c>
      <c r="F1155" s="8">
        <v>2</v>
      </c>
      <c r="G1155" s="8" t="s">
        <v>657</v>
      </c>
      <c r="H1155" s="8">
        <v>3</v>
      </c>
      <c r="I1155" s="8" t="s">
        <v>658</v>
      </c>
      <c r="J1155" s="8">
        <v>3</v>
      </c>
      <c r="K1155" s="8" t="s">
        <v>1214</v>
      </c>
      <c r="L1155" s="8">
        <v>3</v>
      </c>
      <c r="M1155" s="8" t="s">
        <v>317</v>
      </c>
      <c r="N1155" s="8" t="s">
        <v>1127</v>
      </c>
      <c r="O1155" s="8" t="s">
        <v>1274</v>
      </c>
      <c r="P1155" s="114" t="s">
        <v>1273</v>
      </c>
      <c r="Q1155" s="8"/>
    </row>
    <row r="1156" spans="1:17" ht="18" customHeight="1" x14ac:dyDescent="0.3">
      <c r="A1156" s="8" t="s">
        <v>1272</v>
      </c>
      <c r="B1156" s="8" t="s">
        <v>1273</v>
      </c>
      <c r="C1156" s="8" t="s">
        <v>655</v>
      </c>
      <c r="D1156" s="8">
        <v>3</v>
      </c>
      <c r="E1156" s="8" t="s">
        <v>656</v>
      </c>
      <c r="F1156" s="8">
        <v>2</v>
      </c>
      <c r="G1156" s="8" t="s">
        <v>657</v>
      </c>
      <c r="H1156" s="8">
        <v>3</v>
      </c>
      <c r="I1156" s="8" t="s">
        <v>658</v>
      </c>
      <c r="J1156" s="8">
        <v>3</v>
      </c>
      <c r="K1156" s="8" t="s">
        <v>1214</v>
      </c>
      <c r="L1156" s="8">
        <v>3</v>
      </c>
      <c r="M1156" s="8" t="s">
        <v>317</v>
      </c>
      <c r="N1156" s="8" t="s">
        <v>1128</v>
      </c>
      <c r="O1156" s="8" t="s">
        <v>1274</v>
      </c>
      <c r="P1156" s="114" t="s">
        <v>1273</v>
      </c>
      <c r="Q1156" s="8"/>
    </row>
    <row r="1157" spans="1:17" ht="18" customHeight="1" x14ac:dyDescent="0.3">
      <c r="A1157" s="8" t="s">
        <v>1272</v>
      </c>
      <c r="B1157" s="8" t="s">
        <v>1273</v>
      </c>
      <c r="C1157" s="8" t="s">
        <v>655</v>
      </c>
      <c r="D1157" s="8">
        <v>3</v>
      </c>
      <c r="E1157" s="8" t="s">
        <v>656</v>
      </c>
      <c r="F1157" s="8">
        <v>2</v>
      </c>
      <c r="G1157" s="8" t="s">
        <v>657</v>
      </c>
      <c r="H1157" s="8">
        <v>3</v>
      </c>
      <c r="I1157" s="8" t="s">
        <v>658</v>
      </c>
      <c r="J1157" s="8">
        <v>3</v>
      </c>
      <c r="K1157" s="8" t="s">
        <v>1214</v>
      </c>
      <c r="L1157" s="8">
        <v>3</v>
      </c>
      <c r="M1157" s="8" t="s">
        <v>317</v>
      </c>
      <c r="N1157" s="8" t="s">
        <v>1130</v>
      </c>
      <c r="O1157" s="8" t="s">
        <v>1274</v>
      </c>
      <c r="P1157" s="114" t="s">
        <v>1273</v>
      </c>
      <c r="Q1157" s="8"/>
    </row>
    <row r="1158" spans="1:17" ht="18" customHeight="1" x14ac:dyDescent="0.3">
      <c r="A1158" s="8" t="s">
        <v>1272</v>
      </c>
      <c r="B1158" s="8" t="s">
        <v>1273</v>
      </c>
      <c r="C1158" s="8" t="s">
        <v>655</v>
      </c>
      <c r="D1158" s="8">
        <v>3</v>
      </c>
      <c r="E1158" s="8" t="s">
        <v>656</v>
      </c>
      <c r="F1158" s="8">
        <v>2</v>
      </c>
      <c r="G1158" s="8" t="s">
        <v>657</v>
      </c>
      <c r="H1158" s="8">
        <v>3</v>
      </c>
      <c r="I1158" s="8" t="s">
        <v>658</v>
      </c>
      <c r="J1158" s="8">
        <v>3</v>
      </c>
      <c r="K1158" s="8" t="s">
        <v>1214</v>
      </c>
      <c r="L1158" s="8">
        <v>3</v>
      </c>
      <c r="M1158" s="8" t="s">
        <v>317</v>
      </c>
      <c r="N1158" s="8" t="s">
        <v>1131</v>
      </c>
      <c r="O1158" s="8" t="s">
        <v>1274</v>
      </c>
      <c r="P1158" s="114" t="s">
        <v>1273</v>
      </c>
      <c r="Q1158" s="8"/>
    </row>
    <row r="1159" spans="1:17" ht="18" customHeight="1" x14ac:dyDescent="0.3">
      <c r="A1159" s="8" t="s">
        <v>1272</v>
      </c>
      <c r="B1159" s="8" t="s">
        <v>1273</v>
      </c>
      <c r="C1159" s="8" t="s">
        <v>655</v>
      </c>
      <c r="D1159" s="8">
        <v>3</v>
      </c>
      <c r="E1159" s="8" t="s">
        <v>656</v>
      </c>
      <c r="F1159" s="8">
        <v>2</v>
      </c>
      <c r="G1159" s="8" t="s">
        <v>657</v>
      </c>
      <c r="H1159" s="8">
        <v>3</v>
      </c>
      <c r="I1159" s="8" t="s">
        <v>658</v>
      </c>
      <c r="J1159" s="8">
        <v>3</v>
      </c>
      <c r="K1159" s="8" t="s">
        <v>1214</v>
      </c>
      <c r="L1159" s="8">
        <v>3</v>
      </c>
      <c r="M1159" s="8" t="s">
        <v>317</v>
      </c>
      <c r="N1159" s="8" t="s">
        <v>1132</v>
      </c>
      <c r="O1159" s="8" t="s">
        <v>1274</v>
      </c>
      <c r="P1159" s="114" t="s">
        <v>1273</v>
      </c>
      <c r="Q1159" s="8"/>
    </row>
    <row r="1160" spans="1:17" ht="18" customHeight="1" x14ac:dyDescent="0.3">
      <c r="A1160" s="8" t="s">
        <v>1272</v>
      </c>
      <c r="B1160" s="8" t="s">
        <v>1273</v>
      </c>
      <c r="C1160" s="8" t="s">
        <v>655</v>
      </c>
      <c r="D1160" s="8">
        <v>3</v>
      </c>
      <c r="E1160" s="8" t="s">
        <v>656</v>
      </c>
      <c r="F1160" s="8">
        <v>2</v>
      </c>
      <c r="G1160" s="8" t="s">
        <v>657</v>
      </c>
      <c r="H1160" s="8">
        <v>3</v>
      </c>
      <c r="I1160" s="8" t="s">
        <v>658</v>
      </c>
      <c r="J1160" s="8">
        <v>3</v>
      </c>
      <c r="K1160" s="8" t="s">
        <v>1214</v>
      </c>
      <c r="L1160" s="8">
        <v>3</v>
      </c>
      <c r="M1160" s="8" t="s">
        <v>317</v>
      </c>
      <c r="N1160" s="8" t="s">
        <v>1140</v>
      </c>
      <c r="O1160" s="8" t="s">
        <v>1274</v>
      </c>
      <c r="P1160" s="114" t="s">
        <v>1273</v>
      </c>
      <c r="Q1160" s="8"/>
    </row>
    <row r="1161" spans="1:17" ht="18" customHeight="1" x14ac:dyDescent="0.3">
      <c r="A1161" s="8" t="s">
        <v>1272</v>
      </c>
      <c r="B1161" s="8" t="s">
        <v>1273</v>
      </c>
      <c r="C1161" s="8" t="s">
        <v>655</v>
      </c>
      <c r="D1161" s="8">
        <v>3</v>
      </c>
      <c r="E1161" s="8" t="s">
        <v>656</v>
      </c>
      <c r="F1161" s="8">
        <v>2</v>
      </c>
      <c r="G1161" s="8" t="s">
        <v>657</v>
      </c>
      <c r="H1161" s="8">
        <v>3</v>
      </c>
      <c r="I1161" s="8" t="s">
        <v>658</v>
      </c>
      <c r="J1161" s="8">
        <v>3</v>
      </c>
      <c r="K1161" s="8" t="s">
        <v>1214</v>
      </c>
      <c r="L1161" s="8">
        <v>3</v>
      </c>
      <c r="M1161" s="8" t="s">
        <v>317</v>
      </c>
      <c r="N1161" s="8" t="s">
        <v>1141</v>
      </c>
      <c r="O1161" s="8" t="s">
        <v>1274</v>
      </c>
      <c r="P1161" s="114" t="s">
        <v>1273</v>
      </c>
      <c r="Q1161" s="8"/>
    </row>
    <row r="1162" spans="1:17" ht="18" customHeight="1" x14ac:dyDescent="0.3">
      <c r="A1162" s="8" t="s">
        <v>1272</v>
      </c>
      <c r="B1162" s="8" t="s">
        <v>1273</v>
      </c>
      <c r="C1162" s="8" t="s">
        <v>655</v>
      </c>
      <c r="D1162" s="8">
        <v>3</v>
      </c>
      <c r="E1162" s="8" t="s">
        <v>656</v>
      </c>
      <c r="F1162" s="8">
        <v>2</v>
      </c>
      <c r="G1162" s="8" t="s">
        <v>657</v>
      </c>
      <c r="H1162" s="8">
        <v>3</v>
      </c>
      <c r="I1162" s="8" t="s">
        <v>658</v>
      </c>
      <c r="J1162" s="8">
        <v>3</v>
      </c>
      <c r="K1162" s="8" t="s">
        <v>1214</v>
      </c>
      <c r="L1162" s="8">
        <v>3</v>
      </c>
      <c r="M1162" s="8" t="s">
        <v>317</v>
      </c>
      <c r="N1162" s="8" t="s">
        <v>1142</v>
      </c>
      <c r="O1162" s="8" t="s">
        <v>1274</v>
      </c>
      <c r="P1162" s="114" t="s">
        <v>1273</v>
      </c>
      <c r="Q1162" s="8"/>
    </row>
    <row r="1163" spans="1:17" ht="18" customHeight="1" x14ac:dyDescent="0.3">
      <c r="A1163" s="8" t="s">
        <v>1272</v>
      </c>
      <c r="B1163" s="8" t="s">
        <v>1273</v>
      </c>
      <c r="C1163" s="8" t="s">
        <v>655</v>
      </c>
      <c r="D1163" s="8">
        <v>3</v>
      </c>
      <c r="E1163" s="8" t="s">
        <v>656</v>
      </c>
      <c r="F1163" s="8">
        <v>2</v>
      </c>
      <c r="G1163" s="8" t="s">
        <v>657</v>
      </c>
      <c r="H1163" s="8">
        <v>3</v>
      </c>
      <c r="I1163" s="8" t="s">
        <v>658</v>
      </c>
      <c r="J1163" s="8">
        <v>3</v>
      </c>
      <c r="K1163" s="8" t="s">
        <v>1214</v>
      </c>
      <c r="L1163" s="8">
        <v>3</v>
      </c>
      <c r="M1163" s="8" t="s">
        <v>317</v>
      </c>
      <c r="N1163" s="8" t="s">
        <v>1143</v>
      </c>
      <c r="O1163" s="8" t="s">
        <v>1274</v>
      </c>
      <c r="P1163" s="114" t="s">
        <v>1273</v>
      </c>
      <c r="Q1163" s="8"/>
    </row>
    <row r="1164" spans="1:17" ht="18" customHeight="1" x14ac:dyDescent="0.3">
      <c r="A1164" s="8" t="s">
        <v>1272</v>
      </c>
      <c r="B1164" s="8" t="s">
        <v>1273</v>
      </c>
      <c r="C1164" s="8" t="s">
        <v>655</v>
      </c>
      <c r="D1164" s="8">
        <v>3</v>
      </c>
      <c r="E1164" s="8" t="s">
        <v>656</v>
      </c>
      <c r="F1164" s="8">
        <v>2</v>
      </c>
      <c r="G1164" s="8" t="s">
        <v>657</v>
      </c>
      <c r="H1164" s="8">
        <v>3</v>
      </c>
      <c r="I1164" s="8" t="s">
        <v>658</v>
      </c>
      <c r="J1164" s="8">
        <v>3</v>
      </c>
      <c r="K1164" s="8" t="s">
        <v>1214</v>
      </c>
      <c r="L1164" s="8">
        <v>3</v>
      </c>
      <c r="M1164" s="8" t="s">
        <v>317</v>
      </c>
      <c r="N1164" s="8" t="s">
        <v>1144</v>
      </c>
      <c r="O1164" s="8" t="s">
        <v>1274</v>
      </c>
      <c r="P1164" s="114" t="s">
        <v>1273</v>
      </c>
      <c r="Q1164" s="8"/>
    </row>
    <row r="1165" spans="1:17" ht="18" customHeight="1" x14ac:dyDescent="0.3">
      <c r="A1165" s="8" t="s">
        <v>1272</v>
      </c>
      <c r="B1165" s="8" t="s">
        <v>1273</v>
      </c>
      <c r="C1165" s="8" t="s">
        <v>655</v>
      </c>
      <c r="D1165" s="8">
        <v>3</v>
      </c>
      <c r="E1165" s="8" t="s">
        <v>656</v>
      </c>
      <c r="F1165" s="8">
        <v>2</v>
      </c>
      <c r="G1165" s="8" t="s">
        <v>657</v>
      </c>
      <c r="H1165" s="8">
        <v>3</v>
      </c>
      <c r="I1165" s="8" t="s">
        <v>658</v>
      </c>
      <c r="J1165" s="8">
        <v>3</v>
      </c>
      <c r="K1165" s="8" t="s">
        <v>1214</v>
      </c>
      <c r="L1165" s="8">
        <v>3</v>
      </c>
      <c r="M1165" s="8" t="s">
        <v>317</v>
      </c>
      <c r="N1165" s="8" t="s">
        <v>1145</v>
      </c>
      <c r="O1165" s="8" t="s">
        <v>1274</v>
      </c>
      <c r="P1165" s="114" t="s">
        <v>1273</v>
      </c>
      <c r="Q1165" s="8"/>
    </row>
    <row r="1166" spans="1:17" ht="18" customHeight="1" x14ac:dyDescent="0.3">
      <c r="A1166" s="8" t="s">
        <v>1272</v>
      </c>
      <c r="B1166" s="8" t="s">
        <v>1273</v>
      </c>
      <c r="C1166" s="8" t="s">
        <v>655</v>
      </c>
      <c r="D1166" s="8">
        <v>3</v>
      </c>
      <c r="E1166" s="8" t="s">
        <v>656</v>
      </c>
      <c r="F1166" s="8">
        <v>2</v>
      </c>
      <c r="G1166" s="8" t="s">
        <v>657</v>
      </c>
      <c r="H1166" s="8">
        <v>3</v>
      </c>
      <c r="I1166" s="8" t="s">
        <v>658</v>
      </c>
      <c r="J1166" s="8">
        <v>3</v>
      </c>
      <c r="K1166" s="8" t="s">
        <v>1214</v>
      </c>
      <c r="L1166" s="8">
        <v>3</v>
      </c>
      <c r="M1166" s="8" t="s">
        <v>317</v>
      </c>
      <c r="N1166" s="8" t="s">
        <v>1146</v>
      </c>
      <c r="O1166" s="8" t="s">
        <v>1274</v>
      </c>
      <c r="P1166" s="114" t="s">
        <v>1273</v>
      </c>
      <c r="Q1166" s="8"/>
    </row>
    <row r="1167" spans="1:17" ht="18" customHeight="1" x14ac:dyDescent="0.3">
      <c r="A1167" s="8" t="s">
        <v>1272</v>
      </c>
      <c r="B1167" s="8" t="s">
        <v>1273</v>
      </c>
      <c r="C1167" s="8" t="s">
        <v>655</v>
      </c>
      <c r="D1167" s="8">
        <v>3</v>
      </c>
      <c r="E1167" s="8" t="s">
        <v>656</v>
      </c>
      <c r="F1167" s="8">
        <v>2</v>
      </c>
      <c r="G1167" s="8" t="s">
        <v>657</v>
      </c>
      <c r="H1167" s="8">
        <v>3</v>
      </c>
      <c r="I1167" s="8" t="s">
        <v>658</v>
      </c>
      <c r="J1167" s="8">
        <v>3</v>
      </c>
      <c r="K1167" s="8" t="s">
        <v>1214</v>
      </c>
      <c r="L1167" s="8">
        <v>3</v>
      </c>
      <c r="M1167" s="8" t="s">
        <v>317</v>
      </c>
      <c r="N1167" s="8" t="s">
        <v>1147</v>
      </c>
      <c r="O1167" s="8" t="s">
        <v>1274</v>
      </c>
      <c r="P1167" s="114" t="s">
        <v>1273</v>
      </c>
      <c r="Q1167" s="8"/>
    </row>
    <row r="1168" spans="1:17" ht="18" customHeight="1" x14ac:dyDescent="0.3">
      <c r="A1168" s="8" t="s">
        <v>1272</v>
      </c>
      <c r="B1168" s="8" t="s">
        <v>1273</v>
      </c>
      <c r="C1168" s="8" t="s">
        <v>655</v>
      </c>
      <c r="D1168" s="8">
        <v>3</v>
      </c>
      <c r="E1168" s="8" t="s">
        <v>656</v>
      </c>
      <c r="F1168" s="8">
        <v>2</v>
      </c>
      <c r="G1168" s="8" t="s">
        <v>657</v>
      </c>
      <c r="H1168" s="8">
        <v>3</v>
      </c>
      <c r="I1168" s="8" t="s">
        <v>658</v>
      </c>
      <c r="J1168" s="8">
        <v>3</v>
      </c>
      <c r="K1168" s="8" t="s">
        <v>1214</v>
      </c>
      <c r="L1168" s="8">
        <v>3</v>
      </c>
      <c r="M1168" s="8" t="s">
        <v>317</v>
      </c>
      <c r="N1168" s="8" t="s">
        <v>1149</v>
      </c>
      <c r="O1168" s="8" t="s">
        <v>1274</v>
      </c>
      <c r="P1168" s="114" t="s">
        <v>1273</v>
      </c>
      <c r="Q1168" s="8"/>
    </row>
    <row r="1169" spans="1:17" ht="18" customHeight="1" x14ac:dyDescent="0.3">
      <c r="A1169" s="8" t="s">
        <v>1272</v>
      </c>
      <c r="B1169" s="8" t="s">
        <v>1273</v>
      </c>
      <c r="C1169" s="8" t="s">
        <v>655</v>
      </c>
      <c r="D1169" s="8">
        <v>3</v>
      </c>
      <c r="E1169" s="8" t="s">
        <v>656</v>
      </c>
      <c r="F1169" s="8">
        <v>2</v>
      </c>
      <c r="G1169" s="8" t="s">
        <v>657</v>
      </c>
      <c r="H1169" s="8">
        <v>3</v>
      </c>
      <c r="I1169" s="8" t="s">
        <v>658</v>
      </c>
      <c r="J1169" s="8">
        <v>3</v>
      </c>
      <c r="K1169" s="8" t="s">
        <v>1214</v>
      </c>
      <c r="L1169" s="8">
        <v>3</v>
      </c>
      <c r="M1169" s="8" t="s">
        <v>317</v>
      </c>
      <c r="N1169" s="8" t="s">
        <v>1151</v>
      </c>
      <c r="O1169" s="8" t="s">
        <v>1274</v>
      </c>
      <c r="P1169" s="114" t="s">
        <v>1273</v>
      </c>
      <c r="Q1169" s="8"/>
    </row>
    <row r="1170" spans="1:17" ht="18" customHeight="1" x14ac:dyDescent="0.3">
      <c r="A1170" s="8" t="s">
        <v>1272</v>
      </c>
      <c r="B1170" s="8" t="s">
        <v>1273</v>
      </c>
      <c r="C1170" s="8" t="s">
        <v>655</v>
      </c>
      <c r="D1170" s="8">
        <v>3</v>
      </c>
      <c r="E1170" s="8" t="s">
        <v>656</v>
      </c>
      <c r="F1170" s="8">
        <v>2</v>
      </c>
      <c r="G1170" s="8" t="s">
        <v>657</v>
      </c>
      <c r="H1170" s="8">
        <v>3</v>
      </c>
      <c r="I1170" s="8" t="s">
        <v>658</v>
      </c>
      <c r="J1170" s="8">
        <v>3</v>
      </c>
      <c r="K1170" s="8" t="s">
        <v>1214</v>
      </c>
      <c r="L1170" s="8">
        <v>3</v>
      </c>
      <c r="M1170" s="8" t="s">
        <v>317</v>
      </c>
      <c r="N1170" s="8" t="s">
        <v>1152</v>
      </c>
      <c r="O1170" s="8" t="s">
        <v>1274</v>
      </c>
      <c r="P1170" s="114" t="s">
        <v>1273</v>
      </c>
      <c r="Q1170" s="8"/>
    </row>
    <row r="1171" spans="1:17" ht="18" customHeight="1" x14ac:dyDescent="0.3">
      <c r="A1171" s="8" t="s">
        <v>1272</v>
      </c>
      <c r="B1171" s="8" t="s">
        <v>1273</v>
      </c>
      <c r="C1171" s="8" t="s">
        <v>655</v>
      </c>
      <c r="D1171" s="8">
        <v>3</v>
      </c>
      <c r="E1171" s="8" t="s">
        <v>656</v>
      </c>
      <c r="F1171" s="8">
        <v>2</v>
      </c>
      <c r="G1171" s="8" t="s">
        <v>657</v>
      </c>
      <c r="H1171" s="8">
        <v>3</v>
      </c>
      <c r="I1171" s="8" t="s">
        <v>658</v>
      </c>
      <c r="J1171" s="8">
        <v>3</v>
      </c>
      <c r="K1171" s="8" t="s">
        <v>1214</v>
      </c>
      <c r="L1171" s="8">
        <v>3</v>
      </c>
      <c r="M1171" s="8" t="s">
        <v>317</v>
      </c>
      <c r="N1171" s="8" t="s">
        <v>1153</v>
      </c>
      <c r="O1171" s="8" t="s">
        <v>1274</v>
      </c>
      <c r="P1171" s="114" t="s">
        <v>1273</v>
      </c>
      <c r="Q1171" s="8"/>
    </row>
    <row r="1172" spans="1:17" ht="18" customHeight="1" x14ac:dyDescent="0.3">
      <c r="A1172" s="8" t="s">
        <v>1272</v>
      </c>
      <c r="B1172" s="8" t="s">
        <v>1273</v>
      </c>
      <c r="C1172" s="8" t="s">
        <v>655</v>
      </c>
      <c r="D1172" s="8">
        <v>3</v>
      </c>
      <c r="E1172" s="8" t="s">
        <v>656</v>
      </c>
      <c r="F1172" s="8">
        <v>2</v>
      </c>
      <c r="G1172" s="8" t="s">
        <v>657</v>
      </c>
      <c r="H1172" s="8">
        <v>3</v>
      </c>
      <c r="I1172" s="8" t="s">
        <v>658</v>
      </c>
      <c r="J1172" s="8">
        <v>3</v>
      </c>
      <c r="K1172" s="8" t="s">
        <v>1214</v>
      </c>
      <c r="L1172" s="8">
        <v>3</v>
      </c>
      <c r="M1172" s="8" t="s">
        <v>317</v>
      </c>
      <c r="N1172" s="8" t="s">
        <v>1154</v>
      </c>
      <c r="O1172" s="8" t="s">
        <v>1274</v>
      </c>
      <c r="P1172" s="114" t="s">
        <v>1273</v>
      </c>
      <c r="Q1172" s="8"/>
    </row>
    <row r="1173" spans="1:17" ht="18" customHeight="1" x14ac:dyDescent="0.3">
      <c r="A1173" s="8" t="s">
        <v>1272</v>
      </c>
      <c r="B1173" s="8" t="s">
        <v>1273</v>
      </c>
      <c r="C1173" s="8" t="s">
        <v>655</v>
      </c>
      <c r="D1173" s="8">
        <v>3</v>
      </c>
      <c r="E1173" s="8" t="s">
        <v>656</v>
      </c>
      <c r="F1173" s="8">
        <v>2</v>
      </c>
      <c r="G1173" s="8" t="s">
        <v>657</v>
      </c>
      <c r="H1173" s="8">
        <v>3</v>
      </c>
      <c r="I1173" s="8" t="s">
        <v>658</v>
      </c>
      <c r="J1173" s="8">
        <v>3</v>
      </c>
      <c r="K1173" s="8" t="s">
        <v>1214</v>
      </c>
      <c r="L1173" s="8">
        <v>3</v>
      </c>
      <c r="M1173" s="8" t="s">
        <v>317</v>
      </c>
      <c r="N1173" s="8" t="s">
        <v>1155</v>
      </c>
      <c r="O1173" s="8" t="s">
        <v>1274</v>
      </c>
      <c r="P1173" s="114" t="s">
        <v>1273</v>
      </c>
      <c r="Q1173" s="8"/>
    </row>
    <row r="1174" spans="1:17" ht="18" customHeight="1" x14ac:dyDescent="0.3">
      <c r="A1174" s="8" t="s">
        <v>1272</v>
      </c>
      <c r="B1174" s="8" t="s">
        <v>1273</v>
      </c>
      <c r="C1174" s="8" t="s">
        <v>655</v>
      </c>
      <c r="D1174" s="8">
        <v>3</v>
      </c>
      <c r="E1174" s="8" t="s">
        <v>656</v>
      </c>
      <c r="F1174" s="8">
        <v>2</v>
      </c>
      <c r="G1174" s="8" t="s">
        <v>657</v>
      </c>
      <c r="H1174" s="8">
        <v>3</v>
      </c>
      <c r="I1174" s="8" t="s">
        <v>658</v>
      </c>
      <c r="J1174" s="8">
        <v>3</v>
      </c>
      <c r="K1174" s="8" t="s">
        <v>1214</v>
      </c>
      <c r="L1174" s="8">
        <v>3</v>
      </c>
      <c r="M1174" s="8" t="s">
        <v>317</v>
      </c>
      <c r="N1174" s="8" t="s">
        <v>1157</v>
      </c>
      <c r="O1174" s="8" t="s">
        <v>1274</v>
      </c>
      <c r="P1174" s="114" t="s">
        <v>1273</v>
      </c>
      <c r="Q1174" s="8"/>
    </row>
    <row r="1175" spans="1:17" ht="18" customHeight="1" x14ac:dyDescent="0.3">
      <c r="A1175" s="8" t="s">
        <v>1272</v>
      </c>
      <c r="B1175" s="8" t="s">
        <v>1273</v>
      </c>
      <c r="C1175" s="8" t="s">
        <v>655</v>
      </c>
      <c r="D1175" s="8">
        <v>3</v>
      </c>
      <c r="E1175" s="8" t="s">
        <v>656</v>
      </c>
      <c r="F1175" s="8">
        <v>2</v>
      </c>
      <c r="G1175" s="8" t="s">
        <v>657</v>
      </c>
      <c r="H1175" s="8">
        <v>3</v>
      </c>
      <c r="I1175" s="8" t="s">
        <v>658</v>
      </c>
      <c r="J1175" s="8">
        <v>3</v>
      </c>
      <c r="K1175" s="8" t="s">
        <v>1214</v>
      </c>
      <c r="L1175" s="8">
        <v>3</v>
      </c>
      <c r="M1175" s="8" t="s">
        <v>317</v>
      </c>
      <c r="N1175" s="8" t="s">
        <v>1179</v>
      </c>
      <c r="O1175" s="8" t="s">
        <v>1274</v>
      </c>
      <c r="P1175" s="114" t="s">
        <v>1273</v>
      </c>
      <c r="Q1175" s="8"/>
    </row>
    <row r="1176" spans="1:17" ht="18" customHeight="1" x14ac:dyDescent="0.3">
      <c r="A1176" s="8" t="s">
        <v>1272</v>
      </c>
      <c r="B1176" s="8" t="s">
        <v>1273</v>
      </c>
      <c r="C1176" s="8" t="s">
        <v>655</v>
      </c>
      <c r="D1176" s="8">
        <v>3</v>
      </c>
      <c r="E1176" s="8" t="s">
        <v>656</v>
      </c>
      <c r="F1176" s="8">
        <v>2</v>
      </c>
      <c r="G1176" s="8" t="s">
        <v>657</v>
      </c>
      <c r="H1176" s="8">
        <v>3</v>
      </c>
      <c r="I1176" s="8" t="s">
        <v>658</v>
      </c>
      <c r="J1176" s="8">
        <v>3</v>
      </c>
      <c r="K1176" s="8" t="s">
        <v>1214</v>
      </c>
      <c r="L1176" s="8">
        <v>3</v>
      </c>
      <c r="M1176" s="8" t="s">
        <v>321</v>
      </c>
      <c r="N1176" s="8" t="s">
        <v>1156</v>
      </c>
      <c r="O1176" s="8" t="s">
        <v>1274</v>
      </c>
      <c r="P1176" s="114" t="s">
        <v>1273</v>
      </c>
      <c r="Q1176" s="8"/>
    </row>
    <row r="1177" spans="1:17" ht="18" customHeight="1" x14ac:dyDescent="0.3">
      <c r="A1177" s="8" t="s">
        <v>1272</v>
      </c>
      <c r="B1177" s="8" t="s">
        <v>1273</v>
      </c>
      <c r="C1177" s="8" t="s">
        <v>655</v>
      </c>
      <c r="D1177" s="8">
        <v>3</v>
      </c>
      <c r="E1177" s="8" t="s">
        <v>656</v>
      </c>
      <c r="F1177" s="8">
        <v>2</v>
      </c>
      <c r="G1177" s="8" t="s">
        <v>657</v>
      </c>
      <c r="H1177" s="8">
        <v>3</v>
      </c>
      <c r="I1177" s="8" t="s">
        <v>658</v>
      </c>
      <c r="J1177" s="8">
        <v>3</v>
      </c>
      <c r="K1177" s="8" t="s">
        <v>1214</v>
      </c>
      <c r="L1177" s="8">
        <v>3</v>
      </c>
      <c r="M1177" s="8" t="s">
        <v>321</v>
      </c>
      <c r="N1177" s="8" t="s">
        <v>1162</v>
      </c>
      <c r="O1177" s="8" t="s">
        <v>1274</v>
      </c>
      <c r="P1177" s="114" t="s">
        <v>1273</v>
      </c>
      <c r="Q1177" s="8"/>
    </row>
    <row r="1178" spans="1:17" ht="18" customHeight="1" x14ac:dyDescent="0.3">
      <c r="A1178" s="8" t="s">
        <v>1272</v>
      </c>
      <c r="B1178" s="8" t="s">
        <v>1273</v>
      </c>
      <c r="C1178" s="8" t="s">
        <v>655</v>
      </c>
      <c r="D1178" s="8">
        <v>3</v>
      </c>
      <c r="E1178" s="8" t="s">
        <v>656</v>
      </c>
      <c r="F1178" s="8">
        <v>2</v>
      </c>
      <c r="G1178" s="8" t="s">
        <v>657</v>
      </c>
      <c r="H1178" s="8">
        <v>3</v>
      </c>
      <c r="I1178" s="8" t="s">
        <v>658</v>
      </c>
      <c r="J1178" s="8">
        <v>3</v>
      </c>
      <c r="K1178" s="8" t="s">
        <v>1214</v>
      </c>
      <c r="L1178" s="8">
        <v>3</v>
      </c>
      <c r="M1178" s="8" t="s">
        <v>321</v>
      </c>
      <c r="N1178" s="8" t="s">
        <v>1177</v>
      </c>
      <c r="O1178" s="8" t="s">
        <v>1274</v>
      </c>
      <c r="P1178" s="114" t="s">
        <v>1273</v>
      </c>
      <c r="Q1178" s="8"/>
    </row>
    <row r="1179" spans="1:17" ht="18" customHeight="1" x14ac:dyDescent="0.3">
      <c r="A1179" s="8" t="s">
        <v>1272</v>
      </c>
      <c r="B1179" s="8" t="s">
        <v>1273</v>
      </c>
      <c r="C1179" s="8" t="s">
        <v>655</v>
      </c>
      <c r="D1179" s="8">
        <v>3</v>
      </c>
      <c r="E1179" s="8" t="s">
        <v>656</v>
      </c>
      <c r="F1179" s="8">
        <v>2</v>
      </c>
      <c r="G1179" s="8" t="s">
        <v>657</v>
      </c>
      <c r="H1179" s="8">
        <v>3</v>
      </c>
      <c r="I1179" s="8" t="s">
        <v>658</v>
      </c>
      <c r="J1179" s="8">
        <v>3</v>
      </c>
      <c r="K1179" s="8" t="s">
        <v>1214</v>
      </c>
      <c r="L1179" s="8">
        <v>3</v>
      </c>
      <c r="M1179" s="8" t="s">
        <v>321</v>
      </c>
      <c r="N1179" s="8" t="s">
        <v>1178</v>
      </c>
      <c r="O1179" s="8" t="s">
        <v>1274</v>
      </c>
      <c r="P1179" s="114" t="s">
        <v>1273</v>
      </c>
      <c r="Q1179" s="8"/>
    </row>
    <row r="1180" spans="1:17" ht="18" customHeight="1" x14ac:dyDescent="0.3">
      <c r="A1180" s="8" t="s">
        <v>1272</v>
      </c>
      <c r="B1180" s="8" t="s">
        <v>1273</v>
      </c>
      <c r="C1180" s="8" t="s">
        <v>655</v>
      </c>
      <c r="D1180" s="8">
        <v>3</v>
      </c>
      <c r="E1180" s="8" t="s">
        <v>656</v>
      </c>
      <c r="F1180" s="8">
        <v>2</v>
      </c>
      <c r="G1180" s="8" t="s">
        <v>657</v>
      </c>
      <c r="H1180" s="8">
        <v>3</v>
      </c>
      <c r="I1180" s="8" t="s">
        <v>658</v>
      </c>
      <c r="J1180" s="8">
        <v>3</v>
      </c>
      <c r="K1180" s="8" t="s">
        <v>1214</v>
      </c>
      <c r="L1180" s="8">
        <v>3</v>
      </c>
      <c r="M1180" s="8" t="s">
        <v>319</v>
      </c>
      <c r="N1180" s="8" t="s">
        <v>1102</v>
      </c>
      <c r="O1180" s="8" t="s">
        <v>1274</v>
      </c>
      <c r="P1180" s="114" t="s">
        <v>1273</v>
      </c>
      <c r="Q1180" s="8"/>
    </row>
    <row r="1181" spans="1:17" ht="18" customHeight="1" x14ac:dyDescent="0.3">
      <c r="A1181" s="8" t="s">
        <v>1272</v>
      </c>
      <c r="B1181" s="8" t="s">
        <v>1273</v>
      </c>
      <c r="C1181" s="8" t="s">
        <v>655</v>
      </c>
      <c r="D1181" s="8">
        <v>3</v>
      </c>
      <c r="E1181" s="8" t="s">
        <v>656</v>
      </c>
      <c r="F1181" s="8">
        <v>2</v>
      </c>
      <c r="G1181" s="8" t="s">
        <v>657</v>
      </c>
      <c r="H1181" s="8">
        <v>3</v>
      </c>
      <c r="I1181" s="8" t="s">
        <v>658</v>
      </c>
      <c r="J1181" s="8">
        <v>3</v>
      </c>
      <c r="K1181" s="8" t="s">
        <v>1214</v>
      </c>
      <c r="L1181" s="8">
        <v>3</v>
      </c>
      <c r="M1181" s="8" t="s">
        <v>319</v>
      </c>
      <c r="N1181" s="8" t="s">
        <v>1103</v>
      </c>
      <c r="O1181" s="8" t="s">
        <v>1274</v>
      </c>
      <c r="P1181" s="114" t="s">
        <v>1273</v>
      </c>
      <c r="Q1181" s="8"/>
    </row>
    <row r="1182" spans="1:17" ht="18" customHeight="1" x14ac:dyDescent="0.3">
      <c r="A1182" s="8" t="s">
        <v>1272</v>
      </c>
      <c r="B1182" s="8" t="s">
        <v>1273</v>
      </c>
      <c r="C1182" s="8" t="s">
        <v>655</v>
      </c>
      <c r="D1182" s="8">
        <v>3</v>
      </c>
      <c r="E1182" s="8" t="s">
        <v>656</v>
      </c>
      <c r="F1182" s="8">
        <v>2</v>
      </c>
      <c r="G1182" s="8" t="s">
        <v>657</v>
      </c>
      <c r="H1182" s="8">
        <v>3</v>
      </c>
      <c r="I1182" s="8" t="s">
        <v>658</v>
      </c>
      <c r="J1182" s="8">
        <v>3</v>
      </c>
      <c r="K1182" s="8" t="s">
        <v>1214</v>
      </c>
      <c r="L1182" s="8">
        <v>3</v>
      </c>
      <c r="M1182" s="8" t="s">
        <v>319</v>
      </c>
      <c r="N1182" s="8" t="s">
        <v>1104</v>
      </c>
      <c r="O1182" s="8" t="s">
        <v>1274</v>
      </c>
      <c r="P1182" s="114" t="s">
        <v>1273</v>
      </c>
      <c r="Q1182" s="8"/>
    </row>
    <row r="1183" spans="1:17" ht="18" customHeight="1" x14ac:dyDescent="0.3">
      <c r="A1183" s="8" t="s">
        <v>1272</v>
      </c>
      <c r="B1183" s="8" t="s">
        <v>1273</v>
      </c>
      <c r="C1183" s="8" t="s">
        <v>655</v>
      </c>
      <c r="D1183" s="8">
        <v>3</v>
      </c>
      <c r="E1183" s="8" t="s">
        <v>656</v>
      </c>
      <c r="F1183" s="8">
        <v>2</v>
      </c>
      <c r="G1183" s="8" t="s">
        <v>657</v>
      </c>
      <c r="H1183" s="8">
        <v>3</v>
      </c>
      <c r="I1183" s="8" t="s">
        <v>658</v>
      </c>
      <c r="J1183" s="8">
        <v>3</v>
      </c>
      <c r="K1183" s="8" t="s">
        <v>1214</v>
      </c>
      <c r="L1183" s="8">
        <v>3</v>
      </c>
      <c r="M1183" s="8" t="s">
        <v>319</v>
      </c>
      <c r="N1183" s="8" t="s">
        <v>1111</v>
      </c>
      <c r="O1183" s="8" t="s">
        <v>1274</v>
      </c>
      <c r="P1183" s="114" t="s">
        <v>1273</v>
      </c>
      <c r="Q1183" s="8"/>
    </row>
    <row r="1184" spans="1:17" ht="18" customHeight="1" x14ac:dyDescent="0.3">
      <c r="A1184" s="8" t="s">
        <v>1272</v>
      </c>
      <c r="B1184" s="8" t="s">
        <v>1273</v>
      </c>
      <c r="C1184" s="8" t="s">
        <v>655</v>
      </c>
      <c r="D1184" s="8">
        <v>3</v>
      </c>
      <c r="E1184" s="8" t="s">
        <v>656</v>
      </c>
      <c r="F1184" s="8">
        <v>2</v>
      </c>
      <c r="G1184" s="8" t="s">
        <v>657</v>
      </c>
      <c r="H1184" s="8">
        <v>3</v>
      </c>
      <c r="I1184" s="8" t="s">
        <v>658</v>
      </c>
      <c r="J1184" s="8">
        <v>3</v>
      </c>
      <c r="K1184" s="8" t="s">
        <v>1214</v>
      </c>
      <c r="L1184" s="8">
        <v>3</v>
      </c>
      <c r="M1184" s="8" t="s">
        <v>319</v>
      </c>
      <c r="N1184" s="8" t="s">
        <v>1148</v>
      </c>
      <c r="O1184" s="8" t="s">
        <v>1274</v>
      </c>
      <c r="P1184" s="114" t="s">
        <v>1273</v>
      </c>
      <c r="Q1184" s="8"/>
    </row>
    <row r="1185" spans="1:17" ht="18" customHeight="1" x14ac:dyDescent="0.3">
      <c r="A1185" s="8" t="s">
        <v>1272</v>
      </c>
      <c r="B1185" s="8" t="s">
        <v>1273</v>
      </c>
      <c r="C1185" s="8" t="s">
        <v>655</v>
      </c>
      <c r="D1185" s="8">
        <v>3</v>
      </c>
      <c r="E1185" s="8" t="s">
        <v>656</v>
      </c>
      <c r="F1185" s="8">
        <v>2</v>
      </c>
      <c r="G1185" s="8" t="s">
        <v>657</v>
      </c>
      <c r="H1185" s="8">
        <v>3</v>
      </c>
      <c r="I1185" s="8" t="s">
        <v>658</v>
      </c>
      <c r="J1185" s="8">
        <v>3</v>
      </c>
      <c r="K1185" s="8" t="s">
        <v>1214</v>
      </c>
      <c r="L1185" s="8">
        <v>3</v>
      </c>
      <c r="M1185" s="8" t="s">
        <v>319</v>
      </c>
      <c r="N1185" s="8" t="s">
        <v>1197</v>
      </c>
      <c r="O1185" s="8" t="s">
        <v>1274</v>
      </c>
      <c r="P1185" s="114" t="s">
        <v>1273</v>
      </c>
      <c r="Q1185" s="8"/>
    </row>
    <row r="1186" spans="1:17" ht="18" customHeight="1" x14ac:dyDescent="0.3">
      <c r="A1186" s="8" t="s">
        <v>1272</v>
      </c>
      <c r="B1186" s="8" t="s">
        <v>1273</v>
      </c>
      <c r="C1186" s="8" t="s">
        <v>655</v>
      </c>
      <c r="D1186" s="8">
        <v>3</v>
      </c>
      <c r="E1186" s="8" t="s">
        <v>656</v>
      </c>
      <c r="F1186" s="8">
        <v>2</v>
      </c>
      <c r="G1186" s="8" t="s">
        <v>657</v>
      </c>
      <c r="H1186" s="8">
        <v>3</v>
      </c>
      <c r="I1186" s="8" t="s">
        <v>658</v>
      </c>
      <c r="J1186" s="8">
        <v>3</v>
      </c>
      <c r="K1186" s="8" t="s">
        <v>1214</v>
      </c>
      <c r="L1186" s="8">
        <v>3</v>
      </c>
      <c r="M1186" s="8" t="s">
        <v>319</v>
      </c>
      <c r="N1186" s="8" t="s">
        <v>1198</v>
      </c>
      <c r="O1186" s="8" t="s">
        <v>1274</v>
      </c>
      <c r="P1186" s="114" t="s">
        <v>1273</v>
      </c>
      <c r="Q1186" s="8"/>
    </row>
    <row r="1187" spans="1:17" ht="18" customHeight="1" x14ac:dyDescent="0.3">
      <c r="A1187" s="8" t="s">
        <v>1272</v>
      </c>
      <c r="B1187" s="8" t="s">
        <v>1273</v>
      </c>
      <c r="C1187" s="8" t="s">
        <v>655</v>
      </c>
      <c r="D1187" s="8">
        <v>3</v>
      </c>
      <c r="E1187" s="8" t="s">
        <v>656</v>
      </c>
      <c r="F1187" s="8">
        <v>2</v>
      </c>
      <c r="G1187" s="8" t="s">
        <v>657</v>
      </c>
      <c r="H1187" s="8">
        <v>3</v>
      </c>
      <c r="I1187" s="8" t="s">
        <v>658</v>
      </c>
      <c r="J1187" s="8">
        <v>3</v>
      </c>
      <c r="K1187" s="8" t="s">
        <v>1214</v>
      </c>
      <c r="L1187" s="8">
        <v>3</v>
      </c>
      <c r="M1187" s="8" t="s">
        <v>319</v>
      </c>
      <c r="N1187" s="8" t="s">
        <v>1199</v>
      </c>
      <c r="O1187" s="8" t="s">
        <v>1274</v>
      </c>
      <c r="P1187" s="114" t="s">
        <v>1273</v>
      </c>
      <c r="Q1187" s="8"/>
    </row>
    <row r="1188" spans="1:17" ht="18" customHeight="1" x14ac:dyDescent="0.3">
      <c r="A1188" s="8" t="s">
        <v>1272</v>
      </c>
      <c r="B1188" s="8" t="s">
        <v>1273</v>
      </c>
      <c r="C1188" s="8" t="s">
        <v>655</v>
      </c>
      <c r="D1188" s="8">
        <v>3</v>
      </c>
      <c r="E1188" s="8" t="s">
        <v>656</v>
      </c>
      <c r="F1188" s="8">
        <v>2</v>
      </c>
      <c r="G1188" s="8" t="s">
        <v>657</v>
      </c>
      <c r="H1188" s="8">
        <v>3</v>
      </c>
      <c r="I1188" s="8" t="s">
        <v>658</v>
      </c>
      <c r="J1188" s="8">
        <v>3</v>
      </c>
      <c r="K1188" s="8" t="s">
        <v>1214</v>
      </c>
      <c r="L1188" s="8">
        <v>3</v>
      </c>
      <c r="M1188" s="8" t="s">
        <v>319</v>
      </c>
      <c r="N1188" s="8" t="s">
        <v>1200</v>
      </c>
      <c r="O1188" s="8" t="s">
        <v>1274</v>
      </c>
      <c r="P1188" s="114" t="s">
        <v>1273</v>
      </c>
      <c r="Q1188" s="8"/>
    </row>
    <row r="1189" spans="1:17" ht="18" customHeight="1" x14ac:dyDescent="0.3">
      <c r="A1189" s="8" t="s">
        <v>1272</v>
      </c>
      <c r="B1189" s="8" t="s">
        <v>1273</v>
      </c>
      <c r="C1189" s="8" t="s">
        <v>655</v>
      </c>
      <c r="D1189" s="8">
        <v>3</v>
      </c>
      <c r="E1189" s="8" t="s">
        <v>656</v>
      </c>
      <c r="F1189" s="8">
        <v>2</v>
      </c>
      <c r="G1189" s="8" t="s">
        <v>657</v>
      </c>
      <c r="H1189" s="8">
        <v>3</v>
      </c>
      <c r="I1189" s="8" t="s">
        <v>658</v>
      </c>
      <c r="J1189" s="8">
        <v>3</v>
      </c>
      <c r="K1189" s="8" t="s">
        <v>1214</v>
      </c>
      <c r="L1189" s="8">
        <v>3</v>
      </c>
      <c r="M1189" s="8" t="s">
        <v>319</v>
      </c>
      <c r="N1189" s="8" t="s">
        <v>1201</v>
      </c>
      <c r="O1189" s="8" t="s">
        <v>1274</v>
      </c>
      <c r="P1189" s="114" t="s">
        <v>1273</v>
      </c>
      <c r="Q1189" s="8"/>
    </row>
    <row r="1190" spans="1:17" ht="18" customHeight="1" x14ac:dyDescent="0.3">
      <c r="A1190" s="8" t="s">
        <v>1272</v>
      </c>
      <c r="B1190" s="8" t="s">
        <v>1273</v>
      </c>
      <c r="C1190" s="8" t="s">
        <v>655</v>
      </c>
      <c r="D1190" s="8">
        <v>3</v>
      </c>
      <c r="E1190" s="8" t="s">
        <v>656</v>
      </c>
      <c r="F1190" s="8">
        <v>2</v>
      </c>
      <c r="G1190" s="8" t="s">
        <v>657</v>
      </c>
      <c r="H1190" s="8">
        <v>3</v>
      </c>
      <c r="I1190" s="8" t="s">
        <v>658</v>
      </c>
      <c r="J1190" s="8">
        <v>3</v>
      </c>
      <c r="K1190" s="8" t="s">
        <v>1214</v>
      </c>
      <c r="L1190" s="8">
        <v>3</v>
      </c>
      <c r="M1190" s="8" t="s">
        <v>319</v>
      </c>
      <c r="N1190" s="8" t="s">
        <v>1202</v>
      </c>
      <c r="O1190" s="8" t="s">
        <v>1274</v>
      </c>
      <c r="P1190" s="114" t="s">
        <v>1273</v>
      </c>
      <c r="Q1190" s="8"/>
    </row>
    <row r="1191" spans="1:17" ht="18" customHeight="1" x14ac:dyDescent="0.3">
      <c r="A1191" s="8" t="s">
        <v>1272</v>
      </c>
      <c r="B1191" s="8" t="s">
        <v>1273</v>
      </c>
      <c r="C1191" s="8" t="s">
        <v>655</v>
      </c>
      <c r="D1191" s="8">
        <v>3</v>
      </c>
      <c r="E1191" s="8" t="s">
        <v>656</v>
      </c>
      <c r="F1191" s="8">
        <v>2</v>
      </c>
      <c r="G1191" s="8" t="s">
        <v>657</v>
      </c>
      <c r="H1191" s="8">
        <v>3</v>
      </c>
      <c r="I1191" s="8" t="s">
        <v>658</v>
      </c>
      <c r="J1191" s="8">
        <v>3</v>
      </c>
      <c r="K1191" s="8" t="s">
        <v>1214</v>
      </c>
      <c r="L1191" s="8">
        <v>3</v>
      </c>
      <c r="M1191" s="8" t="s">
        <v>319</v>
      </c>
      <c r="N1191" s="8" t="s">
        <v>1203</v>
      </c>
      <c r="O1191" s="8" t="s">
        <v>1274</v>
      </c>
      <c r="P1191" s="114" t="s">
        <v>1273</v>
      </c>
      <c r="Q1191" s="8"/>
    </row>
    <row r="1192" spans="1:17" ht="18" customHeight="1" x14ac:dyDescent="0.3">
      <c r="A1192" s="8" t="s">
        <v>1272</v>
      </c>
      <c r="B1192" s="8" t="s">
        <v>1273</v>
      </c>
      <c r="C1192" s="8" t="s">
        <v>655</v>
      </c>
      <c r="D1192" s="8">
        <v>3</v>
      </c>
      <c r="E1192" s="8" t="s">
        <v>656</v>
      </c>
      <c r="F1192" s="8">
        <v>2</v>
      </c>
      <c r="G1192" s="8" t="s">
        <v>657</v>
      </c>
      <c r="H1192" s="8">
        <v>3</v>
      </c>
      <c r="I1192" s="8" t="s">
        <v>658</v>
      </c>
      <c r="J1192" s="8">
        <v>3</v>
      </c>
      <c r="K1192" s="8" t="s">
        <v>1214</v>
      </c>
      <c r="L1192" s="8">
        <v>3</v>
      </c>
      <c r="M1192" s="8" t="s">
        <v>371</v>
      </c>
      <c r="N1192" s="8" t="s">
        <v>1158</v>
      </c>
      <c r="O1192" s="8" t="s">
        <v>1274</v>
      </c>
      <c r="P1192" s="114" t="s">
        <v>1273</v>
      </c>
      <c r="Q1192" s="8"/>
    </row>
    <row r="1193" spans="1:17" ht="18" customHeight="1" x14ac:dyDescent="0.3">
      <c r="A1193" s="8" t="s">
        <v>1272</v>
      </c>
      <c r="B1193" s="8" t="s">
        <v>1273</v>
      </c>
      <c r="C1193" s="8" t="s">
        <v>655</v>
      </c>
      <c r="D1193" s="8">
        <v>3</v>
      </c>
      <c r="E1193" s="8" t="s">
        <v>656</v>
      </c>
      <c r="F1193" s="8">
        <v>2</v>
      </c>
      <c r="G1193" s="8" t="s">
        <v>657</v>
      </c>
      <c r="H1193" s="8">
        <v>3</v>
      </c>
      <c r="I1193" s="8" t="s">
        <v>658</v>
      </c>
      <c r="J1193" s="8">
        <v>3</v>
      </c>
      <c r="K1193" s="8" t="s">
        <v>1214</v>
      </c>
      <c r="L1193" s="8">
        <v>3</v>
      </c>
      <c r="M1193" s="8" t="s">
        <v>371</v>
      </c>
      <c r="N1193" s="8" t="s">
        <v>1163</v>
      </c>
      <c r="O1193" s="8" t="s">
        <v>1274</v>
      </c>
      <c r="P1193" s="114" t="s">
        <v>1273</v>
      </c>
      <c r="Q1193" s="8"/>
    </row>
    <row r="1194" spans="1:17" ht="18" customHeight="1" x14ac:dyDescent="0.3">
      <c r="A1194" s="8" t="s">
        <v>1272</v>
      </c>
      <c r="B1194" s="8" t="s">
        <v>1273</v>
      </c>
      <c r="C1194" s="8" t="s">
        <v>655</v>
      </c>
      <c r="D1194" s="8">
        <v>3</v>
      </c>
      <c r="E1194" s="8" t="s">
        <v>656</v>
      </c>
      <c r="F1194" s="8">
        <v>2</v>
      </c>
      <c r="G1194" s="8" t="s">
        <v>657</v>
      </c>
      <c r="H1194" s="8">
        <v>3</v>
      </c>
      <c r="I1194" s="8" t="s">
        <v>658</v>
      </c>
      <c r="J1194" s="8">
        <v>3</v>
      </c>
      <c r="K1194" s="8" t="s">
        <v>1214</v>
      </c>
      <c r="L1194" s="8">
        <v>3</v>
      </c>
      <c r="M1194" s="8" t="s">
        <v>371</v>
      </c>
      <c r="N1194" s="8" t="s">
        <v>1164</v>
      </c>
      <c r="O1194" s="8" t="s">
        <v>1274</v>
      </c>
      <c r="P1194" s="114" t="s">
        <v>1273</v>
      </c>
      <c r="Q1194" s="8"/>
    </row>
    <row r="1195" spans="1:17" ht="18" customHeight="1" x14ac:dyDescent="0.3">
      <c r="A1195" s="8" t="s">
        <v>1272</v>
      </c>
      <c r="B1195" s="8" t="s">
        <v>1273</v>
      </c>
      <c r="C1195" s="8" t="s">
        <v>655</v>
      </c>
      <c r="D1195" s="8">
        <v>3</v>
      </c>
      <c r="E1195" s="8" t="s">
        <v>656</v>
      </c>
      <c r="F1195" s="8">
        <v>2</v>
      </c>
      <c r="G1195" s="8" t="s">
        <v>657</v>
      </c>
      <c r="H1195" s="8">
        <v>3</v>
      </c>
      <c r="I1195" s="8" t="s">
        <v>658</v>
      </c>
      <c r="J1195" s="8">
        <v>3</v>
      </c>
      <c r="K1195" s="8" t="s">
        <v>1214</v>
      </c>
      <c r="L1195" s="8">
        <v>3</v>
      </c>
      <c r="M1195" s="8" t="s">
        <v>371</v>
      </c>
      <c r="N1195" s="8" t="s">
        <v>1165</v>
      </c>
      <c r="O1195" s="8" t="s">
        <v>1274</v>
      </c>
      <c r="P1195" s="114" t="s">
        <v>1273</v>
      </c>
      <c r="Q1195" s="8"/>
    </row>
    <row r="1196" spans="1:17" ht="18" customHeight="1" x14ac:dyDescent="0.3">
      <c r="A1196" s="8" t="s">
        <v>1272</v>
      </c>
      <c r="B1196" s="8" t="s">
        <v>1273</v>
      </c>
      <c r="C1196" s="8" t="s">
        <v>655</v>
      </c>
      <c r="D1196" s="8">
        <v>3</v>
      </c>
      <c r="E1196" s="8" t="s">
        <v>656</v>
      </c>
      <c r="F1196" s="8">
        <v>2</v>
      </c>
      <c r="G1196" s="8" t="s">
        <v>657</v>
      </c>
      <c r="H1196" s="8">
        <v>3</v>
      </c>
      <c r="I1196" s="8" t="s">
        <v>658</v>
      </c>
      <c r="J1196" s="8">
        <v>3</v>
      </c>
      <c r="K1196" s="8" t="s">
        <v>1214</v>
      </c>
      <c r="L1196" s="8">
        <v>3</v>
      </c>
      <c r="M1196" s="8" t="s">
        <v>371</v>
      </c>
      <c r="N1196" s="8" t="s">
        <v>1166</v>
      </c>
      <c r="O1196" s="8" t="s">
        <v>1274</v>
      </c>
      <c r="P1196" s="114" t="s">
        <v>1273</v>
      </c>
      <c r="Q1196" s="8"/>
    </row>
    <row r="1197" spans="1:17" ht="18" customHeight="1" x14ac:dyDescent="0.3">
      <c r="A1197" s="8" t="s">
        <v>1272</v>
      </c>
      <c r="B1197" s="8" t="s">
        <v>1273</v>
      </c>
      <c r="C1197" s="8" t="s">
        <v>655</v>
      </c>
      <c r="D1197" s="8">
        <v>3</v>
      </c>
      <c r="E1197" s="8" t="s">
        <v>656</v>
      </c>
      <c r="F1197" s="8">
        <v>2</v>
      </c>
      <c r="G1197" s="8" t="s">
        <v>657</v>
      </c>
      <c r="H1197" s="8">
        <v>3</v>
      </c>
      <c r="I1197" s="8" t="s">
        <v>658</v>
      </c>
      <c r="J1197" s="8">
        <v>3</v>
      </c>
      <c r="K1197" s="8" t="s">
        <v>1214</v>
      </c>
      <c r="L1197" s="8">
        <v>3</v>
      </c>
      <c r="M1197" s="8" t="s">
        <v>371</v>
      </c>
      <c r="N1197" s="8" t="s">
        <v>1167</v>
      </c>
      <c r="O1197" s="8" t="s">
        <v>1274</v>
      </c>
      <c r="P1197" s="114" t="s">
        <v>1273</v>
      </c>
      <c r="Q1197" s="8"/>
    </row>
    <row r="1198" spans="1:17" ht="18" customHeight="1" x14ac:dyDescent="0.3">
      <c r="A1198" s="8" t="s">
        <v>1272</v>
      </c>
      <c r="B1198" s="8" t="s">
        <v>1273</v>
      </c>
      <c r="C1198" s="8" t="s">
        <v>655</v>
      </c>
      <c r="D1198" s="8">
        <v>3</v>
      </c>
      <c r="E1198" s="8" t="s">
        <v>656</v>
      </c>
      <c r="F1198" s="8">
        <v>2</v>
      </c>
      <c r="G1198" s="8" t="s">
        <v>657</v>
      </c>
      <c r="H1198" s="8">
        <v>3</v>
      </c>
      <c r="I1198" s="8" t="s">
        <v>658</v>
      </c>
      <c r="J1198" s="8">
        <v>3</v>
      </c>
      <c r="K1198" s="8" t="s">
        <v>1214</v>
      </c>
      <c r="L1198" s="8">
        <v>3</v>
      </c>
      <c r="M1198" s="8" t="s">
        <v>371</v>
      </c>
      <c r="N1198" s="8" t="s">
        <v>1168</v>
      </c>
      <c r="O1198" s="8" t="s">
        <v>1274</v>
      </c>
      <c r="P1198" s="114" t="s">
        <v>1273</v>
      </c>
      <c r="Q1198" s="8"/>
    </row>
    <row r="1199" spans="1:17" ht="18" customHeight="1" x14ac:dyDescent="0.3">
      <c r="A1199" s="8" t="s">
        <v>1272</v>
      </c>
      <c r="B1199" s="8" t="s">
        <v>1273</v>
      </c>
      <c r="C1199" s="8" t="s">
        <v>655</v>
      </c>
      <c r="D1199" s="8">
        <v>3</v>
      </c>
      <c r="E1199" s="8" t="s">
        <v>656</v>
      </c>
      <c r="F1199" s="8">
        <v>2</v>
      </c>
      <c r="G1199" s="8" t="s">
        <v>657</v>
      </c>
      <c r="H1199" s="8">
        <v>3</v>
      </c>
      <c r="I1199" s="8" t="s">
        <v>658</v>
      </c>
      <c r="J1199" s="8">
        <v>3</v>
      </c>
      <c r="K1199" s="8" t="s">
        <v>1214</v>
      </c>
      <c r="L1199" s="8">
        <v>3</v>
      </c>
      <c r="M1199" s="8" t="s">
        <v>371</v>
      </c>
      <c r="N1199" s="8" t="s">
        <v>1169</v>
      </c>
      <c r="O1199" s="8" t="s">
        <v>1274</v>
      </c>
      <c r="P1199" s="114" t="s">
        <v>1273</v>
      </c>
      <c r="Q1199" s="8"/>
    </row>
    <row r="1200" spans="1:17" ht="18" customHeight="1" x14ac:dyDescent="0.3">
      <c r="A1200" s="8" t="s">
        <v>1272</v>
      </c>
      <c r="B1200" s="8" t="s">
        <v>1273</v>
      </c>
      <c r="C1200" s="8" t="s">
        <v>655</v>
      </c>
      <c r="D1200" s="8">
        <v>3</v>
      </c>
      <c r="E1200" s="8" t="s">
        <v>656</v>
      </c>
      <c r="F1200" s="8">
        <v>2</v>
      </c>
      <c r="G1200" s="8" t="s">
        <v>657</v>
      </c>
      <c r="H1200" s="8">
        <v>3</v>
      </c>
      <c r="I1200" s="8" t="s">
        <v>658</v>
      </c>
      <c r="J1200" s="8">
        <v>3</v>
      </c>
      <c r="K1200" s="8" t="s">
        <v>1214</v>
      </c>
      <c r="L1200" s="8">
        <v>3</v>
      </c>
      <c r="M1200" s="8" t="s">
        <v>371</v>
      </c>
      <c r="N1200" s="8" t="s">
        <v>1170</v>
      </c>
      <c r="O1200" s="8" t="s">
        <v>1274</v>
      </c>
      <c r="P1200" s="114" t="s">
        <v>1273</v>
      </c>
      <c r="Q1200" s="8"/>
    </row>
    <row r="1201" spans="1:17" ht="18" customHeight="1" x14ac:dyDescent="0.3">
      <c r="A1201" s="8" t="s">
        <v>1272</v>
      </c>
      <c r="B1201" s="8" t="s">
        <v>1273</v>
      </c>
      <c r="C1201" s="8" t="s">
        <v>655</v>
      </c>
      <c r="D1201" s="8">
        <v>3</v>
      </c>
      <c r="E1201" s="8" t="s">
        <v>656</v>
      </c>
      <c r="F1201" s="8">
        <v>2</v>
      </c>
      <c r="G1201" s="8" t="s">
        <v>657</v>
      </c>
      <c r="H1201" s="8">
        <v>3</v>
      </c>
      <c r="I1201" s="8" t="s">
        <v>658</v>
      </c>
      <c r="J1201" s="8">
        <v>3</v>
      </c>
      <c r="K1201" s="8" t="s">
        <v>1214</v>
      </c>
      <c r="L1201" s="8">
        <v>3</v>
      </c>
      <c r="M1201" s="8" t="s">
        <v>371</v>
      </c>
      <c r="N1201" s="8" t="s">
        <v>1171</v>
      </c>
      <c r="O1201" s="8" t="s">
        <v>1274</v>
      </c>
      <c r="P1201" s="114" t="s">
        <v>1273</v>
      </c>
      <c r="Q1201" s="8"/>
    </row>
    <row r="1202" spans="1:17" ht="18" customHeight="1" x14ac:dyDescent="0.3">
      <c r="A1202" s="8" t="s">
        <v>1272</v>
      </c>
      <c r="B1202" s="8" t="s">
        <v>1273</v>
      </c>
      <c r="C1202" s="8" t="s">
        <v>655</v>
      </c>
      <c r="D1202" s="8">
        <v>3</v>
      </c>
      <c r="E1202" s="8" t="s">
        <v>656</v>
      </c>
      <c r="F1202" s="8">
        <v>2</v>
      </c>
      <c r="G1202" s="8" t="s">
        <v>657</v>
      </c>
      <c r="H1202" s="8">
        <v>3</v>
      </c>
      <c r="I1202" s="8" t="s">
        <v>658</v>
      </c>
      <c r="J1202" s="8">
        <v>3</v>
      </c>
      <c r="K1202" s="8" t="s">
        <v>1214</v>
      </c>
      <c r="L1202" s="8">
        <v>3</v>
      </c>
      <c r="M1202" s="8" t="s">
        <v>371</v>
      </c>
      <c r="N1202" s="8" t="s">
        <v>1172</v>
      </c>
      <c r="O1202" s="8" t="s">
        <v>1274</v>
      </c>
      <c r="P1202" s="114" t="s">
        <v>1273</v>
      </c>
      <c r="Q1202" s="8"/>
    </row>
    <row r="1203" spans="1:17" ht="18" customHeight="1" x14ac:dyDescent="0.3">
      <c r="A1203" s="8" t="s">
        <v>1272</v>
      </c>
      <c r="B1203" s="8" t="s">
        <v>1273</v>
      </c>
      <c r="C1203" s="8" t="s">
        <v>655</v>
      </c>
      <c r="D1203" s="8">
        <v>3</v>
      </c>
      <c r="E1203" s="8" t="s">
        <v>656</v>
      </c>
      <c r="F1203" s="8">
        <v>2</v>
      </c>
      <c r="G1203" s="8" t="s">
        <v>657</v>
      </c>
      <c r="H1203" s="8">
        <v>3</v>
      </c>
      <c r="I1203" s="8" t="s">
        <v>658</v>
      </c>
      <c r="J1203" s="8">
        <v>3</v>
      </c>
      <c r="K1203" s="8" t="s">
        <v>1214</v>
      </c>
      <c r="L1203" s="8">
        <v>3</v>
      </c>
      <c r="M1203" s="8" t="s">
        <v>371</v>
      </c>
      <c r="N1203" s="8" t="s">
        <v>1173</v>
      </c>
      <c r="O1203" s="8" t="s">
        <v>1274</v>
      </c>
      <c r="P1203" s="114" t="s">
        <v>1273</v>
      </c>
      <c r="Q1203" s="8"/>
    </row>
    <row r="1204" spans="1:17" ht="18" customHeight="1" x14ac:dyDescent="0.3">
      <c r="A1204" s="8" t="s">
        <v>1272</v>
      </c>
      <c r="B1204" s="8" t="s">
        <v>1273</v>
      </c>
      <c r="C1204" s="8" t="s">
        <v>655</v>
      </c>
      <c r="D1204" s="8">
        <v>3</v>
      </c>
      <c r="E1204" s="8" t="s">
        <v>656</v>
      </c>
      <c r="F1204" s="8">
        <v>2</v>
      </c>
      <c r="G1204" s="8" t="s">
        <v>657</v>
      </c>
      <c r="H1204" s="8">
        <v>3</v>
      </c>
      <c r="I1204" s="8" t="s">
        <v>658</v>
      </c>
      <c r="J1204" s="8">
        <v>3</v>
      </c>
      <c r="K1204" s="8" t="s">
        <v>1214</v>
      </c>
      <c r="L1204" s="8">
        <v>3</v>
      </c>
      <c r="M1204" s="8" t="s">
        <v>371</v>
      </c>
      <c r="N1204" s="8" t="s">
        <v>1174</v>
      </c>
      <c r="O1204" s="8" t="s">
        <v>1274</v>
      </c>
      <c r="P1204" s="114" t="s">
        <v>1273</v>
      </c>
      <c r="Q1204" s="8"/>
    </row>
    <row r="1205" spans="1:17" ht="18" customHeight="1" x14ac:dyDescent="0.3">
      <c r="A1205" s="8" t="s">
        <v>1272</v>
      </c>
      <c r="B1205" s="8" t="s">
        <v>1273</v>
      </c>
      <c r="C1205" s="8" t="s">
        <v>655</v>
      </c>
      <c r="D1205" s="8">
        <v>3</v>
      </c>
      <c r="E1205" s="8" t="s">
        <v>656</v>
      </c>
      <c r="F1205" s="8">
        <v>2</v>
      </c>
      <c r="G1205" s="8" t="s">
        <v>657</v>
      </c>
      <c r="H1205" s="8">
        <v>3</v>
      </c>
      <c r="I1205" s="8" t="s">
        <v>658</v>
      </c>
      <c r="J1205" s="8">
        <v>3</v>
      </c>
      <c r="K1205" s="8" t="s">
        <v>1214</v>
      </c>
      <c r="L1205" s="8">
        <v>3</v>
      </c>
      <c r="M1205" s="8" t="s">
        <v>371</v>
      </c>
      <c r="N1205" s="8" t="s">
        <v>1175</v>
      </c>
      <c r="O1205" s="8" t="s">
        <v>1274</v>
      </c>
      <c r="P1205" s="114" t="s">
        <v>1273</v>
      </c>
      <c r="Q1205" s="8"/>
    </row>
    <row r="1206" spans="1:17" ht="18" customHeight="1" x14ac:dyDescent="0.3">
      <c r="A1206" s="8" t="s">
        <v>1272</v>
      </c>
      <c r="B1206" s="8" t="s">
        <v>1273</v>
      </c>
      <c r="C1206" s="8" t="s">
        <v>655</v>
      </c>
      <c r="D1206" s="8">
        <v>3</v>
      </c>
      <c r="E1206" s="8" t="s">
        <v>656</v>
      </c>
      <c r="F1206" s="8">
        <v>2</v>
      </c>
      <c r="G1206" s="8" t="s">
        <v>657</v>
      </c>
      <c r="H1206" s="8">
        <v>3</v>
      </c>
      <c r="I1206" s="8" t="s">
        <v>658</v>
      </c>
      <c r="J1206" s="8">
        <v>3</v>
      </c>
      <c r="K1206" s="8" t="s">
        <v>1214</v>
      </c>
      <c r="L1206" s="8">
        <v>3</v>
      </c>
      <c r="M1206" s="8" t="s">
        <v>371</v>
      </c>
      <c r="N1206" s="8" t="s">
        <v>1176</v>
      </c>
      <c r="O1206" s="8" t="s">
        <v>1274</v>
      </c>
      <c r="P1206" s="114" t="s">
        <v>1273</v>
      </c>
      <c r="Q1206" s="8"/>
    </row>
    <row r="1207" spans="1:17" ht="18" customHeight="1" x14ac:dyDescent="0.3">
      <c r="A1207" s="8" t="s">
        <v>1272</v>
      </c>
      <c r="B1207" s="8" t="s">
        <v>1273</v>
      </c>
      <c r="C1207" s="8" t="s">
        <v>655</v>
      </c>
      <c r="D1207" s="8">
        <v>3</v>
      </c>
      <c r="E1207" s="8" t="s">
        <v>656</v>
      </c>
      <c r="F1207" s="8">
        <v>2</v>
      </c>
      <c r="G1207" s="8" t="s">
        <v>657</v>
      </c>
      <c r="H1207" s="8">
        <v>3</v>
      </c>
      <c r="I1207" s="8" t="s">
        <v>658</v>
      </c>
      <c r="J1207" s="8">
        <v>3</v>
      </c>
      <c r="K1207" s="8" t="s">
        <v>1214</v>
      </c>
      <c r="L1207" s="8">
        <v>3</v>
      </c>
      <c r="M1207" s="8" t="s">
        <v>371</v>
      </c>
      <c r="N1207" s="8" t="s">
        <v>1180</v>
      </c>
      <c r="O1207" s="8" t="s">
        <v>1274</v>
      </c>
      <c r="P1207" s="114" t="s">
        <v>1273</v>
      </c>
      <c r="Q1207" s="8"/>
    </row>
    <row r="1208" spans="1:17" ht="18" customHeight="1" x14ac:dyDescent="0.3">
      <c r="A1208" s="8" t="s">
        <v>1272</v>
      </c>
      <c r="B1208" s="8" t="s">
        <v>1273</v>
      </c>
      <c r="C1208" s="8" t="s">
        <v>655</v>
      </c>
      <c r="D1208" s="8">
        <v>3</v>
      </c>
      <c r="E1208" s="8" t="s">
        <v>656</v>
      </c>
      <c r="F1208" s="8">
        <v>2</v>
      </c>
      <c r="G1208" s="8" t="s">
        <v>657</v>
      </c>
      <c r="H1208" s="8">
        <v>3</v>
      </c>
      <c r="I1208" s="8" t="s">
        <v>658</v>
      </c>
      <c r="J1208" s="8">
        <v>3</v>
      </c>
      <c r="K1208" s="8" t="s">
        <v>1214</v>
      </c>
      <c r="L1208" s="8">
        <v>3</v>
      </c>
      <c r="M1208" s="8" t="s">
        <v>371</v>
      </c>
      <c r="N1208" s="8" t="s">
        <v>1181</v>
      </c>
      <c r="O1208" s="8" t="s">
        <v>1274</v>
      </c>
      <c r="P1208" s="114" t="s">
        <v>1273</v>
      </c>
      <c r="Q1208" s="8"/>
    </row>
    <row r="1209" spans="1:17" ht="18" customHeight="1" x14ac:dyDescent="0.3">
      <c r="A1209" s="8" t="s">
        <v>1272</v>
      </c>
      <c r="B1209" s="8" t="s">
        <v>1273</v>
      </c>
      <c r="C1209" s="8" t="s">
        <v>655</v>
      </c>
      <c r="D1209" s="8">
        <v>3</v>
      </c>
      <c r="E1209" s="8" t="s">
        <v>656</v>
      </c>
      <c r="F1209" s="8">
        <v>2</v>
      </c>
      <c r="G1209" s="8" t="s">
        <v>657</v>
      </c>
      <c r="H1209" s="8">
        <v>3</v>
      </c>
      <c r="I1209" s="8" t="s">
        <v>658</v>
      </c>
      <c r="J1209" s="8">
        <v>3</v>
      </c>
      <c r="K1209" s="8" t="s">
        <v>1214</v>
      </c>
      <c r="L1209" s="8">
        <v>3</v>
      </c>
      <c r="M1209" s="8" t="s">
        <v>371</v>
      </c>
      <c r="N1209" s="8" t="s">
        <v>1182</v>
      </c>
      <c r="O1209" s="8" t="s">
        <v>1274</v>
      </c>
      <c r="P1209" s="114" t="s">
        <v>1273</v>
      </c>
      <c r="Q1209" s="8"/>
    </row>
    <row r="1210" spans="1:17" ht="18" customHeight="1" x14ac:dyDescent="0.3">
      <c r="A1210" s="8" t="s">
        <v>1272</v>
      </c>
      <c r="B1210" s="8" t="s">
        <v>1273</v>
      </c>
      <c r="C1210" s="8" t="s">
        <v>655</v>
      </c>
      <c r="D1210" s="8">
        <v>3</v>
      </c>
      <c r="E1210" s="8" t="s">
        <v>656</v>
      </c>
      <c r="F1210" s="8">
        <v>2</v>
      </c>
      <c r="G1210" s="8" t="s">
        <v>657</v>
      </c>
      <c r="H1210" s="8">
        <v>3</v>
      </c>
      <c r="I1210" s="8" t="s">
        <v>658</v>
      </c>
      <c r="J1210" s="8">
        <v>3</v>
      </c>
      <c r="K1210" s="8" t="s">
        <v>1214</v>
      </c>
      <c r="L1210" s="8">
        <v>3</v>
      </c>
      <c r="M1210" s="8" t="s">
        <v>371</v>
      </c>
      <c r="N1210" s="8" t="s">
        <v>1183</v>
      </c>
      <c r="O1210" s="8" t="s">
        <v>1274</v>
      </c>
      <c r="P1210" s="114" t="s">
        <v>1273</v>
      </c>
      <c r="Q1210" s="8"/>
    </row>
    <row r="1211" spans="1:17" ht="18" customHeight="1" x14ac:dyDescent="0.3">
      <c r="A1211" s="8" t="s">
        <v>1272</v>
      </c>
      <c r="B1211" s="8" t="s">
        <v>1273</v>
      </c>
      <c r="C1211" s="8" t="s">
        <v>655</v>
      </c>
      <c r="D1211" s="8">
        <v>3</v>
      </c>
      <c r="E1211" s="8" t="s">
        <v>656</v>
      </c>
      <c r="F1211" s="8">
        <v>2</v>
      </c>
      <c r="G1211" s="8" t="s">
        <v>657</v>
      </c>
      <c r="H1211" s="8">
        <v>3</v>
      </c>
      <c r="I1211" s="8" t="s">
        <v>658</v>
      </c>
      <c r="J1211" s="8">
        <v>3</v>
      </c>
      <c r="K1211" s="8" t="s">
        <v>1214</v>
      </c>
      <c r="L1211" s="8">
        <v>3</v>
      </c>
      <c r="M1211" s="8" t="s">
        <v>78</v>
      </c>
      <c r="N1211" s="8" t="s">
        <v>1097</v>
      </c>
      <c r="O1211" s="8" t="s">
        <v>1274</v>
      </c>
      <c r="P1211" s="114" t="s">
        <v>1273</v>
      </c>
      <c r="Q1211" s="8"/>
    </row>
    <row r="1212" spans="1:17" ht="18" customHeight="1" x14ac:dyDescent="0.3">
      <c r="A1212" s="8" t="s">
        <v>1272</v>
      </c>
      <c r="B1212" s="8" t="s">
        <v>1273</v>
      </c>
      <c r="C1212" s="8" t="s">
        <v>655</v>
      </c>
      <c r="D1212" s="8">
        <v>3</v>
      </c>
      <c r="E1212" s="8" t="s">
        <v>656</v>
      </c>
      <c r="F1212" s="8">
        <v>2</v>
      </c>
      <c r="G1212" s="8" t="s">
        <v>657</v>
      </c>
      <c r="H1212" s="8">
        <v>3</v>
      </c>
      <c r="I1212" s="8" t="s">
        <v>658</v>
      </c>
      <c r="J1212" s="8">
        <v>3</v>
      </c>
      <c r="K1212" s="8" t="s">
        <v>1214</v>
      </c>
      <c r="L1212" s="8">
        <v>3</v>
      </c>
      <c r="M1212" s="8" t="s">
        <v>78</v>
      </c>
      <c r="N1212" s="8" t="s">
        <v>1112</v>
      </c>
      <c r="O1212" s="8" t="s">
        <v>1274</v>
      </c>
      <c r="P1212" s="114" t="s">
        <v>1273</v>
      </c>
      <c r="Q1212" s="8"/>
    </row>
    <row r="1213" spans="1:17" ht="18" customHeight="1" x14ac:dyDescent="0.3">
      <c r="A1213" s="8" t="s">
        <v>1272</v>
      </c>
      <c r="B1213" s="8" t="s">
        <v>1273</v>
      </c>
      <c r="C1213" s="8" t="s">
        <v>655</v>
      </c>
      <c r="D1213" s="8">
        <v>3</v>
      </c>
      <c r="E1213" s="8" t="s">
        <v>656</v>
      </c>
      <c r="F1213" s="8">
        <v>2</v>
      </c>
      <c r="G1213" s="8" t="s">
        <v>657</v>
      </c>
      <c r="H1213" s="8">
        <v>3</v>
      </c>
      <c r="I1213" s="8" t="s">
        <v>658</v>
      </c>
      <c r="J1213" s="8">
        <v>3</v>
      </c>
      <c r="K1213" s="8" t="s">
        <v>1214</v>
      </c>
      <c r="L1213" s="8">
        <v>3</v>
      </c>
      <c r="M1213" s="8" t="s">
        <v>78</v>
      </c>
      <c r="N1213" s="8" t="s">
        <v>1113</v>
      </c>
      <c r="O1213" s="8" t="s">
        <v>1274</v>
      </c>
      <c r="P1213" s="114" t="s">
        <v>1273</v>
      </c>
      <c r="Q1213" s="8"/>
    </row>
    <row r="1214" spans="1:17" ht="18" customHeight="1" x14ac:dyDescent="0.3">
      <c r="A1214" s="8" t="s">
        <v>1272</v>
      </c>
      <c r="B1214" s="8" t="s">
        <v>1273</v>
      </c>
      <c r="C1214" s="8" t="s">
        <v>655</v>
      </c>
      <c r="D1214" s="8">
        <v>3</v>
      </c>
      <c r="E1214" s="8" t="s">
        <v>656</v>
      </c>
      <c r="F1214" s="8">
        <v>2</v>
      </c>
      <c r="G1214" s="8" t="s">
        <v>657</v>
      </c>
      <c r="H1214" s="8">
        <v>3</v>
      </c>
      <c r="I1214" s="8" t="s">
        <v>658</v>
      </c>
      <c r="J1214" s="8">
        <v>3</v>
      </c>
      <c r="K1214" s="8" t="s">
        <v>1214</v>
      </c>
      <c r="L1214" s="8">
        <v>3</v>
      </c>
      <c r="M1214" s="8" t="s">
        <v>78</v>
      </c>
      <c r="N1214" s="8" t="s">
        <v>1114</v>
      </c>
      <c r="O1214" s="8" t="s">
        <v>1274</v>
      </c>
      <c r="P1214" s="8" t="s">
        <v>1273</v>
      </c>
      <c r="Q1214" s="8"/>
    </row>
    <row r="1215" spans="1:17" ht="18" customHeight="1" x14ac:dyDescent="0.3">
      <c r="A1215" s="8" t="s">
        <v>1272</v>
      </c>
      <c r="B1215" s="8" t="s">
        <v>1273</v>
      </c>
      <c r="C1215" s="8" t="s">
        <v>655</v>
      </c>
      <c r="D1215" s="8">
        <v>3</v>
      </c>
      <c r="E1215" s="8" t="s">
        <v>656</v>
      </c>
      <c r="F1215" s="8">
        <v>2</v>
      </c>
      <c r="G1215" s="8" t="s">
        <v>657</v>
      </c>
      <c r="H1215" s="8">
        <v>3</v>
      </c>
      <c r="I1215" s="8" t="s">
        <v>658</v>
      </c>
      <c r="J1215" s="8">
        <v>3</v>
      </c>
      <c r="K1215" s="8" t="s">
        <v>1214</v>
      </c>
      <c r="L1215" s="8">
        <v>3</v>
      </c>
      <c r="M1215" s="8" t="s">
        <v>78</v>
      </c>
      <c r="N1215" s="8" t="s">
        <v>1115</v>
      </c>
      <c r="O1215" s="8" t="s">
        <v>1274</v>
      </c>
      <c r="P1215" s="8" t="s">
        <v>1273</v>
      </c>
      <c r="Q1215" s="8"/>
    </row>
    <row r="1216" spans="1:17" ht="18" customHeight="1" x14ac:dyDescent="0.3">
      <c r="A1216" s="8" t="s">
        <v>1272</v>
      </c>
      <c r="B1216" s="8" t="s">
        <v>1273</v>
      </c>
      <c r="C1216" s="8" t="s">
        <v>655</v>
      </c>
      <c r="D1216" s="8">
        <v>3</v>
      </c>
      <c r="E1216" s="8" t="s">
        <v>656</v>
      </c>
      <c r="F1216" s="8">
        <v>2</v>
      </c>
      <c r="G1216" s="8" t="s">
        <v>657</v>
      </c>
      <c r="H1216" s="8">
        <v>3</v>
      </c>
      <c r="I1216" s="8" t="s">
        <v>658</v>
      </c>
      <c r="J1216" s="8">
        <v>3</v>
      </c>
      <c r="K1216" s="8" t="s">
        <v>1214</v>
      </c>
      <c r="L1216" s="8">
        <v>3</v>
      </c>
      <c r="M1216" s="8" t="s">
        <v>78</v>
      </c>
      <c r="N1216" s="8" t="s">
        <v>1116</v>
      </c>
      <c r="O1216" s="8" t="s">
        <v>1274</v>
      </c>
      <c r="P1216" s="8" t="s">
        <v>1273</v>
      </c>
      <c r="Q1216" s="8"/>
    </row>
    <row r="1217" spans="1:17" ht="18" customHeight="1" x14ac:dyDescent="0.3">
      <c r="A1217" s="8" t="s">
        <v>1272</v>
      </c>
      <c r="B1217" s="8" t="s">
        <v>1273</v>
      </c>
      <c r="C1217" s="8" t="s">
        <v>655</v>
      </c>
      <c r="D1217" s="8">
        <v>3</v>
      </c>
      <c r="E1217" s="8" t="s">
        <v>656</v>
      </c>
      <c r="F1217" s="8">
        <v>2</v>
      </c>
      <c r="G1217" s="8" t="s">
        <v>657</v>
      </c>
      <c r="H1217" s="8">
        <v>3</v>
      </c>
      <c r="I1217" s="8" t="s">
        <v>658</v>
      </c>
      <c r="J1217" s="8">
        <v>3</v>
      </c>
      <c r="K1217" s="8" t="s">
        <v>1214</v>
      </c>
      <c r="L1217" s="8">
        <v>3</v>
      </c>
      <c r="M1217" s="8" t="s">
        <v>78</v>
      </c>
      <c r="N1217" s="8" t="s">
        <v>1117</v>
      </c>
      <c r="O1217" s="8" t="s">
        <v>1274</v>
      </c>
      <c r="P1217" s="8" t="s">
        <v>1273</v>
      </c>
      <c r="Q1217" s="8"/>
    </row>
    <row r="1218" spans="1:17" ht="18" customHeight="1" x14ac:dyDescent="0.3">
      <c r="A1218" s="8" t="s">
        <v>1272</v>
      </c>
      <c r="B1218" s="8" t="s">
        <v>1273</v>
      </c>
      <c r="C1218" s="8" t="s">
        <v>655</v>
      </c>
      <c r="D1218" s="8">
        <v>3</v>
      </c>
      <c r="E1218" s="8" t="s">
        <v>656</v>
      </c>
      <c r="F1218" s="8">
        <v>2</v>
      </c>
      <c r="G1218" s="8" t="s">
        <v>657</v>
      </c>
      <c r="H1218" s="8">
        <v>3</v>
      </c>
      <c r="I1218" s="8" t="s">
        <v>658</v>
      </c>
      <c r="J1218" s="8">
        <v>3</v>
      </c>
      <c r="K1218" s="8" t="s">
        <v>1214</v>
      </c>
      <c r="L1218" s="8">
        <v>3</v>
      </c>
      <c r="M1218" s="8" t="s">
        <v>78</v>
      </c>
      <c r="N1218" s="8" t="s">
        <v>1119</v>
      </c>
      <c r="O1218" s="8" t="s">
        <v>1274</v>
      </c>
      <c r="P1218" s="8" t="s">
        <v>1273</v>
      </c>
      <c r="Q1218" s="8"/>
    </row>
    <row r="1219" spans="1:17" ht="18" customHeight="1" x14ac:dyDescent="0.3">
      <c r="A1219" s="8" t="s">
        <v>1272</v>
      </c>
      <c r="B1219" s="8" t="s">
        <v>1273</v>
      </c>
      <c r="C1219" s="8" t="s">
        <v>655</v>
      </c>
      <c r="D1219" s="8">
        <v>3</v>
      </c>
      <c r="E1219" s="8" t="s">
        <v>656</v>
      </c>
      <c r="F1219" s="8">
        <v>2</v>
      </c>
      <c r="G1219" s="8" t="s">
        <v>657</v>
      </c>
      <c r="H1219" s="8">
        <v>3</v>
      </c>
      <c r="I1219" s="8" t="s">
        <v>658</v>
      </c>
      <c r="J1219" s="8">
        <v>3</v>
      </c>
      <c r="K1219" s="8" t="s">
        <v>1214</v>
      </c>
      <c r="L1219" s="8">
        <v>3</v>
      </c>
      <c r="M1219" s="8" t="s">
        <v>78</v>
      </c>
      <c r="N1219" s="8" t="s">
        <v>1120</v>
      </c>
      <c r="O1219" s="8" t="s">
        <v>1274</v>
      </c>
      <c r="P1219" s="8" t="s">
        <v>1273</v>
      </c>
      <c r="Q1219" s="8"/>
    </row>
    <row r="1220" spans="1:17" ht="18" customHeight="1" x14ac:dyDescent="0.3">
      <c r="A1220" s="8" t="s">
        <v>1272</v>
      </c>
      <c r="B1220" s="8" t="s">
        <v>1273</v>
      </c>
      <c r="C1220" s="8" t="s">
        <v>655</v>
      </c>
      <c r="D1220" s="8">
        <v>3</v>
      </c>
      <c r="E1220" s="8" t="s">
        <v>656</v>
      </c>
      <c r="F1220" s="8">
        <v>2</v>
      </c>
      <c r="G1220" s="8" t="s">
        <v>657</v>
      </c>
      <c r="H1220" s="8">
        <v>3</v>
      </c>
      <c r="I1220" s="8" t="s">
        <v>658</v>
      </c>
      <c r="J1220" s="8">
        <v>3</v>
      </c>
      <c r="K1220" s="8" t="s">
        <v>1214</v>
      </c>
      <c r="L1220" s="8">
        <v>3</v>
      </c>
      <c r="M1220" s="8" t="s">
        <v>78</v>
      </c>
      <c r="N1220" s="8" t="s">
        <v>1121</v>
      </c>
      <c r="O1220" s="8" t="s">
        <v>1274</v>
      </c>
      <c r="P1220" s="8" t="s">
        <v>1273</v>
      </c>
      <c r="Q1220" s="8"/>
    </row>
    <row r="1221" spans="1:17" ht="18" customHeight="1" x14ac:dyDescent="0.3">
      <c r="A1221" s="8" t="s">
        <v>1272</v>
      </c>
      <c r="B1221" s="8" t="s">
        <v>1273</v>
      </c>
      <c r="C1221" s="8" t="s">
        <v>655</v>
      </c>
      <c r="D1221" s="8">
        <v>3</v>
      </c>
      <c r="E1221" s="8" t="s">
        <v>656</v>
      </c>
      <c r="F1221" s="8">
        <v>2</v>
      </c>
      <c r="G1221" s="8" t="s">
        <v>657</v>
      </c>
      <c r="H1221" s="8">
        <v>3</v>
      </c>
      <c r="I1221" s="8" t="s">
        <v>658</v>
      </c>
      <c r="J1221" s="8">
        <v>3</v>
      </c>
      <c r="K1221" s="8" t="s">
        <v>1214</v>
      </c>
      <c r="L1221" s="8">
        <v>3</v>
      </c>
      <c r="M1221" s="8" t="s">
        <v>78</v>
      </c>
      <c r="N1221" s="8" t="s">
        <v>1122</v>
      </c>
      <c r="O1221" s="8" t="s">
        <v>1274</v>
      </c>
      <c r="P1221" s="8" t="s">
        <v>1273</v>
      </c>
      <c r="Q1221" s="8"/>
    </row>
    <row r="1222" spans="1:17" ht="18" customHeight="1" x14ac:dyDescent="0.3">
      <c r="A1222" s="8" t="s">
        <v>1272</v>
      </c>
      <c r="B1222" s="8" t="s">
        <v>1273</v>
      </c>
      <c r="C1222" s="8" t="s">
        <v>655</v>
      </c>
      <c r="D1222" s="8">
        <v>3</v>
      </c>
      <c r="E1222" s="8" t="s">
        <v>656</v>
      </c>
      <c r="F1222" s="8">
        <v>2</v>
      </c>
      <c r="G1222" s="8" t="s">
        <v>657</v>
      </c>
      <c r="H1222" s="8">
        <v>3</v>
      </c>
      <c r="I1222" s="8" t="s">
        <v>658</v>
      </c>
      <c r="J1222" s="8">
        <v>3</v>
      </c>
      <c r="K1222" s="8" t="s">
        <v>1214</v>
      </c>
      <c r="L1222" s="8">
        <v>3</v>
      </c>
      <c r="M1222" s="8" t="s">
        <v>78</v>
      </c>
      <c r="N1222" s="8" t="s">
        <v>1123</v>
      </c>
      <c r="O1222" s="8" t="s">
        <v>1274</v>
      </c>
      <c r="P1222" s="8" t="s">
        <v>1273</v>
      </c>
      <c r="Q1222" s="8"/>
    </row>
    <row r="1223" spans="1:17" ht="18" customHeight="1" x14ac:dyDescent="0.3">
      <c r="A1223" s="8" t="s">
        <v>1272</v>
      </c>
      <c r="B1223" s="8" t="s">
        <v>1273</v>
      </c>
      <c r="C1223" s="8" t="s">
        <v>655</v>
      </c>
      <c r="D1223" s="8">
        <v>3</v>
      </c>
      <c r="E1223" s="8" t="s">
        <v>656</v>
      </c>
      <c r="F1223" s="8">
        <v>2</v>
      </c>
      <c r="G1223" s="8" t="s">
        <v>657</v>
      </c>
      <c r="H1223" s="8">
        <v>3</v>
      </c>
      <c r="I1223" s="8" t="s">
        <v>658</v>
      </c>
      <c r="J1223" s="8">
        <v>3</v>
      </c>
      <c r="K1223" s="8" t="s">
        <v>1214</v>
      </c>
      <c r="L1223" s="8">
        <v>3</v>
      </c>
      <c r="M1223" s="8" t="s">
        <v>78</v>
      </c>
      <c r="N1223" s="8" t="s">
        <v>1124</v>
      </c>
      <c r="O1223" s="8" t="s">
        <v>1274</v>
      </c>
      <c r="P1223" s="8" t="s">
        <v>1273</v>
      </c>
      <c r="Q1223" s="8"/>
    </row>
    <row r="1224" spans="1:17" ht="18" customHeight="1" x14ac:dyDescent="0.3">
      <c r="A1224" s="8" t="s">
        <v>1272</v>
      </c>
      <c r="B1224" s="8" t="s">
        <v>1273</v>
      </c>
      <c r="C1224" s="8" t="s">
        <v>655</v>
      </c>
      <c r="D1224" s="8">
        <v>3</v>
      </c>
      <c r="E1224" s="8" t="s">
        <v>656</v>
      </c>
      <c r="F1224" s="8">
        <v>2</v>
      </c>
      <c r="G1224" s="8" t="s">
        <v>657</v>
      </c>
      <c r="H1224" s="8">
        <v>3</v>
      </c>
      <c r="I1224" s="8" t="s">
        <v>658</v>
      </c>
      <c r="J1224" s="8">
        <v>3</v>
      </c>
      <c r="K1224" s="8" t="s">
        <v>1214</v>
      </c>
      <c r="L1224" s="8">
        <v>3</v>
      </c>
      <c r="M1224" s="8" t="s">
        <v>78</v>
      </c>
      <c r="N1224" s="8" t="s">
        <v>1129</v>
      </c>
      <c r="O1224" s="8" t="s">
        <v>1274</v>
      </c>
      <c r="P1224" s="8" t="s">
        <v>1273</v>
      </c>
      <c r="Q1224" s="8"/>
    </row>
    <row r="1225" spans="1:17" ht="18" customHeight="1" x14ac:dyDescent="0.3">
      <c r="A1225" s="8" t="s">
        <v>1272</v>
      </c>
      <c r="B1225" s="8" t="s">
        <v>1273</v>
      </c>
      <c r="C1225" s="8" t="s">
        <v>655</v>
      </c>
      <c r="D1225" s="8">
        <v>3</v>
      </c>
      <c r="E1225" s="8" t="s">
        <v>656</v>
      </c>
      <c r="F1225" s="8">
        <v>2</v>
      </c>
      <c r="G1225" s="8" t="s">
        <v>657</v>
      </c>
      <c r="H1225" s="8">
        <v>3</v>
      </c>
      <c r="I1225" s="8" t="s">
        <v>658</v>
      </c>
      <c r="J1225" s="8">
        <v>3</v>
      </c>
      <c r="K1225" s="8" t="s">
        <v>1214</v>
      </c>
      <c r="L1225" s="8">
        <v>3</v>
      </c>
      <c r="M1225" s="8" t="s">
        <v>78</v>
      </c>
      <c r="N1225" s="8" t="s">
        <v>1133</v>
      </c>
      <c r="O1225" s="8" t="s">
        <v>1274</v>
      </c>
      <c r="P1225" s="8" t="s">
        <v>1273</v>
      </c>
      <c r="Q1225" s="8"/>
    </row>
    <row r="1226" spans="1:17" ht="18" customHeight="1" x14ac:dyDescent="0.3">
      <c r="A1226" s="8" t="s">
        <v>1272</v>
      </c>
      <c r="B1226" s="8" t="s">
        <v>1273</v>
      </c>
      <c r="C1226" s="8" t="s">
        <v>655</v>
      </c>
      <c r="D1226" s="8">
        <v>3</v>
      </c>
      <c r="E1226" s="8" t="s">
        <v>656</v>
      </c>
      <c r="F1226" s="8">
        <v>2</v>
      </c>
      <c r="G1226" s="8" t="s">
        <v>657</v>
      </c>
      <c r="H1226" s="8">
        <v>3</v>
      </c>
      <c r="I1226" s="8" t="s">
        <v>658</v>
      </c>
      <c r="J1226" s="8">
        <v>3</v>
      </c>
      <c r="K1226" s="8" t="s">
        <v>1214</v>
      </c>
      <c r="L1226" s="8">
        <v>3</v>
      </c>
      <c r="M1226" s="8" t="s">
        <v>78</v>
      </c>
      <c r="N1226" s="8" t="s">
        <v>1134</v>
      </c>
      <c r="O1226" s="8" t="s">
        <v>1274</v>
      </c>
      <c r="P1226" s="8" t="s">
        <v>1273</v>
      </c>
      <c r="Q1226" s="8"/>
    </row>
    <row r="1227" spans="1:17" ht="18" customHeight="1" x14ac:dyDescent="0.3">
      <c r="A1227" s="8" t="s">
        <v>1272</v>
      </c>
      <c r="B1227" s="8" t="s">
        <v>1273</v>
      </c>
      <c r="C1227" s="8" t="s">
        <v>655</v>
      </c>
      <c r="D1227" s="8">
        <v>3</v>
      </c>
      <c r="E1227" s="8" t="s">
        <v>656</v>
      </c>
      <c r="F1227" s="8">
        <v>2</v>
      </c>
      <c r="G1227" s="8" t="s">
        <v>657</v>
      </c>
      <c r="H1227" s="8">
        <v>3</v>
      </c>
      <c r="I1227" s="8" t="s">
        <v>658</v>
      </c>
      <c r="J1227" s="8">
        <v>3</v>
      </c>
      <c r="K1227" s="8" t="s">
        <v>1214</v>
      </c>
      <c r="L1227" s="8">
        <v>3</v>
      </c>
      <c r="M1227" s="8" t="s">
        <v>78</v>
      </c>
      <c r="N1227" s="8" t="s">
        <v>1135</v>
      </c>
      <c r="O1227" s="8" t="s">
        <v>1274</v>
      </c>
      <c r="P1227" s="8" t="s">
        <v>1273</v>
      </c>
      <c r="Q1227" s="8"/>
    </row>
    <row r="1228" spans="1:17" ht="18" customHeight="1" x14ac:dyDescent="0.3">
      <c r="A1228" s="8" t="s">
        <v>1272</v>
      </c>
      <c r="B1228" s="8" t="s">
        <v>1273</v>
      </c>
      <c r="C1228" s="8" t="s">
        <v>655</v>
      </c>
      <c r="D1228" s="8">
        <v>3</v>
      </c>
      <c r="E1228" s="8" t="s">
        <v>656</v>
      </c>
      <c r="F1228" s="8">
        <v>2</v>
      </c>
      <c r="G1228" s="8" t="s">
        <v>657</v>
      </c>
      <c r="H1228" s="8">
        <v>3</v>
      </c>
      <c r="I1228" s="8" t="s">
        <v>658</v>
      </c>
      <c r="J1228" s="8">
        <v>3</v>
      </c>
      <c r="K1228" s="8" t="s">
        <v>1214</v>
      </c>
      <c r="L1228" s="8">
        <v>3</v>
      </c>
      <c r="M1228" s="8" t="s">
        <v>78</v>
      </c>
      <c r="N1228" s="8" t="s">
        <v>1136</v>
      </c>
      <c r="O1228" s="8" t="s">
        <v>1274</v>
      </c>
      <c r="P1228" s="8" t="s">
        <v>1273</v>
      </c>
      <c r="Q1228" s="8"/>
    </row>
    <row r="1229" spans="1:17" ht="18" customHeight="1" x14ac:dyDescent="0.3">
      <c r="A1229" s="8" t="s">
        <v>1272</v>
      </c>
      <c r="B1229" s="8" t="s">
        <v>1273</v>
      </c>
      <c r="C1229" s="8" t="s">
        <v>655</v>
      </c>
      <c r="D1229" s="8">
        <v>3</v>
      </c>
      <c r="E1229" s="8" t="s">
        <v>656</v>
      </c>
      <c r="F1229" s="8">
        <v>2</v>
      </c>
      <c r="G1229" s="8" t="s">
        <v>657</v>
      </c>
      <c r="H1229" s="8">
        <v>3</v>
      </c>
      <c r="I1229" s="8" t="s">
        <v>658</v>
      </c>
      <c r="J1229" s="8">
        <v>3</v>
      </c>
      <c r="K1229" s="8" t="s">
        <v>1214</v>
      </c>
      <c r="L1229" s="8">
        <v>3</v>
      </c>
      <c r="M1229" s="8" t="s">
        <v>78</v>
      </c>
      <c r="N1229" s="8" t="s">
        <v>1137</v>
      </c>
      <c r="O1229" s="8" t="s">
        <v>1274</v>
      </c>
      <c r="P1229" s="8" t="s">
        <v>1273</v>
      </c>
      <c r="Q1229" s="8"/>
    </row>
    <row r="1230" spans="1:17" ht="18" customHeight="1" x14ac:dyDescent="0.3">
      <c r="A1230" s="8" t="s">
        <v>1272</v>
      </c>
      <c r="B1230" s="8" t="s">
        <v>1273</v>
      </c>
      <c r="C1230" s="8" t="s">
        <v>655</v>
      </c>
      <c r="D1230" s="8">
        <v>3</v>
      </c>
      <c r="E1230" s="8" t="s">
        <v>656</v>
      </c>
      <c r="F1230" s="8">
        <v>2</v>
      </c>
      <c r="G1230" s="8" t="s">
        <v>657</v>
      </c>
      <c r="H1230" s="8">
        <v>3</v>
      </c>
      <c r="I1230" s="8" t="s">
        <v>658</v>
      </c>
      <c r="J1230" s="8">
        <v>3</v>
      </c>
      <c r="K1230" s="8" t="s">
        <v>1214</v>
      </c>
      <c r="L1230" s="8">
        <v>3</v>
      </c>
      <c r="M1230" s="8" t="s">
        <v>78</v>
      </c>
      <c r="N1230" s="8" t="s">
        <v>1138</v>
      </c>
      <c r="O1230" s="8" t="s">
        <v>1274</v>
      </c>
      <c r="P1230" s="8" t="s">
        <v>1273</v>
      </c>
      <c r="Q1230" s="8"/>
    </row>
    <row r="1231" spans="1:17" ht="18" customHeight="1" x14ac:dyDescent="0.3">
      <c r="A1231" s="8" t="s">
        <v>1272</v>
      </c>
      <c r="B1231" s="8" t="s">
        <v>1273</v>
      </c>
      <c r="C1231" s="8" t="s">
        <v>655</v>
      </c>
      <c r="D1231" s="8">
        <v>3</v>
      </c>
      <c r="E1231" s="8" t="s">
        <v>656</v>
      </c>
      <c r="F1231" s="8">
        <v>2</v>
      </c>
      <c r="G1231" s="8" t="s">
        <v>657</v>
      </c>
      <c r="H1231" s="8">
        <v>3</v>
      </c>
      <c r="I1231" s="8" t="s">
        <v>658</v>
      </c>
      <c r="J1231" s="8">
        <v>3</v>
      </c>
      <c r="K1231" s="8" t="s">
        <v>1214</v>
      </c>
      <c r="L1231" s="8">
        <v>3</v>
      </c>
      <c r="M1231" s="8" t="s">
        <v>78</v>
      </c>
      <c r="N1231" s="8" t="s">
        <v>1139</v>
      </c>
      <c r="O1231" s="8" t="s">
        <v>1274</v>
      </c>
      <c r="P1231" s="8" t="s">
        <v>1273</v>
      </c>
      <c r="Q1231" s="8"/>
    </row>
    <row r="1232" spans="1:17" ht="18" customHeight="1" x14ac:dyDescent="0.3">
      <c r="A1232" s="8" t="s">
        <v>1272</v>
      </c>
      <c r="B1232" s="8" t="s">
        <v>1273</v>
      </c>
      <c r="C1232" s="8" t="s">
        <v>655</v>
      </c>
      <c r="D1232" s="8">
        <v>3</v>
      </c>
      <c r="E1232" s="8" t="s">
        <v>656</v>
      </c>
      <c r="F1232" s="8">
        <v>2</v>
      </c>
      <c r="G1232" s="8" t="s">
        <v>657</v>
      </c>
      <c r="H1232" s="8">
        <v>3</v>
      </c>
      <c r="I1232" s="8" t="s">
        <v>658</v>
      </c>
      <c r="J1232" s="8">
        <v>3</v>
      </c>
      <c r="K1232" s="8" t="s">
        <v>1214</v>
      </c>
      <c r="L1232" s="8">
        <v>3</v>
      </c>
      <c r="M1232" s="8" t="s">
        <v>78</v>
      </c>
      <c r="N1232" s="8" t="s">
        <v>1189</v>
      </c>
      <c r="O1232" s="8" t="s">
        <v>1274</v>
      </c>
      <c r="P1232" s="8" t="s">
        <v>1273</v>
      </c>
      <c r="Q1232" s="8"/>
    </row>
    <row r="1233" spans="1:17" ht="18" customHeight="1" x14ac:dyDescent="0.3">
      <c r="A1233" s="8" t="s">
        <v>1272</v>
      </c>
      <c r="B1233" s="8" t="s">
        <v>1273</v>
      </c>
      <c r="C1233" s="8" t="s">
        <v>655</v>
      </c>
      <c r="D1233" s="8">
        <v>3</v>
      </c>
      <c r="E1233" s="8" t="s">
        <v>656</v>
      </c>
      <c r="F1233" s="8">
        <v>2</v>
      </c>
      <c r="G1233" s="8" t="s">
        <v>657</v>
      </c>
      <c r="H1233" s="8">
        <v>3</v>
      </c>
      <c r="I1233" s="8" t="s">
        <v>658</v>
      </c>
      <c r="J1233" s="8">
        <v>3</v>
      </c>
      <c r="K1233" s="8" t="s">
        <v>1214</v>
      </c>
      <c r="L1233" s="8">
        <v>3</v>
      </c>
      <c r="M1233" s="8" t="s">
        <v>318</v>
      </c>
      <c r="N1233" s="8" t="s">
        <v>1150</v>
      </c>
      <c r="O1233" s="8" t="s">
        <v>1274</v>
      </c>
      <c r="P1233" s="8" t="s">
        <v>1273</v>
      </c>
      <c r="Q1233" s="8"/>
    </row>
    <row r="1234" spans="1:17" ht="18" customHeight="1" x14ac:dyDescent="0.3">
      <c r="A1234" s="8" t="s">
        <v>1272</v>
      </c>
      <c r="B1234" s="8" t="s">
        <v>1273</v>
      </c>
      <c r="C1234" s="8" t="s">
        <v>655</v>
      </c>
      <c r="D1234" s="8">
        <v>3</v>
      </c>
      <c r="E1234" s="8" t="s">
        <v>656</v>
      </c>
      <c r="F1234" s="8">
        <v>2</v>
      </c>
      <c r="G1234" s="8" t="s">
        <v>657</v>
      </c>
      <c r="H1234" s="8">
        <v>3</v>
      </c>
      <c r="I1234" s="8" t="s">
        <v>658</v>
      </c>
      <c r="J1234" s="8">
        <v>3</v>
      </c>
      <c r="K1234" s="8" t="s">
        <v>1214</v>
      </c>
      <c r="L1234" s="8">
        <v>3</v>
      </c>
      <c r="M1234" s="8" t="s">
        <v>318</v>
      </c>
      <c r="N1234" s="8" t="s">
        <v>1160</v>
      </c>
      <c r="O1234" s="8" t="s">
        <v>1274</v>
      </c>
      <c r="P1234" s="8" t="s">
        <v>1273</v>
      </c>
      <c r="Q1234" s="8"/>
    </row>
    <row r="1235" spans="1:17" ht="18" customHeight="1" x14ac:dyDescent="0.3">
      <c r="A1235" s="8" t="s">
        <v>1272</v>
      </c>
      <c r="B1235" s="8" t="s">
        <v>1273</v>
      </c>
      <c r="C1235" s="8" t="s">
        <v>655</v>
      </c>
      <c r="D1235" s="8">
        <v>3</v>
      </c>
      <c r="E1235" s="8" t="s">
        <v>656</v>
      </c>
      <c r="F1235" s="8">
        <v>2</v>
      </c>
      <c r="G1235" s="8" t="s">
        <v>657</v>
      </c>
      <c r="H1235" s="8">
        <v>3</v>
      </c>
      <c r="I1235" s="8" t="s">
        <v>658</v>
      </c>
      <c r="J1235" s="8">
        <v>3</v>
      </c>
      <c r="K1235" s="8" t="s">
        <v>1214</v>
      </c>
      <c r="L1235" s="8">
        <v>3</v>
      </c>
      <c r="M1235" s="8" t="s">
        <v>318</v>
      </c>
      <c r="N1235" s="8" t="s">
        <v>1184</v>
      </c>
      <c r="O1235" s="8" t="s">
        <v>1274</v>
      </c>
      <c r="P1235" s="8" t="s">
        <v>1273</v>
      </c>
      <c r="Q1235" s="8"/>
    </row>
    <row r="1236" spans="1:17" ht="18" customHeight="1" x14ac:dyDescent="0.3">
      <c r="A1236" s="8" t="s">
        <v>1272</v>
      </c>
      <c r="B1236" s="8" t="s">
        <v>1273</v>
      </c>
      <c r="C1236" s="8" t="s">
        <v>655</v>
      </c>
      <c r="D1236" s="8">
        <v>3</v>
      </c>
      <c r="E1236" s="8" t="s">
        <v>656</v>
      </c>
      <c r="F1236" s="8">
        <v>2</v>
      </c>
      <c r="G1236" s="8" t="s">
        <v>657</v>
      </c>
      <c r="H1236" s="8">
        <v>3</v>
      </c>
      <c r="I1236" s="8" t="s">
        <v>658</v>
      </c>
      <c r="J1236" s="8">
        <v>3</v>
      </c>
      <c r="K1236" s="8" t="s">
        <v>1214</v>
      </c>
      <c r="L1236" s="8">
        <v>3</v>
      </c>
      <c r="M1236" s="8" t="s">
        <v>318</v>
      </c>
      <c r="N1236" s="8" t="s">
        <v>1185</v>
      </c>
      <c r="O1236" s="8" t="s">
        <v>1274</v>
      </c>
      <c r="P1236" s="8" t="s">
        <v>1273</v>
      </c>
      <c r="Q1236" s="8"/>
    </row>
    <row r="1237" spans="1:17" ht="18" customHeight="1" x14ac:dyDescent="0.3">
      <c r="A1237" s="8" t="s">
        <v>1272</v>
      </c>
      <c r="B1237" s="8" t="s">
        <v>1273</v>
      </c>
      <c r="C1237" s="8" t="s">
        <v>655</v>
      </c>
      <c r="D1237" s="8">
        <v>3</v>
      </c>
      <c r="E1237" s="8" t="s">
        <v>656</v>
      </c>
      <c r="F1237" s="8">
        <v>2</v>
      </c>
      <c r="G1237" s="8" t="s">
        <v>657</v>
      </c>
      <c r="H1237" s="8">
        <v>3</v>
      </c>
      <c r="I1237" s="8" t="s">
        <v>658</v>
      </c>
      <c r="J1237" s="8">
        <v>3</v>
      </c>
      <c r="K1237" s="8" t="s">
        <v>1214</v>
      </c>
      <c r="L1237" s="8">
        <v>3</v>
      </c>
      <c r="M1237" s="8" t="s">
        <v>318</v>
      </c>
      <c r="N1237" s="8" t="s">
        <v>1186</v>
      </c>
      <c r="O1237" s="8" t="s">
        <v>1274</v>
      </c>
      <c r="P1237" s="8" t="s">
        <v>1273</v>
      </c>
      <c r="Q1237" s="8"/>
    </row>
    <row r="1238" spans="1:17" ht="18" customHeight="1" x14ac:dyDescent="0.3">
      <c r="A1238" s="8" t="s">
        <v>1272</v>
      </c>
      <c r="B1238" s="8" t="s">
        <v>1273</v>
      </c>
      <c r="C1238" s="8" t="s">
        <v>655</v>
      </c>
      <c r="D1238" s="8">
        <v>3</v>
      </c>
      <c r="E1238" s="8" t="s">
        <v>656</v>
      </c>
      <c r="F1238" s="8">
        <v>2</v>
      </c>
      <c r="G1238" s="8" t="s">
        <v>657</v>
      </c>
      <c r="H1238" s="8">
        <v>3</v>
      </c>
      <c r="I1238" s="8" t="s">
        <v>658</v>
      </c>
      <c r="J1238" s="8">
        <v>3</v>
      </c>
      <c r="K1238" s="8" t="s">
        <v>1214</v>
      </c>
      <c r="L1238" s="8">
        <v>3</v>
      </c>
      <c r="M1238" s="8" t="s">
        <v>318</v>
      </c>
      <c r="N1238" s="8" t="s">
        <v>1187</v>
      </c>
      <c r="O1238" s="8" t="s">
        <v>1274</v>
      </c>
      <c r="P1238" s="8" t="s">
        <v>1273</v>
      </c>
      <c r="Q1238" s="8"/>
    </row>
    <row r="1239" spans="1:17" ht="18" customHeight="1" x14ac:dyDescent="0.3">
      <c r="A1239" s="8" t="s">
        <v>1272</v>
      </c>
      <c r="B1239" s="8" t="s">
        <v>1273</v>
      </c>
      <c r="C1239" s="8" t="s">
        <v>655</v>
      </c>
      <c r="D1239" s="8">
        <v>3</v>
      </c>
      <c r="E1239" s="8" t="s">
        <v>656</v>
      </c>
      <c r="F1239" s="8">
        <v>2</v>
      </c>
      <c r="G1239" s="8" t="s">
        <v>657</v>
      </c>
      <c r="H1239" s="8">
        <v>3</v>
      </c>
      <c r="I1239" s="8" t="s">
        <v>658</v>
      </c>
      <c r="J1239" s="8">
        <v>3</v>
      </c>
      <c r="K1239" s="8" t="s">
        <v>1214</v>
      </c>
      <c r="L1239" s="8">
        <v>3</v>
      </c>
      <c r="M1239" s="8" t="s">
        <v>318</v>
      </c>
      <c r="N1239" s="8" t="s">
        <v>1188</v>
      </c>
      <c r="O1239" s="8" t="s">
        <v>1274</v>
      </c>
      <c r="P1239" s="8" t="s">
        <v>1273</v>
      </c>
      <c r="Q1239" s="8"/>
    </row>
    <row r="1240" spans="1:17" ht="18" customHeight="1" x14ac:dyDescent="0.3">
      <c r="A1240" s="8" t="s">
        <v>1272</v>
      </c>
      <c r="B1240" s="8" t="s">
        <v>1273</v>
      </c>
      <c r="C1240" s="8" t="s">
        <v>655</v>
      </c>
      <c r="D1240" s="8">
        <v>3</v>
      </c>
      <c r="E1240" s="8" t="s">
        <v>656</v>
      </c>
      <c r="F1240" s="8">
        <v>2</v>
      </c>
      <c r="G1240" s="8" t="s">
        <v>657</v>
      </c>
      <c r="H1240" s="8">
        <v>3</v>
      </c>
      <c r="I1240" s="8" t="s">
        <v>658</v>
      </c>
      <c r="J1240" s="8">
        <v>3</v>
      </c>
      <c r="K1240" s="8" t="s">
        <v>1214</v>
      </c>
      <c r="L1240" s="8">
        <v>3</v>
      </c>
      <c r="M1240" s="8" t="s">
        <v>318</v>
      </c>
      <c r="N1240" s="8" t="s">
        <v>1190</v>
      </c>
      <c r="O1240" s="8" t="s">
        <v>1274</v>
      </c>
      <c r="P1240" s="8" t="s">
        <v>1273</v>
      </c>
      <c r="Q1240" s="8"/>
    </row>
    <row r="1241" spans="1:17" ht="18" customHeight="1" x14ac:dyDescent="0.3">
      <c r="A1241" s="8" t="s">
        <v>1272</v>
      </c>
      <c r="B1241" s="8" t="s">
        <v>1273</v>
      </c>
      <c r="C1241" s="8" t="s">
        <v>655</v>
      </c>
      <c r="D1241" s="8">
        <v>3</v>
      </c>
      <c r="E1241" s="8" t="s">
        <v>656</v>
      </c>
      <c r="F1241" s="8">
        <v>2</v>
      </c>
      <c r="G1241" s="8" t="s">
        <v>657</v>
      </c>
      <c r="H1241" s="8">
        <v>3</v>
      </c>
      <c r="I1241" s="8" t="s">
        <v>658</v>
      </c>
      <c r="J1241" s="8">
        <v>3</v>
      </c>
      <c r="K1241" s="8" t="s">
        <v>1214</v>
      </c>
      <c r="L1241" s="8">
        <v>3</v>
      </c>
      <c r="M1241" s="8" t="s">
        <v>318</v>
      </c>
      <c r="N1241" s="8" t="s">
        <v>1191</v>
      </c>
      <c r="O1241" s="8" t="s">
        <v>1274</v>
      </c>
      <c r="P1241" s="8" t="s">
        <v>1273</v>
      </c>
      <c r="Q1241" s="8"/>
    </row>
    <row r="1242" spans="1:17" ht="18" customHeight="1" x14ac:dyDescent="0.3">
      <c r="A1242" s="8" t="s">
        <v>1272</v>
      </c>
      <c r="B1242" s="8" t="s">
        <v>1273</v>
      </c>
      <c r="C1242" s="8" t="s">
        <v>655</v>
      </c>
      <c r="D1242" s="8">
        <v>3</v>
      </c>
      <c r="E1242" s="8" t="s">
        <v>656</v>
      </c>
      <c r="F1242" s="8">
        <v>2</v>
      </c>
      <c r="G1242" s="8" t="s">
        <v>657</v>
      </c>
      <c r="H1242" s="8">
        <v>3</v>
      </c>
      <c r="I1242" s="8" t="s">
        <v>658</v>
      </c>
      <c r="J1242" s="8">
        <v>3</v>
      </c>
      <c r="K1242" s="8" t="s">
        <v>1214</v>
      </c>
      <c r="L1242" s="8">
        <v>3</v>
      </c>
      <c r="M1242" s="8" t="s">
        <v>318</v>
      </c>
      <c r="N1242" s="8" t="s">
        <v>1192</v>
      </c>
      <c r="O1242" s="8" t="s">
        <v>1274</v>
      </c>
      <c r="P1242" s="8" t="s">
        <v>1273</v>
      </c>
      <c r="Q1242" s="8"/>
    </row>
    <row r="1243" spans="1:17" ht="18" customHeight="1" x14ac:dyDescent="0.3">
      <c r="A1243" s="8" t="s">
        <v>1272</v>
      </c>
      <c r="B1243" s="8" t="s">
        <v>1273</v>
      </c>
      <c r="C1243" s="8" t="s">
        <v>655</v>
      </c>
      <c r="D1243" s="8">
        <v>3</v>
      </c>
      <c r="E1243" s="8" t="s">
        <v>656</v>
      </c>
      <c r="F1243" s="8">
        <v>2</v>
      </c>
      <c r="G1243" s="8" t="s">
        <v>657</v>
      </c>
      <c r="H1243" s="8">
        <v>3</v>
      </c>
      <c r="I1243" s="8" t="s">
        <v>658</v>
      </c>
      <c r="J1243" s="8">
        <v>3</v>
      </c>
      <c r="K1243" s="8" t="s">
        <v>1214</v>
      </c>
      <c r="L1243" s="8">
        <v>3</v>
      </c>
      <c r="M1243" s="8" t="s">
        <v>318</v>
      </c>
      <c r="N1243" s="8" t="s">
        <v>1193</v>
      </c>
      <c r="O1243" s="8" t="s">
        <v>1274</v>
      </c>
      <c r="P1243" s="8" t="s">
        <v>1273</v>
      </c>
      <c r="Q1243" s="8"/>
    </row>
    <row r="1244" spans="1:17" ht="18" customHeight="1" x14ac:dyDescent="0.3">
      <c r="A1244" s="8" t="s">
        <v>1272</v>
      </c>
      <c r="B1244" s="8" t="s">
        <v>1273</v>
      </c>
      <c r="C1244" s="8" t="s">
        <v>655</v>
      </c>
      <c r="D1244" s="8">
        <v>3</v>
      </c>
      <c r="E1244" s="8" t="s">
        <v>656</v>
      </c>
      <c r="F1244" s="8">
        <v>2</v>
      </c>
      <c r="G1244" s="8" t="s">
        <v>657</v>
      </c>
      <c r="H1244" s="8">
        <v>3</v>
      </c>
      <c r="I1244" s="8" t="s">
        <v>658</v>
      </c>
      <c r="J1244" s="8">
        <v>3</v>
      </c>
      <c r="K1244" s="8" t="s">
        <v>1214</v>
      </c>
      <c r="L1244" s="8">
        <v>3</v>
      </c>
      <c r="M1244" s="8" t="s">
        <v>318</v>
      </c>
      <c r="N1244" s="8" t="s">
        <v>1194</v>
      </c>
      <c r="O1244" s="8" t="s">
        <v>1274</v>
      </c>
      <c r="P1244" s="8" t="s">
        <v>1273</v>
      </c>
      <c r="Q1244" s="8"/>
    </row>
    <row r="1245" spans="1:17" ht="18" customHeight="1" x14ac:dyDescent="0.3">
      <c r="A1245" s="8" t="s">
        <v>1272</v>
      </c>
      <c r="B1245" s="8" t="s">
        <v>1273</v>
      </c>
      <c r="C1245" s="8" t="s">
        <v>655</v>
      </c>
      <c r="D1245" s="8">
        <v>3</v>
      </c>
      <c r="E1245" s="8" t="s">
        <v>656</v>
      </c>
      <c r="F1245" s="8">
        <v>2</v>
      </c>
      <c r="G1245" s="8" t="s">
        <v>657</v>
      </c>
      <c r="H1245" s="8">
        <v>3</v>
      </c>
      <c r="I1245" s="8" t="s">
        <v>658</v>
      </c>
      <c r="J1245" s="8">
        <v>3</v>
      </c>
      <c r="K1245" s="8" t="s">
        <v>1214</v>
      </c>
      <c r="L1245" s="8">
        <v>3</v>
      </c>
      <c r="M1245" s="8" t="s">
        <v>318</v>
      </c>
      <c r="N1245" s="8" t="s">
        <v>1195</v>
      </c>
      <c r="O1245" s="8" t="s">
        <v>1274</v>
      </c>
      <c r="P1245" s="8" t="s">
        <v>1273</v>
      </c>
      <c r="Q1245" s="8"/>
    </row>
    <row r="1246" spans="1:17" ht="18" customHeight="1" x14ac:dyDescent="0.3">
      <c r="A1246" s="8" t="s">
        <v>1272</v>
      </c>
      <c r="B1246" s="8" t="s">
        <v>1273</v>
      </c>
      <c r="C1246" s="8" t="s">
        <v>655</v>
      </c>
      <c r="D1246" s="8">
        <v>3</v>
      </c>
      <c r="E1246" s="8" t="s">
        <v>656</v>
      </c>
      <c r="F1246" s="8">
        <v>2</v>
      </c>
      <c r="G1246" s="8" t="s">
        <v>657</v>
      </c>
      <c r="H1246" s="8">
        <v>3</v>
      </c>
      <c r="I1246" s="8" t="s">
        <v>658</v>
      </c>
      <c r="J1246" s="8">
        <v>3</v>
      </c>
      <c r="K1246" s="8" t="s">
        <v>1214</v>
      </c>
      <c r="L1246" s="8">
        <v>3</v>
      </c>
      <c r="M1246" s="8" t="s">
        <v>318</v>
      </c>
      <c r="N1246" s="8" t="s">
        <v>1196</v>
      </c>
      <c r="O1246" s="8" t="s">
        <v>1274</v>
      </c>
      <c r="P1246" s="8" t="s">
        <v>1273</v>
      </c>
      <c r="Q1246" s="8"/>
    </row>
    <row r="1247" spans="1:17" ht="18" customHeight="1" x14ac:dyDescent="0.3">
      <c r="A1247" s="8" t="s">
        <v>1272</v>
      </c>
      <c r="B1247" s="8" t="s">
        <v>1273</v>
      </c>
      <c r="C1247" s="8" t="s">
        <v>655</v>
      </c>
      <c r="D1247" s="8">
        <v>3</v>
      </c>
      <c r="E1247" s="8" t="s">
        <v>656</v>
      </c>
      <c r="F1247" s="8">
        <v>2</v>
      </c>
      <c r="G1247" s="8" t="s">
        <v>657</v>
      </c>
      <c r="H1247" s="8">
        <v>3</v>
      </c>
      <c r="I1247" s="8" t="s">
        <v>658</v>
      </c>
      <c r="J1247" s="8">
        <v>3</v>
      </c>
      <c r="K1247" s="8" t="s">
        <v>1214</v>
      </c>
      <c r="L1247" s="8">
        <v>3</v>
      </c>
      <c r="M1247" s="8" t="s">
        <v>318</v>
      </c>
      <c r="N1247" s="8" t="s">
        <v>1204</v>
      </c>
      <c r="O1247" s="8" t="s">
        <v>1274</v>
      </c>
      <c r="P1247" s="8" t="s">
        <v>1273</v>
      </c>
      <c r="Q1247" s="8"/>
    </row>
    <row r="1248" spans="1:17" ht="18" customHeight="1" x14ac:dyDescent="0.3">
      <c r="A1248" s="8" t="s">
        <v>1272</v>
      </c>
      <c r="B1248" s="8" t="s">
        <v>1273</v>
      </c>
      <c r="C1248" s="8" t="s">
        <v>655</v>
      </c>
      <c r="D1248" s="8">
        <v>3</v>
      </c>
      <c r="E1248" s="8" t="s">
        <v>656</v>
      </c>
      <c r="F1248" s="8">
        <v>2</v>
      </c>
      <c r="G1248" s="8" t="s">
        <v>657</v>
      </c>
      <c r="H1248" s="8">
        <v>3</v>
      </c>
      <c r="I1248" s="8" t="s">
        <v>658</v>
      </c>
      <c r="J1248" s="8">
        <v>3</v>
      </c>
      <c r="K1248" s="8" t="s">
        <v>1214</v>
      </c>
      <c r="L1248" s="8">
        <v>3</v>
      </c>
      <c r="M1248" s="8" t="s">
        <v>355</v>
      </c>
      <c r="N1248" s="8" t="s">
        <v>1159</v>
      </c>
      <c r="O1248" s="8" t="s">
        <v>1274</v>
      </c>
      <c r="P1248" s="8" t="s">
        <v>1273</v>
      </c>
      <c r="Q1248" s="8"/>
    </row>
    <row r="1249" spans="1:17" ht="18" customHeight="1" x14ac:dyDescent="0.3">
      <c r="A1249" s="8" t="s">
        <v>1272</v>
      </c>
      <c r="B1249" s="8" t="s">
        <v>1273</v>
      </c>
      <c r="C1249" s="8" t="s">
        <v>655</v>
      </c>
      <c r="D1249" s="8">
        <v>3</v>
      </c>
      <c r="E1249" s="8" t="s">
        <v>656</v>
      </c>
      <c r="F1249" s="8">
        <v>2</v>
      </c>
      <c r="G1249" s="8" t="s">
        <v>657</v>
      </c>
      <c r="H1249" s="8">
        <v>3</v>
      </c>
      <c r="I1249" s="8" t="s">
        <v>658</v>
      </c>
      <c r="J1249" s="8">
        <v>3</v>
      </c>
      <c r="K1249" s="8" t="s">
        <v>1214</v>
      </c>
      <c r="L1249" s="8">
        <v>3</v>
      </c>
      <c r="M1249" s="8" t="s">
        <v>355</v>
      </c>
      <c r="N1249" s="8" t="s">
        <v>1161</v>
      </c>
      <c r="O1249" s="8" t="s">
        <v>1274</v>
      </c>
      <c r="P1249" s="8" t="s">
        <v>1273</v>
      </c>
      <c r="Q1249" s="8"/>
    </row>
    <row r="1250" spans="1:17" ht="18" customHeight="1" x14ac:dyDescent="0.3">
      <c r="A1250" s="8" t="s">
        <v>1309</v>
      </c>
      <c r="B1250" s="8" t="s">
        <v>1310</v>
      </c>
      <c r="C1250" s="8" t="s">
        <v>655</v>
      </c>
      <c r="D1250" s="8">
        <v>3</v>
      </c>
      <c r="E1250" s="8" t="s">
        <v>659</v>
      </c>
      <c r="F1250" s="8">
        <v>3</v>
      </c>
      <c r="G1250" s="8" t="s">
        <v>660</v>
      </c>
      <c r="H1250" s="8">
        <v>4</v>
      </c>
      <c r="I1250" s="8" t="s">
        <v>654</v>
      </c>
      <c r="J1250" s="8">
        <v>4</v>
      </c>
      <c r="K1250" s="8" t="s">
        <v>494</v>
      </c>
      <c r="L1250" s="8">
        <v>4</v>
      </c>
      <c r="M1250" s="8" t="s">
        <v>321</v>
      </c>
      <c r="N1250" s="8" t="s">
        <v>333</v>
      </c>
      <c r="O1250" s="8" t="s">
        <v>940</v>
      </c>
      <c r="P1250" s="8" t="s">
        <v>865</v>
      </c>
      <c r="Q1250" s="8"/>
    </row>
    <row r="1251" spans="1:17" ht="18" customHeight="1" x14ac:dyDescent="0.3">
      <c r="A1251" s="8" t="s">
        <v>1309</v>
      </c>
      <c r="B1251" s="8" t="s">
        <v>1310</v>
      </c>
      <c r="C1251" s="8" t="s">
        <v>655</v>
      </c>
      <c r="D1251" s="8">
        <v>3</v>
      </c>
      <c r="E1251" s="8" t="s">
        <v>659</v>
      </c>
      <c r="F1251" s="8">
        <v>3</v>
      </c>
      <c r="G1251" s="8" t="s">
        <v>660</v>
      </c>
      <c r="H1251" s="8">
        <v>4</v>
      </c>
      <c r="I1251" s="8" t="s">
        <v>654</v>
      </c>
      <c r="J1251" s="8">
        <v>4</v>
      </c>
      <c r="K1251" s="8" t="s">
        <v>494</v>
      </c>
      <c r="L1251" s="8">
        <v>4</v>
      </c>
      <c r="M1251" s="8" t="s">
        <v>321</v>
      </c>
      <c r="N1251" s="8" t="s">
        <v>333</v>
      </c>
      <c r="O1251" s="8" t="s">
        <v>1007</v>
      </c>
      <c r="P1251" s="8" t="s">
        <v>1008</v>
      </c>
      <c r="Q1251" s="8"/>
    </row>
    <row r="1252" spans="1:17" ht="18" customHeight="1" x14ac:dyDescent="0.3">
      <c r="A1252" s="8" t="s">
        <v>1309</v>
      </c>
      <c r="B1252" s="8" t="s">
        <v>1310</v>
      </c>
      <c r="C1252" s="8" t="s">
        <v>655</v>
      </c>
      <c r="D1252" s="8">
        <v>3</v>
      </c>
      <c r="E1252" s="8" t="s">
        <v>659</v>
      </c>
      <c r="F1252" s="8">
        <v>3</v>
      </c>
      <c r="G1252" s="8" t="s">
        <v>660</v>
      </c>
      <c r="H1252" s="8">
        <v>4</v>
      </c>
      <c r="I1252" s="8" t="s">
        <v>654</v>
      </c>
      <c r="J1252" s="8">
        <v>4</v>
      </c>
      <c r="K1252" s="8" t="s">
        <v>494</v>
      </c>
      <c r="L1252" s="8">
        <v>4</v>
      </c>
      <c r="M1252" s="8" t="s">
        <v>321</v>
      </c>
      <c r="N1252" s="8" t="s">
        <v>510</v>
      </c>
      <c r="O1252" s="8" t="s">
        <v>940</v>
      </c>
      <c r="P1252" s="8" t="s">
        <v>865</v>
      </c>
      <c r="Q1252" s="8"/>
    </row>
    <row r="1253" spans="1:17" ht="18" customHeight="1" x14ac:dyDescent="0.3">
      <c r="A1253" s="8" t="s">
        <v>1309</v>
      </c>
      <c r="B1253" s="8" t="s">
        <v>1310</v>
      </c>
      <c r="C1253" s="8" t="s">
        <v>655</v>
      </c>
      <c r="D1253" s="8">
        <v>3</v>
      </c>
      <c r="E1253" s="8" t="s">
        <v>659</v>
      </c>
      <c r="F1253" s="8">
        <v>3</v>
      </c>
      <c r="G1253" s="8" t="s">
        <v>660</v>
      </c>
      <c r="H1253" s="8">
        <v>4</v>
      </c>
      <c r="I1253" s="8" t="s">
        <v>654</v>
      </c>
      <c r="J1253" s="8">
        <v>4</v>
      </c>
      <c r="K1253" s="8" t="s">
        <v>494</v>
      </c>
      <c r="L1253" s="8">
        <v>4</v>
      </c>
      <c r="M1253" s="8" t="s">
        <v>321</v>
      </c>
      <c r="N1253" s="8" t="s">
        <v>510</v>
      </c>
      <c r="O1253" s="8" t="s">
        <v>1007</v>
      </c>
      <c r="P1253" s="8" t="s">
        <v>1008</v>
      </c>
      <c r="Q1253" s="8"/>
    </row>
    <row r="1254" spans="1:17" ht="18" customHeight="1" x14ac:dyDescent="0.3">
      <c r="A1254" s="8" t="s">
        <v>1309</v>
      </c>
      <c r="B1254" s="8" t="s">
        <v>1310</v>
      </c>
      <c r="C1254" s="8" t="s">
        <v>655</v>
      </c>
      <c r="D1254" s="8">
        <v>3</v>
      </c>
      <c r="E1254" s="8" t="s">
        <v>659</v>
      </c>
      <c r="F1254" s="8">
        <v>3</v>
      </c>
      <c r="G1254" s="8" t="s">
        <v>660</v>
      </c>
      <c r="H1254" s="8">
        <v>4</v>
      </c>
      <c r="I1254" s="8" t="s">
        <v>654</v>
      </c>
      <c r="J1254" s="8">
        <v>4</v>
      </c>
      <c r="K1254" s="8" t="s">
        <v>494</v>
      </c>
      <c r="L1254" s="8">
        <v>4</v>
      </c>
      <c r="M1254" s="8" t="s">
        <v>321</v>
      </c>
      <c r="N1254" s="8" t="s">
        <v>512</v>
      </c>
      <c r="O1254" s="8" t="s">
        <v>940</v>
      </c>
      <c r="P1254" s="8" t="s">
        <v>865</v>
      </c>
      <c r="Q1254" s="8"/>
    </row>
    <row r="1255" spans="1:17" ht="18" customHeight="1" x14ac:dyDescent="0.3">
      <c r="A1255" s="8" t="s">
        <v>1309</v>
      </c>
      <c r="B1255" s="8" t="s">
        <v>1310</v>
      </c>
      <c r="C1255" s="8" t="s">
        <v>655</v>
      </c>
      <c r="D1255" s="8">
        <v>3</v>
      </c>
      <c r="E1255" s="8" t="s">
        <v>659</v>
      </c>
      <c r="F1255" s="8">
        <v>3</v>
      </c>
      <c r="G1255" s="8" t="s">
        <v>660</v>
      </c>
      <c r="H1255" s="8">
        <v>4</v>
      </c>
      <c r="I1255" s="8" t="s">
        <v>654</v>
      </c>
      <c r="J1255" s="8">
        <v>4</v>
      </c>
      <c r="K1255" s="8" t="s">
        <v>494</v>
      </c>
      <c r="L1255" s="8">
        <v>4</v>
      </c>
      <c r="M1255" s="8" t="s">
        <v>321</v>
      </c>
      <c r="N1255" s="8" t="s">
        <v>512</v>
      </c>
      <c r="O1255" s="8" t="s">
        <v>1007</v>
      </c>
      <c r="P1255" s="8" t="s">
        <v>1008</v>
      </c>
      <c r="Q1255" s="8"/>
    </row>
    <row r="1256" spans="1:17" ht="18" customHeight="1" x14ac:dyDescent="0.3">
      <c r="A1256" s="8" t="s">
        <v>1309</v>
      </c>
      <c r="B1256" s="8" t="s">
        <v>1310</v>
      </c>
      <c r="C1256" s="8" t="s">
        <v>655</v>
      </c>
      <c r="D1256" s="8">
        <v>3</v>
      </c>
      <c r="E1256" s="8" t="s">
        <v>659</v>
      </c>
      <c r="F1256" s="8">
        <v>3</v>
      </c>
      <c r="G1256" s="8" t="s">
        <v>660</v>
      </c>
      <c r="H1256" s="8">
        <v>4</v>
      </c>
      <c r="I1256" s="8" t="s">
        <v>654</v>
      </c>
      <c r="J1256" s="8">
        <v>4</v>
      </c>
      <c r="K1256" s="8" t="s">
        <v>494</v>
      </c>
      <c r="L1256" s="8">
        <v>4</v>
      </c>
      <c r="M1256" s="8" t="s">
        <v>321</v>
      </c>
      <c r="N1256" s="8" t="s">
        <v>514</v>
      </c>
      <c r="O1256" s="8" t="s">
        <v>940</v>
      </c>
      <c r="P1256" s="8" t="s">
        <v>865</v>
      </c>
      <c r="Q1256" s="8"/>
    </row>
    <row r="1257" spans="1:17" ht="18" customHeight="1" x14ac:dyDescent="0.3">
      <c r="A1257" s="8" t="s">
        <v>1309</v>
      </c>
      <c r="B1257" s="8" t="s">
        <v>1310</v>
      </c>
      <c r="C1257" s="8" t="s">
        <v>655</v>
      </c>
      <c r="D1257" s="8">
        <v>3</v>
      </c>
      <c r="E1257" s="8" t="s">
        <v>659</v>
      </c>
      <c r="F1257" s="8">
        <v>3</v>
      </c>
      <c r="G1257" s="8" t="s">
        <v>660</v>
      </c>
      <c r="H1257" s="8">
        <v>4</v>
      </c>
      <c r="I1257" s="8" t="s">
        <v>654</v>
      </c>
      <c r="J1257" s="8">
        <v>4</v>
      </c>
      <c r="K1257" s="8" t="s">
        <v>494</v>
      </c>
      <c r="L1257" s="8">
        <v>4</v>
      </c>
      <c r="M1257" s="8" t="s">
        <v>321</v>
      </c>
      <c r="N1257" s="8" t="s">
        <v>514</v>
      </c>
      <c r="O1257" s="8" t="s">
        <v>1007</v>
      </c>
      <c r="P1257" s="8" t="s">
        <v>1008</v>
      </c>
      <c r="Q1257" s="8"/>
    </row>
    <row r="1258" spans="1:17" ht="18" customHeight="1" x14ac:dyDescent="0.3">
      <c r="A1258" s="8" t="s">
        <v>1311</v>
      </c>
      <c r="B1258" s="8" t="s">
        <v>943</v>
      </c>
      <c r="C1258" s="8" t="s">
        <v>655</v>
      </c>
      <c r="D1258" s="8">
        <v>3</v>
      </c>
      <c r="E1258" s="8" t="s">
        <v>659</v>
      </c>
      <c r="F1258" s="8">
        <v>3</v>
      </c>
      <c r="G1258" s="8" t="s">
        <v>660</v>
      </c>
      <c r="H1258" s="8">
        <v>4</v>
      </c>
      <c r="I1258" s="8" t="s">
        <v>654</v>
      </c>
      <c r="J1258" s="8">
        <v>4</v>
      </c>
      <c r="K1258" s="8" t="s">
        <v>494</v>
      </c>
      <c r="L1258" s="8">
        <v>4</v>
      </c>
      <c r="M1258" s="8" t="s">
        <v>317</v>
      </c>
      <c r="N1258" s="8" t="s">
        <v>394</v>
      </c>
      <c r="O1258" s="8" t="s">
        <v>940</v>
      </c>
      <c r="P1258" s="8" t="s">
        <v>865</v>
      </c>
      <c r="Q1258" s="8"/>
    </row>
    <row r="1259" spans="1:17" ht="18" customHeight="1" x14ac:dyDescent="0.3">
      <c r="A1259" s="8" t="s">
        <v>1311</v>
      </c>
      <c r="B1259" s="8" t="s">
        <v>943</v>
      </c>
      <c r="C1259" s="8" t="s">
        <v>655</v>
      </c>
      <c r="D1259" s="8">
        <v>3</v>
      </c>
      <c r="E1259" s="8" t="s">
        <v>659</v>
      </c>
      <c r="F1259" s="8">
        <v>3</v>
      </c>
      <c r="G1259" s="8" t="s">
        <v>660</v>
      </c>
      <c r="H1259" s="8">
        <v>4</v>
      </c>
      <c r="I1259" s="8" t="s">
        <v>654</v>
      </c>
      <c r="J1259" s="8">
        <v>4</v>
      </c>
      <c r="K1259" s="8" t="s">
        <v>494</v>
      </c>
      <c r="L1259" s="8">
        <v>4</v>
      </c>
      <c r="M1259" s="8" t="s">
        <v>317</v>
      </c>
      <c r="N1259" s="8" t="s">
        <v>394</v>
      </c>
      <c r="O1259" s="8" t="s">
        <v>1007</v>
      </c>
      <c r="P1259" s="8" t="s">
        <v>1008</v>
      </c>
      <c r="Q1259" s="8"/>
    </row>
    <row r="1260" spans="1:17" ht="18" customHeight="1" x14ac:dyDescent="0.3">
      <c r="A1260" s="8" t="s">
        <v>1311</v>
      </c>
      <c r="B1260" s="8" t="s">
        <v>943</v>
      </c>
      <c r="C1260" s="8" t="s">
        <v>655</v>
      </c>
      <c r="D1260" s="8">
        <v>3</v>
      </c>
      <c r="E1260" s="8" t="s">
        <v>659</v>
      </c>
      <c r="F1260" s="8">
        <v>3</v>
      </c>
      <c r="G1260" s="8" t="s">
        <v>660</v>
      </c>
      <c r="H1260" s="8">
        <v>4</v>
      </c>
      <c r="I1260" s="8" t="s">
        <v>654</v>
      </c>
      <c r="J1260" s="8">
        <v>4</v>
      </c>
      <c r="K1260" s="8" t="s">
        <v>494</v>
      </c>
      <c r="L1260" s="8">
        <v>4</v>
      </c>
      <c r="M1260" s="8" t="s">
        <v>317</v>
      </c>
      <c r="N1260" s="8" t="s">
        <v>396</v>
      </c>
      <c r="O1260" s="8" t="s">
        <v>940</v>
      </c>
      <c r="P1260" s="8" t="s">
        <v>865</v>
      </c>
      <c r="Q1260" s="8"/>
    </row>
    <row r="1261" spans="1:17" ht="18" customHeight="1" x14ac:dyDescent="0.3">
      <c r="A1261" s="8" t="s">
        <v>1311</v>
      </c>
      <c r="B1261" s="8" t="s">
        <v>943</v>
      </c>
      <c r="C1261" s="8" t="s">
        <v>655</v>
      </c>
      <c r="D1261" s="8">
        <v>3</v>
      </c>
      <c r="E1261" s="8" t="s">
        <v>659</v>
      </c>
      <c r="F1261" s="8">
        <v>3</v>
      </c>
      <c r="G1261" s="8" t="s">
        <v>660</v>
      </c>
      <c r="H1261" s="8">
        <v>4</v>
      </c>
      <c r="I1261" s="8" t="s">
        <v>654</v>
      </c>
      <c r="J1261" s="8">
        <v>4</v>
      </c>
      <c r="K1261" s="8" t="s">
        <v>494</v>
      </c>
      <c r="L1261" s="8">
        <v>4</v>
      </c>
      <c r="M1261" s="8" t="s">
        <v>317</v>
      </c>
      <c r="N1261" s="8" t="s">
        <v>396</v>
      </c>
      <c r="O1261" s="8" t="s">
        <v>1007</v>
      </c>
      <c r="P1261" s="8" t="s">
        <v>1008</v>
      </c>
      <c r="Q1261" s="8"/>
    </row>
    <row r="1262" spans="1:17" ht="18" customHeight="1" x14ac:dyDescent="0.3">
      <c r="A1262" s="8" t="s">
        <v>1311</v>
      </c>
      <c r="B1262" s="8" t="s">
        <v>943</v>
      </c>
      <c r="C1262" s="8" t="s">
        <v>655</v>
      </c>
      <c r="D1262" s="8">
        <v>3</v>
      </c>
      <c r="E1262" s="8" t="s">
        <v>659</v>
      </c>
      <c r="F1262" s="8">
        <v>3</v>
      </c>
      <c r="G1262" s="8" t="s">
        <v>660</v>
      </c>
      <c r="H1262" s="8">
        <v>4</v>
      </c>
      <c r="I1262" s="8" t="s">
        <v>654</v>
      </c>
      <c r="J1262" s="8">
        <v>4</v>
      </c>
      <c r="K1262" s="8" t="s">
        <v>494</v>
      </c>
      <c r="L1262" s="8">
        <v>4</v>
      </c>
      <c r="M1262" s="8" t="s">
        <v>317</v>
      </c>
      <c r="N1262" s="8" t="s">
        <v>397</v>
      </c>
      <c r="O1262" s="8" t="s">
        <v>940</v>
      </c>
      <c r="P1262" s="8" t="s">
        <v>865</v>
      </c>
      <c r="Q1262" s="8"/>
    </row>
    <row r="1263" spans="1:17" ht="18" customHeight="1" x14ac:dyDescent="0.3">
      <c r="A1263" s="8" t="s">
        <v>1311</v>
      </c>
      <c r="B1263" s="8" t="s">
        <v>943</v>
      </c>
      <c r="C1263" s="8" t="s">
        <v>655</v>
      </c>
      <c r="D1263" s="8">
        <v>3</v>
      </c>
      <c r="E1263" s="8" t="s">
        <v>659</v>
      </c>
      <c r="F1263" s="8">
        <v>3</v>
      </c>
      <c r="G1263" s="8" t="s">
        <v>660</v>
      </c>
      <c r="H1263" s="8">
        <v>4</v>
      </c>
      <c r="I1263" s="8" t="s">
        <v>654</v>
      </c>
      <c r="J1263" s="8">
        <v>4</v>
      </c>
      <c r="K1263" s="8" t="s">
        <v>494</v>
      </c>
      <c r="L1263" s="8">
        <v>4</v>
      </c>
      <c r="M1263" s="8" t="s">
        <v>317</v>
      </c>
      <c r="N1263" s="8" t="s">
        <v>397</v>
      </c>
      <c r="O1263" s="8" t="s">
        <v>1007</v>
      </c>
      <c r="P1263" s="8" t="s">
        <v>1008</v>
      </c>
      <c r="Q1263" s="8"/>
    </row>
    <row r="1264" spans="1:17" ht="18" customHeight="1" x14ac:dyDescent="0.3">
      <c r="A1264" s="8" t="s">
        <v>1311</v>
      </c>
      <c r="B1264" s="8" t="s">
        <v>943</v>
      </c>
      <c r="C1264" s="8" t="s">
        <v>655</v>
      </c>
      <c r="D1264" s="8">
        <v>3</v>
      </c>
      <c r="E1264" s="8" t="s">
        <v>659</v>
      </c>
      <c r="F1264" s="8">
        <v>3</v>
      </c>
      <c r="G1264" s="8" t="s">
        <v>660</v>
      </c>
      <c r="H1264" s="8">
        <v>4</v>
      </c>
      <c r="I1264" s="8" t="s">
        <v>654</v>
      </c>
      <c r="J1264" s="8">
        <v>4</v>
      </c>
      <c r="K1264" s="8" t="s">
        <v>494</v>
      </c>
      <c r="L1264" s="8">
        <v>4</v>
      </c>
      <c r="M1264" s="8" t="s">
        <v>317</v>
      </c>
      <c r="N1264" s="8" t="s">
        <v>398</v>
      </c>
      <c r="O1264" s="8" t="s">
        <v>940</v>
      </c>
      <c r="P1264" s="8" t="s">
        <v>865</v>
      </c>
      <c r="Q1264" s="8"/>
    </row>
    <row r="1265" spans="1:17" ht="18" customHeight="1" x14ac:dyDescent="0.3">
      <c r="A1265" s="8" t="s">
        <v>1311</v>
      </c>
      <c r="B1265" s="8" t="s">
        <v>943</v>
      </c>
      <c r="C1265" s="8" t="s">
        <v>655</v>
      </c>
      <c r="D1265" s="8">
        <v>3</v>
      </c>
      <c r="E1265" s="8" t="s">
        <v>659</v>
      </c>
      <c r="F1265" s="8">
        <v>3</v>
      </c>
      <c r="G1265" s="8" t="s">
        <v>660</v>
      </c>
      <c r="H1265" s="8">
        <v>4</v>
      </c>
      <c r="I1265" s="8" t="s">
        <v>654</v>
      </c>
      <c r="J1265" s="8">
        <v>4</v>
      </c>
      <c r="K1265" s="8" t="s">
        <v>494</v>
      </c>
      <c r="L1265" s="8">
        <v>4</v>
      </c>
      <c r="M1265" s="8" t="s">
        <v>317</v>
      </c>
      <c r="N1265" s="8" t="s">
        <v>398</v>
      </c>
      <c r="O1265" s="8" t="s">
        <v>1007</v>
      </c>
      <c r="P1265" s="8" t="s">
        <v>1008</v>
      </c>
      <c r="Q1265" s="8"/>
    </row>
    <row r="1266" spans="1:17" ht="18" customHeight="1" x14ac:dyDescent="0.3">
      <c r="A1266" s="8" t="s">
        <v>1311</v>
      </c>
      <c r="B1266" s="8" t="s">
        <v>943</v>
      </c>
      <c r="C1266" s="8" t="s">
        <v>655</v>
      </c>
      <c r="D1266" s="8">
        <v>3</v>
      </c>
      <c r="E1266" s="8" t="s">
        <v>659</v>
      </c>
      <c r="F1266" s="8">
        <v>3</v>
      </c>
      <c r="G1266" s="8" t="s">
        <v>660</v>
      </c>
      <c r="H1266" s="8">
        <v>4</v>
      </c>
      <c r="I1266" s="8" t="s">
        <v>654</v>
      </c>
      <c r="J1266" s="8">
        <v>4</v>
      </c>
      <c r="K1266" s="8" t="s">
        <v>494</v>
      </c>
      <c r="L1266" s="8">
        <v>4</v>
      </c>
      <c r="M1266" s="8" t="s">
        <v>317</v>
      </c>
      <c r="N1266" s="8" t="s">
        <v>400</v>
      </c>
      <c r="O1266" s="8" t="s">
        <v>940</v>
      </c>
      <c r="P1266" s="8" t="s">
        <v>865</v>
      </c>
      <c r="Q1266" s="8"/>
    </row>
    <row r="1267" spans="1:17" ht="18" customHeight="1" x14ac:dyDescent="0.3">
      <c r="A1267" s="8" t="s">
        <v>1311</v>
      </c>
      <c r="B1267" s="8" t="s">
        <v>943</v>
      </c>
      <c r="C1267" s="8" t="s">
        <v>655</v>
      </c>
      <c r="D1267" s="8">
        <v>3</v>
      </c>
      <c r="E1267" s="8" t="s">
        <v>659</v>
      </c>
      <c r="F1267" s="8">
        <v>3</v>
      </c>
      <c r="G1267" s="8" t="s">
        <v>660</v>
      </c>
      <c r="H1267" s="8">
        <v>4</v>
      </c>
      <c r="I1267" s="8" t="s">
        <v>654</v>
      </c>
      <c r="J1267" s="8">
        <v>4</v>
      </c>
      <c r="K1267" s="8" t="s">
        <v>494</v>
      </c>
      <c r="L1267" s="8">
        <v>4</v>
      </c>
      <c r="M1267" s="8" t="s">
        <v>317</v>
      </c>
      <c r="N1267" s="8" t="s">
        <v>400</v>
      </c>
      <c r="O1267" s="8" t="s">
        <v>1007</v>
      </c>
      <c r="P1267" s="8" t="s">
        <v>1008</v>
      </c>
      <c r="Q1267" s="8"/>
    </row>
    <row r="1268" spans="1:17" ht="18" customHeight="1" x14ac:dyDescent="0.3">
      <c r="A1268" s="8" t="s">
        <v>1311</v>
      </c>
      <c r="B1268" s="8" t="s">
        <v>943</v>
      </c>
      <c r="C1268" s="8" t="s">
        <v>655</v>
      </c>
      <c r="D1268" s="8">
        <v>3</v>
      </c>
      <c r="E1268" s="8" t="s">
        <v>659</v>
      </c>
      <c r="F1268" s="8">
        <v>3</v>
      </c>
      <c r="G1268" s="8" t="s">
        <v>660</v>
      </c>
      <c r="H1268" s="8">
        <v>4</v>
      </c>
      <c r="I1268" s="8" t="s">
        <v>654</v>
      </c>
      <c r="J1268" s="8">
        <v>4</v>
      </c>
      <c r="K1268" s="8" t="s">
        <v>494</v>
      </c>
      <c r="L1268" s="8">
        <v>4</v>
      </c>
      <c r="M1268" s="8" t="s">
        <v>317</v>
      </c>
      <c r="N1268" s="8" t="s">
        <v>401</v>
      </c>
      <c r="O1268" s="8" t="s">
        <v>940</v>
      </c>
      <c r="P1268" s="8" t="s">
        <v>865</v>
      </c>
      <c r="Q1268" s="8"/>
    </row>
    <row r="1269" spans="1:17" ht="18" customHeight="1" x14ac:dyDescent="0.3">
      <c r="A1269" s="8" t="s">
        <v>1311</v>
      </c>
      <c r="B1269" s="8" t="s">
        <v>943</v>
      </c>
      <c r="C1269" s="8" t="s">
        <v>655</v>
      </c>
      <c r="D1269" s="8">
        <v>3</v>
      </c>
      <c r="E1269" s="8" t="s">
        <v>659</v>
      </c>
      <c r="F1269" s="8">
        <v>3</v>
      </c>
      <c r="G1269" s="8" t="s">
        <v>660</v>
      </c>
      <c r="H1269" s="8">
        <v>4</v>
      </c>
      <c r="I1269" s="8" t="s">
        <v>654</v>
      </c>
      <c r="J1269" s="8">
        <v>4</v>
      </c>
      <c r="K1269" s="8" t="s">
        <v>494</v>
      </c>
      <c r="L1269" s="8">
        <v>4</v>
      </c>
      <c r="M1269" s="8" t="s">
        <v>317</v>
      </c>
      <c r="N1269" s="8" t="s">
        <v>401</v>
      </c>
      <c r="O1269" s="8" t="s">
        <v>1007</v>
      </c>
      <c r="P1269" s="8" t="s">
        <v>1008</v>
      </c>
      <c r="Q1269" s="8"/>
    </row>
    <row r="1270" spans="1:17" ht="18" customHeight="1" x14ac:dyDescent="0.3">
      <c r="A1270" s="8" t="s">
        <v>1311</v>
      </c>
      <c r="B1270" s="8" t="s">
        <v>943</v>
      </c>
      <c r="C1270" s="8" t="s">
        <v>655</v>
      </c>
      <c r="D1270" s="8">
        <v>3</v>
      </c>
      <c r="E1270" s="8" t="s">
        <v>659</v>
      </c>
      <c r="F1270" s="8">
        <v>3</v>
      </c>
      <c r="G1270" s="8" t="s">
        <v>660</v>
      </c>
      <c r="H1270" s="8">
        <v>4</v>
      </c>
      <c r="I1270" s="8" t="s">
        <v>654</v>
      </c>
      <c r="J1270" s="8">
        <v>4</v>
      </c>
      <c r="K1270" s="8" t="s">
        <v>494</v>
      </c>
      <c r="L1270" s="8">
        <v>4</v>
      </c>
      <c r="M1270" s="8" t="s">
        <v>317</v>
      </c>
      <c r="N1270" s="8" t="s">
        <v>402</v>
      </c>
      <c r="O1270" s="8" t="s">
        <v>940</v>
      </c>
      <c r="P1270" s="8" t="s">
        <v>865</v>
      </c>
      <c r="Q1270" s="8"/>
    </row>
    <row r="1271" spans="1:17" ht="18" customHeight="1" x14ac:dyDescent="0.3">
      <c r="A1271" s="8" t="s">
        <v>1311</v>
      </c>
      <c r="B1271" s="8" t="s">
        <v>943</v>
      </c>
      <c r="C1271" s="8" t="s">
        <v>655</v>
      </c>
      <c r="D1271" s="8">
        <v>3</v>
      </c>
      <c r="E1271" s="8" t="s">
        <v>659</v>
      </c>
      <c r="F1271" s="8">
        <v>3</v>
      </c>
      <c r="G1271" s="8" t="s">
        <v>660</v>
      </c>
      <c r="H1271" s="8">
        <v>4</v>
      </c>
      <c r="I1271" s="8" t="s">
        <v>654</v>
      </c>
      <c r="J1271" s="8">
        <v>4</v>
      </c>
      <c r="K1271" s="8" t="s">
        <v>494</v>
      </c>
      <c r="L1271" s="8">
        <v>4</v>
      </c>
      <c r="M1271" s="8" t="s">
        <v>317</v>
      </c>
      <c r="N1271" s="8" t="s">
        <v>402</v>
      </c>
      <c r="O1271" s="8" t="s">
        <v>1007</v>
      </c>
      <c r="P1271" s="8" t="s">
        <v>1008</v>
      </c>
      <c r="Q1271" s="8"/>
    </row>
    <row r="1272" spans="1:17" ht="18" customHeight="1" x14ac:dyDescent="0.3">
      <c r="A1272" s="8" t="s">
        <v>1311</v>
      </c>
      <c r="B1272" s="8" t="s">
        <v>943</v>
      </c>
      <c r="C1272" s="8" t="s">
        <v>655</v>
      </c>
      <c r="D1272" s="8">
        <v>3</v>
      </c>
      <c r="E1272" s="8" t="s">
        <v>659</v>
      </c>
      <c r="F1272" s="8">
        <v>3</v>
      </c>
      <c r="G1272" s="8" t="s">
        <v>660</v>
      </c>
      <c r="H1272" s="8">
        <v>4</v>
      </c>
      <c r="I1272" s="8" t="s">
        <v>654</v>
      </c>
      <c r="J1272" s="8">
        <v>4</v>
      </c>
      <c r="K1272" s="8" t="s">
        <v>494</v>
      </c>
      <c r="L1272" s="8">
        <v>4</v>
      </c>
      <c r="M1272" s="8" t="s">
        <v>317</v>
      </c>
      <c r="N1272" s="8" t="s">
        <v>403</v>
      </c>
      <c r="O1272" s="8" t="s">
        <v>940</v>
      </c>
      <c r="P1272" s="8" t="s">
        <v>865</v>
      </c>
      <c r="Q1272" s="8"/>
    </row>
    <row r="1273" spans="1:17" ht="18" customHeight="1" x14ac:dyDescent="0.3">
      <c r="A1273" s="8" t="s">
        <v>1311</v>
      </c>
      <c r="B1273" s="8" t="s">
        <v>943</v>
      </c>
      <c r="C1273" s="8" t="s">
        <v>655</v>
      </c>
      <c r="D1273" s="8">
        <v>3</v>
      </c>
      <c r="E1273" s="8" t="s">
        <v>659</v>
      </c>
      <c r="F1273" s="8">
        <v>3</v>
      </c>
      <c r="G1273" s="8" t="s">
        <v>660</v>
      </c>
      <c r="H1273" s="8">
        <v>4</v>
      </c>
      <c r="I1273" s="8" t="s">
        <v>654</v>
      </c>
      <c r="J1273" s="8">
        <v>4</v>
      </c>
      <c r="K1273" s="8" t="s">
        <v>494</v>
      </c>
      <c r="L1273" s="8">
        <v>4</v>
      </c>
      <c r="M1273" s="8" t="s">
        <v>317</v>
      </c>
      <c r="N1273" s="8" t="s">
        <v>403</v>
      </c>
      <c r="O1273" s="8" t="s">
        <v>1007</v>
      </c>
      <c r="P1273" s="8" t="s">
        <v>1008</v>
      </c>
      <c r="Q1273" s="8"/>
    </row>
    <row r="1274" spans="1:17" ht="18" customHeight="1" x14ac:dyDescent="0.3">
      <c r="A1274" s="8" t="s">
        <v>1311</v>
      </c>
      <c r="B1274" s="8" t="s">
        <v>943</v>
      </c>
      <c r="C1274" s="8" t="s">
        <v>655</v>
      </c>
      <c r="D1274" s="8">
        <v>3</v>
      </c>
      <c r="E1274" s="8" t="s">
        <v>659</v>
      </c>
      <c r="F1274" s="8">
        <v>3</v>
      </c>
      <c r="G1274" s="8" t="s">
        <v>660</v>
      </c>
      <c r="H1274" s="8">
        <v>4</v>
      </c>
      <c r="I1274" s="8" t="s">
        <v>654</v>
      </c>
      <c r="J1274" s="8">
        <v>4</v>
      </c>
      <c r="K1274" s="8" t="s">
        <v>494</v>
      </c>
      <c r="L1274" s="8">
        <v>4</v>
      </c>
      <c r="M1274" s="8" t="s">
        <v>317</v>
      </c>
      <c r="N1274" s="8" t="s">
        <v>404</v>
      </c>
      <c r="O1274" s="8" t="s">
        <v>940</v>
      </c>
      <c r="P1274" s="8" t="s">
        <v>865</v>
      </c>
      <c r="Q1274" s="8"/>
    </row>
    <row r="1275" spans="1:17" ht="18" customHeight="1" x14ac:dyDescent="0.3">
      <c r="A1275" s="8" t="s">
        <v>1311</v>
      </c>
      <c r="B1275" s="8" t="s">
        <v>943</v>
      </c>
      <c r="C1275" s="8" t="s">
        <v>655</v>
      </c>
      <c r="D1275" s="8">
        <v>3</v>
      </c>
      <c r="E1275" s="8" t="s">
        <v>659</v>
      </c>
      <c r="F1275" s="8">
        <v>3</v>
      </c>
      <c r="G1275" s="8" t="s">
        <v>660</v>
      </c>
      <c r="H1275" s="8">
        <v>4</v>
      </c>
      <c r="I1275" s="8" t="s">
        <v>654</v>
      </c>
      <c r="J1275" s="8">
        <v>4</v>
      </c>
      <c r="K1275" s="8" t="s">
        <v>494</v>
      </c>
      <c r="L1275" s="8">
        <v>4</v>
      </c>
      <c r="M1275" s="8" t="s">
        <v>317</v>
      </c>
      <c r="N1275" s="8" t="s">
        <v>404</v>
      </c>
      <c r="O1275" s="8" t="s">
        <v>1007</v>
      </c>
      <c r="P1275" s="8" t="s">
        <v>1008</v>
      </c>
      <c r="Q1275" s="8"/>
    </row>
    <row r="1276" spans="1:17" ht="18" customHeight="1" x14ac:dyDescent="0.3">
      <c r="A1276" s="8" t="s">
        <v>1311</v>
      </c>
      <c r="B1276" s="8" t="s">
        <v>943</v>
      </c>
      <c r="C1276" s="8" t="s">
        <v>655</v>
      </c>
      <c r="D1276" s="8">
        <v>3</v>
      </c>
      <c r="E1276" s="8" t="s">
        <v>659</v>
      </c>
      <c r="F1276" s="8">
        <v>3</v>
      </c>
      <c r="G1276" s="8" t="s">
        <v>660</v>
      </c>
      <c r="H1276" s="8">
        <v>4</v>
      </c>
      <c r="I1276" s="8" t="s">
        <v>654</v>
      </c>
      <c r="J1276" s="8">
        <v>4</v>
      </c>
      <c r="K1276" s="8" t="s">
        <v>494</v>
      </c>
      <c r="L1276" s="8">
        <v>4</v>
      </c>
      <c r="M1276" s="8" t="s">
        <v>317</v>
      </c>
      <c r="N1276" s="8" t="s">
        <v>405</v>
      </c>
      <c r="O1276" s="8" t="s">
        <v>940</v>
      </c>
      <c r="P1276" s="8" t="s">
        <v>865</v>
      </c>
      <c r="Q1276" s="8"/>
    </row>
    <row r="1277" spans="1:17" ht="18" customHeight="1" x14ac:dyDescent="0.3">
      <c r="A1277" s="8" t="s">
        <v>1311</v>
      </c>
      <c r="B1277" s="8" t="s">
        <v>943</v>
      </c>
      <c r="C1277" s="8" t="s">
        <v>655</v>
      </c>
      <c r="D1277" s="8">
        <v>3</v>
      </c>
      <c r="E1277" s="8" t="s">
        <v>659</v>
      </c>
      <c r="F1277" s="8">
        <v>3</v>
      </c>
      <c r="G1277" s="8" t="s">
        <v>660</v>
      </c>
      <c r="H1277" s="8">
        <v>4</v>
      </c>
      <c r="I1277" s="8" t="s">
        <v>654</v>
      </c>
      <c r="J1277" s="8">
        <v>4</v>
      </c>
      <c r="K1277" s="8" t="s">
        <v>494</v>
      </c>
      <c r="L1277" s="8">
        <v>4</v>
      </c>
      <c r="M1277" s="8" t="s">
        <v>317</v>
      </c>
      <c r="N1277" s="8" t="s">
        <v>405</v>
      </c>
      <c r="O1277" s="8" t="s">
        <v>1007</v>
      </c>
      <c r="P1277" s="8" t="s">
        <v>1008</v>
      </c>
      <c r="Q1277" s="8"/>
    </row>
    <row r="1278" spans="1:17" ht="18" customHeight="1" x14ac:dyDescent="0.3">
      <c r="A1278" s="8" t="s">
        <v>1311</v>
      </c>
      <c r="B1278" s="8" t="s">
        <v>943</v>
      </c>
      <c r="C1278" s="8" t="s">
        <v>655</v>
      </c>
      <c r="D1278" s="8">
        <v>3</v>
      </c>
      <c r="E1278" s="8" t="s">
        <v>659</v>
      </c>
      <c r="F1278" s="8">
        <v>3</v>
      </c>
      <c r="G1278" s="8" t="s">
        <v>660</v>
      </c>
      <c r="H1278" s="8">
        <v>4</v>
      </c>
      <c r="I1278" s="8" t="s">
        <v>654</v>
      </c>
      <c r="J1278" s="8">
        <v>4</v>
      </c>
      <c r="K1278" s="8" t="s">
        <v>494</v>
      </c>
      <c r="L1278" s="8">
        <v>4</v>
      </c>
      <c r="M1278" s="8" t="s">
        <v>317</v>
      </c>
      <c r="N1278" s="8" t="s">
        <v>406</v>
      </c>
      <c r="O1278" s="8" t="s">
        <v>940</v>
      </c>
      <c r="P1278" s="8" t="s">
        <v>865</v>
      </c>
      <c r="Q1278" s="8"/>
    </row>
    <row r="1279" spans="1:17" ht="18" customHeight="1" x14ac:dyDescent="0.3">
      <c r="A1279" s="8" t="s">
        <v>1311</v>
      </c>
      <c r="B1279" s="8" t="s">
        <v>943</v>
      </c>
      <c r="C1279" s="8" t="s">
        <v>655</v>
      </c>
      <c r="D1279" s="8">
        <v>3</v>
      </c>
      <c r="E1279" s="8" t="s">
        <v>659</v>
      </c>
      <c r="F1279" s="8">
        <v>3</v>
      </c>
      <c r="G1279" s="8" t="s">
        <v>660</v>
      </c>
      <c r="H1279" s="8">
        <v>4</v>
      </c>
      <c r="I1279" s="8" t="s">
        <v>654</v>
      </c>
      <c r="J1279" s="8">
        <v>4</v>
      </c>
      <c r="K1279" s="8" t="s">
        <v>494</v>
      </c>
      <c r="L1279" s="8">
        <v>4</v>
      </c>
      <c r="M1279" s="8" t="s">
        <v>317</v>
      </c>
      <c r="N1279" s="8" t="s">
        <v>406</v>
      </c>
      <c r="O1279" s="8" t="s">
        <v>1007</v>
      </c>
      <c r="P1279" s="8" t="s">
        <v>1008</v>
      </c>
      <c r="Q1279" s="8"/>
    </row>
    <row r="1280" spans="1:17" ht="18" customHeight="1" x14ac:dyDescent="0.3">
      <c r="A1280" s="8" t="s">
        <v>1311</v>
      </c>
      <c r="B1280" s="8" t="s">
        <v>943</v>
      </c>
      <c r="C1280" s="8" t="s">
        <v>655</v>
      </c>
      <c r="D1280" s="8">
        <v>3</v>
      </c>
      <c r="E1280" s="8" t="s">
        <v>659</v>
      </c>
      <c r="F1280" s="8">
        <v>3</v>
      </c>
      <c r="G1280" s="8" t="s">
        <v>660</v>
      </c>
      <c r="H1280" s="8">
        <v>4</v>
      </c>
      <c r="I1280" s="8" t="s">
        <v>654</v>
      </c>
      <c r="J1280" s="8">
        <v>4</v>
      </c>
      <c r="K1280" s="8" t="s">
        <v>494</v>
      </c>
      <c r="L1280" s="8">
        <v>4</v>
      </c>
      <c r="M1280" s="8" t="s">
        <v>317</v>
      </c>
      <c r="N1280" s="8" t="s">
        <v>407</v>
      </c>
      <c r="O1280" s="8" t="s">
        <v>940</v>
      </c>
      <c r="P1280" s="8" t="s">
        <v>865</v>
      </c>
      <c r="Q1280" s="8"/>
    </row>
    <row r="1281" spans="1:17" ht="18" customHeight="1" x14ac:dyDescent="0.3">
      <c r="A1281" s="8" t="s">
        <v>1311</v>
      </c>
      <c r="B1281" s="8" t="s">
        <v>943</v>
      </c>
      <c r="C1281" s="8" t="s">
        <v>655</v>
      </c>
      <c r="D1281" s="8">
        <v>3</v>
      </c>
      <c r="E1281" s="8" t="s">
        <v>659</v>
      </c>
      <c r="F1281" s="8">
        <v>3</v>
      </c>
      <c r="G1281" s="8" t="s">
        <v>660</v>
      </c>
      <c r="H1281" s="8">
        <v>4</v>
      </c>
      <c r="I1281" s="8" t="s">
        <v>654</v>
      </c>
      <c r="J1281" s="8">
        <v>4</v>
      </c>
      <c r="K1281" s="8" t="s">
        <v>494</v>
      </c>
      <c r="L1281" s="8">
        <v>4</v>
      </c>
      <c r="M1281" s="8" t="s">
        <v>317</v>
      </c>
      <c r="N1281" s="8" t="s">
        <v>407</v>
      </c>
      <c r="O1281" s="8" t="s">
        <v>1007</v>
      </c>
      <c r="P1281" s="8" t="s">
        <v>1008</v>
      </c>
      <c r="Q1281" s="8"/>
    </row>
    <row r="1282" spans="1:17" ht="18" customHeight="1" x14ac:dyDescent="0.3">
      <c r="A1282" s="8" t="s">
        <v>1311</v>
      </c>
      <c r="B1282" s="8" t="s">
        <v>943</v>
      </c>
      <c r="C1282" s="8" t="s">
        <v>655</v>
      </c>
      <c r="D1282" s="8">
        <v>3</v>
      </c>
      <c r="E1282" s="8" t="s">
        <v>659</v>
      </c>
      <c r="F1282" s="8">
        <v>3</v>
      </c>
      <c r="G1282" s="8" t="s">
        <v>660</v>
      </c>
      <c r="H1282" s="8">
        <v>4</v>
      </c>
      <c r="I1282" s="8" t="s">
        <v>654</v>
      </c>
      <c r="J1282" s="8">
        <v>4</v>
      </c>
      <c r="K1282" s="8" t="s">
        <v>494</v>
      </c>
      <c r="L1282" s="8">
        <v>4</v>
      </c>
      <c r="M1282" s="8" t="s">
        <v>317</v>
      </c>
      <c r="N1282" s="8" t="s">
        <v>58</v>
      </c>
      <c r="O1282" s="8" t="s">
        <v>940</v>
      </c>
      <c r="P1282" s="8" t="s">
        <v>865</v>
      </c>
      <c r="Q1282" s="8"/>
    </row>
    <row r="1283" spans="1:17" ht="18" customHeight="1" x14ac:dyDescent="0.3">
      <c r="A1283" s="8" t="s">
        <v>1311</v>
      </c>
      <c r="B1283" s="8" t="s">
        <v>943</v>
      </c>
      <c r="C1283" s="8" t="s">
        <v>655</v>
      </c>
      <c r="D1283" s="8">
        <v>3</v>
      </c>
      <c r="E1283" s="8" t="s">
        <v>659</v>
      </c>
      <c r="F1283" s="8">
        <v>3</v>
      </c>
      <c r="G1283" s="8" t="s">
        <v>660</v>
      </c>
      <c r="H1283" s="8">
        <v>4</v>
      </c>
      <c r="I1283" s="8" t="s">
        <v>654</v>
      </c>
      <c r="J1283" s="8">
        <v>4</v>
      </c>
      <c r="K1283" s="8" t="s">
        <v>494</v>
      </c>
      <c r="L1283" s="8">
        <v>4</v>
      </c>
      <c r="M1283" s="8" t="s">
        <v>317</v>
      </c>
      <c r="N1283" s="8" t="s">
        <v>58</v>
      </c>
      <c r="O1283" s="8" t="s">
        <v>1007</v>
      </c>
      <c r="P1283" s="8" t="s">
        <v>1008</v>
      </c>
      <c r="Q1283" s="8"/>
    </row>
    <row r="1284" spans="1:17" ht="18" customHeight="1" x14ac:dyDescent="0.3">
      <c r="A1284" s="8" t="s">
        <v>1311</v>
      </c>
      <c r="B1284" s="8" t="s">
        <v>943</v>
      </c>
      <c r="C1284" s="8" t="s">
        <v>655</v>
      </c>
      <c r="D1284" s="8">
        <v>3</v>
      </c>
      <c r="E1284" s="8" t="s">
        <v>659</v>
      </c>
      <c r="F1284" s="8">
        <v>3</v>
      </c>
      <c r="G1284" s="8" t="s">
        <v>660</v>
      </c>
      <c r="H1284" s="8">
        <v>4</v>
      </c>
      <c r="I1284" s="8" t="s">
        <v>654</v>
      </c>
      <c r="J1284" s="8">
        <v>4</v>
      </c>
      <c r="K1284" s="8" t="s">
        <v>494</v>
      </c>
      <c r="L1284" s="8">
        <v>4</v>
      </c>
      <c r="M1284" s="8" t="s">
        <v>317</v>
      </c>
      <c r="N1284" s="8" t="s">
        <v>59</v>
      </c>
      <c r="O1284" s="8" t="s">
        <v>940</v>
      </c>
      <c r="P1284" s="8" t="s">
        <v>865</v>
      </c>
      <c r="Q1284" s="8"/>
    </row>
    <row r="1285" spans="1:17" ht="18" customHeight="1" x14ac:dyDescent="0.3">
      <c r="A1285" s="8" t="s">
        <v>1311</v>
      </c>
      <c r="B1285" s="8" t="s">
        <v>943</v>
      </c>
      <c r="C1285" s="8" t="s">
        <v>655</v>
      </c>
      <c r="D1285" s="8">
        <v>3</v>
      </c>
      <c r="E1285" s="8" t="s">
        <v>659</v>
      </c>
      <c r="F1285" s="8">
        <v>3</v>
      </c>
      <c r="G1285" s="8" t="s">
        <v>660</v>
      </c>
      <c r="H1285" s="8">
        <v>4</v>
      </c>
      <c r="I1285" s="8" t="s">
        <v>654</v>
      </c>
      <c r="J1285" s="8">
        <v>4</v>
      </c>
      <c r="K1285" s="8" t="s">
        <v>494</v>
      </c>
      <c r="L1285" s="8">
        <v>4</v>
      </c>
      <c r="M1285" s="8" t="s">
        <v>317</v>
      </c>
      <c r="N1285" s="8" t="s">
        <v>59</v>
      </c>
      <c r="O1285" s="8" t="s">
        <v>1007</v>
      </c>
      <c r="P1285" s="8" t="s">
        <v>1008</v>
      </c>
      <c r="Q1285" s="8"/>
    </row>
    <row r="1286" spans="1:17" ht="18" customHeight="1" x14ac:dyDescent="0.3">
      <c r="A1286" s="8" t="s">
        <v>1311</v>
      </c>
      <c r="B1286" s="8" t="s">
        <v>943</v>
      </c>
      <c r="C1286" s="8" t="s">
        <v>655</v>
      </c>
      <c r="D1286" s="8">
        <v>3</v>
      </c>
      <c r="E1286" s="8" t="s">
        <v>659</v>
      </c>
      <c r="F1286" s="8">
        <v>3</v>
      </c>
      <c r="G1286" s="8" t="s">
        <v>660</v>
      </c>
      <c r="H1286" s="8">
        <v>4</v>
      </c>
      <c r="I1286" s="8" t="s">
        <v>654</v>
      </c>
      <c r="J1286" s="8">
        <v>4</v>
      </c>
      <c r="K1286" s="8" t="s">
        <v>494</v>
      </c>
      <c r="L1286" s="8">
        <v>4</v>
      </c>
      <c r="M1286" s="8" t="s">
        <v>317</v>
      </c>
      <c r="N1286" s="8" t="s">
        <v>555</v>
      </c>
      <c r="O1286" s="8" t="s">
        <v>940</v>
      </c>
      <c r="P1286" s="8" t="s">
        <v>865</v>
      </c>
      <c r="Q1286" s="8"/>
    </row>
    <row r="1287" spans="1:17" ht="18" customHeight="1" x14ac:dyDescent="0.3">
      <c r="A1287" s="8" t="s">
        <v>1311</v>
      </c>
      <c r="B1287" s="8" t="s">
        <v>943</v>
      </c>
      <c r="C1287" s="8" t="s">
        <v>655</v>
      </c>
      <c r="D1287" s="8">
        <v>3</v>
      </c>
      <c r="E1287" s="8" t="s">
        <v>659</v>
      </c>
      <c r="F1287" s="8">
        <v>3</v>
      </c>
      <c r="G1287" s="8" t="s">
        <v>660</v>
      </c>
      <c r="H1287" s="8">
        <v>4</v>
      </c>
      <c r="I1287" s="8" t="s">
        <v>654</v>
      </c>
      <c r="J1287" s="8">
        <v>4</v>
      </c>
      <c r="K1287" s="8" t="s">
        <v>494</v>
      </c>
      <c r="L1287" s="8">
        <v>4</v>
      </c>
      <c r="M1287" s="8" t="s">
        <v>317</v>
      </c>
      <c r="N1287" s="8" t="s">
        <v>555</v>
      </c>
      <c r="O1287" s="8" t="s">
        <v>1007</v>
      </c>
      <c r="P1287" s="8" t="s">
        <v>1008</v>
      </c>
      <c r="Q1287" s="8"/>
    </row>
    <row r="1288" spans="1:17" ht="18" customHeight="1" x14ac:dyDescent="0.3">
      <c r="A1288" s="8" t="s">
        <v>1311</v>
      </c>
      <c r="B1288" s="8" t="s">
        <v>943</v>
      </c>
      <c r="C1288" s="8" t="s">
        <v>655</v>
      </c>
      <c r="D1288" s="8">
        <v>3</v>
      </c>
      <c r="E1288" s="8" t="s">
        <v>659</v>
      </c>
      <c r="F1288" s="8">
        <v>3</v>
      </c>
      <c r="G1288" s="8" t="s">
        <v>660</v>
      </c>
      <c r="H1288" s="8">
        <v>4</v>
      </c>
      <c r="I1288" s="8" t="s">
        <v>654</v>
      </c>
      <c r="J1288" s="8">
        <v>4</v>
      </c>
      <c r="K1288" s="8" t="s">
        <v>494</v>
      </c>
      <c r="L1288" s="8">
        <v>4</v>
      </c>
      <c r="M1288" s="8" t="s">
        <v>317</v>
      </c>
      <c r="N1288" s="8" t="s">
        <v>527</v>
      </c>
      <c r="O1288" s="8" t="s">
        <v>940</v>
      </c>
      <c r="P1288" s="8" t="s">
        <v>865</v>
      </c>
      <c r="Q1288" s="8"/>
    </row>
    <row r="1289" spans="1:17" ht="18" customHeight="1" x14ac:dyDescent="0.3">
      <c r="A1289" s="8" t="s">
        <v>1311</v>
      </c>
      <c r="B1289" s="8" t="s">
        <v>943</v>
      </c>
      <c r="C1289" s="8" t="s">
        <v>655</v>
      </c>
      <c r="D1289" s="8">
        <v>3</v>
      </c>
      <c r="E1289" s="8" t="s">
        <v>659</v>
      </c>
      <c r="F1289" s="8">
        <v>3</v>
      </c>
      <c r="G1289" s="8" t="s">
        <v>660</v>
      </c>
      <c r="H1289" s="8">
        <v>4</v>
      </c>
      <c r="I1289" s="8" t="s">
        <v>654</v>
      </c>
      <c r="J1289" s="8">
        <v>4</v>
      </c>
      <c r="K1289" s="8" t="s">
        <v>494</v>
      </c>
      <c r="L1289" s="8">
        <v>4</v>
      </c>
      <c r="M1289" s="8" t="s">
        <v>317</v>
      </c>
      <c r="N1289" s="8" t="s">
        <v>527</v>
      </c>
      <c r="O1289" s="8" t="s">
        <v>1007</v>
      </c>
      <c r="P1289" s="8" t="s">
        <v>1008</v>
      </c>
      <c r="Q1289" s="8"/>
    </row>
    <row r="1290" spans="1:17" ht="18" customHeight="1" x14ac:dyDescent="0.3">
      <c r="A1290" s="8" t="s">
        <v>1311</v>
      </c>
      <c r="B1290" s="8" t="s">
        <v>943</v>
      </c>
      <c r="C1290" s="8" t="s">
        <v>655</v>
      </c>
      <c r="D1290" s="8">
        <v>3</v>
      </c>
      <c r="E1290" s="8" t="s">
        <v>659</v>
      </c>
      <c r="F1290" s="8">
        <v>3</v>
      </c>
      <c r="G1290" s="8" t="s">
        <v>660</v>
      </c>
      <c r="H1290" s="8">
        <v>4</v>
      </c>
      <c r="I1290" s="8" t="s">
        <v>654</v>
      </c>
      <c r="J1290" s="8">
        <v>4</v>
      </c>
      <c r="K1290" s="8" t="s">
        <v>494</v>
      </c>
      <c r="L1290" s="8">
        <v>4</v>
      </c>
      <c r="M1290" s="8" t="s">
        <v>317</v>
      </c>
      <c r="N1290" s="8" t="s">
        <v>534</v>
      </c>
      <c r="O1290" s="8" t="s">
        <v>940</v>
      </c>
      <c r="P1290" s="8" t="s">
        <v>865</v>
      </c>
      <c r="Q1290" s="8"/>
    </row>
    <row r="1291" spans="1:17" ht="18" customHeight="1" x14ac:dyDescent="0.3">
      <c r="A1291" s="8" t="s">
        <v>1311</v>
      </c>
      <c r="B1291" s="8" t="s">
        <v>943</v>
      </c>
      <c r="C1291" s="8" t="s">
        <v>655</v>
      </c>
      <c r="D1291" s="8">
        <v>3</v>
      </c>
      <c r="E1291" s="8" t="s">
        <v>659</v>
      </c>
      <c r="F1291" s="8">
        <v>3</v>
      </c>
      <c r="G1291" s="8" t="s">
        <v>660</v>
      </c>
      <c r="H1291" s="8">
        <v>4</v>
      </c>
      <c r="I1291" s="8" t="s">
        <v>654</v>
      </c>
      <c r="J1291" s="8">
        <v>4</v>
      </c>
      <c r="K1291" s="8" t="s">
        <v>494</v>
      </c>
      <c r="L1291" s="8">
        <v>4</v>
      </c>
      <c r="M1291" s="8" t="s">
        <v>317</v>
      </c>
      <c r="N1291" s="8" t="s">
        <v>534</v>
      </c>
      <c r="O1291" s="8" t="s">
        <v>1007</v>
      </c>
      <c r="P1291" s="8" t="s">
        <v>1008</v>
      </c>
      <c r="Q1291" s="8"/>
    </row>
    <row r="1292" spans="1:17" ht="18" customHeight="1" x14ac:dyDescent="0.3">
      <c r="A1292" s="8" t="s">
        <v>1311</v>
      </c>
      <c r="B1292" s="8" t="s">
        <v>943</v>
      </c>
      <c r="C1292" s="8" t="s">
        <v>655</v>
      </c>
      <c r="D1292" s="8">
        <v>3</v>
      </c>
      <c r="E1292" s="8" t="s">
        <v>659</v>
      </c>
      <c r="F1292" s="8">
        <v>3</v>
      </c>
      <c r="G1292" s="8" t="s">
        <v>660</v>
      </c>
      <c r="H1292" s="8">
        <v>4</v>
      </c>
      <c r="I1292" s="8" t="s">
        <v>654</v>
      </c>
      <c r="J1292" s="8">
        <v>4</v>
      </c>
      <c r="K1292" s="8" t="s">
        <v>494</v>
      </c>
      <c r="L1292" s="8">
        <v>4</v>
      </c>
      <c r="M1292" s="8" t="s">
        <v>317</v>
      </c>
      <c r="N1292" s="8" t="s">
        <v>1312</v>
      </c>
      <c r="O1292" s="8" t="s">
        <v>940</v>
      </c>
      <c r="P1292" s="8" t="s">
        <v>865</v>
      </c>
      <c r="Q1292" s="8"/>
    </row>
    <row r="1293" spans="1:17" ht="18" customHeight="1" x14ac:dyDescent="0.3">
      <c r="A1293" s="8" t="s">
        <v>1311</v>
      </c>
      <c r="B1293" s="8" t="s">
        <v>943</v>
      </c>
      <c r="C1293" s="8" t="s">
        <v>655</v>
      </c>
      <c r="D1293" s="8">
        <v>3</v>
      </c>
      <c r="E1293" s="8" t="s">
        <v>659</v>
      </c>
      <c r="F1293" s="8">
        <v>3</v>
      </c>
      <c r="G1293" s="8" t="s">
        <v>660</v>
      </c>
      <c r="H1293" s="8">
        <v>4</v>
      </c>
      <c r="I1293" s="8" t="s">
        <v>654</v>
      </c>
      <c r="J1293" s="8">
        <v>4</v>
      </c>
      <c r="K1293" s="8" t="s">
        <v>494</v>
      </c>
      <c r="L1293" s="8">
        <v>4</v>
      </c>
      <c r="M1293" s="8" t="s">
        <v>317</v>
      </c>
      <c r="N1293" s="8" t="s">
        <v>1312</v>
      </c>
      <c r="O1293" s="8" t="s">
        <v>1007</v>
      </c>
      <c r="P1293" s="8" t="s">
        <v>1008</v>
      </c>
      <c r="Q1293" s="8"/>
    </row>
    <row r="1294" spans="1:17" ht="18" customHeight="1" x14ac:dyDescent="0.3">
      <c r="A1294" s="8"/>
      <c r="B1294" s="8"/>
      <c r="C1294" s="8"/>
      <c r="D1294" s="8"/>
      <c r="E1294" s="8"/>
      <c r="F1294" s="8"/>
      <c r="G1294" s="8"/>
      <c r="H1294" s="8"/>
      <c r="I1294" s="8"/>
      <c r="J1294" s="8"/>
      <c r="K1294" s="8"/>
      <c r="L1294" s="8"/>
      <c r="M1294" s="8"/>
      <c r="N1294" s="8"/>
      <c r="O1294" s="8"/>
      <c r="P1294" s="8"/>
      <c r="Q1294" s="8"/>
    </row>
    <row r="1295" spans="1:17" ht="18" customHeight="1" x14ac:dyDescent="0.3">
      <c r="A1295" s="8"/>
      <c r="B1295" s="8"/>
      <c r="C1295" s="8"/>
      <c r="D1295" s="8"/>
      <c r="E1295" s="8"/>
      <c r="F1295" s="8"/>
      <c r="G1295" s="8"/>
      <c r="H1295" s="8"/>
      <c r="I1295" s="8"/>
      <c r="J1295" s="8"/>
      <c r="K1295" s="8"/>
      <c r="L1295" s="8"/>
      <c r="M1295" s="8"/>
      <c r="N1295" s="8"/>
      <c r="O1295" s="8"/>
      <c r="P1295" s="8"/>
      <c r="Q1295" s="8"/>
    </row>
    <row r="1296" spans="1:17" ht="18" customHeight="1" x14ac:dyDescent="0.3">
      <c r="A1296" s="8"/>
      <c r="B1296" s="8"/>
      <c r="C1296" s="8"/>
      <c r="D1296" s="8"/>
      <c r="E1296" s="8"/>
      <c r="F1296" s="8"/>
      <c r="G1296" s="8"/>
      <c r="H1296" s="8"/>
      <c r="I1296" s="8"/>
      <c r="J1296" s="8"/>
      <c r="K1296" s="8"/>
      <c r="L1296" s="8"/>
      <c r="M1296" s="8"/>
      <c r="N1296" s="8"/>
      <c r="O1296" s="8"/>
      <c r="P1296" s="8"/>
      <c r="Q1296" s="8"/>
    </row>
    <row r="1297" spans="1:17" ht="18" customHeight="1" x14ac:dyDescent="0.3">
      <c r="A1297" s="8"/>
      <c r="B1297" s="8"/>
      <c r="C1297" s="8"/>
      <c r="D1297" s="8"/>
      <c r="E1297" s="8"/>
      <c r="F1297" s="8"/>
      <c r="G1297" s="8"/>
      <c r="H1297" s="8"/>
      <c r="I1297" s="8"/>
      <c r="J1297" s="8"/>
      <c r="K1297" s="8"/>
      <c r="L1297" s="8"/>
      <c r="M1297" s="8"/>
      <c r="N1297" s="8"/>
      <c r="O1297" s="8"/>
      <c r="P1297" s="8"/>
      <c r="Q1297" s="8"/>
    </row>
    <row r="1298" spans="1:17" ht="18" customHeight="1" x14ac:dyDescent="0.3">
      <c r="A1298" s="8"/>
      <c r="B1298" s="8"/>
      <c r="C1298" s="8"/>
      <c r="D1298" s="8"/>
      <c r="E1298" s="8"/>
      <c r="F1298" s="8"/>
      <c r="G1298" s="8"/>
      <c r="H1298" s="8"/>
      <c r="I1298" s="8"/>
      <c r="J1298" s="8"/>
      <c r="K1298" s="8"/>
      <c r="L1298" s="8"/>
      <c r="M1298" s="8"/>
      <c r="N1298" s="8"/>
      <c r="O1298" s="8"/>
      <c r="P1298" s="8"/>
      <c r="Q1298" s="8"/>
    </row>
    <row r="1299" spans="1:17" ht="18" customHeight="1" x14ac:dyDescent="0.3">
      <c r="A1299" s="8"/>
      <c r="B1299" s="8"/>
      <c r="C1299" s="8"/>
      <c r="D1299" s="8"/>
      <c r="E1299" s="8"/>
      <c r="F1299" s="8"/>
      <c r="G1299" s="8"/>
      <c r="H1299" s="8"/>
      <c r="I1299" s="8"/>
      <c r="J1299" s="8"/>
      <c r="K1299" s="8"/>
      <c r="L1299" s="8"/>
      <c r="M1299" s="8"/>
      <c r="N1299" s="8"/>
      <c r="O1299" s="8"/>
      <c r="P1299" s="8"/>
      <c r="Q1299" s="8"/>
    </row>
    <row r="1300" spans="1:17" ht="18" customHeight="1" x14ac:dyDescent="0.3">
      <c r="A1300" s="8"/>
      <c r="B1300" s="8"/>
      <c r="C1300" s="8"/>
      <c r="D1300" s="8"/>
      <c r="E1300" s="8"/>
      <c r="F1300" s="8"/>
      <c r="G1300" s="8"/>
      <c r="H1300" s="8"/>
      <c r="I1300" s="8"/>
      <c r="J1300" s="8"/>
      <c r="K1300" s="8"/>
      <c r="L1300" s="8"/>
      <c r="M1300" s="8"/>
      <c r="N1300" s="8"/>
      <c r="O1300" s="8"/>
      <c r="P1300" s="8"/>
      <c r="Q1300" s="8"/>
    </row>
    <row r="1301" spans="1:17" ht="18" customHeight="1" x14ac:dyDescent="0.3">
      <c r="A1301" s="8"/>
      <c r="B1301" s="8"/>
      <c r="C1301" s="8"/>
      <c r="D1301" s="8"/>
      <c r="E1301" s="8"/>
      <c r="F1301" s="8"/>
      <c r="G1301" s="8"/>
      <c r="H1301" s="8"/>
      <c r="I1301" s="8"/>
      <c r="J1301" s="8"/>
      <c r="K1301" s="8"/>
      <c r="L1301" s="8"/>
      <c r="M1301" s="8"/>
      <c r="N1301" s="8"/>
      <c r="O1301" s="8"/>
      <c r="P1301" s="8"/>
      <c r="Q1301" s="8"/>
    </row>
    <row r="1302" spans="1:17" ht="18" customHeight="1" x14ac:dyDescent="0.3">
      <c r="A1302" s="8"/>
      <c r="B1302" s="8"/>
      <c r="C1302" s="8"/>
      <c r="D1302" s="8"/>
      <c r="E1302" s="8"/>
      <c r="F1302" s="8"/>
      <c r="G1302" s="8"/>
      <c r="H1302" s="8"/>
      <c r="I1302" s="8"/>
      <c r="J1302" s="8"/>
      <c r="K1302" s="8"/>
      <c r="L1302" s="8"/>
      <c r="M1302" s="8"/>
      <c r="N1302" s="8"/>
      <c r="O1302" s="8"/>
      <c r="P1302" s="8"/>
      <c r="Q1302" s="8"/>
    </row>
    <row r="1303" spans="1:17" ht="18" customHeight="1" x14ac:dyDescent="0.3">
      <c r="A1303" s="8"/>
      <c r="B1303" s="8"/>
      <c r="C1303" s="8"/>
      <c r="D1303" s="8"/>
      <c r="E1303" s="8"/>
      <c r="F1303" s="8"/>
      <c r="G1303" s="8"/>
      <c r="H1303" s="8"/>
      <c r="I1303" s="8"/>
      <c r="J1303" s="8"/>
      <c r="K1303" s="8"/>
      <c r="L1303" s="8"/>
      <c r="M1303" s="8"/>
      <c r="N1303" s="8"/>
      <c r="O1303" s="8"/>
      <c r="P1303" s="8"/>
      <c r="Q1303" s="8"/>
    </row>
    <row r="1304" spans="1:17" ht="18" customHeight="1" x14ac:dyDescent="0.3">
      <c r="A1304" s="8"/>
      <c r="B1304" s="8"/>
      <c r="C1304" s="8"/>
      <c r="D1304" s="8"/>
      <c r="E1304" s="8"/>
      <c r="F1304" s="8"/>
      <c r="G1304" s="8"/>
      <c r="H1304" s="8"/>
      <c r="I1304" s="8"/>
      <c r="J1304" s="8"/>
      <c r="K1304" s="8"/>
      <c r="L1304" s="8"/>
      <c r="M1304" s="8"/>
      <c r="N1304" s="8"/>
      <c r="O1304" s="8"/>
      <c r="P1304" s="8"/>
      <c r="Q1304" s="8"/>
    </row>
    <row r="1305" spans="1:17" ht="18" customHeight="1" x14ac:dyDescent="0.3">
      <c r="A1305" s="8"/>
      <c r="B1305" s="8"/>
      <c r="C1305" s="8"/>
      <c r="D1305" s="8"/>
      <c r="E1305" s="8"/>
      <c r="F1305" s="8"/>
      <c r="G1305" s="8"/>
      <c r="H1305" s="8"/>
      <c r="I1305" s="8"/>
      <c r="J1305" s="8"/>
      <c r="K1305" s="8"/>
      <c r="L1305" s="8"/>
      <c r="M1305" s="8"/>
      <c r="N1305" s="8"/>
      <c r="O1305" s="8"/>
      <c r="P1305" s="8"/>
      <c r="Q1305" s="8"/>
    </row>
    <row r="1306" spans="1:17" ht="18" customHeight="1" x14ac:dyDescent="0.3">
      <c r="A1306" s="8"/>
      <c r="B1306" s="8"/>
      <c r="C1306" s="8"/>
      <c r="D1306" s="8"/>
      <c r="E1306" s="8"/>
      <c r="F1306" s="8"/>
      <c r="G1306" s="8"/>
      <c r="H1306" s="8"/>
      <c r="I1306" s="8"/>
      <c r="J1306" s="8"/>
      <c r="K1306" s="8"/>
      <c r="L1306" s="8"/>
      <c r="M1306" s="8"/>
      <c r="N1306" s="8"/>
      <c r="O1306" s="8"/>
      <c r="P1306" s="8"/>
      <c r="Q1306" s="8"/>
    </row>
    <row r="1307" spans="1:17" ht="18" customHeight="1" x14ac:dyDescent="0.3">
      <c r="A1307" s="8"/>
      <c r="B1307" s="8"/>
      <c r="C1307" s="8"/>
      <c r="D1307" s="8"/>
      <c r="E1307" s="8"/>
      <c r="F1307" s="8"/>
      <c r="G1307" s="8"/>
      <c r="H1307" s="8"/>
      <c r="I1307" s="8"/>
      <c r="J1307" s="8"/>
      <c r="K1307" s="8"/>
      <c r="L1307" s="8"/>
      <c r="M1307" s="8"/>
      <c r="N1307" s="8"/>
      <c r="O1307" s="8"/>
      <c r="P1307" s="8"/>
      <c r="Q1307" s="8"/>
    </row>
    <row r="1308" spans="1:17" ht="18" customHeight="1" x14ac:dyDescent="0.3">
      <c r="A1308" s="8"/>
      <c r="B1308" s="8"/>
      <c r="C1308" s="8"/>
      <c r="D1308" s="8"/>
      <c r="E1308" s="8"/>
      <c r="F1308" s="8"/>
      <c r="G1308" s="8"/>
      <c r="H1308" s="8"/>
      <c r="I1308" s="8"/>
      <c r="J1308" s="8"/>
      <c r="K1308" s="8"/>
      <c r="L1308" s="8"/>
      <c r="M1308" s="8"/>
      <c r="N1308" s="8"/>
      <c r="O1308" s="8"/>
      <c r="P1308" s="8"/>
      <c r="Q1308" s="8"/>
    </row>
    <row r="1309" spans="1:17" ht="18" customHeight="1" x14ac:dyDescent="0.3">
      <c r="A1309" s="8"/>
      <c r="B1309" s="8"/>
      <c r="C1309" s="8"/>
      <c r="D1309" s="8"/>
      <c r="E1309" s="8"/>
      <c r="F1309" s="8"/>
      <c r="G1309" s="8"/>
      <c r="H1309" s="8"/>
      <c r="I1309" s="8"/>
      <c r="J1309" s="8"/>
      <c r="K1309" s="8"/>
      <c r="L1309" s="8"/>
      <c r="M1309" s="8"/>
      <c r="N1309" s="8"/>
      <c r="O1309" s="8"/>
      <c r="P1309" s="8"/>
      <c r="Q1309" s="8"/>
    </row>
    <row r="1310" spans="1:17" ht="18" customHeight="1" x14ac:dyDescent="0.3">
      <c r="A1310" s="8"/>
      <c r="B1310" s="8"/>
      <c r="C1310" s="8"/>
      <c r="D1310" s="8"/>
      <c r="E1310" s="8"/>
      <c r="F1310" s="8"/>
      <c r="G1310" s="8"/>
      <c r="H1310" s="8"/>
      <c r="I1310" s="8"/>
      <c r="J1310" s="8"/>
      <c r="K1310" s="8"/>
      <c r="L1310" s="8"/>
      <c r="M1310" s="8"/>
      <c r="N1310" s="8"/>
      <c r="O1310" s="8"/>
      <c r="P1310" s="8"/>
      <c r="Q1310" s="8"/>
    </row>
    <row r="1311" spans="1:17" ht="18" customHeight="1" x14ac:dyDescent="0.3">
      <c r="A1311" s="8"/>
      <c r="B1311" s="8"/>
      <c r="C1311" s="8"/>
      <c r="D1311" s="8"/>
      <c r="E1311" s="8"/>
      <c r="F1311" s="8"/>
      <c r="G1311" s="8"/>
      <c r="H1311" s="8"/>
      <c r="I1311" s="8"/>
      <c r="J1311" s="8"/>
      <c r="K1311" s="8"/>
      <c r="L1311" s="8"/>
      <c r="M1311" s="8"/>
      <c r="N1311" s="8"/>
      <c r="O1311" s="8"/>
      <c r="P1311" s="8"/>
      <c r="Q1311" s="8"/>
    </row>
    <row r="1312" spans="1:17" ht="18" customHeight="1" x14ac:dyDescent="0.3">
      <c r="A1312" s="8"/>
      <c r="B1312" s="8"/>
      <c r="C1312" s="8"/>
      <c r="D1312" s="8"/>
      <c r="E1312" s="8"/>
      <c r="F1312" s="8"/>
      <c r="G1312" s="8"/>
      <c r="H1312" s="8"/>
      <c r="I1312" s="8"/>
      <c r="J1312" s="8"/>
      <c r="K1312" s="8"/>
      <c r="L1312" s="8"/>
      <c r="M1312" s="8"/>
      <c r="N1312" s="8"/>
      <c r="O1312" s="8"/>
      <c r="P1312" s="8"/>
      <c r="Q1312" s="8"/>
    </row>
    <row r="1313" spans="1:17" ht="18" customHeight="1" x14ac:dyDescent="0.3">
      <c r="A1313" s="8"/>
      <c r="B1313" s="8"/>
      <c r="C1313" s="8"/>
      <c r="D1313" s="8"/>
      <c r="E1313" s="8"/>
      <c r="F1313" s="8"/>
      <c r="G1313" s="8"/>
      <c r="H1313" s="8"/>
      <c r="I1313" s="8"/>
      <c r="J1313" s="8"/>
      <c r="K1313" s="8"/>
      <c r="L1313" s="8"/>
      <c r="M1313" s="8"/>
      <c r="N1313" s="8"/>
      <c r="O1313" s="8"/>
      <c r="P1313" s="8"/>
      <c r="Q1313" s="8"/>
    </row>
    <row r="1314" spans="1:17" ht="18" customHeight="1" x14ac:dyDescent="0.3">
      <c r="A1314" s="8"/>
      <c r="B1314" s="8"/>
      <c r="C1314" s="8"/>
      <c r="D1314" s="8"/>
      <c r="E1314" s="8"/>
      <c r="F1314" s="8"/>
      <c r="G1314" s="8"/>
      <c r="H1314" s="8"/>
      <c r="I1314" s="8"/>
      <c r="J1314" s="8"/>
      <c r="K1314" s="8"/>
      <c r="L1314" s="8"/>
      <c r="M1314" s="8"/>
      <c r="N1314" s="8"/>
      <c r="O1314" s="8"/>
      <c r="P1314" s="8"/>
      <c r="Q1314" s="8"/>
    </row>
    <row r="1315" spans="1:17" ht="18" customHeight="1" x14ac:dyDescent="0.3">
      <c r="A1315" s="8"/>
      <c r="B1315" s="8"/>
      <c r="C1315" s="8"/>
      <c r="D1315" s="8"/>
      <c r="E1315" s="8"/>
      <c r="F1315" s="8"/>
      <c r="G1315" s="8"/>
      <c r="H1315" s="8"/>
      <c r="I1315" s="8"/>
      <c r="J1315" s="8"/>
      <c r="K1315" s="8"/>
      <c r="L1315" s="8"/>
      <c r="M1315" s="8"/>
      <c r="N1315" s="8"/>
      <c r="O1315" s="8"/>
      <c r="P1315" s="8"/>
      <c r="Q1315" s="8"/>
    </row>
    <row r="1316" spans="1:17" ht="18" customHeight="1" x14ac:dyDescent="0.3">
      <c r="A1316" s="8"/>
      <c r="B1316" s="8"/>
      <c r="C1316" s="8"/>
      <c r="D1316" s="8"/>
      <c r="E1316" s="8"/>
      <c r="F1316" s="8"/>
      <c r="G1316" s="8"/>
      <c r="H1316" s="8"/>
      <c r="I1316" s="8"/>
      <c r="J1316" s="8"/>
      <c r="K1316" s="8"/>
      <c r="L1316" s="8"/>
      <c r="M1316" s="8"/>
      <c r="N1316" s="8"/>
      <c r="O1316" s="8"/>
      <c r="P1316" s="8"/>
      <c r="Q1316" s="8"/>
    </row>
    <row r="1317" spans="1:17" ht="18" customHeight="1" x14ac:dyDescent="0.3">
      <c r="A1317" s="8"/>
      <c r="B1317" s="8"/>
      <c r="C1317" s="8"/>
      <c r="D1317" s="8"/>
      <c r="E1317" s="8"/>
      <c r="F1317" s="8"/>
      <c r="G1317" s="8"/>
      <c r="H1317" s="8"/>
      <c r="I1317" s="8"/>
      <c r="J1317" s="8"/>
      <c r="K1317" s="8"/>
      <c r="L1317" s="8"/>
      <c r="M1317" s="8"/>
      <c r="N1317" s="8"/>
      <c r="O1317" s="8"/>
      <c r="P1317" s="8"/>
      <c r="Q1317" s="8"/>
    </row>
    <row r="1318" spans="1:17" ht="18" customHeight="1" x14ac:dyDescent="0.3">
      <c r="A1318" s="8"/>
      <c r="B1318" s="8"/>
      <c r="C1318" s="8"/>
      <c r="D1318" s="8"/>
      <c r="E1318" s="8"/>
      <c r="F1318" s="8"/>
      <c r="G1318" s="8"/>
      <c r="H1318" s="8"/>
      <c r="I1318" s="8"/>
      <c r="J1318" s="8"/>
      <c r="K1318" s="8"/>
      <c r="L1318" s="8"/>
      <c r="M1318" s="8"/>
      <c r="N1318" s="8"/>
      <c r="O1318" s="8"/>
      <c r="P1318" s="8"/>
      <c r="Q1318" s="8"/>
    </row>
    <row r="1319" spans="1:17" ht="18" customHeight="1" x14ac:dyDescent="0.3">
      <c r="A1319" s="8"/>
      <c r="B1319" s="8"/>
      <c r="C1319" s="8"/>
      <c r="D1319" s="8"/>
      <c r="E1319" s="8"/>
      <c r="F1319" s="8"/>
      <c r="G1319" s="8"/>
      <c r="H1319" s="8"/>
      <c r="I1319" s="8"/>
      <c r="J1319" s="8"/>
      <c r="K1319" s="8"/>
      <c r="L1319" s="8"/>
      <c r="M1319" s="8"/>
      <c r="N1319" s="8"/>
      <c r="O1319" s="8"/>
      <c r="P1319" s="8"/>
      <c r="Q1319" s="8"/>
    </row>
    <row r="1320" spans="1:17" ht="18" customHeight="1" x14ac:dyDescent="0.3">
      <c r="A1320" s="8"/>
      <c r="B1320" s="8"/>
      <c r="C1320" s="8"/>
      <c r="D1320" s="8"/>
      <c r="E1320" s="8"/>
      <c r="F1320" s="8"/>
      <c r="G1320" s="8"/>
      <c r="H1320" s="8"/>
      <c r="I1320" s="8"/>
      <c r="J1320" s="8"/>
      <c r="K1320" s="8"/>
      <c r="L1320" s="8"/>
      <c r="M1320" s="8"/>
      <c r="N1320" s="8"/>
      <c r="O1320" s="8"/>
      <c r="P1320" s="8"/>
      <c r="Q1320" s="8"/>
    </row>
    <row r="1321" spans="1:17" ht="18" customHeight="1" x14ac:dyDescent="0.3">
      <c r="A1321" s="8"/>
      <c r="B1321" s="8"/>
      <c r="C1321" s="8"/>
      <c r="D1321" s="8"/>
      <c r="E1321" s="8"/>
      <c r="F1321" s="8"/>
      <c r="G1321" s="8"/>
      <c r="H1321" s="8"/>
      <c r="I1321" s="8"/>
      <c r="J1321" s="8"/>
      <c r="K1321" s="8"/>
      <c r="L1321" s="8"/>
      <c r="M1321" s="8"/>
      <c r="N1321" s="8"/>
      <c r="O1321" s="8"/>
      <c r="P1321" s="8"/>
      <c r="Q1321" s="8"/>
    </row>
    <row r="1322" spans="1:17" ht="18" customHeight="1" x14ac:dyDescent="0.3">
      <c r="A1322" s="8"/>
      <c r="B1322" s="8"/>
      <c r="C1322" s="8"/>
      <c r="D1322" s="8"/>
      <c r="E1322" s="8"/>
      <c r="F1322" s="8"/>
      <c r="G1322" s="8"/>
      <c r="H1322" s="8"/>
      <c r="I1322" s="8"/>
      <c r="J1322" s="8"/>
      <c r="K1322" s="8"/>
      <c r="L1322" s="8"/>
      <c r="M1322" s="8"/>
      <c r="N1322" s="8"/>
      <c r="O1322" s="8"/>
      <c r="P1322" s="8"/>
      <c r="Q1322" s="8"/>
    </row>
    <row r="1323" spans="1:17" ht="18" customHeight="1" x14ac:dyDescent="0.3">
      <c r="A1323" s="8"/>
      <c r="B1323" s="8"/>
      <c r="C1323" s="8"/>
      <c r="D1323" s="8"/>
      <c r="E1323" s="8"/>
      <c r="F1323" s="8"/>
      <c r="G1323" s="8"/>
      <c r="H1323" s="8"/>
      <c r="I1323" s="8"/>
      <c r="J1323" s="8"/>
      <c r="K1323" s="8"/>
      <c r="L1323" s="8"/>
      <c r="M1323" s="8"/>
      <c r="N1323" s="8"/>
      <c r="O1323" s="8"/>
      <c r="P1323" s="8"/>
      <c r="Q1323" s="8"/>
    </row>
    <row r="1324" spans="1:17" ht="18" customHeight="1" x14ac:dyDescent="0.3">
      <c r="A1324" s="8"/>
      <c r="B1324" s="8"/>
      <c r="C1324" s="8"/>
      <c r="D1324" s="8"/>
      <c r="E1324" s="8"/>
      <c r="F1324" s="8"/>
      <c r="G1324" s="8"/>
      <c r="H1324" s="8"/>
      <c r="I1324" s="8"/>
      <c r="J1324" s="8"/>
      <c r="K1324" s="8"/>
      <c r="L1324" s="8"/>
      <c r="M1324" s="8"/>
      <c r="N1324" s="8"/>
      <c r="O1324" s="8"/>
      <c r="P1324" s="8"/>
      <c r="Q1324" s="8"/>
    </row>
    <row r="1325" spans="1:17" ht="18" customHeight="1" x14ac:dyDescent="0.3">
      <c r="A1325" s="8"/>
      <c r="B1325" s="8"/>
      <c r="C1325" s="8"/>
      <c r="D1325" s="8"/>
      <c r="E1325" s="8"/>
      <c r="F1325" s="8"/>
      <c r="G1325" s="8"/>
      <c r="H1325" s="8"/>
      <c r="I1325" s="8"/>
      <c r="J1325" s="8"/>
      <c r="K1325" s="8"/>
      <c r="L1325" s="8"/>
      <c r="M1325" s="8"/>
      <c r="N1325" s="8"/>
      <c r="O1325" s="8"/>
      <c r="P1325" s="8"/>
      <c r="Q1325" s="8"/>
    </row>
    <row r="1326" spans="1:17" ht="18" customHeight="1" x14ac:dyDescent="0.3">
      <c r="A1326" s="8"/>
      <c r="B1326" s="8"/>
      <c r="C1326" s="8"/>
      <c r="D1326" s="8"/>
      <c r="E1326" s="8"/>
      <c r="F1326" s="8"/>
      <c r="G1326" s="8"/>
      <c r="H1326" s="8"/>
      <c r="I1326" s="8"/>
      <c r="J1326" s="8"/>
      <c r="K1326" s="8"/>
      <c r="L1326" s="8"/>
      <c r="M1326" s="8"/>
      <c r="N1326" s="8"/>
      <c r="O1326" s="8"/>
      <c r="P1326" s="8"/>
      <c r="Q1326" s="8"/>
    </row>
    <row r="1327" spans="1:17" ht="18" customHeight="1" x14ac:dyDescent="0.3">
      <c r="A1327" s="8"/>
      <c r="B1327" s="8"/>
      <c r="C1327" s="8"/>
      <c r="D1327" s="8"/>
      <c r="E1327" s="8"/>
      <c r="F1327" s="8"/>
      <c r="G1327" s="8"/>
      <c r="H1327" s="8"/>
      <c r="I1327" s="8"/>
      <c r="J1327" s="8"/>
      <c r="K1327" s="8"/>
      <c r="L1327" s="8"/>
      <c r="M1327" s="8"/>
      <c r="N1327" s="8"/>
      <c r="O1327" s="8"/>
      <c r="P1327" s="8"/>
      <c r="Q1327" s="8"/>
    </row>
    <row r="1328" spans="1:17" ht="18" customHeight="1" x14ac:dyDescent="0.3">
      <c r="A1328" s="8"/>
      <c r="B1328" s="8"/>
      <c r="C1328" s="8"/>
      <c r="D1328" s="8"/>
      <c r="E1328" s="8"/>
      <c r="F1328" s="8"/>
      <c r="G1328" s="8"/>
      <c r="H1328" s="8"/>
      <c r="I1328" s="8"/>
      <c r="J1328" s="8"/>
      <c r="K1328" s="8"/>
      <c r="L1328" s="8"/>
      <c r="M1328" s="8"/>
      <c r="N1328" s="8"/>
      <c r="O1328" s="8"/>
      <c r="P1328" s="8"/>
      <c r="Q1328" s="8"/>
    </row>
    <row r="1329" spans="1:17" ht="18" customHeight="1" x14ac:dyDescent="0.3">
      <c r="A1329" s="8"/>
      <c r="B1329" s="8"/>
      <c r="C1329" s="8"/>
      <c r="D1329" s="8"/>
      <c r="E1329" s="8"/>
      <c r="F1329" s="8"/>
      <c r="G1329" s="8"/>
      <c r="H1329" s="8"/>
      <c r="I1329" s="8"/>
      <c r="J1329" s="8"/>
      <c r="K1329" s="8"/>
      <c r="L1329" s="8"/>
      <c r="M1329" s="8"/>
      <c r="N1329" s="8"/>
      <c r="O1329" s="8"/>
      <c r="P1329" s="8"/>
      <c r="Q1329" s="8"/>
    </row>
    <row r="1330" spans="1:17" ht="18" customHeight="1" x14ac:dyDescent="0.3">
      <c r="A1330" s="8"/>
      <c r="B1330" s="8"/>
      <c r="C1330" s="8"/>
      <c r="D1330" s="8"/>
      <c r="E1330" s="8"/>
      <c r="F1330" s="8"/>
      <c r="G1330" s="8"/>
      <c r="H1330" s="8"/>
      <c r="I1330" s="8"/>
      <c r="J1330" s="8"/>
      <c r="K1330" s="8"/>
      <c r="L1330" s="8"/>
      <c r="M1330" s="8"/>
      <c r="N1330" s="8"/>
      <c r="O1330" s="8"/>
      <c r="P1330" s="8"/>
      <c r="Q1330" s="8"/>
    </row>
    <row r="1331" spans="1:17" ht="18" customHeight="1" x14ac:dyDescent="0.3">
      <c r="A1331" s="8"/>
      <c r="B1331" s="8"/>
      <c r="C1331" s="8"/>
      <c r="D1331" s="8"/>
      <c r="E1331" s="8"/>
      <c r="F1331" s="8"/>
      <c r="G1331" s="8"/>
      <c r="H1331" s="8"/>
      <c r="I1331" s="8"/>
      <c r="J1331" s="8"/>
      <c r="K1331" s="8"/>
      <c r="L1331" s="8"/>
      <c r="M1331" s="8"/>
      <c r="N1331" s="8"/>
      <c r="O1331" s="8"/>
      <c r="P1331" s="8"/>
      <c r="Q1331" s="8"/>
    </row>
    <row r="1332" spans="1:17" ht="18" customHeight="1" x14ac:dyDescent="0.3">
      <c r="A1332" s="8"/>
      <c r="B1332" s="8"/>
      <c r="C1332" s="8"/>
      <c r="D1332" s="8"/>
      <c r="E1332" s="8"/>
      <c r="F1332" s="8"/>
      <c r="G1332" s="8"/>
      <c r="H1332" s="8"/>
      <c r="I1332" s="8"/>
      <c r="J1332" s="8"/>
      <c r="K1332" s="8"/>
      <c r="L1332" s="8"/>
      <c r="M1332" s="8"/>
      <c r="N1332" s="8"/>
      <c r="O1332" s="8"/>
      <c r="P1332" s="8"/>
      <c r="Q1332" s="8"/>
    </row>
    <row r="1333" spans="1:17" ht="18" customHeight="1" x14ac:dyDescent="0.3">
      <c r="A1333" s="8"/>
      <c r="B1333" s="8"/>
      <c r="C1333" s="8"/>
      <c r="D1333" s="8"/>
      <c r="E1333" s="8"/>
      <c r="F1333" s="8"/>
      <c r="G1333" s="8"/>
      <c r="H1333" s="8"/>
      <c r="I1333" s="8"/>
      <c r="J1333" s="8"/>
      <c r="K1333" s="8"/>
      <c r="L1333" s="8"/>
      <c r="M1333" s="8"/>
      <c r="N1333" s="8"/>
      <c r="O1333" s="8"/>
      <c r="P1333" s="8"/>
      <c r="Q1333" s="8"/>
    </row>
    <row r="1334" spans="1:17" ht="18" customHeight="1" x14ac:dyDescent="0.3">
      <c r="A1334" s="8"/>
      <c r="B1334" s="8"/>
      <c r="C1334" s="8"/>
      <c r="D1334" s="8"/>
      <c r="E1334" s="8"/>
      <c r="F1334" s="8"/>
      <c r="G1334" s="8"/>
      <c r="H1334" s="8"/>
      <c r="I1334" s="8"/>
      <c r="J1334" s="8"/>
      <c r="K1334" s="8"/>
      <c r="L1334" s="8"/>
      <c r="M1334" s="8"/>
      <c r="N1334" s="8"/>
      <c r="O1334" s="8"/>
      <c r="P1334" s="8"/>
      <c r="Q1334" s="8"/>
    </row>
    <row r="1335" spans="1:17" ht="18" customHeight="1" x14ac:dyDescent="0.3">
      <c r="A1335" s="8"/>
      <c r="B1335" s="8"/>
      <c r="C1335" s="8"/>
      <c r="D1335" s="8"/>
      <c r="E1335" s="8"/>
      <c r="F1335" s="8"/>
      <c r="G1335" s="8"/>
      <c r="H1335" s="8"/>
      <c r="I1335" s="8"/>
      <c r="J1335" s="8"/>
      <c r="K1335" s="8"/>
      <c r="L1335" s="8"/>
      <c r="M1335" s="8"/>
      <c r="N1335" s="8"/>
      <c r="O1335" s="8"/>
      <c r="P1335" s="8"/>
      <c r="Q1335" s="8"/>
    </row>
    <row r="1336" spans="1:17" ht="18" customHeight="1" x14ac:dyDescent="0.3">
      <c r="A1336" s="8"/>
      <c r="B1336" s="8"/>
      <c r="C1336" s="8"/>
      <c r="D1336" s="8"/>
      <c r="E1336" s="8"/>
      <c r="F1336" s="8"/>
      <c r="G1336" s="8"/>
      <c r="H1336" s="8"/>
      <c r="I1336" s="8"/>
      <c r="J1336" s="8"/>
      <c r="K1336" s="8"/>
      <c r="L1336" s="8"/>
      <c r="M1336" s="8"/>
      <c r="N1336" s="8"/>
      <c r="O1336" s="8"/>
      <c r="P1336" s="8"/>
      <c r="Q1336" s="8"/>
    </row>
    <row r="1337" spans="1:17" ht="18" customHeight="1" x14ac:dyDescent="0.3">
      <c r="A1337" s="8"/>
      <c r="B1337" s="8"/>
      <c r="C1337" s="8"/>
      <c r="D1337" s="8"/>
      <c r="E1337" s="8"/>
      <c r="F1337" s="8"/>
      <c r="G1337" s="8"/>
      <c r="H1337" s="8"/>
      <c r="I1337" s="8"/>
      <c r="J1337" s="8"/>
      <c r="K1337" s="8"/>
      <c r="L1337" s="8"/>
      <c r="M1337" s="8"/>
      <c r="N1337" s="8"/>
      <c r="O1337" s="8"/>
      <c r="P1337" s="8"/>
      <c r="Q1337" s="8"/>
    </row>
    <row r="1338" spans="1:17" ht="18" customHeight="1" x14ac:dyDescent="0.3">
      <c r="A1338" s="8"/>
      <c r="B1338" s="8"/>
      <c r="C1338" s="8"/>
      <c r="D1338" s="8"/>
      <c r="E1338" s="8"/>
      <c r="F1338" s="8"/>
      <c r="G1338" s="8"/>
      <c r="H1338" s="8"/>
      <c r="I1338" s="8"/>
      <c r="J1338" s="8"/>
      <c r="K1338" s="8"/>
      <c r="L1338" s="8"/>
      <c r="M1338" s="8"/>
      <c r="N1338" s="8"/>
      <c r="O1338" s="8"/>
      <c r="P1338" s="8"/>
      <c r="Q1338" s="8"/>
    </row>
    <row r="1339" spans="1:17" ht="18" customHeight="1" x14ac:dyDescent="0.3">
      <c r="A1339" s="8"/>
      <c r="B1339" s="8"/>
      <c r="C1339" s="8"/>
      <c r="D1339" s="8"/>
      <c r="E1339" s="8"/>
      <c r="F1339" s="8"/>
      <c r="G1339" s="8"/>
      <c r="H1339" s="8"/>
      <c r="I1339" s="8"/>
      <c r="J1339" s="8"/>
      <c r="K1339" s="8"/>
      <c r="L1339" s="8"/>
      <c r="M1339" s="8"/>
      <c r="N1339" s="8"/>
      <c r="O1339" s="8"/>
      <c r="P1339" s="8"/>
      <c r="Q1339" s="8"/>
    </row>
    <row r="1340" spans="1:17" ht="18" customHeight="1" x14ac:dyDescent="0.3">
      <c r="A1340" s="8"/>
      <c r="B1340" s="8"/>
      <c r="C1340" s="8"/>
      <c r="D1340" s="8"/>
      <c r="E1340" s="8"/>
      <c r="F1340" s="8"/>
      <c r="G1340" s="8"/>
      <c r="H1340" s="8"/>
      <c r="I1340" s="8"/>
      <c r="J1340" s="8"/>
      <c r="K1340" s="8"/>
      <c r="L1340" s="8"/>
      <c r="M1340" s="8"/>
      <c r="N1340" s="8"/>
      <c r="O1340" s="8"/>
      <c r="P1340" s="8"/>
      <c r="Q1340" s="8"/>
    </row>
    <row r="1341" spans="1:17" ht="18" customHeight="1" x14ac:dyDescent="0.3">
      <c r="A1341" s="8"/>
      <c r="B1341" s="8"/>
      <c r="C1341" s="8"/>
      <c r="D1341" s="8"/>
      <c r="E1341" s="8"/>
      <c r="F1341" s="8"/>
      <c r="G1341" s="8"/>
      <c r="H1341" s="8"/>
      <c r="I1341" s="8"/>
      <c r="J1341" s="8"/>
      <c r="K1341" s="8"/>
      <c r="L1341" s="8"/>
      <c r="M1341" s="8"/>
      <c r="N1341" s="8"/>
      <c r="O1341" s="8"/>
      <c r="P1341" s="8"/>
      <c r="Q1341" s="8"/>
    </row>
    <row r="1342" spans="1:17" ht="18" customHeight="1" x14ac:dyDescent="0.3">
      <c r="A1342" s="8"/>
      <c r="B1342" s="8"/>
      <c r="C1342" s="8"/>
      <c r="D1342" s="8"/>
      <c r="E1342" s="8"/>
      <c r="F1342" s="8"/>
      <c r="G1342" s="8"/>
      <c r="H1342" s="8"/>
      <c r="I1342" s="8"/>
      <c r="J1342" s="8"/>
      <c r="K1342" s="8"/>
      <c r="L1342" s="8"/>
      <c r="M1342" s="8"/>
      <c r="N1342" s="8"/>
      <c r="O1342" s="8"/>
      <c r="P1342" s="8"/>
      <c r="Q1342" s="8"/>
    </row>
    <row r="1343" spans="1:17" ht="18" customHeight="1" x14ac:dyDescent="0.3">
      <c r="A1343" s="8"/>
      <c r="B1343" s="8"/>
      <c r="C1343" s="8"/>
      <c r="D1343" s="8"/>
      <c r="E1343" s="8"/>
      <c r="F1343" s="8"/>
      <c r="G1343" s="8"/>
      <c r="H1343" s="8"/>
      <c r="I1343" s="8"/>
      <c r="J1343" s="8"/>
      <c r="K1343" s="8"/>
      <c r="L1343" s="8"/>
      <c r="M1343" s="8"/>
      <c r="N1343" s="8"/>
      <c r="O1343" s="8"/>
      <c r="P1343" s="8"/>
      <c r="Q1343" s="8"/>
    </row>
    <row r="1344" spans="1:17" ht="18" customHeight="1" x14ac:dyDescent="0.3">
      <c r="A1344" s="8"/>
      <c r="B1344" s="8"/>
      <c r="C1344" s="8"/>
      <c r="D1344" s="8"/>
      <c r="E1344" s="8"/>
      <c r="F1344" s="8"/>
      <c r="G1344" s="8"/>
      <c r="H1344" s="8"/>
      <c r="I1344" s="8"/>
      <c r="J1344" s="8"/>
      <c r="K1344" s="8"/>
      <c r="L1344" s="8"/>
      <c r="M1344" s="8"/>
      <c r="N1344" s="8"/>
      <c r="O1344" s="8"/>
      <c r="P1344" s="8"/>
      <c r="Q1344" s="8"/>
    </row>
    <row r="1345" spans="1:17" ht="18" customHeight="1" x14ac:dyDescent="0.3">
      <c r="A1345" s="8"/>
      <c r="B1345" s="8"/>
      <c r="C1345" s="8"/>
      <c r="D1345" s="8"/>
      <c r="E1345" s="8"/>
      <c r="F1345" s="8"/>
      <c r="G1345" s="8"/>
      <c r="H1345" s="8"/>
      <c r="I1345" s="8"/>
      <c r="J1345" s="8"/>
      <c r="K1345" s="8"/>
      <c r="L1345" s="8"/>
      <c r="M1345" s="8"/>
      <c r="N1345" s="8"/>
      <c r="O1345" s="8"/>
      <c r="P1345" s="8"/>
      <c r="Q1345" s="8"/>
    </row>
    <row r="1346" spans="1:17" ht="18" customHeight="1" x14ac:dyDescent="0.3">
      <c r="A1346" s="8"/>
      <c r="B1346" s="8"/>
      <c r="C1346" s="8"/>
      <c r="D1346" s="8"/>
      <c r="E1346" s="8"/>
      <c r="F1346" s="8"/>
      <c r="G1346" s="8"/>
      <c r="H1346" s="8"/>
      <c r="I1346" s="8"/>
      <c r="J1346" s="8"/>
      <c r="K1346" s="8"/>
      <c r="L1346" s="8"/>
      <c r="M1346" s="8"/>
      <c r="N1346" s="8"/>
      <c r="O1346" s="8"/>
      <c r="P1346" s="8"/>
      <c r="Q1346" s="8"/>
    </row>
    <row r="1347" spans="1:17" ht="18" customHeight="1" x14ac:dyDescent="0.3">
      <c r="A1347" s="8"/>
      <c r="B1347" s="8"/>
      <c r="C1347" s="8"/>
      <c r="D1347" s="8"/>
      <c r="E1347" s="8"/>
      <c r="F1347" s="8"/>
      <c r="G1347" s="8"/>
      <c r="H1347" s="8"/>
      <c r="I1347" s="8"/>
      <c r="J1347" s="8"/>
      <c r="K1347" s="8"/>
      <c r="L1347" s="8"/>
      <c r="M1347" s="8"/>
      <c r="N1347" s="8"/>
      <c r="O1347" s="8"/>
      <c r="P1347" s="8"/>
      <c r="Q1347" s="8"/>
    </row>
    <row r="1348" spans="1:17" ht="18" customHeight="1" x14ac:dyDescent="0.3">
      <c r="A1348" s="8"/>
      <c r="B1348" s="8"/>
      <c r="C1348" s="8"/>
      <c r="D1348" s="8"/>
      <c r="E1348" s="8"/>
      <c r="F1348" s="8"/>
      <c r="G1348" s="8"/>
      <c r="H1348" s="8"/>
      <c r="I1348" s="8"/>
      <c r="J1348" s="8"/>
      <c r="K1348" s="8"/>
      <c r="L1348" s="8"/>
      <c r="M1348" s="8"/>
      <c r="N1348" s="8"/>
      <c r="O1348" s="8"/>
      <c r="P1348" s="8"/>
      <c r="Q1348" s="8"/>
    </row>
    <row r="1349" spans="1:17" ht="18" customHeight="1" x14ac:dyDescent="0.3">
      <c r="A1349" s="8"/>
      <c r="B1349" s="8"/>
      <c r="C1349" s="8"/>
      <c r="D1349" s="8"/>
      <c r="E1349" s="8"/>
      <c r="F1349" s="8"/>
      <c r="G1349" s="8"/>
      <c r="H1349" s="8"/>
      <c r="I1349" s="8"/>
      <c r="J1349" s="8"/>
      <c r="K1349" s="8"/>
      <c r="L1349" s="8"/>
      <c r="M1349" s="8"/>
      <c r="N1349" s="8"/>
      <c r="O1349" s="8"/>
      <c r="P1349" s="8"/>
      <c r="Q1349" s="8"/>
    </row>
    <row r="1350" spans="1:17" ht="18" customHeight="1" x14ac:dyDescent="0.3">
      <c r="A1350" s="8"/>
      <c r="B1350" s="8"/>
      <c r="C1350" s="8"/>
      <c r="D1350" s="8"/>
      <c r="E1350" s="8"/>
      <c r="F1350" s="8"/>
      <c r="G1350" s="8"/>
      <c r="H1350" s="8"/>
      <c r="I1350" s="8"/>
      <c r="J1350" s="8"/>
      <c r="K1350" s="8"/>
      <c r="L1350" s="8"/>
      <c r="M1350" s="8"/>
      <c r="N1350" s="8"/>
      <c r="O1350" s="8"/>
      <c r="P1350" s="8"/>
      <c r="Q1350" s="8"/>
    </row>
    <row r="1351" spans="1:17" ht="18" customHeight="1" x14ac:dyDescent="0.3">
      <c r="A1351" s="8"/>
      <c r="B1351" s="8"/>
      <c r="C1351" s="8"/>
      <c r="D1351" s="8"/>
      <c r="E1351" s="8"/>
      <c r="F1351" s="8"/>
      <c r="G1351" s="8"/>
      <c r="H1351" s="8"/>
      <c r="I1351" s="8"/>
      <c r="J1351" s="8"/>
      <c r="K1351" s="8"/>
      <c r="L1351" s="8"/>
      <c r="M1351" s="8"/>
      <c r="N1351" s="8"/>
      <c r="O1351" s="8"/>
      <c r="P1351" s="8"/>
      <c r="Q1351" s="8"/>
    </row>
    <row r="1352" spans="1:17" ht="18" customHeight="1" x14ac:dyDescent="0.3">
      <c r="A1352" s="8"/>
      <c r="B1352" s="8"/>
      <c r="C1352" s="8"/>
      <c r="D1352" s="8"/>
      <c r="E1352" s="8"/>
      <c r="F1352" s="8"/>
      <c r="G1352" s="8"/>
      <c r="H1352" s="8"/>
      <c r="I1352" s="8"/>
      <c r="J1352" s="8"/>
      <c r="K1352" s="8"/>
      <c r="L1352" s="8"/>
      <c r="M1352" s="8"/>
      <c r="N1352" s="8"/>
      <c r="O1352" s="8"/>
      <c r="P1352" s="8"/>
      <c r="Q1352" s="8"/>
    </row>
    <row r="1353" spans="1:17" ht="18" customHeight="1" x14ac:dyDescent="0.3">
      <c r="A1353" s="8"/>
      <c r="B1353" s="8"/>
      <c r="C1353" s="8"/>
      <c r="D1353" s="8"/>
      <c r="E1353" s="8"/>
      <c r="F1353" s="8"/>
      <c r="G1353" s="8"/>
      <c r="H1353" s="8"/>
      <c r="I1353" s="8"/>
      <c r="J1353" s="8"/>
      <c r="K1353" s="8"/>
      <c r="L1353" s="8"/>
      <c r="M1353" s="8"/>
      <c r="N1353" s="8"/>
      <c r="O1353" s="8"/>
      <c r="P1353" s="8"/>
      <c r="Q1353" s="8"/>
    </row>
    <row r="1354" spans="1:17" ht="18" customHeight="1" x14ac:dyDescent="0.3">
      <c r="A1354" s="8"/>
      <c r="B1354" s="8"/>
      <c r="C1354" s="8"/>
      <c r="D1354" s="8"/>
      <c r="E1354" s="8"/>
      <c r="F1354" s="8"/>
      <c r="G1354" s="8"/>
      <c r="H1354" s="8"/>
      <c r="I1354" s="8"/>
      <c r="J1354" s="8"/>
      <c r="K1354" s="8"/>
      <c r="L1354" s="8"/>
      <c r="M1354" s="8"/>
      <c r="N1354" s="8"/>
      <c r="O1354" s="8"/>
      <c r="P1354" s="8"/>
      <c r="Q1354" s="8"/>
    </row>
    <row r="1355" spans="1:17" ht="18" customHeight="1" x14ac:dyDescent="0.3">
      <c r="A1355" s="8"/>
      <c r="B1355" s="8"/>
      <c r="C1355" s="8"/>
      <c r="D1355" s="8"/>
      <c r="E1355" s="8"/>
      <c r="F1355" s="8"/>
      <c r="G1355" s="8"/>
      <c r="H1355" s="8"/>
      <c r="I1355" s="8"/>
      <c r="J1355" s="8"/>
      <c r="K1355" s="8"/>
      <c r="L1355" s="8"/>
      <c r="M1355" s="8"/>
      <c r="N1355" s="8"/>
      <c r="O1355" s="8"/>
      <c r="P1355" s="8"/>
      <c r="Q1355" s="8"/>
    </row>
    <row r="1356" spans="1:17" ht="18" customHeight="1" x14ac:dyDescent="0.3">
      <c r="A1356" s="8"/>
      <c r="B1356" s="8"/>
      <c r="C1356" s="8"/>
      <c r="D1356" s="8"/>
      <c r="E1356" s="8"/>
      <c r="F1356" s="8"/>
      <c r="G1356" s="8"/>
      <c r="H1356" s="8"/>
      <c r="I1356" s="8"/>
      <c r="J1356" s="8"/>
      <c r="K1356" s="8"/>
      <c r="L1356" s="8"/>
      <c r="M1356" s="8"/>
      <c r="N1356" s="8"/>
      <c r="O1356" s="8"/>
      <c r="P1356" s="8"/>
      <c r="Q1356" s="8"/>
    </row>
    <row r="1357" spans="1:17" ht="18" customHeight="1" x14ac:dyDescent="0.3">
      <c r="A1357" s="8"/>
      <c r="B1357" s="8"/>
      <c r="C1357" s="8"/>
      <c r="D1357" s="8"/>
      <c r="E1357" s="8"/>
      <c r="F1357" s="8"/>
      <c r="G1357" s="8"/>
      <c r="H1357" s="8"/>
      <c r="I1357" s="8"/>
      <c r="J1357" s="8"/>
      <c r="K1357" s="8"/>
      <c r="L1357" s="8"/>
      <c r="M1357" s="8"/>
      <c r="N1357" s="8"/>
      <c r="O1357" s="8"/>
      <c r="P1357" s="8"/>
      <c r="Q1357" s="8"/>
    </row>
    <row r="1358" spans="1:17" ht="18" customHeight="1" x14ac:dyDescent="0.3">
      <c r="A1358" s="8"/>
      <c r="B1358" s="8"/>
      <c r="C1358" s="8"/>
      <c r="D1358" s="8"/>
      <c r="E1358" s="8"/>
      <c r="F1358" s="8"/>
      <c r="G1358" s="8"/>
      <c r="H1358" s="8"/>
      <c r="I1358" s="8"/>
      <c r="J1358" s="8"/>
      <c r="K1358" s="8"/>
      <c r="L1358" s="8"/>
      <c r="M1358" s="8"/>
      <c r="N1358" s="8"/>
      <c r="O1358" s="8"/>
      <c r="P1358" s="8"/>
      <c r="Q1358" s="8"/>
    </row>
    <row r="1359" spans="1:17" ht="18" customHeight="1" x14ac:dyDescent="0.3">
      <c r="A1359" s="8"/>
      <c r="B1359" s="8"/>
      <c r="C1359" s="8"/>
      <c r="D1359" s="8"/>
      <c r="E1359" s="8"/>
      <c r="F1359" s="8"/>
      <c r="G1359" s="8"/>
      <c r="H1359" s="8"/>
      <c r="I1359" s="8"/>
      <c r="J1359" s="8"/>
      <c r="K1359" s="8"/>
      <c r="L1359" s="8"/>
      <c r="M1359" s="8"/>
      <c r="N1359" s="8"/>
      <c r="O1359" s="8"/>
      <c r="P1359" s="8"/>
      <c r="Q1359" s="8"/>
    </row>
    <row r="1360" spans="1:17" ht="18" customHeight="1" x14ac:dyDescent="0.3">
      <c r="A1360" s="8"/>
      <c r="B1360" s="8"/>
      <c r="C1360" s="8"/>
      <c r="D1360" s="8"/>
      <c r="E1360" s="8"/>
      <c r="F1360" s="8"/>
      <c r="G1360" s="8"/>
      <c r="H1360" s="8"/>
      <c r="I1360" s="8"/>
      <c r="J1360" s="8"/>
      <c r="K1360" s="8"/>
      <c r="L1360" s="8"/>
      <c r="M1360" s="8"/>
      <c r="N1360" s="8"/>
      <c r="O1360" s="8"/>
      <c r="P1360" s="8"/>
      <c r="Q1360" s="8"/>
    </row>
    <row r="1361" spans="1:17" ht="18" customHeight="1" x14ac:dyDescent="0.3">
      <c r="A1361" s="8"/>
      <c r="B1361" s="8"/>
      <c r="C1361" s="8"/>
      <c r="D1361" s="8"/>
      <c r="E1361" s="8"/>
      <c r="F1361" s="8"/>
      <c r="G1361" s="8"/>
      <c r="H1361" s="8"/>
      <c r="I1361" s="8"/>
      <c r="J1361" s="8"/>
      <c r="K1361" s="8"/>
      <c r="L1361" s="8"/>
      <c r="M1361" s="8"/>
      <c r="N1361" s="8"/>
      <c r="O1361" s="8"/>
      <c r="P1361" s="8"/>
      <c r="Q1361" s="8"/>
    </row>
    <row r="1362" spans="1:17" ht="18" customHeight="1" x14ac:dyDescent="0.3">
      <c r="A1362" s="8"/>
      <c r="B1362" s="8"/>
      <c r="C1362" s="8"/>
      <c r="D1362" s="8"/>
      <c r="E1362" s="8"/>
      <c r="F1362" s="8"/>
      <c r="G1362" s="8"/>
      <c r="H1362" s="8"/>
      <c r="I1362" s="8"/>
      <c r="J1362" s="8"/>
      <c r="K1362" s="8"/>
      <c r="L1362" s="8"/>
      <c r="M1362" s="8"/>
      <c r="N1362" s="8"/>
      <c r="O1362" s="8"/>
      <c r="P1362" s="8"/>
      <c r="Q1362" s="8"/>
    </row>
    <row r="1363" spans="1:17" ht="18" customHeight="1" x14ac:dyDescent="0.3">
      <c r="A1363" s="8"/>
      <c r="B1363" s="8"/>
      <c r="C1363" s="8"/>
      <c r="D1363" s="8"/>
      <c r="E1363" s="8"/>
      <c r="F1363" s="8"/>
      <c r="G1363" s="8"/>
      <c r="H1363" s="8"/>
      <c r="I1363" s="8"/>
      <c r="J1363" s="8"/>
      <c r="K1363" s="8"/>
      <c r="L1363" s="8"/>
      <c r="M1363" s="8"/>
      <c r="N1363" s="8"/>
      <c r="O1363" s="8"/>
      <c r="P1363" s="8"/>
      <c r="Q1363" s="8"/>
    </row>
    <row r="1364" spans="1:17" ht="18" customHeight="1" x14ac:dyDescent="0.3">
      <c r="A1364" s="8"/>
      <c r="B1364" s="8"/>
      <c r="C1364" s="8"/>
      <c r="D1364" s="8"/>
      <c r="E1364" s="8"/>
      <c r="F1364" s="8"/>
      <c r="G1364" s="8"/>
      <c r="H1364" s="8"/>
      <c r="I1364" s="8"/>
      <c r="J1364" s="8"/>
      <c r="K1364" s="8"/>
      <c r="L1364" s="8"/>
      <c r="M1364" s="8"/>
      <c r="N1364" s="8"/>
      <c r="O1364" s="8"/>
      <c r="P1364" s="8"/>
      <c r="Q1364" s="8"/>
    </row>
    <row r="1365" spans="1:17" ht="18" customHeight="1" x14ac:dyDescent="0.3">
      <c r="A1365" s="8"/>
      <c r="B1365" s="8"/>
      <c r="C1365" s="8"/>
      <c r="D1365" s="8"/>
      <c r="E1365" s="8"/>
      <c r="F1365" s="8"/>
      <c r="G1365" s="8"/>
      <c r="H1365" s="8"/>
      <c r="I1365" s="8"/>
      <c r="J1365" s="8"/>
      <c r="K1365" s="8"/>
      <c r="L1365" s="8"/>
      <c r="M1365" s="8"/>
      <c r="N1365" s="8"/>
      <c r="O1365" s="8"/>
      <c r="P1365" s="8"/>
      <c r="Q1365" s="8"/>
    </row>
    <row r="1366" spans="1:17" ht="18" customHeight="1" x14ac:dyDescent="0.3">
      <c r="A1366" s="8"/>
      <c r="B1366" s="8"/>
      <c r="C1366" s="8"/>
      <c r="D1366" s="8"/>
      <c r="E1366" s="8"/>
      <c r="F1366" s="8"/>
      <c r="G1366" s="8"/>
      <c r="H1366" s="8"/>
      <c r="I1366" s="8"/>
      <c r="J1366" s="8"/>
      <c r="K1366" s="8"/>
      <c r="L1366" s="8"/>
      <c r="M1366" s="8"/>
      <c r="N1366" s="8"/>
      <c r="O1366" s="8"/>
      <c r="P1366" s="8"/>
      <c r="Q1366" s="8"/>
    </row>
    <row r="1367" spans="1:17" ht="18" customHeight="1" x14ac:dyDescent="0.3">
      <c r="A1367" s="8"/>
      <c r="B1367" s="8"/>
      <c r="C1367" s="8"/>
      <c r="D1367" s="8"/>
      <c r="E1367" s="8"/>
      <c r="F1367" s="8"/>
      <c r="G1367" s="8"/>
      <c r="H1367" s="8"/>
      <c r="I1367" s="8"/>
      <c r="J1367" s="8"/>
      <c r="K1367" s="8"/>
      <c r="L1367" s="8"/>
      <c r="M1367" s="8"/>
      <c r="N1367" s="8"/>
      <c r="O1367" s="8"/>
      <c r="P1367" s="8"/>
      <c r="Q1367" s="8"/>
    </row>
    <row r="1368" spans="1:17" ht="18" customHeight="1" x14ac:dyDescent="0.3">
      <c r="A1368" s="8"/>
      <c r="B1368" s="8"/>
      <c r="C1368" s="8"/>
      <c r="D1368" s="8"/>
      <c r="E1368" s="8"/>
      <c r="F1368" s="8"/>
      <c r="G1368" s="8"/>
      <c r="H1368" s="8"/>
      <c r="I1368" s="8"/>
      <c r="J1368" s="8"/>
      <c r="K1368" s="8"/>
      <c r="L1368" s="8"/>
      <c r="M1368" s="8"/>
      <c r="N1368" s="8"/>
      <c r="O1368" s="8"/>
      <c r="P1368" s="8"/>
      <c r="Q1368" s="8"/>
    </row>
    <row r="1369" spans="1:17" ht="18" customHeight="1" x14ac:dyDescent="0.3">
      <c r="A1369" s="8"/>
      <c r="B1369" s="8"/>
      <c r="C1369" s="8"/>
      <c r="D1369" s="8"/>
      <c r="E1369" s="8"/>
      <c r="F1369" s="8"/>
      <c r="G1369" s="8"/>
      <c r="H1369" s="8"/>
      <c r="I1369" s="8"/>
      <c r="J1369" s="8"/>
      <c r="K1369" s="8"/>
      <c r="L1369" s="8"/>
      <c r="M1369" s="8"/>
      <c r="N1369" s="8"/>
      <c r="O1369" s="8"/>
      <c r="P1369" s="8"/>
      <c r="Q1369" s="8"/>
    </row>
    <row r="1370" spans="1:17" ht="18" customHeight="1" x14ac:dyDescent="0.3">
      <c r="A1370" s="8"/>
      <c r="B1370" s="8"/>
      <c r="C1370" s="8"/>
      <c r="D1370" s="8"/>
      <c r="E1370" s="8"/>
      <c r="F1370" s="8"/>
      <c r="G1370" s="8"/>
      <c r="H1370" s="8"/>
      <c r="I1370" s="8"/>
      <c r="J1370" s="8"/>
      <c r="K1370" s="8"/>
      <c r="L1370" s="8"/>
      <c r="M1370" s="8"/>
      <c r="N1370" s="8"/>
      <c r="O1370" s="8"/>
      <c r="P1370" s="8"/>
      <c r="Q1370" s="8"/>
    </row>
    <row r="1371" spans="1:17" ht="18" customHeight="1" x14ac:dyDescent="0.3">
      <c r="A1371" s="8"/>
      <c r="B1371" s="8"/>
      <c r="C1371" s="8"/>
      <c r="D1371" s="8"/>
      <c r="E1371" s="8"/>
      <c r="F1371" s="8"/>
      <c r="G1371" s="8"/>
      <c r="H1371" s="8"/>
      <c r="I1371" s="8"/>
      <c r="J1371" s="8"/>
      <c r="K1371" s="8"/>
      <c r="L1371" s="8"/>
      <c r="M1371" s="8"/>
      <c r="N1371" s="8"/>
      <c r="O1371" s="8"/>
      <c r="P1371" s="8"/>
      <c r="Q1371" s="8"/>
    </row>
    <row r="1372" spans="1:17" ht="18" customHeight="1" x14ac:dyDescent="0.3">
      <c r="A1372" s="8"/>
      <c r="B1372" s="8"/>
      <c r="C1372" s="8"/>
      <c r="D1372" s="8"/>
      <c r="E1372" s="8"/>
      <c r="F1372" s="8"/>
      <c r="G1372" s="8"/>
      <c r="H1372" s="8"/>
      <c r="I1372" s="8"/>
      <c r="J1372" s="8"/>
      <c r="K1372" s="8"/>
      <c r="L1372" s="8"/>
      <c r="M1372" s="8"/>
      <c r="N1372" s="8"/>
      <c r="O1372" s="8"/>
      <c r="P1372" s="8"/>
      <c r="Q1372" s="8"/>
    </row>
    <row r="1373" spans="1:17" ht="18" customHeight="1" x14ac:dyDescent="0.3">
      <c r="A1373" s="8"/>
      <c r="B1373" s="8"/>
      <c r="C1373" s="8"/>
      <c r="D1373" s="8"/>
      <c r="E1373" s="8"/>
      <c r="F1373" s="8"/>
      <c r="G1373" s="8"/>
      <c r="H1373" s="8"/>
      <c r="I1373" s="8"/>
      <c r="J1373" s="8"/>
      <c r="K1373" s="8"/>
      <c r="L1373" s="8"/>
      <c r="M1373" s="8"/>
      <c r="N1373" s="8"/>
      <c r="O1373" s="8"/>
      <c r="P1373" s="8"/>
      <c r="Q1373" s="8"/>
    </row>
    <row r="1374" spans="1:17" ht="18" customHeight="1" x14ac:dyDescent="0.3">
      <c r="A1374" s="8"/>
      <c r="B1374" s="8"/>
      <c r="C1374" s="8"/>
      <c r="D1374" s="8"/>
      <c r="E1374" s="8"/>
      <c r="F1374" s="8"/>
      <c r="G1374" s="8"/>
      <c r="H1374" s="8"/>
      <c r="I1374" s="8"/>
      <c r="J1374" s="8"/>
      <c r="K1374" s="8"/>
      <c r="L1374" s="8"/>
      <c r="M1374" s="8"/>
      <c r="N1374" s="8"/>
      <c r="O1374" s="8"/>
      <c r="P1374" s="8"/>
      <c r="Q1374" s="8"/>
    </row>
    <row r="1375" spans="1:17" ht="18" customHeight="1" x14ac:dyDescent="0.3">
      <c r="A1375" s="8"/>
      <c r="B1375" s="8"/>
      <c r="C1375" s="8"/>
      <c r="D1375" s="8"/>
      <c r="E1375" s="8"/>
      <c r="F1375" s="8"/>
      <c r="G1375" s="8"/>
      <c r="H1375" s="8"/>
      <c r="I1375" s="8"/>
      <c r="J1375" s="8"/>
      <c r="K1375" s="8"/>
      <c r="L1375" s="8"/>
      <c r="M1375" s="8"/>
      <c r="N1375" s="8"/>
      <c r="O1375" s="8"/>
      <c r="P1375" s="8"/>
      <c r="Q1375" s="8"/>
    </row>
    <row r="1376" spans="1:17" ht="18" customHeight="1" x14ac:dyDescent="0.3">
      <c r="A1376" s="8"/>
      <c r="B1376" s="8"/>
      <c r="C1376" s="8"/>
      <c r="D1376" s="8"/>
      <c r="E1376" s="8"/>
      <c r="F1376" s="8"/>
      <c r="G1376" s="8"/>
      <c r="H1376" s="8"/>
      <c r="I1376" s="8"/>
      <c r="J1376" s="8"/>
      <c r="K1376" s="8"/>
      <c r="L1376" s="8"/>
      <c r="M1376" s="8"/>
      <c r="N1376" s="8"/>
      <c r="O1376" s="8"/>
      <c r="P1376" s="8"/>
      <c r="Q1376" s="8"/>
    </row>
    <row r="1377" spans="1:17" ht="18" customHeight="1" x14ac:dyDescent="0.3">
      <c r="A1377" s="8"/>
      <c r="B1377" s="8"/>
      <c r="C1377" s="8"/>
      <c r="D1377" s="8"/>
      <c r="E1377" s="8"/>
      <c r="F1377" s="8"/>
      <c r="G1377" s="8"/>
      <c r="H1377" s="8"/>
      <c r="I1377" s="8"/>
      <c r="J1377" s="8"/>
      <c r="K1377" s="8"/>
      <c r="L1377" s="8"/>
      <c r="M1377" s="8"/>
      <c r="N1377" s="8"/>
      <c r="O1377" s="8"/>
      <c r="P1377" s="8"/>
      <c r="Q1377" s="8"/>
    </row>
    <row r="1378" spans="1:17" ht="18" customHeight="1" x14ac:dyDescent="0.3">
      <c r="A1378" s="8"/>
      <c r="B1378" s="8"/>
      <c r="C1378" s="8"/>
      <c r="D1378" s="8"/>
      <c r="E1378" s="8"/>
      <c r="F1378" s="8"/>
      <c r="G1378" s="8"/>
      <c r="H1378" s="8"/>
      <c r="I1378" s="8"/>
      <c r="J1378" s="8"/>
      <c r="K1378" s="8"/>
      <c r="L1378" s="8"/>
      <c r="M1378" s="8"/>
      <c r="N1378" s="8"/>
      <c r="O1378" s="8"/>
      <c r="P1378" s="8"/>
      <c r="Q1378" s="8"/>
    </row>
    <row r="1379" spans="1:17" ht="18" customHeight="1" x14ac:dyDescent="0.3">
      <c r="A1379" s="8"/>
      <c r="B1379" s="8"/>
      <c r="C1379" s="8"/>
      <c r="D1379" s="8"/>
      <c r="E1379" s="8"/>
      <c r="F1379" s="8"/>
      <c r="G1379" s="8"/>
      <c r="H1379" s="8"/>
      <c r="I1379" s="8"/>
      <c r="J1379" s="8"/>
      <c r="K1379" s="8"/>
      <c r="L1379" s="8"/>
      <c r="M1379" s="8"/>
      <c r="N1379" s="8"/>
      <c r="O1379" s="8"/>
      <c r="P1379" s="8"/>
      <c r="Q1379" s="8"/>
    </row>
    <row r="1380" spans="1:17" ht="18" customHeight="1" x14ac:dyDescent="0.3">
      <c r="A1380" s="8"/>
      <c r="B1380" s="8"/>
      <c r="C1380" s="8"/>
      <c r="D1380" s="8"/>
      <c r="E1380" s="8"/>
      <c r="F1380" s="8"/>
      <c r="G1380" s="8"/>
      <c r="H1380" s="8"/>
      <c r="I1380" s="8"/>
      <c r="J1380" s="8"/>
      <c r="K1380" s="8"/>
      <c r="L1380" s="8"/>
      <c r="M1380" s="8"/>
      <c r="N1380" s="8"/>
      <c r="O1380" s="8"/>
      <c r="P1380" s="8"/>
      <c r="Q1380" s="8"/>
    </row>
    <row r="1381" spans="1:17" ht="18" customHeight="1" x14ac:dyDescent="0.3">
      <c r="A1381" s="8"/>
      <c r="B1381" s="8"/>
      <c r="C1381" s="8"/>
      <c r="D1381" s="8"/>
      <c r="E1381" s="8"/>
      <c r="F1381" s="8"/>
      <c r="G1381" s="8"/>
      <c r="H1381" s="8"/>
      <c r="I1381" s="8"/>
      <c r="J1381" s="8"/>
      <c r="K1381" s="8"/>
      <c r="L1381" s="8"/>
      <c r="M1381" s="8"/>
      <c r="N1381" s="8"/>
      <c r="O1381" s="8"/>
      <c r="P1381" s="8"/>
      <c r="Q1381" s="8"/>
    </row>
    <row r="1382" spans="1:17" ht="18" customHeight="1" x14ac:dyDescent="0.3">
      <c r="A1382" s="8"/>
      <c r="B1382" s="8"/>
      <c r="C1382" s="8"/>
      <c r="D1382" s="8"/>
      <c r="E1382" s="8"/>
      <c r="F1382" s="8"/>
      <c r="G1382" s="8"/>
      <c r="H1382" s="8"/>
      <c r="I1382" s="8"/>
      <c r="J1382" s="8"/>
      <c r="K1382" s="8"/>
      <c r="L1382" s="8"/>
      <c r="M1382" s="8"/>
      <c r="N1382" s="8"/>
      <c r="O1382" s="8"/>
      <c r="P1382" s="8"/>
      <c r="Q1382" s="8"/>
    </row>
    <row r="1383" spans="1:17" ht="18" customHeight="1" x14ac:dyDescent="0.3">
      <c r="A1383" s="8"/>
      <c r="B1383" s="8"/>
      <c r="C1383" s="8"/>
      <c r="D1383" s="8"/>
      <c r="E1383" s="8"/>
      <c r="F1383" s="8"/>
      <c r="G1383" s="8"/>
      <c r="H1383" s="8"/>
      <c r="I1383" s="8"/>
      <c r="J1383" s="8"/>
      <c r="K1383" s="8"/>
      <c r="L1383" s="8"/>
      <c r="M1383" s="8"/>
      <c r="N1383" s="8"/>
      <c r="O1383" s="8"/>
      <c r="P1383" s="8"/>
      <c r="Q1383" s="8"/>
    </row>
    <row r="1384" spans="1:17" ht="18" customHeight="1" x14ac:dyDescent="0.3">
      <c r="A1384" s="8"/>
      <c r="B1384" s="8"/>
      <c r="C1384" s="8"/>
      <c r="D1384" s="8"/>
      <c r="E1384" s="8"/>
      <c r="F1384" s="8"/>
      <c r="G1384" s="8"/>
      <c r="H1384" s="8"/>
      <c r="I1384" s="8"/>
      <c r="J1384" s="8"/>
      <c r="K1384" s="8"/>
      <c r="L1384" s="8"/>
      <c r="M1384" s="8"/>
      <c r="N1384" s="8"/>
      <c r="O1384" s="8"/>
      <c r="P1384" s="8"/>
      <c r="Q1384" s="8"/>
    </row>
    <row r="1385" spans="1:17" ht="18" customHeight="1" x14ac:dyDescent="0.3">
      <c r="A1385" s="8"/>
      <c r="B1385" s="8"/>
      <c r="C1385" s="8"/>
      <c r="D1385" s="8"/>
      <c r="E1385" s="8"/>
      <c r="F1385" s="8"/>
      <c r="G1385" s="8"/>
      <c r="H1385" s="8"/>
      <c r="I1385" s="8"/>
      <c r="J1385" s="8"/>
      <c r="K1385" s="8"/>
      <c r="L1385" s="8"/>
      <c r="M1385" s="8"/>
      <c r="N1385" s="8"/>
      <c r="O1385" s="8"/>
      <c r="P1385" s="8"/>
      <c r="Q1385" s="8"/>
    </row>
    <row r="1386" spans="1:17" ht="18" customHeight="1" x14ac:dyDescent="0.3">
      <c r="A1386" s="8"/>
      <c r="B1386" s="8"/>
      <c r="C1386" s="8"/>
      <c r="D1386" s="8"/>
      <c r="E1386" s="8"/>
      <c r="F1386" s="8"/>
      <c r="G1386" s="8"/>
      <c r="H1386" s="8"/>
      <c r="I1386" s="8"/>
      <c r="J1386" s="8"/>
      <c r="K1386" s="8"/>
      <c r="L1386" s="8"/>
      <c r="M1386" s="8"/>
      <c r="N1386" s="8"/>
      <c r="O1386" s="8"/>
      <c r="P1386" s="8"/>
      <c r="Q1386" s="8"/>
    </row>
    <row r="1387" spans="1:17" ht="18" customHeight="1" x14ac:dyDescent="0.3">
      <c r="A1387" s="8"/>
      <c r="B1387" s="8"/>
      <c r="C1387" s="8"/>
      <c r="D1387" s="8"/>
      <c r="E1387" s="8"/>
      <c r="F1387" s="8"/>
      <c r="G1387" s="8"/>
      <c r="H1387" s="8"/>
      <c r="I1387" s="8"/>
      <c r="J1387" s="8"/>
      <c r="K1387" s="8"/>
      <c r="L1387" s="8"/>
      <c r="M1387" s="8"/>
      <c r="N1387" s="8"/>
      <c r="O1387" s="8"/>
      <c r="P1387" s="8"/>
      <c r="Q1387" s="8"/>
    </row>
    <row r="1388" spans="1:17" ht="18" customHeight="1" x14ac:dyDescent="0.3">
      <c r="A1388" s="8"/>
      <c r="B1388" s="8"/>
      <c r="C1388" s="8"/>
      <c r="D1388" s="8"/>
      <c r="E1388" s="8"/>
      <c r="F1388" s="8"/>
      <c r="G1388" s="8"/>
      <c r="H1388" s="8"/>
      <c r="I1388" s="8"/>
      <c r="J1388" s="8"/>
      <c r="K1388" s="8"/>
      <c r="L1388" s="8"/>
      <c r="M1388" s="8"/>
      <c r="N1388" s="8"/>
      <c r="O1388" s="8"/>
      <c r="P1388" s="8"/>
      <c r="Q1388" s="8"/>
    </row>
    <row r="1389" spans="1:17" ht="18" customHeight="1" x14ac:dyDescent="0.3">
      <c r="A1389" s="8"/>
      <c r="B1389" s="8"/>
      <c r="C1389" s="8"/>
      <c r="D1389" s="8"/>
      <c r="E1389" s="8"/>
      <c r="F1389" s="8"/>
      <c r="G1389" s="8"/>
      <c r="H1389" s="8"/>
      <c r="I1389" s="8"/>
      <c r="J1389" s="8"/>
      <c r="K1389" s="8"/>
      <c r="L1389" s="8"/>
      <c r="M1389" s="8"/>
      <c r="N1389" s="8"/>
      <c r="O1389" s="8"/>
      <c r="P1389" s="8"/>
      <c r="Q1389" s="8"/>
    </row>
    <row r="1390" spans="1:17" ht="18" customHeight="1" x14ac:dyDescent="0.3">
      <c r="A1390" s="8"/>
      <c r="B1390" s="8"/>
      <c r="C1390" s="8"/>
      <c r="D1390" s="8"/>
      <c r="E1390" s="8"/>
      <c r="F1390" s="8"/>
      <c r="G1390" s="8"/>
      <c r="H1390" s="8"/>
      <c r="I1390" s="8"/>
      <c r="J1390" s="8"/>
      <c r="K1390" s="8"/>
      <c r="L1390" s="8"/>
      <c r="M1390" s="8"/>
      <c r="N1390" s="8"/>
      <c r="O1390" s="8"/>
      <c r="P1390" s="8"/>
      <c r="Q1390" s="8"/>
    </row>
    <row r="1391" spans="1:17" ht="18" customHeight="1" x14ac:dyDescent="0.3">
      <c r="A1391" s="8"/>
      <c r="B1391" s="8"/>
      <c r="C1391" s="8"/>
      <c r="D1391" s="8"/>
      <c r="E1391" s="8"/>
      <c r="F1391" s="8"/>
      <c r="G1391" s="8"/>
      <c r="H1391" s="8"/>
      <c r="I1391" s="8"/>
      <c r="J1391" s="8"/>
      <c r="K1391" s="8"/>
      <c r="L1391" s="8"/>
      <c r="M1391" s="8"/>
      <c r="N1391" s="8"/>
      <c r="O1391" s="8"/>
      <c r="P1391" s="8"/>
      <c r="Q1391" s="8"/>
    </row>
    <row r="1392" spans="1:17" ht="18" customHeight="1" x14ac:dyDescent="0.3">
      <c r="A1392" s="8"/>
      <c r="B1392" s="8"/>
      <c r="C1392" s="8"/>
      <c r="D1392" s="8"/>
      <c r="E1392" s="8"/>
      <c r="F1392" s="8"/>
      <c r="G1392" s="8"/>
      <c r="H1392" s="8"/>
      <c r="I1392" s="8"/>
      <c r="J1392" s="8"/>
      <c r="K1392" s="8"/>
      <c r="L1392" s="8"/>
      <c r="M1392" s="8"/>
      <c r="N1392" s="8"/>
      <c r="O1392" s="8"/>
      <c r="P1392" s="8"/>
      <c r="Q1392" s="8"/>
    </row>
    <row r="1393" spans="1:17" ht="18" customHeight="1" x14ac:dyDescent="0.3">
      <c r="A1393" s="8"/>
      <c r="B1393" s="8"/>
      <c r="C1393" s="8"/>
      <c r="D1393" s="8"/>
      <c r="E1393" s="8"/>
      <c r="F1393" s="8"/>
      <c r="G1393" s="8"/>
      <c r="H1393" s="8"/>
      <c r="I1393" s="8"/>
      <c r="J1393" s="8"/>
      <c r="K1393" s="8"/>
      <c r="L1393" s="8"/>
      <c r="M1393" s="8"/>
      <c r="N1393" s="8"/>
      <c r="O1393" s="8"/>
      <c r="P1393" s="8"/>
      <c r="Q1393" s="8"/>
    </row>
    <row r="1394" spans="1:17" ht="18" customHeight="1" x14ac:dyDescent="0.3">
      <c r="A1394" s="8"/>
      <c r="B1394" s="8"/>
      <c r="C1394" s="8"/>
      <c r="D1394" s="8"/>
      <c r="E1394" s="8"/>
      <c r="F1394" s="8"/>
      <c r="G1394" s="8"/>
      <c r="H1394" s="8"/>
      <c r="I1394" s="8"/>
      <c r="J1394" s="8"/>
      <c r="K1394" s="8"/>
      <c r="L1394" s="8"/>
      <c r="M1394" s="8"/>
      <c r="N1394" s="8"/>
      <c r="O1394" s="8"/>
      <c r="P1394" s="8"/>
      <c r="Q1394" s="8"/>
    </row>
    <row r="1395" spans="1:17" ht="18" customHeight="1" x14ac:dyDescent="0.3">
      <c r="A1395" s="8"/>
      <c r="B1395" s="8"/>
      <c r="C1395" s="8"/>
      <c r="D1395" s="8"/>
      <c r="E1395" s="8"/>
      <c r="F1395" s="8"/>
      <c r="G1395" s="8"/>
      <c r="H1395" s="8"/>
      <c r="I1395" s="8"/>
      <c r="J1395" s="8"/>
      <c r="K1395" s="8"/>
      <c r="L1395" s="8"/>
      <c r="M1395" s="8"/>
      <c r="N1395" s="8"/>
      <c r="O1395" s="8"/>
      <c r="P1395" s="8"/>
      <c r="Q1395" s="8"/>
    </row>
    <row r="1396" spans="1:17" ht="18" customHeight="1" x14ac:dyDescent="0.3">
      <c r="A1396" s="8"/>
      <c r="B1396" s="8"/>
      <c r="C1396" s="8"/>
      <c r="D1396" s="8"/>
      <c r="E1396" s="8"/>
      <c r="F1396" s="8"/>
      <c r="G1396" s="8"/>
      <c r="H1396" s="8"/>
      <c r="I1396" s="8"/>
      <c r="J1396" s="8"/>
      <c r="K1396" s="8"/>
      <c r="L1396" s="8"/>
      <c r="M1396" s="8"/>
      <c r="N1396" s="8"/>
      <c r="O1396" s="8"/>
      <c r="P1396" s="8"/>
      <c r="Q1396" s="8"/>
    </row>
    <row r="1397" spans="1:17" ht="18" customHeight="1" x14ac:dyDescent="0.3">
      <c r="A1397" s="8"/>
      <c r="B1397" s="8"/>
      <c r="C1397" s="8"/>
      <c r="D1397" s="8"/>
      <c r="E1397" s="8"/>
      <c r="F1397" s="8"/>
      <c r="G1397" s="8"/>
      <c r="H1397" s="8"/>
      <c r="I1397" s="8"/>
      <c r="J1397" s="8"/>
      <c r="K1397" s="8"/>
      <c r="L1397" s="8"/>
      <c r="M1397" s="8"/>
      <c r="N1397" s="8"/>
      <c r="O1397" s="8"/>
      <c r="P1397" s="8"/>
      <c r="Q1397" s="8"/>
    </row>
    <row r="1398" spans="1:17" ht="18" customHeight="1" x14ac:dyDescent="0.3">
      <c r="A1398" s="8"/>
      <c r="B1398" s="8"/>
      <c r="C1398" s="8"/>
      <c r="D1398" s="8"/>
      <c r="E1398" s="8"/>
      <c r="F1398" s="8"/>
      <c r="G1398" s="8"/>
      <c r="H1398" s="8"/>
      <c r="I1398" s="8"/>
      <c r="J1398" s="8"/>
      <c r="K1398" s="8"/>
      <c r="L1398" s="8"/>
      <c r="M1398" s="8"/>
      <c r="N1398" s="8"/>
      <c r="O1398" s="8"/>
      <c r="P1398" s="8"/>
      <c r="Q1398" s="8"/>
    </row>
    <row r="1399" spans="1:17" ht="18" customHeight="1" x14ac:dyDescent="0.3">
      <c r="A1399" s="8"/>
      <c r="B1399" s="8"/>
      <c r="C1399" s="8"/>
      <c r="D1399" s="8"/>
      <c r="E1399" s="8"/>
      <c r="F1399" s="8"/>
      <c r="G1399" s="8"/>
      <c r="H1399" s="8"/>
      <c r="I1399" s="8"/>
      <c r="J1399" s="8"/>
      <c r="K1399" s="8"/>
      <c r="L1399" s="8"/>
      <c r="M1399" s="8"/>
      <c r="N1399" s="8"/>
      <c r="O1399" s="8"/>
      <c r="P1399" s="8"/>
      <c r="Q1399" s="8"/>
    </row>
    <row r="1400" spans="1:17" ht="18" customHeight="1" x14ac:dyDescent="0.3">
      <c r="A1400" s="8"/>
      <c r="B1400" s="8"/>
      <c r="C1400" s="8"/>
      <c r="D1400" s="8"/>
      <c r="E1400" s="8"/>
      <c r="F1400" s="8"/>
      <c r="G1400" s="8"/>
      <c r="H1400" s="8"/>
      <c r="I1400" s="8"/>
      <c r="J1400" s="8"/>
      <c r="K1400" s="8"/>
      <c r="L1400" s="8"/>
      <c r="M1400" s="8"/>
      <c r="N1400" s="8"/>
      <c r="O1400" s="8"/>
      <c r="P1400" s="8"/>
      <c r="Q1400" s="8"/>
    </row>
    <row r="1401" spans="1:17" ht="18" customHeight="1" x14ac:dyDescent="0.3">
      <c r="A1401" s="8"/>
      <c r="B1401" s="8"/>
      <c r="C1401" s="8"/>
      <c r="D1401" s="8"/>
      <c r="E1401" s="8"/>
      <c r="F1401" s="8"/>
      <c r="G1401" s="8"/>
      <c r="H1401" s="8"/>
      <c r="I1401" s="8"/>
      <c r="J1401" s="8"/>
      <c r="K1401" s="8"/>
      <c r="L1401" s="8"/>
      <c r="M1401" s="8"/>
      <c r="N1401" s="8"/>
      <c r="O1401" s="8"/>
      <c r="P1401" s="8"/>
      <c r="Q1401" s="8"/>
    </row>
    <row r="1402" spans="1:17" ht="18" customHeight="1" x14ac:dyDescent="0.3">
      <c r="A1402" s="8"/>
      <c r="B1402" s="8"/>
      <c r="C1402" s="8"/>
      <c r="D1402" s="8"/>
      <c r="E1402" s="8"/>
      <c r="F1402" s="8"/>
      <c r="G1402" s="8"/>
      <c r="H1402" s="8"/>
      <c r="I1402" s="8"/>
      <c r="J1402" s="8"/>
      <c r="K1402" s="8"/>
      <c r="L1402" s="8"/>
      <c r="M1402" s="8"/>
      <c r="N1402" s="8"/>
      <c r="O1402" s="8"/>
      <c r="P1402" s="8"/>
      <c r="Q1402" s="8"/>
    </row>
    <row r="1403" spans="1:17" ht="18" customHeight="1" x14ac:dyDescent="0.3">
      <c r="A1403" s="8"/>
      <c r="B1403" s="8"/>
      <c r="C1403" s="8"/>
      <c r="D1403" s="8"/>
      <c r="E1403" s="8"/>
      <c r="F1403" s="8"/>
      <c r="G1403" s="8"/>
      <c r="H1403" s="8"/>
      <c r="I1403" s="8"/>
      <c r="J1403" s="8"/>
      <c r="K1403" s="8"/>
      <c r="L1403" s="8"/>
      <c r="M1403" s="8"/>
      <c r="N1403" s="8"/>
      <c r="O1403" s="8"/>
      <c r="P1403" s="8"/>
      <c r="Q1403" s="8"/>
    </row>
    <row r="1404" spans="1:17" ht="18" customHeight="1" x14ac:dyDescent="0.3">
      <c r="A1404" s="8"/>
      <c r="B1404" s="8"/>
      <c r="C1404" s="8"/>
      <c r="D1404" s="8"/>
      <c r="E1404" s="8"/>
      <c r="F1404" s="8"/>
      <c r="G1404" s="8"/>
      <c r="H1404" s="8"/>
      <c r="I1404" s="8"/>
      <c r="J1404" s="8"/>
      <c r="K1404" s="8"/>
      <c r="L1404" s="8"/>
      <c r="M1404" s="8"/>
      <c r="N1404" s="8"/>
      <c r="O1404" s="8"/>
      <c r="P1404" s="8"/>
      <c r="Q1404" s="8"/>
    </row>
    <row r="1405" spans="1:17" ht="18" customHeight="1" x14ac:dyDescent="0.3">
      <c r="A1405" s="8"/>
      <c r="B1405" s="8"/>
      <c r="C1405" s="8"/>
      <c r="D1405" s="8"/>
      <c r="E1405" s="8"/>
      <c r="F1405" s="8"/>
      <c r="G1405" s="8"/>
      <c r="H1405" s="8"/>
      <c r="I1405" s="8"/>
      <c r="J1405" s="8"/>
      <c r="K1405" s="8"/>
      <c r="L1405" s="8"/>
      <c r="M1405" s="8"/>
      <c r="N1405" s="8"/>
      <c r="O1405" s="8"/>
      <c r="P1405" s="8"/>
      <c r="Q1405" s="8"/>
    </row>
    <row r="1406" spans="1:17" ht="18" customHeight="1" x14ac:dyDescent="0.3">
      <c r="A1406" s="8"/>
      <c r="B1406" s="8"/>
      <c r="C1406" s="8"/>
      <c r="D1406" s="8"/>
      <c r="E1406" s="8"/>
      <c r="F1406" s="8"/>
      <c r="G1406" s="8"/>
      <c r="H1406" s="8"/>
      <c r="I1406" s="8"/>
      <c r="J1406" s="8"/>
      <c r="K1406" s="8"/>
      <c r="L1406" s="8"/>
      <c r="M1406" s="8"/>
      <c r="N1406" s="8"/>
      <c r="O1406" s="8"/>
      <c r="P1406" s="8"/>
      <c r="Q1406" s="8"/>
    </row>
    <row r="1407" spans="1:17" ht="18" customHeight="1" x14ac:dyDescent="0.3">
      <c r="A1407" s="8"/>
      <c r="B1407" s="8"/>
      <c r="C1407" s="8"/>
      <c r="D1407" s="8"/>
      <c r="E1407" s="8"/>
      <c r="F1407" s="8"/>
      <c r="G1407" s="8"/>
      <c r="H1407" s="8"/>
      <c r="I1407" s="8"/>
      <c r="J1407" s="8"/>
      <c r="K1407" s="8"/>
      <c r="L1407" s="8"/>
      <c r="M1407" s="8"/>
      <c r="N1407" s="8"/>
      <c r="O1407" s="8"/>
      <c r="P1407" s="8"/>
      <c r="Q1407" s="8"/>
    </row>
    <row r="1408" spans="1:17" ht="18" customHeight="1" x14ac:dyDescent="0.3">
      <c r="A1408" s="8"/>
      <c r="B1408" s="8"/>
      <c r="C1408" s="8"/>
      <c r="D1408" s="8"/>
      <c r="E1408" s="8"/>
      <c r="F1408" s="8"/>
      <c r="G1408" s="8"/>
      <c r="H1408" s="8"/>
      <c r="I1408" s="8"/>
      <c r="J1408" s="8"/>
      <c r="K1408" s="8"/>
      <c r="L1408" s="8"/>
      <c r="M1408" s="8"/>
      <c r="N1408" s="8"/>
      <c r="O1408" s="8"/>
      <c r="P1408" s="8"/>
      <c r="Q1408" s="8"/>
    </row>
    <row r="1409" spans="1:17" ht="18" customHeight="1" x14ac:dyDescent="0.3">
      <c r="A1409" s="8"/>
      <c r="B1409" s="8"/>
      <c r="C1409" s="8"/>
      <c r="D1409" s="8"/>
      <c r="E1409" s="8"/>
      <c r="F1409" s="8"/>
      <c r="G1409" s="8"/>
      <c r="H1409" s="8"/>
      <c r="I1409" s="8"/>
      <c r="J1409" s="8"/>
      <c r="K1409" s="8"/>
      <c r="L1409" s="8"/>
      <c r="M1409" s="8"/>
      <c r="N1409" s="8"/>
      <c r="O1409" s="8"/>
      <c r="P1409" s="8"/>
      <c r="Q1409" s="8"/>
    </row>
    <row r="1410" spans="1:17" ht="18" customHeight="1" x14ac:dyDescent="0.3">
      <c r="A1410" s="8"/>
      <c r="B1410" s="8"/>
      <c r="C1410" s="8"/>
      <c r="D1410" s="8"/>
      <c r="E1410" s="8"/>
      <c r="F1410" s="8"/>
      <c r="G1410" s="8"/>
      <c r="H1410" s="8"/>
      <c r="I1410" s="8"/>
      <c r="J1410" s="8"/>
      <c r="K1410" s="8"/>
      <c r="L1410" s="8"/>
      <c r="M1410" s="8"/>
      <c r="N1410" s="8"/>
      <c r="O1410" s="8"/>
      <c r="P1410" s="8"/>
      <c r="Q1410" s="8"/>
    </row>
    <row r="1411" spans="1:17" ht="18" customHeight="1" x14ac:dyDescent="0.3">
      <c r="A1411" s="8"/>
      <c r="B1411" s="8"/>
      <c r="C1411" s="8"/>
      <c r="D1411" s="8"/>
      <c r="E1411" s="8"/>
      <c r="F1411" s="8"/>
      <c r="G1411" s="8"/>
      <c r="H1411" s="8"/>
      <c r="I1411" s="8"/>
      <c r="J1411" s="8"/>
      <c r="K1411" s="8"/>
      <c r="L1411" s="8"/>
      <c r="M1411" s="8"/>
      <c r="N1411" s="8"/>
      <c r="O1411" s="8"/>
      <c r="P1411" s="8"/>
      <c r="Q1411" s="8"/>
    </row>
    <row r="1412" spans="1:17" ht="18" customHeight="1" x14ac:dyDescent="0.3">
      <c r="A1412" s="8"/>
      <c r="B1412" s="8"/>
      <c r="C1412" s="8"/>
      <c r="D1412" s="8"/>
      <c r="E1412" s="8"/>
      <c r="F1412" s="8"/>
      <c r="G1412" s="8"/>
      <c r="H1412" s="8"/>
      <c r="I1412" s="8"/>
      <c r="J1412" s="8"/>
      <c r="K1412" s="8"/>
      <c r="L1412" s="8"/>
      <c r="M1412" s="8"/>
      <c r="N1412" s="8"/>
      <c r="O1412" s="8"/>
      <c r="P1412" s="8"/>
      <c r="Q1412" s="8"/>
    </row>
    <row r="1413" spans="1:17" ht="18" customHeight="1" x14ac:dyDescent="0.3">
      <c r="A1413" s="8"/>
      <c r="B1413" s="8"/>
      <c r="C1413" s="8"/>
      <c r="D1413" s="8"/>
      <c r="E1413" s="8"/>
      <c r="F1413" s="8"/>
      <c r="G1413" s="8"/>
      <c r="H1413" s="8"/>
      <c r="I1413" s="8"/>
      <c r="J1413" s="8"/>
      <c r="K1413" s="8"/>
      <c r="L1413" s="8"/>
      <c r="M1413" s="8"/>
      <c r="N1413" s="8"/>
      <c r="O1413" s="8"/>
      <c r="P1413" s="8"/>
      <c r="Q1413" s="8"/>
    </row>
    <row r="1414" spans="1:17" ht="18" customHeight="1" x14ac:dyDescent="0.3">
      <c r="A1414" s="8"/>
      <c r="B1414" s="8"/>
      <c r="C1414" s="8"/>
      <c r="D1414" s="8"/>
      <c r="E1414" s="8"/>
      <c r="F1414" s="8"/>
      <c r="G1414" s="8"/>
      <c r="H1414" s="8"/>
      <c r="I1414" s="8"/>
      <c r="J1414" s="8"/>
      <c r="K1414" s="8"/>
      <c r="L1414" s="8"/>
      <c r="M1414" s="8"/>
      <c r="N1414" s="8"/>
      <c r="O1414" s="8"/>
      <c r="P1414" s="8"/>
      <c r="Q1414" s="8"/>
    </row>
    <row r="1415" spans="1:17" ht="18" customHeight="1" x14ac:dyDescent="0.3">
      <c r="A1415" s="8"/>
      <c r="B1415" s="8"/>
      <c r="C1415" s="8"/>
      <c r="D1415" s="8"/>
      <c r="E1415" s="8"/>
      <c r="F1415" s="8"/>
      <c r="G1415" s="8"/>
      <c r="H1415" s="8"/>
      <c r="I1415" s="8"/>
      <c r="J1415" s="8"/>
      <c r="K1415" s="8"/>
      <c r="L1415" s="8"/>
      <c r="M1415" s="8"/>
      <c r="N1415" s="8"/>
      <c r="O1415" s="8"/>
      <c r="P1415" s="8"/>
      <c r="Q1415" s="8"/>
    </row>
    <row r="1416" spans="1:17" ht="18" customHeight="1" x14ac:dyDescent="0.3">
      <c r="A1416" s="8"/>
      <c r="B1416" s="8"/>
      <c r="C1416" s="8"/>
      <c r="D1416" s="8"/>
      <c r="E1416" s="8"/>
      <c r="F1416" s="8"/>
      <c r="G1416" s="8"/>
      <c r="H1416" s="8"/>
      <c r="I1416" s="8"/>
      <c r="J1416" s="8"/>
      <c r="K1416" s="8"/>
      <c r="L1416" s="8"/>
      <c r="M1416" s="8"/>
      <c r="N1416" s="8"/>
      <c r="O1416" s="8"/>
      <c r="P1416" s="8"/>
      <c r="Q1416" s="8"/>
    </row>
    <row r="1417" spans="1:17" ht="18" customHeight="1" x14ac:dyDescent="0.3">
      <c r="A1417" s="8"/>
      <c r="B1417" s="8"/>
      <c r="C1417" s="8"/>
      <c r="D1417" s="8"/>
      <c r="E1417" s="8"/>
      <c r="F1417" s="8"/>
      <c r="G1417" s="8"/>
      <c r="H1417" s="8"/>
      <c r="I1417" s="8"/>
      <c r="J1417" s="8"/>
      <c r="K1417" s="8"/>
      <c r="L1417" s="8"/>
      <c r="M1417" s="8"/>
      <c r="N1417" s="8"/>
      <c r="O1417" s="8"/>
      <c r="P1417" s="8"/>
      <c r="Q1417" s="8"/>
    </row>
    <row r="1418" spans="1:17" ht="18" customHeight="1" x14ac:dyDescent="0.3">
      <c r="A1418" s="8"/>
      <c r="B1418" s="8"/>
      <c r="C1418" s="8"/>
      <c r="D1418" s="8"/>
      <c r="E1418" s="8"/>
      <c r="F1418" s="8"/>
      <c r="G1418" s="8"/>
      <c r="H1418" s="8"/>
      <c r="I1418" s="8"/>
      <c r="J1418" s="8"/>
      <c r="K1418" s="8"/>
      <c r="L1418" s="8"/>
      <c r="M1418" s="8"/>
      <c r="N1418" s="8"/>
      <c r="O1418" s="8"/>
      <c r="P1418" s="8"/>
      <c r="Q1418" s="8"/>
    </row>
    <row r="1419" spans="1:17" ht="18" customHeight="1" x14ac:dyDescent="0.3">
      <c r="A1419" s="8"/>
      <c r="B1419" s="8"/>
      <c r="C1419" s="8"/>
      <c r="D1419" s="8"/>
      <c r="E1419" s="8"/>
      <c r="F1419" s="8"/>
      <c r="G1419" s="8"/>
      <c r="H1419" s="8"/>
      <c r="I1419" s="8"/>
      <c r="J1419" s="8"/>
      <c r="K1419" s="8"/>
      <c r="L1419" s="8"/>
      <c r="M1419" s="8"/>
      <c r="N1419" s="8"/>
      <c r="O1419" s="8"/>
      <c r="P1419" s="8"/>
      <c r="Q1419" s="8"/>
    </row>
    <row r="1420" spans="1:17" ht="18" customHeight="1" x14ac:dyDescent="0.3">
      <c r="A1420" s="8"/>
      <c r="B1420" s="8"/>
      <c r="C1420" s="8"/>
      <c r="D1420" s="8"/>
      <c r="E1420" s="8"/>
      <c r="F1420" s="8"/>
      <c r="G1420" s="8"/>
      <c r="H1420" s="8"/>
      <c r="I1420" s="8"/>
      <c r="J1420" s="8"/>
      <c r="K1420" s="8"/>
      <c r="L1420" s="8"/>
      <c r="M1420" s="8"/>
      <c r="N1420" s="8"/>
      <c r="O1420" s="8"/>
      <c r="P1420" s="8"/>
      <c r="Q1420" s="8"/>
    </row>
    <row r="1421" spans="1:17" ht="18" customHeight="1" x14ac:dyDescent="0.3">
      <c r="A1421" s="8"/>
      <c r="B1421" s="8"/>
      <c r="C1421" s="8"/>
      <c r="D1421" s="8"/>
      <c r="E1421" s="8"/>
      <c r="F1421" s="8"/>
      <c r="G1421" s="8"/>
      <c r="H1421" s="8"/>
      <c r="I1421" s="8"/>
      <c r="J1421" s="8"/>
      <c r="K1421" s="8"/>
      <c r="L1421" s="8"/>
      <c r="M1421" s="8"/>
      <c r="N1421" s="8"/>
      <c r="O1421" s="8"/>
      <c r="P1421" s="8"/>
      <c r="Q1421" s="8"/>
    </row>
    <row r="1422" spans="1:17" ht="18" customHeight="1" x14ac:dyDescent="0.3">
      <c r="A1422" s="8"/>
      <c r="B1422" s="8"/>
      <c r="C1422" s="8"/>
      <c r="D1422" s="8"/>
      <c r="E1422" s="8"/>
      <c r="F1422" s="8"/>
      <c r="G1422" s="8"/>
      <c r="H1422" s="8"/>
      <c r="I1422" s="8"/>
      <c r="J1422" s="8"/>
      <c r="K1422" s="8"/>
      <c r="L1422" s="8"/>
      <c r="M1422" s="8"/>
      <c r="N1422" s="8"/>
      <c r="O1422" s="8"/>
      <c r="P1422" s="8"/>
      <c r="Q1422" s="8"/>
    </row>
    <row r="1423" spans="1:17" ht="18" customHeight="1" x14ac:dyDescent="0.3">
      <c r="A1423" s="8"/>
      <c r="B1423" s="8"/>
      <c r="C1423" s="8"/>
      <c r="D1423" s="8"/>
      <c r="E1423" s="8"/>
      <c r="F1423" s="8"/>
      <c r="G1423" s="8"/>
      <c r="H1423" s="8"/>
      <c r="I1423" s="8"/>
      <c r="J1423" s="8"/>
      <c r="K1423" s="8"/>
      <c r="L1423" s="8"/>
      <c r="M1423" s="8"/>
      <c r="N1423" s="8"/>
      <c r="O1423" s="8"/>
      <c r="P1423" s="8"/>
      <c r="Q1423" s="8"/>
    </row>
    <row r="1424" spans="1:17" ht="18" customHeight="1" x14ac:dyDescent="0.3">
      <c r="A1424" s="8"/>
      <c r="B1424" s="8"/>
      <c r="C1424" s="8"/>
      <c r="D1424" s="8"/>
      <c r="E1424" s="8"/>
      <c r="F1424" s="8"/>
      <c r="G1424" s="8"/>
      <c r="H1424" s="8"/>
      <c r="I1424" s="8"/>
      <c r="J1424" s="8"/>
      <c r="K1424" s="8"/>
      <c r="L1424" s="8"/>
      <c r="M1424" s="8"/>
      <c r="N1424" s="8"/>
      <c r="O1424" s="8"/>
      <c r="P1424" s="8"/>
      <c r="Q1424" s="8"/>
    </row>
    <row r="1425" spans="1:17" ht="18" customHeight="1" x14ac:dyDescent="0.3">
      <c r="A1425" s="8"/>
      <c r="B1425" s="8"/>
      <c r="C1425" s="8"/>
      <c r="D1425" s="8"/>
      <c r="E1425" s="8"/>
      <c r="F1425" s="8"/>
      <c r="G1425" s="8"/>
      <c r="H1425" s="8"/>
      <c r="I1425" s="8"/>
      <c r="J1425" s="8"/>
      <c r="K1425" s="8"/>
      <c r="L1425" s="8"/>
      <c r="M1425" s="8"/>
      <c r="N1425" s="8"/>
      <c r="O1425" s="8"/>
      <c r="P1425" s="8"/>
      <c r="Q1425" s="8"/>
    </row>
    <row r="1426" spans="1:17" ht="18" customHeight="1" x14ac:dyDescent="0.3">
      <c r="A1426" s="8"/>
      <c r="B1426" s="8"/>
      <c r="C1426" s="8"/>
      <c r="D1426" s="8"/>
      <c r="E1426" s="8"/>
      <c r="F1426" s="8"/>
      <c r="G1426" s="8"/>
      <c r="H1426" s="8"/>
      <c r="I1426" s="8"/>
      <c r="J1426" s="8"/>
      <c r="K1426" s="8"/>
      <c r="L1426" s="8"/>
      <c r="M1426" s="8"/>
      <c r="N1426" s="8"/>
      <c r="O1426" s="8"/>
      <c r="P1426" s="8"/>
      <c r="Q1426" s="8"/>
    </row>
    <row r="1427" spans="1:17" ht="18" customHeight="1" x14ac:dyDescent="0.3">
      <c r="A1427" s="8"/>
      <c r="B1427" s="8"/>
      <c r="C1427" s="8"/>
      <c r="D1427" s="8"/>
      <c r="E1427" s="8"/>
      <c r="F1427" s="8"/>
      <c r="G1427" s="8"/>
      <c r="H1427" s="8"/>
      <c r="I1427" s="8"/>
      <c r="J1427" s="8"/>
      <c r="K1427" s="8"/>
      <c r="L1427" s="8"/>
      <c r="M1427" s="8"/>
      <c r="N1427" s="8"/>
      <c r="O1427" s="8"/>
      <c r="P1427" s="8"/>
      <c r="Q1427" s="8"/>
    </row>
    <row r="1428" spans="1:17" ht="18" customHeight="1" x14ac:dyDescent="0.3">
      <c r="A1428" s="8"/>
      <c r="B1428" s="8"/>
      <c r="C1428" s="8"/>
      <c r="D1428" s="8"/>
      <c r="E1428" s="8"/>
      <c r="F1428" s="8"/>
      <c r="G1428" s="8"/>
      <c r="H1428" s="8"/>
      <c r="I1428" s="8"/>
      <c r="J1428" s="8"/>
      <c r="K1428" s="8"/>
      <c r="L1428" s="8"/>
      <c r="M1428" s="8"/>
      <c r="N1428" s="8"/>
      <c r="O1428" s="8"/>
      <c r="P1428" s="8"/>
      <c r="Q1428" s="8"/>
    </row>
    <row r="1429" spans="1:17" ht="18" customHeight="1" x14ac:dyDescent="0.3">
      <c r="A1429" s="8"/>
      <c r="B1429" s="8"/>
      <c r="C1429" s="8"/>
      <c r="D1429" s="8"/>
      <c r="E1429" s="8"/>
      <c r="F1429" s="8"/>
      <c r="G1429" s="8"/>
      <c r="H1429" s="8"/>
      <c r="I1429" s="8"/>
      <c r="J1429" s="8"/>
      <c r="K1429" s="8"/>
      <c r="L1429" s="8"/>
      <c r="M1429" s="8"/>
      <c r="N1429" s="8"/>
      <c r="O1429" s="8"/>
      <c r="P1429" s="8"/>
      <c r="Q1429" s="8"/>
    </row>
    <row r="1430" spans="1:17" ht="18" customHeight="1" x14ac:dyDescent="0.3">
      <c r="A1430" s="8"/>
      <c r="B1430" s="8"/>
      <c r="C1430" s="8"/>
      <c r="D1430" s="8"/>
      <c r="E1430" s="8"/>
      <c r="F1430" s="8"/>
      <c r="G1430" s="8"/>
      <c r="H1430" s="8"/>
      <c r="I1430" s="8"/>
      <c r="J1430" s="8"/>
      <c r="K1430" s="8"/>
      <c r="L1430" s="8"/>
      <c r="M1430" s="8"/>
      <c r="N1430" s="8"/>
      <c r="O1430" s="8"/>
      <c r="P1430" s="8"/>
      <c r="Q1430" s="8"/>
    </row>
    <row r="1431" spans="1:17" ht="18" customHeight="1" x14ac:dyDescent="0.3">
      <c r="A1431" s="8"/>
      <c r="B1431" s="8"/>
      <c r="C1431" s="8"/>
      <c r="D1431" s="8"/>
      <c r="E1431" s="8"/>
      <c r="F1431" s="8"/>
      <c r="G1431" s="8"/>
      <c r="H1431" s="8"/>
      <c r="I1431" s="8"/>
      <c r="J1431" s="8"/>
      <c r="K1431" s="8"/>
      <c r="L1431" s="8"/>
      <c r="M1431" s="8"/>
      <c r="N1431" s="8"/>
      <c r="O1431" s="8"/>
      <c r="P1431" s="8"/>
      <c r="Q1431" s="8"/>
    </row>
    <row r="1432" spans="1:17" ht="18" customHeight="1" x14ac:dyDescent="0.3">
      <c r="A1432" s="8"/>
      <c r="B1432" s="8"/>
      <c r="C1432" s="8"/>
      <c r="D1432" s="8"/>
      <c r="E1432" s="8"/>
      <c r="F1432" s="8"/>
      <c r="G1432" s="8"/>
      <c r="H1432" s="8"/>
      <c r="I1432" s="8"/>
      <c r="J1432" s="8"/>
      <c r="K1432" s="8"/>
      <c r="L1432" s="8"/>
      <c r="M1432" s="8"/>
      <c r="N1432" s="8"/>
      <c r="O1432" s="8"/>
      <c r="P1432" s="8"/>
      <c r="Q1432" s="8"/>
    </row>
    <row r="1433" spans="1:17" ht="18" customHeight="1" x14ac:dyDescent="0.3">
      <c r="A1433" s="8"/>
      <c r="B1433" s="8"/>
      <c r="C1433" s="8"/>
      <c r="D1433" s="8"/>
      <c r="E1433" s="8"/>
      <c r="F1433" s="8"/>
      <c r="G1433" s="8"/>
      <c r="H1433" s="8"/>
      <c r="I1433" s="8"/>
      <c r="J1433" s="8"/>
      <c r="K1433" s="8"/>
      <c r="L1433" s="8"/>
      <c r="M1433" s="8"/>
      <c r="N1433" s="8"/>
      <c r="O1433" s="8"/>
      <c r="P1433" s="8"/>
      <c r="Q1433" s="8"/>
    </row>
    <row r="1434" spans="1:17" ht="18" customHeight="1" x14ac:dyDescent="0.3">
      <c r="A1434" s="8"/>
      <c r="B1434" s="8"/>
      <c r="C1434" s="8"/>
      <c r="D1434" s="8"/>
      <c r="E1434" s="8"/>
      <c r="F1434" s="8"/>
      <c r="G1434" s="8"/>
      <c r="H1434" s="8"/>
      <c r="I1434" s="8"/>
      <c r="J1434" s="8"/>
      <c r="K1434" s="8"/>
      <c r="L1434" s="8"/>
      <c r="M1434" s="8"/>
      <c r="N1434" s="8"/>
      <c r="O1434" s="8"/>
      <c r="P1434" s="8"/>
      <c r="Q1434" s="8"/>
    </row>
    <row r="1435" spans="1:17" ht="18" customHeight="1" x14ac:dyDescent="0.3">
      <c r="A1435" s="8"/>
      <c r="B1435" s="8"/>
      <c r="C1435" s="8"/>
      <c r="D1435" s="8"/>
      <c r="E1435" s="8"/>
      <c r="F1435" s="8"/>
      <c r="G1435" s="8"/>
      <c r="H1435" s="8"/>
      <c r="I1435" s="8"/>
      <c r="J1435" s="8"/>
      <c r="K1435" s="8"/>
      <c r="L1435" s="8"/>
      <c r="M1435" s="8"/>
      <c r="N1435" s="8"/>
      <c r="O1435" s="8"/>
      <c r="P1435" s="8"/>
      <c r="Q1435" s="8"/>
    </row>
    <row r="1436" spans="1:17" ht="18" customHeight="1" x14ac:dyDescent="0.3">
      <c r="A1436" s="8"/>
      <c r="B1436" s="8"/>
      <c r="C1436" s="8"/>
      <c r="D1436" s="8"/>
      <c r="E1436" s="8"/>
      <c r="F1436" s="8"/>
      <c r="G1436" s="8"/>
      <c r="H1436" s="8"/>
      <c r="I1436" s="8"/>
      <c r="J1436" s="8"/>
      <c r="K1436" s="8"/>
      <c r="L1436" s="8"/>
      <c r="M1436" s="8"/>
      <c r="N1436" s="8"/>
      <c r="O1436" s="8"/>
      <c r="P1436" s="8"/>
      <c r="Q1436" s="8"/>
    </row>
    <row r="1437" spans="1:17" ht="18" customHeight="1" x14ac:dyDescent="0.3">
      <c r="A1437" s="8"/>
      <c r="B1437" s="8"/>
      <c r="C1437" s="8"/>
      <c r="D1437" s="8"/>
      <c r="E1437" s="8"/>
      <c r="F1437" s="8"/>
      <c r="G1437" s="8"/>
      <c r="H1437" s="8"/>
      <c r="I1437" s="8"/>
      <c r="J1437" s="8"/>
      <c r="K1437" s="8"/>
      <c r="L1437" s="8"/>
      <c r="M1437" s="8"/>
      <c r="N1437" s="8"/>
      <c r="O1437" s="8"/>
      <c r="P1437" s="8"/>
      <c r="Q1437" s="8"/>
    </row>
    <row r="1438" spans="1:17" ht="18" customHeight="1" x14ac:dyDescent="0.3">
      <c r="A1438" s="8"/>
      <c r="B1438" s="8"/>
      <c r="C1438" s="8"/>
      <c r="D1438" s="8"/>
      <c r="E1438" s="8"/>
      <c r="F1438" s="8"/>
      <c r="G1438" s="8"/>
      <c r="H1438" s="8"/>
      <c r="I1438" s="8"/>
      <c r="J1438" s="8"/>
      <c r="K1438" s="8"/>
      <c r="L1438" s="8"/>
      <c r="M1438" s="8"/>
      <c r="N1438" s="8"/>
      <c r="O1438" s="8"/>
      <c r="P1438" s="8"/>
      <c r="Q1438" s="8"/>
    </row>
    <row r="1439" spans="1:17" ht="18" customHeight="1" x14ac:dyDescent="0.3">
      <c r="A1439" s="8"/>
      <c r="B1439" s="8"/>
      <c r="C1439" s="8"/>
      <c r="D1439" s="8"/>
      <c r="E1439" s="8"/>
      <c r="F1439" s="8"/>
      <c r="G1439" s="8"/>
      <c r="H1439" s="8"/>
      <c r="I1439" s="8"/>
      <c r="J1439" s="8"/>
      <c r="K1439" s="8"/>
      <c r="L1439" s="8"/>
      <c r="M1439" s="8"/>
      <c r="N1439" s="8"/>
      <c r="O1439" s="8"/>
      <c r="P1439" s="8"/>
      <c r="Q1439" s="8"/>
    </row>
    <row r="1440" spans="1:17" ht="18" customHeight="1" x14ac:dyDescent="0.3">
      <c r="A1440" s="8"/>
      <c r="B1440" s="8"/>
      <c r="C1440" s="8"/>
      <c r="D1440" s="8"/>
      <c r="E1440" s="8"/>
      <c r="F1440" s="8"/>
      <c r="G1440" s="8"/>
      <c r="H1440" s="8"/>
      <c r="I1440" s="8"/>
      <c r="J1440" s="8"/>
      <c r="K1440" s="8"/>
      <c r="L1440" s="8"/>
      <c r="M1440" s="8"/>
      <c r="N1440" s="8"/>
      <c r="O1440" s="8"/>
      <c r="P1440" s="8"/>
      <c r="Q1440" s="8"/>
    </row>
    <row r="1441" spans="1:17" ht="18" customHeight="1" x14ac:dyDescent="0.3">
      <c r="A1441" s="8"/>
      <c r="B1441" s="8"/>
      <c r="C1441" s="8"/>
      <c r="D1441" s="8"/>
      <c r="E1441" s="8"/>
      <c r="F1441" s="8"/>
      <c r="G1441" s="8"/>
      <c r="H1441" s="8"/>
      <c r="I1441" s="8"/>
      <c r="J1441" s="8"/>
      <c r="K1441" s="8"/>
      <c r="L1441" s="8"/>
      <c r="M1441" s="8"/>
      <c r="N1441" s="8"/>
      <c r="O1441" s="8"/>
      <c r="P1441" s="8"/>
      <c r="Q1441" s="8"/>
    </row>
    <row r="1442" spans="1:17" ht="18" customHeight="1" x14ac:dyDescent="0.3">
      <c r="A1442" s="8"/>
      <c r="B1442" s="8"/>
      <c r="C1442" s="8"/>
      <c r="D1442" s="8"/>
      <c r="E1442" s="8"/>
      <c r="F1442" s="8"/>
      <c r="G1442" s="8"/>
      <c r="H1442" s="8"/>
      <c r="I1442" s="8"/>
      <c r="J1442" s="8"/>
      <c r="K1442" s="8"/>
      <c r="L1442" s="8"/>
      <c r="M1442" s="8"/>
      <c r="N1442" s="8"/>
      <c r="O1442" s="8"/>
      <c r="P1442" s="8"/>
      <c r="Q1442" s="8"/>
    </row>
    <row r="1443" spans="1:17" ht="18" customHeight="1" x14ac:dyDescent="0.3">
      <c r="A1443" s="8"/>
      <c r="B1443" s="8"/>
      <c r="C1443" s="8"/>
      <c r="D1443" s="8"/>
      <c r="E1443" s="8"/>
      <c r="F1443" s="8"/>
      <c r="G1443" s="8"/>
      <c r="H1443" s="8"/>
      <c r="I1443" s="8"/>
      <c r="J1443" s="8"/>
      <c r="K1443" s="8"/>
      <c r="L1443" s="8"/>
      <c r="M1443" s="8"/>
      <c r="N1443" s="8"/>
      <c r="O1443" s="8"/>
      <c r="P1443" s="8"/>
      <c r="Q1443" s="8"/>
    </row>
    <row r="1444" spans="1:17" ht="18" customHeight="1" x14ac:dyDescent="0.3">
      <c r="A1444" s="8"/>
      <c r="B1444" s="8"/>
      <c r="C1444" s="8"/>
      <c r="D1444" s="8"/>
      <c r="E1444" s="8"/>
      <c r="F1444" s="8"/>
      <c r="G1444" s="8"/>
      <c r="H1444" s="8"/>
      <c r="I1444" s="8"/>
      <c r="J1444" s="8"/>
      <c r="K1444" s="8"/>
      <c r="L1444" s="8"/>
      <c r="M1444" s="8"/>
      <c r="N1444" s="8"/>
      <c r="O1444" s="8"/>
      <c r="P1444" s="8"/>
      <c r="Q1444" s="8"/>
    </row>
    <row r="1445" spans="1:17" ht="18" customHeight="1" x14ac:dyDescent="0.3">
      <c r="A1445" s="8"/>
      <c r="B1445" s="8"/>
      <c r="C1445" s="8"/>
      <c r="D1445" s="8"/>
      <c r="E1445" s="8"/>
      <c r="F1445" s="8"/>
      <c r="G1445" s="8"/>
      <c r="H1445" s="8"/>
      <c r="I1445" s="8"/>
      <c r="J1445" s="8"/>
      <c r="K1445" s="8"/>
      <c r="L1445" s="8"/>
      <c r="M1445" s="8"/>
      <c r="N1445" s="8"/>
      <c r="O1445" s="8"/>
      <c r="P1445" s="8"/>
      <c r="Q1445" s="8"/>
    </row>
    <row r="1446" spans="1:17" ht="18" customHeight="1" x14ac:dyDescent="0.3">
      <c r="A1446" s="8"/>
      <c r="B1446" s="8"/>
      <c r="C1446" s="8"/>
      <c r="D1446" s="8"/>
      <c r="E1446" s="8"/>
      <c r="F1446" s="8"/>
      <c r="G1446" s="8"/>
      <c r="H1446" s="8"/>
      <c r="I1446" s="8"/>
      <c r="J1446" s="8"/>
      <c r="K1446" s="8"/>
      <c r="L1446" s="8"/>
      <c r="M1446" s="8"/>
      <c r="N1446" s="8"/>
      <c r="O1446" s="8"/>
      <c r="P1446" s="8"/>
      <c r="Q1446" s="8"/>
    </row>
    <row r="1447" spans="1:17" ht="18" customHeight="1" x14ac:dyDescent="0.3">
      <c r="A1447" s="8"/>
      <c r="B1447" s="8"/>
      <c r="C1447" s="8"/>
      <c r="D1447" s="8"/>
      <c r="E1447" s="8"/>
      <c r="F1447" s="8"/>
      <c r="G1447" s="8"/>
      <c r="H1447" s="8"/>
      <c r="I1447" s="8"/>
      <c r="J1447" s="8"/>
      <c r="K1447" s="8"/>
      <c r="L1447" s="8"/>
      <c r="M1447" s="8"/>
      <c r="N1447" s="8"/>
      <c r="O1447" s="8"/>
      <c r="P1447" s="8"/>
      <c r="Q1447" s="8"/>
    </row>
    <row r="1448" spans="1:17" ht="18" customHeight="1" x14ac:dyDescent="0.3">
      <c r="A1448" s="8"/>
      <c r="B1448" s="8"/>
      <c r="C1448" s="8"/>
      <c r="D1448" s="8"/>
      <c r="E1448" s="8"/>
      <c r="F1448" s="8"/>
      <c r="G1448" s="8"/>
      <c r="H1448" s="8"/>
      <c r="I1448" s="8"/>
      <c r="J1448" s="8"/>
      <c r="K1448" s="8"/>
      <c r="L1448" s="8"/>
      <c r="M1448" s="8"/>
      <c r="N1448" s="8"/>
      <c r="O1448" s="8"/>
      <c r="P1448" s="8"/>
      <c r="Q1448" s="8"/>
    </row>
    <row r="1449" spans="1:17" ht="18" customHeight="1" x14ac:dyDescent="0.3">
      <c r="A1449" s="8"/>
      <c r="B1449" s="8"/>
      <c r="C1449" s="8"/>
      <c r="D1449" s="8"/>
      <c r="E1449" s="8"/>
      <c r="F1449" s="8"/>
      <c r="G1449" s="8"/>
      <c r="H1449" s="8"/>
      <c r="I1449" s="8"/>
      <c r="J1449" s="8"/>
      <c r="K1449" s="8"/>
      <c r="L1449" s="8"/>
      <c r="M1449" s="8"/>
      <c r="N1449" s="8"/>
      <c r="O1449" s="8"/>
      <c r="P1449" s="8"/>
      <c r="Q1449" s="8"/>
    </row>
    <row r="1450" spans="1:17" ht="18" customHeight="1" x14ac:dyDescent="0.3">
      <c r="A1450" s="8"/>
      <c r="B1450" s="8"/>
      <c r="C1450" s="8"/>
      <c r="D1450" s="8"/>
      <c r="E1450" s="8"/>
      <c r="F1450" s="8"/>
      <c r="G1450" s="8"/>
      <c r="H1450" s="8"/>
      <c r="I1450" s="8"/>
      <c r="J1450" s="8"/>
      <c r="K1450" s="8"/>
      <c r="L1450" s="8"/>
      <c r="M1450" s="8"/>
      <c r="N1450" s="8"/>
      <c r="O1450" s="8"/>
      <c r="P1450" s="8"/>
      <c r="Q1450" s="8"/>
    </row>
    <row r="1451" spans="1:17" ht="18" customHeight="1" x14ac:dyDescent="0.3">
      <c r="A1451" s="8"/>
      <c r="B1451" s="8"/>
      <c r="C1451" s="8"/>
      <c r="D1451" s="8"/>
      <c r="E1451" s="8"/>
      <c r="F1451" s="8"/>
      <c r="G1451" s="8"/>
      <c r="H1451" s="8"/>
      <c r="I1451" s="8"/>
      <c r="J1451" s="8"/>
      <c r="K1451" s="8"/>
      <c r="L1451" s="8"/>
      <c r="M1451" s="8"/>
      <c r="N1451" s="8"/>
      <c r="O1451" s="8"/>
      <c r="P1451" s="8"/>
      <c r="Q1451" s="8"/>
    </row>
    <row r="1452" spans="1:17" ht="18" customHeight="1" x14ac:dyDescent="0.3">
      <c r="A1452" s="8"/>
      <c r="B1452" s="8"/>
      <c r="C1452" s="8"/>
      <c r="D1452" s="8"/>
      <c r="E1452" s="8"/>
      <c r="F1452" s="8"/>
      <c r="G1452" s="8"/>
      <c r="H1452" s="8"/>
      <c r="I1452" s="8"/>
      <c r="J1452" s="8"/>
      <c r="K1452" s="8"/>
      <c r="L1452" s="8"/>
      <c r="M1452" s="8"/>
      <c r="N1452" s="8"/>
      <c r="O1452" s="8"/>
      <c r="P1452" s="8"/>
      <c r="Q1452" s="8"/>
    </row>
    <row r="1453" spans="1:17" ht="18" customHeight="1" x14ac:dyDescent="0.3">
      <c r="A1453" s="8"/>
      <c r="B1453" s="8"/>
      <c r="C1453" s="8"/>
      <c r="D1453" s="8"/>
      <c r="E1453" s="8"/>
      <c r="F1453" s="8"/>
      <c r="G1453" s="8"/>
      <c r="H1453" s="8"/>
      <c r="I1453" s="8"/>
      <c r="J1453" s="8"/>
      <c r="K1453" s="8"/>
      <c r="L1453" s="8"/>
      <c r="M1453" s="8"/>
      <c r="N1453" s="8"/>
      <c r="O1453" s="8"/>
      <c r="P1453" s="8"/>
      <c r="Q1453" s="8"/>
    </row>
    <row r="1454" spans="1:17" ht="18" customHeight="1" x14ac:dyDescent="0.3">
      <c r="A1454" s="8"/>
      <c r="B1454" s="8"/>
      <c r="C1454" s="8"/>
      <c r="D1454" s="8"/>
      <c r="E1454" s="8"/>
      <c r="F1454" s="8"/>
      <c r="G1454" s="8"/>
      <c r="H1454" s="8"/>
      <c r="I1454" s="8"/>
      <c r="J1454" s="8"/>
      <c r="K1454" s="8"/>
      <c r="L1454" s="8"/>
      <c r="M1454" s="8"/>
      <c r="N1454" s="8"/>
      <c r="O1454" s="8"/>
      <c r="P1454" s="8"/>
      <c r="Q1454" s="8"/>
    </row>
    <row r="1455" spans="1:17" ht="18" customHeight="1" x14ac:dyDescent="0.3">
      <c r="A1455" s="8"/>
      <c r="B1455" s="8"/>
      <c r="C1455" s="8"/>
      <c r="D1455" s="8"/>
      <c r="E1455" s="8"/>
      <c r="F1455" s="8"/>
      <c r="G1455" s="8"/>
      <c r="H1455" s="8"/>
      <c r="I1455" s="8"/>
      <c r="J1455" s="8"/>
      <c r="K1455" s="8"/>
      <c r="L1455" s="8"/>
      <c r="M1455" s="8"/>
      <c r="N1455" s="8"/>
      <c r="O1455" s="8"/>
      <c r="P1455" s="8"/>
      <c r="Q1455" s="8"/>
    </row>
    <row r="1456" spans="1:17" ht="18" customHeight="1" x14ac:dyDescent="0.3">
      <c r="A1456" s="8"/>
      <c r="B1456" s="8"/>
      <c r="C1456" s="8"/>
      <c r="D1456" s="8"/>
      <c r="E1456" s="8"/>
      <c r="F1456" s="8"/>
      <c r="G1456" s="8"/>
      <c r="H1456" s="8"/>
      <c r="I1456" s="8"/>
      <c r="J1456" s="8"/>
      <c r="K1456" s="8"/>
      <c r="L1456" s="8"/>
      <c r="M1456" s="8"/>
      <c r="N1456" s="8"/>
      <c r="O1456" s="8"/>
      <c r="P1456" s="8"/>
      <c r="Q1456" s="8"/>
    </row>
    <row r="1457" spans="1:17" ht="18" customHeight="1" x14ac:dyDescent="0.3">
      <c r="A1457" s="8"/>
      <c r="B1457" s="8"/>
      <c r="C1457" s="8"/>
      <c r="D1457" s="8"/>
      <c r="E1457" s="8"/>
      <c r="F1457" s="8"/>
      <c r="G1457" s="8"/>
      <c r="H1457" s="8"/>
      <c r="I1457" s="8"/>
      <c r="J1457" s="8"/>
      <c r="K1457" s="8"/>
      <c r="L1457" s="8"/>
      <c r="M1457" s="8"/>
      <c r="N1457" s="8"/>
      <c r="O1457" s="8"/>
      <c r="P1457" s="8"/>
      <c r="Q1457" s="8"/>
    </row>
    <row r="1458" spans="1:17" ht="18" customHeight="1" x14ac:dyDescent="0.3">
      <c r="A1458" s="8"/>
      <c r="B1458" s="8"/>
      <c r="C1458" s="8"/>
      <c r="D1458" s="8"/>
      <c r="E1458" s="8"/>
      <c r="F1458" s="8"/>
      <c r="G1458" s="8"/>
      <c r="H1458" s="8"/>
      <c r="I1458" s="8"/>
      <c r="J1458" s="8"/>
      <c r="K1458" s="8"/>
      <c r="L1458" s="8"/>
      <c r="M1458" s="8"/>
      <c r="N1458" s="8"/>
      <c r="O1458" s="8"/>
      <c r="P1458" s="8"/>
      <c r="Q1458" s="8"/>
    </row>
    <row r="1459" spans="1:17" ht="18" customHeight="1" x14ac:dyDescent="0.3">
      <c r="A1459" s="8"/>
      <c r="B1459" s="8"/>
      <c r="C1459" s="8"/>
      <c r="D1459" s="8"/>
      <c r="E1459" s="8"/>
      <c r="F1459" s="8"/>
      <c r="G1459" s="8"/>
      <c r="H1459" s="8"/>
      <c r="I1459" s="8"/>
      <c r="J1459" s="8"/>
      <c r="K1459" s="8"/>
      <c r="L1459" s="8"/>
      <c r="M1459" s="8"/>
      <c r="N1459" s="8"/>
      <c r="O1459" s="8"/>
      <c r="P1459" s="8"/>
      <c r="Q1459" s="8"/>
    </row>
    <row r="1460" spans="1:17" ht="18" customHeight="1" x14ac:dyDescent="0.3">
      <c r="A1460" s="8"/>
      <c r="B1460" s="8"/>
      <c r="C1460" s="8"/>
      <c r="D1460" s="8"/>
      <c r="E1460" s="8"/>
      <c r="F1460" s="8"/>
      <c r="G1460" s="8"/>
      <c r="H1460" s="8"/>
      <c r="I1460" s="8"/>
      <c r="J1460" s="8"/>
      <c r="K1460" s="8"/>
      <c r="L1460" s="8"/>
      <c r="M1460" s="8"/>
      <c r="N1460" s="8"/>
      <c r="O1460" s="8"/>
      <c r="P1460" s="8"/>
      <c r="Q1460" s="8"/>
    </row>
    <row r="1461" spans="1:17" ht="18" customHeight="1" x14ac:dyDescent="0.3">
      <c r="A1461" s="8"/>
      <c r="B1461" s="8"/>
      <c r="C1461" s="8"/>
      <c r="D1461" s="8"/>
      <c r="E1461" s="8"/>
      <c r="F1461" s="8"/>
      <c r="G1461" s="8"/>
      <c r="H1461" s="8"/>
      <c r="I1461" s="8"/>
      <c r="J1461" s="8"/>
      <c r="K1461" s="8"/>
      <c r="L1461" s="8"/>
      <c r="M1461" s="8"/>
      <c r="N1461" s="8"/>
      <c r="O1461" s="8"/>
      <c r="P1461" s="8"/>
      <c r="Q1461" s="8"/>
    </row>
    <row r="1462" spans="1:17" ht="18" customHeight="1" x14ac:dyDescent="0.3">
      <c r="A1462" s="8"/>
      <c r="B1462" s="8"/>
      <c r="C1462" s="8"/>
      <c r="D1462" s="8"/>
      <c r="E1462" s="8"/>
      <c r="F1462" s="8"/>
      <c r="G1462" s="8"/>
      <c r="H1462" s="8"/>
      <c r="I1462" s="8"/>
      <c r="J1462" s="8"/>
      <c r="K1462" s="8"/>
      <c r="L1462" s="8"/>
      <c r="M1462" s="8"/>
      <c r="N1462" s="8"/>
      <c r="O1462" s="8"/>
      <c r="P1462" s="8"/>
      <c r="Q1462" s="8"/>
    </row>
    <row r="1463" spans="1:17" ht="18" customHeight="1" x14ac:dyDescent="0.3">
      <c r="A1463" s="8"/>
      <c r="B1463" s="8"/>
      <c r="C1463" s="8"/>
      <c r="D1463" s="8"/>
      <c r="E1463" s="8"/>
      <c r="F1463" s="8"/>
      <c r="G1463" s="8"/>
      <c r="H1463" s="8"/>
      <c r="I1463" s="8"/>
      <c r="J1463" s="8"/>
      <c r="K1463" s="8"/>
      <c r="L1463" s="8"/>
      <c r="M1463" s="8"/>
      <c r="N1463" s="8"/>
      <c r="O1463" s="8"/>
      <c r="P1463" s="8"/>
      <c r="Q1463" s="8"/>
    </row>
    <row r="1464" spans="1:17" ht="18" customHeight="1" x14ac:dyDescent="0.3">
      <c r="A1464" s="8"/>
      <c r="B1464" s="8"/>
      <c r="C1464" s="8"/>
      <c r="D1464" s="8"/>
      <c r="E1464" s="8"/>
      <c r="F1464" s="8"/>
      <c r="G1464" s="8"/>
      <c r="H1464" s="8"/>
      <c r="I1464" s="8"/>
      <c r="J1464" s="8"/>
      <c r="K1464" s="8"/>
      <c r="L1464" s="8"/>
      <c r="M1464" s="8"/>
      <c r="N1464" s="8"/>
      <c r="O1464" s="8"/>
      <c r="P1464" s="8"/>
      <c r="Q1464" s="8"/>
    </row>
    <row r="1465" spans="1:17" ht="18" customHeight="1" x14ac:dyDescent="0.3">
      <c r="A1465" s="8"/>
      <c r="B1465" s="8"/>
      <c r="C1465" s="8"/>
      <c r="D1465" s="8"/>
      <c r="E1465" s="8"/>
      <c r="F1465" s="8"/>
      <c r="G1465" s="8"/>
      <c r="H1465" s="8"/>
      <c r="I1465" s="8"/>
      <c r="J1465" s="8"/>
      <c r="K1465" s="8"/>
      <c r="L1465" s="8"/>
      <c r="M1465" s="8"/>
      <c r="N1465" s="8"/>
      <c r="O1465" s="8"/>
      <c r="P1465" s="8"/>
      <c r="Q1465" s="8"/>
    </row>
    <row r="1466" spans="1:17" ht="18" customHeight="1" x14ac:dyDescent="0.3">
      <c r="A1466" s="8"/>
      <c r="B1466" s="8"/>
      <c r="C1466" s="8"/>
      <c r="D1466" s="8"/>
      <c r="E1466" s="8"/>
      <c r="F1466" s="8"/>
      <c r="G1466" s="8"/>
      <c r="H1466" s="8"/>
      <c r="I1466" s="8"/>
      <c r="J1466" s="8"/>
      <c r="K1466" s="8"/>
      <c r="L1466" s="8"/>
      <c r="M1466" s="8"/>
      <c r="N1466" s="8"/>
      <c r="O1466" s="8"/>
      <c r="P1466" s="8"/>
      <c r="Q1466" s="8"/>
    </row>
    <row r="1467" spans="1:17" ht="18" customHeight="1" x14ac:dyDescent="0.3">
      <c r="A1467" s="8"/>
      <c r="B1467" s="8"/>
      <c r="C1467" s="8"/>
      <c r="D1467" s="8"/>
      <c r="E1467" s="8"/>
      <c r="F1467" s="8"/>
      <c r="G1467" s="8"/>
      <c r="H1467" s="8"/>
      <c r="I1467" s="8"/>
      <c r="J1467" s="8"/>
      <c r="K1467" s="8"/>
      <c r="L1467" s="8"/>
      <c r="M1467" s="8"/>
      <c r="N1467" s="8"/>
      <c r="O1467" s="8"/>
      <c r="P1467" s="8"/>
      <c r="Q1467" s="8"/>
    </row>
    <row r="1468" spans="1:17" ht="18" customHeight="1" x14ac:dyDescent="0.3">
      <c r="A1468" s="8"/>
      <c r="B1468" s="8"/>
      <c r="C1468" s="8"/>
      <c r="D1468" s="8"/>
      <c r="E1468" s="8"/>
      <c r="F1468" s="8"/>
      <c r="G1468" s="8"/>
      <c r="H1468" s="8"/>
      <c r="I1468" s="8"/>
      <c r="J1468" s="8"/>
      <c r="K1468" s="8"/>
      <c r="L1468" s="8"/>
      <c r="M1468" s="8"/>
      <c r="N1468" s="8"/>
      <c r="O1468" s="8"/>
      <c r="P1468" s="8"/>
      <c r="Q1468" s="8"/>
    </row>
    <row r="1469" spans="1:17" ht="18" customHeight="1" x14ac:dyDescent="0.3">
      <c r="A1469" s="8"/>
      <c r="B1469" s="8"/>
      <c r="C1469" s="8"/>
      <c r="D1469" s="8"/>
      <c r="E1469" s="8"/>
      <c r="F1469" s="8"/>
      <c r="G1469" s="8"/>
      <c r="H1469" s="8"/>
      <c r="I1469" s="8"/>
      <c r="J1469" s="8"/>
      <c r="K1469" s="8"/>
      <c r="L1469" s="8"/>
      <c r="M1469" s="8"/>
      <c r="N1469" s="8"/>
      <c r="O1469" s="8"/>
      <c r="P1469" s="8"/>
      <c r="Q1469" s="8"/>
    </row>
    <row r="1470" spans="1:17" ht="18" customHeight="1" x14ac:dyDescent="0.3">
      <c r="A1470" s="8"/>
      <c r="B1470" s="8"/>
      <c r="C1470" s="8"/>
      <c r="D1470" s="8"/>
      <c r="E1470" s="8"/>
      <c r="F1470" s="8"/>
      <c r="G1470" s="8"/>
      <c r="H1470" s="8"/>
      <c r="I1470" s="8"/>
      <c r="J1470" s="8"/>
      <c r="K1470" s="8"/>
      <c r="L1470" s="8"/>
      <c r="M1470" s="8"/>
      <c r="N1470" s="8"/>
      <c r="O1470" s="8"/>
      <c r="P1470" s="8"/>
      <c r="Q1470" s="8"/>
    </row>
    <row r="1471" spans="1:17" ht="18" customHeight="1" x14ac:dyDescent="0.3">
      <c r="A1471" s="8"/>
      <c r="B1471" s="8"/>
      <c r="C1471" s="8"/>
      <c r="D1471" s="8"/>
      <c r="E1471" s="8"/>
      <c r="F1471" s="8"/>
      <c r="G1471" s="8"/>
      <c r="H1471" s="8"/>
      <c r="I1471" s="8"/>
      <c r="J1471" s="8"/>
      <c r="K1471" s="8"/>
      <c r="L1471" s="8"/>
      <c r="M1471" s="8"/>
      <c r="N1471" s="8"/>
      <c r="O1471" s="8"/>
      <c r="P1471" s="8"/>
      <c r="Q1471" s="8"/>
    </row>
    <row r="1472" spans="1:17" ht="18" customHeight="1" x14ac:dyDescent="0.3">
      <c r="A1472" s="8"/>
      <c r="B1472" s="8"/>
      <c r="C1472" s="8"/>
      <c r="D1472" s="8"/>
      <c r="E1472" s="8"/>
      <c r="F1472" s="8"/>
      <c r="G1472" s="8"/>
      <c r="H1472" s="8"/>
      <c r="I1472" s="8"/>
      <c r="J1472" s="8"/>
      <c r="K1472" s="8"/>
      <c r="L1472" s="8"/>
      <c r="M1472" s="8"/>
      <c r="N1472" s="8"/>
      <c r="O1472" s="8"/>
      <c r="P1472" s="8"/>
      <c r="Q1472" s="8"/>
    </row>
    <row r="1473" spans="1:17" ht="18" customHeight="1" x14ac:dyDescent="0.3">
      <c r="A1473" s="8"/>
      <c r="B1473" s="8"/>
      <c r="C1473" s="8"/>
      <c r="D1473" s="8"/>
      <c r="E1473" s="8"/>
      <c r="F1473" s="8"/>
      <c r="G1473" s="8"/>
      <c r="H1473" s="8"/>
      <c r="I1473" s="8"/>
      <c r="J1473" s="8"/>
      <c r="K1473" s="8"/>
      <c r="L1473" s="8"/>
      <c r="M1473" s="8"/>
      <c r="N1473" s="8"/>
      <c r="O1473" s="8"/>
      <c r="P1473" s="8"/>
      <c r="Q1473" s="8"/>
    </row>
    <row r="1474" spans="1:17" ht="18" customHeight="1" x14ac:dyDescent="0.3">
      <c r="A1474" s="8"/>
      <c r="B1474" s="8"/>
      <c r="C1474" s="8"/>
      <c r="D1474" s="8"/>
      <c r="E1474" s="8"/>
      <c r="F1474" s="8"/>
      <c r="G1474" s="8"/>
      <c r="H1474" s="8"/>
      <c r="I1474" s="8"/>
      <c r="J1474" s="8"/>
      <c r="K1474" s="8"/>
      <c r="L1474" s="8"/>
      <c r="M1474" s="8"/>
      <c r="N1474" s="8"/>
      <c r="O1474" s="8"/>
      <c r="P1474" s="8"/>
      <c r="Q1474" s="8"/>
    </row>
    <row r="1475" spans="1:17" ht="18" customHeight="1" x14ac:dyDescent="0.3">
      <c r="A1475" s="8"/>
      <c r="B1475" s="8"/>
      <c r="C1475" s="8"/>
      <c r="D1475" s="8"/>
      <c r="E1475" s="8"/>
      <c r="F1475" s="8"/>
      <c r="G1475" s="8"/>
      <c r="H1475" s="8"/>
      <c r="I1475" s="8"/>
      <c r="J1475" s="8"/>
      <c r="K1475" s="8"/>
      <c r="L1475" s="8"/>
      <c r="M1475" s="8"/>
      <c r="N1475" s="8"/>
      <c r="O1475" s="8"/>
      <c r="P1475" s="8"/>
      <c r="Q1475" s="8"/>
    </row>
    <row r="1476" spans="1:17" ht="18" customHeight="1" x14ac:dyDescent="0.3">
      <c r="A1476" s="8"/>
      <c r="B1476" s="8"/>
      <c r="C1476" s="8"/>
      <c r="D1476" s="8"/>
      <c r="E1476" s="8"/>
      <c r="F1476" s="8"/>
      <c r="G1476" s="8"/>
      <c r="H1476" s="8"/>
      <c r="I1476" s="8"/>
      <c r="J1476" s="8"/>
      <c r="K1476" s="8"/>
      <c r="L1476" s="8"/>
      <c r="M1476" s="8"/>
      <c r="N1476" s="8"/>
      <c r="O1476" s="8"/>
      <c r="P1476" s="8"/>
      <c r="Q1476" s="8"/>
    </row>
    <row r="1477" spans="1:17" ht="18" customHeight="1" x14ac:dyDescent="0.3">
      <c r="A1477" s="8"/>
      <c r="B1477" s="8"/>
      <c r="C1477" s="8"/>
      <c r="D1477" s="8"/>
      <c r="E1477" s="8"/>
      <c r="F1477" s="8"/>
      <c r="G1477" s="8"/>
      <c r="H1477" s="8"/>
      <c r="I1477" s="8"/>
      <c r="J1477" s="8"/>
      <c r="K1477" s="8"/>
      <c r="L1477" s="8"/>
      <c r="M1477" s="8"/>
      <c r="N1477" s="8"/>
      <c r="O1477" s="8"/>
      <c r="P1477" s="8"/>
      <c r="Q1477" s="8"/>
    </row>
    <row r="1478" spans="1:17" ht="18" customHeight="1" x14ac:dyDescent="0.3">
      <c r="A1478" s="8"/>
      <c r="B1478" s="8"/>
      <c r="C1478" s="8"/>
      <c r="D1478" s="8"/>
      <c r="E1478" s="8"/>
      <c r="F1478" s="8"/>
      <c r="G1478" s="8"/>
      <c r="H1478" s="8"/>
      <c r="I1478" s="8"/>
      <c r="J1478" s="8"/>
      <c r="K1478" s="8"/>
      <c r="L1478" s="8"/>
      <c r="M1478" s="8"/>
      <c r="N1478" s="8"/>
      <c r="O1478" s="8"/>
      <c r="P1478" s="8"/>
      <c r="Q1478" s="8"/>
    </row>
    <row r="1479" spans="1:17" ht="18" customHeight="1" x14ac:dyDescent="0.3">
      <c r="A1479" s="8"/>
      <c r="B1479" s="8"/>
      <c r="C1479" s="8"/>
      <c r="D1479" s="8"/>
      <c r="E1479" s="8"/>
      <c r="F1479" s="8"/>
      <c r="G1479" s="8"/>
      <c r="H1479" s="8"/>
      <c r="I1479" s="8"/>
      <c r="J1479" s="8"/>
      <c r="K1479" s="8"/>
      <c r="L1479" s="8"/>
      <c r="M1479" s="8"/>
      <c r="N1479" s="8"/>
      <c r="O1479" s="8"/>
      <c r="P1479" s="8"/>
      <c r="Q1479" s="8"/>
    </row>
    <row r="1480" spans="1:17" ht="18" customHeight="1" x14ac:dyDescent="0.3">
      <c r="A1480" s="8"/>
      <c r="B1480" s="8"/>
      <c r="C1480" s="8"/>
      <c r="D1480" s="8"/>
      <c r="E1480" s="8"/>
      <c r="F1480" s="8"/>
      <c r="G1480" s="8"/>
      <c r="H1480" s="8"/>
      <c r="I1480" s="8"/>
      <c r="J1480" s="8"/>
      <c r="K1480" s="8"/>
      <c r="L1480" s="8"/>
      <c r="M1480" s="8"/>
      <c r="N1480" s="8"/>
      <c r="O1480" s="8"/>
      <c r="P1480" s="8"/>
      <c r="Q1480" s="8"/>
    </row>
    <row r="1481" spans="1:17" ht="18" customHeight="1" x14ac:dyDescent="0.3">
      <c r="A1481" s="8"/>
      <c r="B1481" s="8"/>
      <c r="C1481" s="8"/>
      <c r="D1481" s="8"/>
      <c r="E1481" s="8"/>
      <c r="F1481" s="8"/>
      <c r="G1481" s="8"/>
      <c r="H1481" s="8"/>
      <c r="I1481" s="8"/>
      <c r="J1481" s="8"/>
      <c r="K1481" s="8"/>
      <c r="L1481" s="8"/>
      <c r="M1481" s="8"/>
      <c r="N1481" s="8"/>
      <c r="O1481" s="8"/>
      <c r="P1481" s="8"/>
      <c r="Q1481" s="8"/>
    </row>
    <row r="1482" spans="1:17" ht="18" customHeight="1" x14ac:dyDescent="0.3">
      <c r="A1482" s="8"/>
      <c r="B1482" s="8"/>
      <c r="C1482" s="8"/>
      <c r="D1482" s="8"/>
      <c r="E1482" s="8"/>
      <c r="F1482" s="8"/>
      <c r="G1482" s="8"/>
      <c r="H1482" s="8"/>
      <c r="I1482" s="8"/>
      <c r="J1482" s="8"/>
      <c r="K1482" s="8"/>
      <c r="L1482" s="8"/>
      <c r="M1482" s="8"/>
      <c r="N1482" s="8"/>
      <c r="O1482" s="8"/>
      <c r="P1482" s="8"/>
      <c r="Q1482" s="8"/>
    </row>
    <row r="1483" spans="1:17" ht="18" customHeight="1" x14ac:dyDescent="0.3">
      <c r="A1483" s="8"/>
      <c r="B1483" s="8"/>
      <c r="C1483" s="8"/>
      <c r="D1483" s="8"/>
      <c r="E1483" s="8"/>
      <c r="F1483" s="8"/>
      <c r="G1483" s="8"/>
      <c r="H1483" s="8"/>
      <c r="I1483" s="8"/>
      <c r="J1483" s="8"/>
      <c r="K1483" s="8"/>
      <c r="L1483" s="8"/>
      <c r="M1483" s="8"/>
      <c r="N1483" s="8"/>
      <c r="O1483" s="8"/>
      <c r="P1483" s="8"/>
      <c r="Q1483" s="8"/>
    </row>
    <row r="1484" spans="1:17" ht="18" customHeight="1" x14ac:dyDescent="0.3">
      <c r="A1484" s="8"/>
      <c r="B1484" s="8"/>
      <c r="C1484" s="8"/>
      <c r="D1484" s="8"/>
      <c r="E1484" s="8"/>
      <c r="F1484" s="8"/>
      <c r="G1484" s="8"/>
      <c r="H1484" s="8"/>
      <c r="I1484" s="8"/>
      <c r="J1484" s="8"/>
      <c r="K1484" s="8"/>
      <c r="L1484" s="8"/>
      <c r="M1484" s="8"/>
      <c r="N1484" s="8"/>
      <c r="O1484" s="8"/>
      <c r="P1484" s="8"/>
      <c r="Q1484" s="8"/>
    </row>
    <row r="1485" spans="1:17" ht="18" customHeight="1" x14ac:dyDescent="0.3">
      <c r="A1485" s="8"/>
      <c r="B1485" s="8"/>
      <c r="C1485" s="8"/>
      <c r="D1485" s="8"/>
      <c r="E1485" s="8"/>
      <c r="F1485" s="8"/>
      <c r="G1485" s="8"/>
      <c r="H1485" s="8"/>
      <c r="I1485" s="8"/>
      <c r="J1485" s="8"/>
      <c r="K1485" s="8"/>
      <c r="L1485" s="8"/>
      <c r="M1485" s="8"/>
      <c r="N1485" s="8"/>
      <c r="O1485" s="8"/>
      <c r="P1485" s="8"/>
      <c r="Q1485" s="8"/>
    </row>
    <row r="1486" spans="1:17" ht="18" customHeight="1" x14ac:dyDescent="0.3">
      <c r="A1486" s="8"/>
      <c r="B1486" s="8"/>
      <c r="C1486" s="8"/>
      <c r="D1486" s="8"/>
      <c r="E1486" s="8"/>
      <c r="F1486" s="8"/>
      <c r="G1486" s="8"/>
      <c r="H1486" s="8"/>
      <c r="I1486" s="8"/>
      <c r="J1486" s="8"/>
      <c r="K1486" s="8"/>
      <c r="L1486" s="8"/>
      <c r="M1486" s="8"/>
      <c r="N1486" s="8"/>
      <c r="O1486" s="8"/>
      <c r="P1486" s="8"/>
      <c r="Q1486" s="8"/>
    </row>
    <row r="1487" spans="1:17" ht="18" customHeight="1" x14ac:dyDescent="0.3">
      <c r="A1487" s="8"/>
      <c r="B1487" s="8"/>
      <c r="C1487" s="8"/>
      <c r="D1487" s="8"/>
      <c r="E1487" s="8"/>
      <c r="F1487" s="8"/>
      <c r="G1487" s="8"/>
      <c r="H1487" s="8"/>
      <c r="I1487" s="8"/>
      <c r="J1487" s="8"/>
      <c r="K1487" s="8"/>
      <c r="L1487" s="8"/>
      <c r="M1487" s="8"/>
      <c r="N1487" s="8"/>
      <c r="O1487" s="8"/>
      <c r="P1487" s="8"/>
      <c r="Q1487" s="8"/>
    </row>
    <row r="1488" spans="1:17" ht="18" customHeight="1" x14ac:dyDescent="0.3">
      <c r="A1488" s="8"/>
      <c r="B1488" s="8"/>
      <c r="C1488" s="8"/>
      <c r="D1488" s="8"/>
      <c r="E1488" s="8"/>
      <c r="F1488" s="8"/>
      <c r="G1488" s="8"/>
      <c r="H1488" s="8"/>
      <c r="I1488" s="8"/>
      <c r="J1488" s="8"/>
      <c r="K1488" s="8"/>
      <c r="L1488" s="8"/>
      <c r="M1488" s="8"/>
      <c r="N1488" s="8"/>
      <c r="O1488" s="8"/>
      <c r="P1488" s="8"/>
      <c r="Q1488" s="8"/>
    </row>
    <row r="1489" spans="1:17" ht="18" customHeight="1" x14ac:dyDescent="0.3">
      <c r="A1489" s="8"/>
      <c r="B1489" s="8"/>
      <c r="C1489" s="8"/>
      <c r="D1489" s="8"/>
      <c r="E1489" s="8"/>
      <c r="F1489" s="8"/>
      <c r="G1489" s="8"/>
      <c r="H1489" s="8"/>
      <c r="I1489" s="8"/>
      <c r="J1489" s="8"/>
      <c r="K1489" s="8"/>
      <c r="L1489" s="8"/>
      <c r="M1489" s="8"/>
      <c r="N1489" s="8"/>
      <c r="O1489" s="8"/>
      <c r="P1489" s="8"/>
      <c r="Q1489" s="8"/>
    </row>
    <row r="1490" spans="1:17" ht="18" customHeight="1" x14ac:dyDescent="0.3">
      <c r="A1490" s="8"/>
      <c r="B1490" s="8"/>
      <c r="C1490" s="8"/>
      <c r="D1490" s="8"/>
      <c r="E1490" s="8"/>
      <c r="F1490" s="8"/>
      <c r="G1490" s="8"/>
      <c r="H1490" s="8"/>
      <c r="I1490" s="8"/>
      <c r="J1490" s="8"/>
      <c r="K1490" s="8"/>
      <c r="L1490" s="8"/>
      <c r="M1490" s="8"/>
      <c r="N1490" s="8"/>
      <c r="O1490" s="8"/>
      <c r="P1490" s="8"/>
      <c r="Q1490" s="8"/>
    </row>
    <row r="1491" spans="1:17" ht="18" customHeight="1" x14ac:dyDescent="0.3">
      <c r="A1491" s="8"/>
      <c r="B1491" s="8"/>
      <c r="C1491" s="8"/>
      <c r="D1491" s="8"/>
      <c r="E1491" s="8"/>
      <c r="F1491" s="8"/>
      <c r="G1491" s="8"/>
      <c r="H1491" s="8"/>
      <c r="I1491" s="8"/>
      <c r="J1491" s="8"/>
      <c r="K1491" s="8"/>
      <c r="L1491" s="8"/>
      <c r="M1491" s="8"/>
      <c r="N1491" s="8"/>
      <c r="O1491" s="8"/>
      <c r="P1491" s="8"/>
      <c r="Q1491" s="8"/>
    </row>
    <row r="1492" spans="1:17" ht="18" customHeight="1" x14ac:dyDescent="0.3">
      <c r="A1492" s="8"/>
      <c r="B1492" s="8"/>
      <c r="C1492" s="8"/>
      <c r="D1492" s="8"/>
      <c r="E1492" s="8"/>
      <c r="F1492" s="8"/>
      <c r="G1492" s="8"/>
      <c r="H1492" s="8"/>
      <c r="I1492" s="8"/>
      <c r="J1492" s="8"/>
      <c r="K1492" s="8"/>
      <c r="L1492" s="8"/>
      <c r="M1492" s="8"/>
      <c r="N1492" s="8"/>
      <c r="O1492" s="8"/>
      <c r="P1492" s="8"/>
      <c r="Q1492" s="8"/>
    </row>
    <row r="1493" spans="1:17" ht="18" customHeight="1" x14ac:dyDescent="0.3">
      <c r="A1493" s="8"/>
      <c r="B1493" s="8"/>
      <c r="C1493" s="8"/>
      <c r="D1493" s="8"/>
      <c r="E1493" s="8"/>
      <c r="F1493" s="8"/>
      <c r="G1493" s="8"/>
      <c r="H1493" s="8"/>
      <c r="I1493" s="8"/>
      <c r="J1493" s="8"/>
      <c r="K1493" s="8"/>
      <c r="L1493" s="8"/>
      <c r="M1493" s="8"/>
      <c r="N1493" s="8"/>
      <c r="O1493" s="8"/>
      <c r="P1493" s="8"/>
      <c r="Q1493" s="8"/>
    </row>
    <row r="1494" spans="1:17" ht="18" customHeight="1" x14ac:dyDescent="0.3">
      <c r="A1494" s="8"/>
      <c r="B1494" s="8"/>
      <c r="C1494" s="8"/>
      <c r="D1494" s="8"/>
      <c r="E1494" s="8"/>
      <c r="F1494" s="8"/>
      <c r="G1494" s="8"/>
      <c r="H1494" s="8"/>
      <c r="I1494" s="8"/>
      <c r="J1494" s="8"/>
      <c r="K1494" s="8"/>
      <c r="L1494" s="8"/>
      <c r="M1494" s="8"/>
      <c r="N1494" s="8"/>
      <c r="O1494" s="8"/>
      <c r="P1494" s="8"/>
      <c r="Q1494" s="8"/>
    </row>
    <row r="1495" spans="1:17" ht="18" customHeight="1" x14ac:dyDescent="0.3">
      <c r="A1495" s="8"/>
      <c r="B1495" s="8"/>
      <c r="C1495" s="8"/>
      <c r="D1495" s="8"/>
      <c r="E1495" s="8"/>
      <c r="F1495" s="8"/>
      <c r="G1495" s="8"/>
      <c r="H1495" s="8"/>
      <c r="I1495" s="8"/>
      <c r="J1495" s="8"/>
      <c r="K1495" s="8"/>
      <c r="L1495" s="8"/>
      <c r="M1495" s="8"/>
      <c r="N1495" s="8"/>
      <c r="O1495" s="8"/>
      <c r="P1495" s="8"/>
      <c r="Q1495" s="8"/>
    </row>
    <row r="1496" spans="1:17" ht="18" customHeight="1" x14ac:dyDescent="0.3">
      <c r="A1496" s="8"/>
      <c r="B1496" s="8"/>
      <c r="C1496" s="8"/>
      <c r="D1496" s="8"/>
      <c r="E1496" s="8"/>
      <c r="F1496" s="8"/>
      <c r="G1496" s="8"/>
      <c r="H1496" s="8"/>
      <c r="I1496" s="8"/>
      <c r="J1496" s="8"/>
      <c r="K1496" s="8"/>
      <c r="L1496" s="8"/>
      <c r="M1496" s="8"/>
      <c r="N1496" s="8"/>
      <c r="O1496" s="8"/>
      <c r="P1496" s="8"/>
      <c r="Q1496" s="8"/>
    </row>
    <row r="1497" spans="1:17" ht="18" customHeight="1" x14ac:dyDescent="0.3">
      <c r="A1497" s="8"/>
      <c r="B1497" s="8"/>
      <c r="C1497" s="8"/>
      <c r="D1497" s="8"/>
      <c r="E1497" s="8"/>
      <c r="F1497" s="8"/>
      <c r="G1497" s="8"/>
      <c r="H1497" s="8"/>
      <c r="I1497" s="8"/>
      <c r="J1497" s="8"/>
      <c r="K1497" s="8"/>
      <c r="L1497" s="8"/>
      <c r="M1497" s="8"/>
      <c r="N1497" s="8"/>
      <c r="O1497" s="8"/>
      <c r="P1497" s="8"/>
      <c r="Q1497" s="8"/>
    </row>
    <row r="1498" spans="1:17" ht="18" customHeight="1" x14ac:dyDescent="0.3">
      <c r="A1498" s="8"/>
      <c r="B1498" s="8"/>
      <c r="C1498" s="8"/>
      <c r="D1498" s="8"/>
      <c r="E1498" s="8"/>
      <c r="F1498" s="8"/>
      <c r="G1498" s="8"/>
      <c r="H1498" s="8"/>
      <c r="I1498" s="8"/>
      <c r="J1498" s="8"/>
      <c r="K1498" s="8"/>
      <c r="L1498" s="8"/>
      <c r="M1498" s="8"/>
      <c r="N1498" s="8"/>
      <c r="O1498" s="8"/>
      <c r="P1498" s="8"/>
      <c r="Q1498" s="8"/>
    </row>
    <row r="1499" spans="1:17" ht="18" customHeight="1" x14ac:dyDescent="0.3">
      <c r="A1499" s="8"/>
      <c r="B1499" s="8"/>
      <c r="C1499" s="8"/>
      <c r="D1499" s="8"/>
      <c r="E1499" s="8"/>
      <c r="F1499" s="8"/>
      <c r="G1499" s="8"/>
      <c r="H1499" s="8"/>
      <c r="I1499" s="8"/>
      <c r="J1499" s="8"/>
      <c r="K1499" s="8"/>
      <c r="L1499" s="8"/>
      <c r="M1499" s="8"/>
      <c r="N1499" s="8"/>
      <c r="O1499" s="8"/>
      <c r="P1499" s="8"/>
      <c r="Q1499" s="8"/>
    </row>
    <row r="1500" spans="1:17" ht="18" customHeight="1" x14ac:dyDescent="0.3">
      <c r="A1500" s="8"/>
      <c r="B1500" s="8"/>
      <c r="C1500" s="8"/>
      <c r="D1500" s="8"/>
      <c r="E1500" s="8"/>
      <c r="F1500" s="8"/>
      <c r="G1500" s="8"/>
      <c r="H1500" s="8"/>
      <c r="I1500" s="8"/>
      <c r="J1500" s="8"/>
      <c r="K1500" s="8"/>
      <c r="L1500" s="8"/>
      <c r="M1500" s="8"/>
      <c r="N1500" s="8"/>
      <c r="O1500" s="8"/>
      <c r="P1500" s="8"/>
      <c r="Q1500" s="8"/>
    </row>
    <row r="1501" spans="1:17" ht="18" customHeight="1" x14ac:dyDescent="0.3">
      <c r="A1501" s="8"/>
      <c r="B1501" s="8"/>
      <c r="C1501" s="8"/>
      <c r="D1501" s="8"/>
      <c r="E1501" s="8"/>
      <c r="F1501" s="8"/>
      <c r="G1501" s="8"/>
      <c r="H1501" s="8"/>
      <c r="I1501" s="8"/>
      <c r="J1501" s="8"/>
      <c r="K1501" s="8"/>
      <c r="L1501" s="8"/>
      <c r="M1501" s="8"/>
      <c r="N1501" s="8"/>
      <c r="O1501" s="8"/>
      <c r="P1501" s="8"/>
      <c r="Q1501" s="8"/>
    </row>
    <row r="1502" spans="1:17" ht="18" customHeight="1" x14ac:dyDescent="0.3">
      <c r="A1502" s="8"/>
      <c r="B1502" s="8"/>
      <c r="C1502" s="8"/>
      <c r="D1502" s="8"/>
      <c r="E1502" s="8"/>
      <c r="F1502" s="8"/>
      <c r="G1502" s="8"/>
      <c r="H1502" s="8"/>
      <c r="I1502" s="8"/>
      <c r="J1502" s="8"/>
      <c r="K1502" s="8"/>
      <c r="L1502" s="8"/>
      <c r="M1502" s="8"/>
      <c r="N1502" s="8"/>
      <c r="O1502" s="8"/>
      <c r="P1502" s="8"/>
      <c r="Q1502" s="8"/>
    </row>
    <row r="1503" spans="1:17" ht="18" customHeight="1" x14ac:dyDescent="0.3">
      <c r="A1503" s="8"/>
      <c r="B1503" s="8"/>
      <c r="C1503" s="8"/>
      <c r="D1503" s="8"/>
      <c r="E1503" s="8"/>
      <c r="F1503" s="8"/>
      <c r="G1503" s="8"/>
      <c r="H1503" s="8"/>
      <c r="I1503" s="8"/>
      <c r="J1503" s="8"/>
      <c r="K1503" s="8"/>
      <c r="L1503" s="8"/>
      <c r="M1503" s="8"/>
      <c r="N1503" s="8"/>
      <c r="O1503" s="8"/>
      <c r="P1503" s="8"/>
      <c r="Q1503" s="8"/>
    </row>
    <row r="1504" spans="1:17" ht="18" customHeight="1" x14ac:dyDescent="0.3">
      <c r="A1504" s="8"/>
      <c r="B1504" s="8"/>
      <c r="C1504" s="8"/>
      <c r="D1504" s="8"/>
      <c r="E1504" s="8"/>
      <c r="F1504" s="8"/>
      <c r="G1504" s="8"/>
      <c r="H1504" s="8"/>
      <c r="I1504" s="8"/>
      <c r="J1504" s="8"/>
      <c r="K1504" s="8"/>
      <c r="L1504" s="8"/>
      <c r="M1504" s="8"/>
      <c r="N1504" s="8"/>
      <c r="O1504" s="8"/>
      <c r="P1504" s="8"/>
      <c r="Q1504" s="8"/>
    </row>
    <row r="1505" spans="1:17" ht="18" customHeight="1" x14ac:dyDescent="0.3">
      <c r="A1505" s="8"/>
      <c r="B1505" s="8"/>
      <c r="C1505" s="8"/>
      <c r="D1505" s="8"/>
      <c r="E1505" s="8"/>
      <c r="F1505" s="8"/>
      <c r="G1505" s="8"/>
      <c r="H1505" s="8"/>
      <c r="I1505" s="8"/>
      <c r="J1505" s="8"/>
      <c r="K1505" s="8"/>
      <c r="L1505" s="8"/>
      <c r="M1505" s="8"/>
      <c r="N1505" s="8"/>
      <c r="O1505" s="8"/>
      <c r="P1505" s="8"/>
      <c r="Q1505" s="8"/>
    </row>
    <row r="1506" spans="1:17" ht="18" customHeight="1" x14ac:dyDescent="0.3">
      <c r="A1506" s="8"/>
      <c r="B1506" s="8"/>
      <c r="C1506" s="8"/>
      <c r="D1506" s="8"/>
      <c r="E1506" s="8"/>
      <c r="F1506" s="8"/>
      <c r="G1506" s="8"/>
      <c r="H1506" s="8"/>
      <c r="I1506" s="8"/>
      <c r="J1506" s="8"/>
      <c r="K1506" s="8"/>
      <c r="L1506" s="8"/>
      <c r="M1506" s="8"/>
      <c r="N1506" s="8"/>
      <c r="O1506" s="8"/>
      <c r="P1506" s="8"/>
      <c r="Q1506" s="8"/>
    </row>
    <row r="1507" spans="1:17" ht="18" customHeight="1" x14ac:dyDescent="0.3">
      <c r="A1507" s="8"/>
      <c r="B1507" s="8"/>
      <c r="C1507" s="8"/>
      <c r="D1507" s="8"/>
      <c r="E1507" s="8"/>
      <c r="F1507" s="8"/>
      <c r="G1507" s="8"/>
      <c r="H1507" s="8"/>
      <c r="I1507" s="8"/>
      <c r="J1507" s="8"/>
      <c r="K1507" s="8"/>
      <c r="L1507" s="8"/>
      <c r="M1507" s="8"/>
      <c r="N1507" s="8"/>
      <c r="O1507" s="8"/>
      <c r="P1507" s="8"/>
      <c r="Q1507" s="8"/>
    </row>
    <row r="1508" spans="1:17" ht="18" customHeight="1" x14ac:dyDescent="0.3">
      <c r="A1508" s="8"/>
      <c r="B1508" s="8"/>
      <c r="C1508" s="8"/>
      <c r="D1508" s="8"/>
      <c r="E1508" s="8"/>
      <c r="F1508" s="8"/>
      <c r="G1508" s="8"/>
      <c r="H1508" s="8"/>
      <c r="I1508" s="8"/>
      <c r="J1508" s="8"/>
      <c r="K1508" s="8"/>
      <c r="L1508" s="8"/>
      <c r="M1508" s="8"/>
      <c r="N1508" s="8"/>
      <c r="O1508" s="8"/>
      <c r="P1508" s="8"/>
      <c r="Q1508" s="8"/>
    </row>
    <row r="1509" spans="1:17" ht="18" customHeight="1" x14ac:dyDescent="0.3">
      <c r="A1509" s="8"/>
      <c r="B1509" s="8"/>
      <c r="C1509" s="8"/>
      <c r="D1509" s="8"/>
      <c r="E1509" s="8"/>
      <c r="F1509" s="8"/>
      <c r="G1509" s="8"/>
      <c r="H1509" s="8"/>
      <c r="I1509" s="8"/>
      <c r="J1509" s="8"/>
      <c r="K1509" s="8"/>
      <c r="L1509" s="8"/>
      <c r="M1509" s="8"/>
      <c r="N1509" s="8"/>
      <c r="O1509" s="8"/>
      <c r="P1509" s="8"/>
      <c r="Q1509" s="8"/>
    </row>
    <row r="1510" spans="1:17" ht="18" customHeight="1" x14ac:dyDescent="0.3">
      <c r="A1510" s="8"/>
      <c r="B1510" s="8"/>
      <c r="C1510" s="8"/>
      <c r="D1510" s="8"/>
      <c r="E1510" s="8"/>
      <c r="F1510" s="8"/>
      <c r="G1510" s="8"/>
      <c r="H1510" s="8"/>
      <c r="I1510" s="8"/>
      <c r="J1510" s="8"/>
      <c r="K1510" s="8"/>
      <c r="L1510" s="8"/>
      <c r="M1510" s="8"/>
      <c r="N1510" s="8"/>
      <c r="O1510" s="8"/>
      <c r="P1510" s="8"/>
      <c r="Q1510" s="8"/>
    </row>
    <row r="1511" spans="1:17" ht="18" customHeight="1" x14ac:dyDescent="0.3">
      <c r="A1511" s="8"/>
      <c r="B1511" s="8"/>
      <c r="C1511" s="8"/>
      <c r="D1511" s="8"/>
      <c r="E1511" s="8"/>
      <c r="F1511" s="8"/>
      <c r="G1511" s="8"/>
      <c r="H1511" s="8"/>
      <c r="I1511" s="8"/>
      <c r="J1511" s="8"/>
      <c r="K1511" s="8"/>
      <c r="L1511" s="8"/>
      <c r="M1511" s="8"/>
      <c r="N1511" s="8"/>
      <c r="O1511" s="8"/>
      <c r="P1511" s="8"/>
      <c r="Q1511" s="8"/>
    </row>
    <row r="1512" spans="1:17" ht="18" customHeight="1" x14ac:dyDescent="0.3">
      <c r="A1512" s="8"/>
      <c r="B1512" s="8"/>
      <c r="C1512" s="8"/>
      <c r="D1512" s="8"/>
      <c r="E1512" s="8"/>
      <c r="F1512" s="8"/>
      <c r="G1512" s="8"/>
      <c r="H1512" s="8"/>
      <c r="I1512" s="8"/>
      <c r="J1512" s="8"/>
      <c r="K1512" s="8"/>
      <c r="L1512" s="8"/>
      <c r="M1512" s="8"/>
      <c r="N1512" s="8"/>
      <c r="O1512" s="8"/>
      <c r="P1512" s="8"/>
      <c r="Q1512" s="8"/>
    </row>
    <row r="1513" spans="1:17" ht="18" customHeight="1" x14ac:dyDescent="0.3">
      <c r="A1513" s="8"/>
      <c r="B1513" s="8"/>
      <c r="C1513" s="8"/>
      <c r="D1513" s="8"/>
      <c r="E1513" s="8"/>
      <c r="F1513" s="8"/>
      <c r="G1513" s="8"/>
      <c r="H1513" s="8"/>
      <c r="I1513" s="8"/>
      <c r="J1513" s="8"/>
      <c r="K1513" s="8"/>
      <c r="L1513" s="8"/>
      <c r="M1513" s="8"/>
      <c r="N1513" s="8"/>
      <c r="O1513" s="8"/>
      <c r="P1513" s="8"/>
      <c r="Q1513" s="8"/>
    </row>
    <row r="1514" spans="1:17" ht="18" customHeight="1" x14ac:dyDescent="0.3">
      <c r="A1514" s="8"/>
      <c r="B1514" s="8"/>
      <c r="C1514" s="8"/>
      <c r="D1514" s="8"/>
      <c r="E1514" s="8"/>
      <c r="F1514" s="8"/>
      <c r="G1514" s="8"/>
      <c r="H1514" s="8"/>
      <c r="I1514" s="8"/>
      <c r="J1514" s="8"/>
      <c r="K1514" s="8"/>
      <c r="L1514" s="8"/>
      <c r="M1514" s="8"/>
      <c r="N1514" s="8"/>
      <c r="O1514" s="8"/>
      <c r="P1514" s="8"/>
      <c r="Q1514" s="8"/>
    </row>
    <row r="1515" spans="1:17" ht="18" customHeight="1" x14ac:dyDescent="0.3">
      <c r="A1515" s="8"/>
      <c r="B1515" s="8"/>
      <c r="C1515" s="8"/>
      <c r="D1515" s="8"/>
      <c r="E1515" s="8"/>
      <c r="F1515" s="8"/>
      <c r="G1515" s="8"/>
      <c r="H1515" s="8"/>
      <c r="I1515" s="8"/>
      <c r="J1515" s="8"/>
      <c r="K1515" s="8"/>
      <c r="L1515" s="8"/>
      <c r="M1515" s="8"/>
      <c r="N1515" s="8"/>
      <c r="O1515" s="8"/>
      <c r="P1515" s="8"/>
      <c r="Q1515" s="8"/>
    </row>
    <row r="1516" spans="1:17" ht="18" customHeight="1" x14ac:dyDescent="0.3">
      <c r="A1516" s="8"/>
      <c r="B1516" s="8"/>
      <c r="C1516" s="8"/>
      <c r="D1516" s="8"/>
      <c r="E1516" s="8"/>
      <c r="F1516" s="8"/>
      <c r="G1516" s="8"/>
      <c r="H1516" s="8"/>
      <c r="I1516" s="8"/>
      <c r="J1516" s="8"/>
      <c r="K1516" s="8"/>
      <c r="L1516" s="8"/>
      <c r="M1516" s="8"/>
      <c r="N1516" s="8"/>
      <c r="O1516" s="8"/>
      <c r="P1516" s="8"/>
      <c r="Q1516" s="8"/>
    </row>
    <row r="1517" spans="1:17" ht="18" customHeight="1" x14ac:dyDescent="0.3">
      <c r="A1517" s="8"/>
      <c r="B1517" s="8"/>
      <c r="C1517" s="8"/>
      <c r="D1517" s="8"/>
      <c r="E1517" s="8"/>
      <c r="F1517" s="8"/>
      <c r="G1517" s="8"/>
      <c r="H1517" s="8"/>
      <c r="I1517" s="8"/>
      <c r="J1517" s="8"/>
      <c r="K1517" s="8"/>
      <c r="L1517" s="8"/>
      <c r="M1517" s="8"/>
      <c r="N1517" s="8"/>
      <c r="O1517" s="8"/>
      <c r="P1517" s="8"/>
      <c r="Q1517" s="8"/>
    </row>
    <row r="1518" spans="1:17" ht="18" customHeight="1" x14ac:dyDescent="0.3">
      <c r="A1518" s="8"/>
      <c r="B1518" s="8"/>
      <c r="C1518" s="8"/>
      <c r="D1518" s="8"/>
      <c r="E1518" s="8"/>
      <c r="F1518" s="8"/>
      <c r="G1518" s="8"/>
      <c r="H1518" s="8"/>
      <c r="I1518" s="8"/>
      <c r="J1518" s="8"/>
      <c r="K1518" s="8"/>
      <c r="L1518" s="8"/>
      <c r="M1518" s="8"/>
      <c r="N1518" s="8"/>
      <c r="O1518" s="8"/>
      <c r="P1518" s="8"/>
      <c r="Q1518" s="8"/>
    </row>
    <row r="1519" spans="1:17" ht="18" customHeight="1" x14ac:dyDescent="0.3">
      <c r="A1519" s="8"/>
      <c r="B1519" s="8"/>
      <c r="C1519" s="8"/>
      <c r="D1519" s="8"/>
      <c r="E1519" s="8"/>
      <c r="F1519" s="8"/>
      <c r="G1519" s="8"/>
      <c r="H1519" s="8"/>
      <c r="I1519" s="8"/>
      <c r="J1519" s="8"/>
      <c r="K1519" s="8"/>
      <c r="L1519" s="8"/>
      <c r="M1519" s="8"/>
      <c r="N1519" s="8"/>
      <c r="O1519" s="8"/>
      <c r="P1519" s="8"/>
      <c r="Q1519" s="8"/>
    </row>
    <row r="1520" spans="1:17" ht="18" customHeight="1" x14ac:dyDescent="0.3">
      <c r="A1520" s="8"/>
      <c r="B1520" s="8"/>
      <c r="C1520" s="8"/>
      <c r="D1520" s="8"/>
      <c r="E1520" s="8"/>
      <c r="F1520" s="8"/>
      <c r="G1520" s="8"/>
      <c r="H1520" s="8"/>
      <c r="I1520" s="8"/>
      <c r="J1520" s="8"/>
      <c r="K1520" s="8"/>
      <c r="L1520" s="8"/>
      <c r="M1520" s="8"/>
      <c r="N1520" s="8"/>
      <c r="O1520" s="8"/>
      <c r="P1520" s="8"/>
      <c r="Q1520" s="8"/>
    </row>
    <row r="1521" spans="1:17" ht="18" customHeight="1" x14ac:dyDescent="0.3">
      <c r="A1521" s="8"/>
      <c r="B1521" s="8"/>
      <c r="C1521" s="8"/>
      <c r="D1521" s="8"/>
      <c r="E1521" s="8"/>
      <c r="F1521" s="8"/>
      <c r="G1521" s="8"/>
      <c r="H1521" s="8"/>
      <c r="I1521" s="8"/>
      <c r="J1521" s="8"/>
      <c r="K1521" s="8"/>
      <c r="L1521" s="8"/>
      <c r="M1521" s="8"/>
      <c r="N1521" s="8"/>
      <c r="O1521" s="8"/>
      <c r="P1521" s="8"/>
      <c r="Q1521" s="8"/>
    </row>
    <row r="1522" spans="1:17" ht="18" customHeight="1" x14ac:dyDescent="0.3">
      <c r="A1522" s="8"/>
      <c r="B1522" s="8"/>
      <c r="C1522" s="8"/>
      <c r="D1522" s="8"/>
      <c r="E1522" s="8"/>
      <c r="F1522" s="8"/>
      <c r="G1522" s="8"/>
      <c r="H1522" s="8"/>
      <c r="I1522" s="8"/>
      <c r="J1522" s="8"/>
      <c r="K1522" s="8"/>
      <c r="L1522" s="8"/>
      <c r="M1522" s="8"/>
      <c r="N1522" s="8"/>
      <c r="O1522" s="8"/>
      <c r="P1522" s="8"/>
      <c r="Q1522" s="8"/>
    </row>
    <row r="1523" spans="1:17" ht="18" customHeight="1" x14ac:dyDescent="0.3">
      <c r="A1523" s="8"/>
      <c r="B1523" s="8"/>
      <c r="C1523" s="8"/>
      <c r="D1523" s="8"/>
      <c r="E1523" s="8"/>
      <c r="F1523" s="8"/>
      <c r="G1523" s="8"/>
      <c r="H1523" s="8"/>
      <c r="I1523" s="8"/>
      <c r="J1523" s="8"/>
      <c r="K1523" s="8"/>
      <c r="L1523" s="8"/>
      <c r="M1523" s="8"/>
      <c r="N1523" s="8"/>
      <c r="O1523" s="8"/>
      <c r="P1523" s="8"/>
      <c r="Q1523" s="8"/>
    </row>
    <row r="1524" spans="1:17" ht="18" customHeight="1" x14ac:dyDescent="0.3">
      <c r="A1524" s="8"/>
      <c r="B1524" s="8"/>
      <c r="C1524" s="8"/>
      <c r="D1524" s="8"/>
      <c r="E1524" s="8"/>
      <c r="F1524" s="8"/>
      <c r="G1524" s="8"/>
      <c r="H1524" s="8"/>
      <c r="I1524" s="8"/>
      <c r="J1524" s="8"/>
      <c r="K1524" s="8"/>
      <c r="L1524" s="8"/>
      <c r="M1524" s="8"/>
      <c r="N1524" s="8"/>
      <c r="O1524" s="8"/>
      <c r="P1524" s="8"/>
      <c r="Q1524" s="8"/>
    </row>
    <row r="1525" spans="1:17" ht="18" customHeight="1" x14ac:dyDescent="0.3">
      <c r="A1525" s="8"/>
      <c r="B1525" s="8"/>
      <c r="C1525" s="8"/>
      <c r="D1525" s="8"/>
      <c r="E1525" s="8"/>
      <c r="F1525" s="8"/>
      <c r="G1525" s="8"/>
      <c r="H1525" s="8"/>
      <c r="I1525" s="8"/>
      <c r="J1525" s="8"/>
      <c r="K1525" s="8"/>
      <c r="L1525" s="8"/>
      <c r="M1525" s="8"/>
      <c r="N1525" s="8"/>
      <c r="O1525" s="8"/>
      <c r="P1525" s="8"/>
      <c r="Q1525" s="8"/>
    </row>
    <row r="1526" spans="1:17" ht="18" customHeight="1" x14ac:dyDescent="0.3">
      <c r="A1526" s="8"/>
      <c r="B1526" s="8"/>
      <c r="C1526" s="8"/>
      <c r="D1526" s="8"/>
      <c r="E1526" s="8"/>
      <c r="F1526" s="8"/>
      <c r="G1526" s="8"/>
      <c r="H1526" s="8"/>
      <c r="I1526" s="8"/>
      <c r="J1526" s="8"/>
      <c r="K1526" s="8"/>
      <c r="L1526" s="8"/>
      <c r="M1526" s="8"/>
      <c r="N1526" s="8"/>
      <c r="O1526" s="8"/>
      <c r="P1526" s="8"/>
      <c r="Q1526" s="8"/>
    </row>
    <row r="1527" spans="1:17" ht="18" customHeight="1" x14ac:dyDescent="0.3">
      <c r="A1527" s="8"/>
      <c r="B1527" s="8"/>
      <c r="C1527" s="8"/>
      <c r="D1527" s="8"/>
      <c r="E1527" s="8"/>
      <c r="F1527" s="8"/>
      <c r="G1527" s="8"/>
      <c r="H1527" s="8"/>
      <c r="I1527" s="8"/>
      <c r="J1527" s="8"/>
      <c r="K1527" s="8"/>
      <c r="L1527" s="8"/>
      <c r="M1527" s="8"/>
      <c r="N1527" s="8"/>
      <c r="O1527" s="8"/>
      <c r="P1527" s="8"/>
      <c r="Q1527" s="8"/>
    </row>
    <row r="1528" spans="1:17" ht="18" customHeight="1" x14ac:dyDescent="0.3">
      <c r="A1528" s="8"/>
      <c r="B1528" s="8"/>
      <c r="C1528" s="8"/>
      <c r="D1528" s="8"/>
      <c r="E1528" s="8"/>
      <c r="F1528" s="8"/>
      <c r="G1528" s="8"/>
      <c r="H1528" s="8"/>
      <c r="I1528" s="8"/>
      <c r="J1528" s="8"/>
      <c r="K1528" s="8"/>
      <c r="L1528" s="8"/>
      <c r="M1528" s="8"/>
      <c r="N1528" s="8"/>
      <c r="O1528" s="8"/>
      <c r="P1528" s="8"/>
      <c r="Q1528" s="8"/>
    </row>
    <row r="1529" spans="1:17" ht="18" customHeight="1" x14ac:dyDescent="0.3">
      <c r="A1529" s="8"/>
      <c r="B1529" s="8"/>
      <c r="C1529" s="8"/>
      <c r="D1529" s="8"/>
      <c r="E1529" s="8"/>
      <c r="F1529" s="8"/>
      <c r="G1529" s="8"/>
      <c r="H1529" s="8"/>
      <c r="I1529" s="8"/>
      <c r="J1529" s="8"/>
      <c r="K1529" s="8"/>
      <c r="L1529" s="8"/>
      <c r="M1529" s="8"/>
      <c r="N1529" s="8"/>
      <c r="O1529" s="8"/>
      <c r="P1529" s="8"/>
      <c r="Q1529" s="8"/>
    </row>
    <row r="1530" spans="1:17" ht="18" customHeight="1" x14ac:dyDescent="0.3">
      <c r="A1530" s="8"/>
      <c r="B1530" s="8"/>
      <c r="C1530" s="8"/>
      <c r="D1530" s="8"/>
      <c r="E1530" s="8"/>
      <c r="F1530" s="8"/>
      <c r="G1530" s="8"/>
      <c r="H1530" s="8"/>
      <c r="I1530" s="8"/>
      <c r="J1530" s="8"/>
      <c r="K1530" s="8"/>
      <c r="L1530" s="8"/>
      <c r="M1530" s="8"/>
      <c r="N1530" s="8"/>
      <c r="O1530" s="8"/>
      <c r="P1530" s="8"/>
      <c r="Q1530" s="8"/>
    </row>
    <row r="1531" spans="1:17" ht="18" customHeight="1" x14ac:dyDescent="0.3">
      <c r="A1531" s="8"/>
      <c r="B1531" s="8"/>
      <c r="C1531" s="8"/>
      <c r="D1531" s="8"/>
      <c r="E1531" s="8"/>
      <c r="F1531" s="8"/>
      <c r="G1531" s="8"/>
      <c r="H1531" s="8"/>
      <c r="I1531" s="8"/>
      <c r="J1531" s="8"/>
      <c r="K1531" s="8"/>
      <c r="L1531" s="8"/>
      <c r="M1531" s="8"/>
      <c r="N1531" s="8"/>
      <c r="O1531" s="8"/>
      <c r="P1531" s="8"/>
      <c r="Q1531" s="8"/>
    </row>
    <row r="1532" spans="1:17" ht="18" customHeight="1" x14ac:dyDescent="0.3">
      <c r="A1532" s="8"/>
      <c r="B1532" s="8"/>
      <c r="C1532" s="8"/>
      <c r="D1532" s="8"/>
      <c r="E1532" s="8"/>
      <c r="F1532" s="8"/>
      <c r="G1532" s="8"/>
      <c r="H1532" s="8"/>
      <c r="I1532" s="8"/>
      <c r="J1532" s="8"/>
      <c r="K1532" s="8"/>
      <c r="L1532" s="8"/>
      <c r="M1532" s="8"/>
      <c r="N1532" s="8"/>
      <c r="O1532" s="8"/>
      <c r="P1532" s="8"/>
      <c r="Q1532" s="8"/>
    </row>
    <row r="1533" spans="1:17" ht="18" customHeight="1" x14ac:dyDescent="0.3">
      <c r="A1533" s="8"/>
      <c r="B1533" s="8"/>
      <c r="C1533" s="8"/>
      <c r="D1533" s="8"/>
      <c r="E1533" s="8"/>
      <c r="F1533" s="8"/>
      <c r="G1533" s="8"/>
      <c r="H1533" s="8"/>
      <c r="I1533" s="8"/>
      <c r="J1533" s="8"/>
      <c r="K1533" s="8"/>
      <c r="L1533" s="8"/>
      <c r="M1533" s="8"/>
      <c r="N1533" s="8"/>
      <c r="O1533" s="8"/>
      <c r="P1533" s="8"/>
      <c r="Q1533" s="8"/>
    </row>
    <row r="1534" spans="1:17" ht="18" customHeight="1" x14ac:dyDescent="0.3">
      <c r="A1534" s="8"/>
      <c r="B1534" s="8"/>
      <c r="C1534" s="8"/>
      <c r="D1534" s="8"/>
      <c r="E1534" s="8"/>
      <c r="F1534" s="8"/>
      <c r="G1534" s="8"/>
      <c r="H1534" s="8"/>
      <c r="I1534" s="8"/>
      <c r="J1534" s="8"/>
      <c r="K1534" s="8"/>
      <c r="L1534" s="8"/>
      <c r="M1534" s="8"/>
      <c r="N1534" s="8"/>
      <c r="O1534" s="8"/>
      <c r="P1534" s="8"/>
      <c r="Q1534" s="8"/>
    </row>
    <row r="1535" spans="1:17" ht="18" customHeight="1" x14ac:dyDescent="0.3">
      <c r="A1535" s="8"/>
      <c r="B1535" s="8"/>
      <c r="C1535" s="8"/>
      <c r="D1535" s="8"/>
      <c r="E1535" s="8"/>
      <c r="F1535" s="8"/>
      <c r="G1535" s="8"/>
      <c r="H1535" s="8"/>
      <c r="I1535" s="8"/>
      <c r="J1535" s="8"/>
      <c r="K1535" s="8"/>
      <c r="L1535" s="8"/>
      <c r="M1535" s="8"/>
      <c r="N1535" s="8"/>
      <c r="O1535" s="8"/>
      <c r="P1535" s="8"/>
      <c r="Q1535" s="8"/>
    </row>
    <row r="1536" spans="1:17" ht="18" customHeight="1" x14ac:dyDescent="0.3">
      <c r="A1536" s="8"/>
      <c r="B1536" s="8"/>
      <c r="C1536" s="8"/>
      <c r="D1536" s="8"/>
      <c r="E1536" s="8"/>
      <c r="F1536" s="8"/>
      <c r="G1536" s="8"/>
      <c r="H1536" s="8"/>
      <c r="I1536" s="8"/>
      <c r="J1536" s="8"/>
      <c r="K1536" s="8"/>
      <c r="L1536" s="8"/>
      <c r="M1536" s="8"/>
      <c r="N1536" s="8"/>
      <c r="O1536" s="8"/>
      <c r="P1536" s="8"/>
      <c r="Q1536" s="8"/>
    </row>
    <row r="1537" spans="1:17" ht="18" customHeight="1" x14ac:dyDescent="0.3">
      <c r="A1537" s="8"/>
      <c r="B1537" s="8"/>
      <c r="C1537" s="8"/>
      <c r="D1537" s="8"/>
      <c r="E1537" s="8"/>
      <c r="F1537" s="8"/>
      <c r="G1537" s="8"/>
      <c r="H1537" s="8"/>
      <c r="I1537" s="8"/>
      <c r="J1537" s="8"/>
      <c r="K1537" s="8"/>
      <c r="L1537" s="8"/>
      <c r="M1537" s="8"/>
      <c r="N1537" s="8"/>
      <c r="O1537" s="8"/>
      <c r="P1537" s="8"/>
      <c r="Q1537" s="8"/>
    </row>
    <row r="1538" spans="1:17" ht="18" customHeight="1" x14ac:dyDescent="0.3">
      <c r="A1538" s="8"/>
      <c r="B1538" s="8"/>
      <c r="C1538" s="8"/>
      <c r="D1538" s="8"/>
      <c r="E1538" s="8"/>
      <c r="F1538" s="8"/>
      <c r="G1538" s="8"/>
      <c r="H1538" s="8"/>
      <c r="I1538" s="8"/>
      <c r="J1538" s="8"/>
      <c r="K1538" s="8"/>
      <c r="L1538" s="8"/>
      <c r="M1538" s="8"/>
      <c r="N1538" s="8"/>
      <c r="O1538" s="8"/>
      <c r="P1538" s="8"/>
      <c r="Q1538" s="8"/>
    </row>
    <row r="1539" spans="1:17" ht="18" customHeight="1" x14ac:dyDescent="0.3">
      <c r="A1539" s="8"/>
      <c r="B1539" s="8"/>
      <c r="C1539" s="8"/>
      <c r="D1539" s="8"/>
      <c r="E1539" s="8"/>
      <c r="F1539" s="8"/>
      <c r="G1539" s="8"/>
      <c r="H1539" s="8"/>
      <c r="I1539" s="8"/>
      <c r="J1539" s="8"/>
      <c r="K1539" s="8"/>
      <c r="L1539" s="8"/>
      <c r="M1539" s="8"/>
      <c r="N1539" s="8"/>
      <c r="O1539" s="8"/>
      <c r="P1539" s="8"/>
      <c r="Q1539" s="8"/>
    </row>
    <row r="1540" spans="1:17" ht="18" customHeight="1" x14ac:dyDescent="0.3">
      <c r="A1540" s="8"/>
      <c r="B1540" s="8"/>
      <c r="C1540" s="8"/>
      <c r="D1540" s="8"/>
      <c r="E1540" s="8"/>
      <c r="F1540" s="8"/>
      <c r="G1540" s="8"/>
      <c r="H1540" s="8"/>
      <c r="I1540" s="8"/>
      <c r="J1540" s="8"/>
      <c r="K1540" s="8"/>
      <c r="L1540" s="8"/>
      <c r="M1540" s="8"/>
      <c r="N1540" s="8"/>
      <c r="O1540" s="8"/>
      <c r="P1540" s="8"/>
      <c r="Q1540" s="8"/>
    </row>
    <row r="1541" spans="1:17" ht="18" customHeight="1" x14ac:dyDescent="0.3">
      <c r="A1541" s="8"/>
      <c r="B1541" s="8"/>
      <c r="C1541" s="8"/>
      <c r="D1541" s="8"/>
      <c r="E1541" s="8"/>
      <c r="F1541" s="8"/>
      <c r="G1541" s="8"/>
      <c r="H1541" s="8"/>
      <c r="I1541" s="8"/>
      <c r="J1541" s="8"/>
      <c r="K1541" s="8"/>
      <c r="L1541" s="8"/>
      <c r="M1541" s="8"/>
      <c r="N1541" s="8"/>
      <c r="O1541" s="8"/>
      <c r="P1541" s="8"/>
      <c r="Q1541" s="8"/>
    </row>
    <row r="1542" spans="1:17" ht="18" customHeight="1" x14ac:dyDescent="0.3">
      <c r="A1542" s="8"/>
      <c r="B1542" s="8"/>
      <c r="C1542" s="8"/>
      <c r="D1542" s="8"/>
      <c r="E1542" s="8"/>
      <c r="F1542" s="8"/>
      <c r="G1542" s="8"/>
      <c r="H1542" s="8"/>
      <c r="I1542" s="8"/>
      <c r="J1542" s="8"/>
      <c r="K1542" s="8"/>
      <c r="L1542" s="8"/>
      <c r="M1542" s="8"/>
      <c r="N1542" s="8"/>
      <c r="O1542" s="8"/>
      <c r="P1542" s="8"/>
      <c r="Q1542" s="8"/>
    </row>
    <row r="1543" spans="1:17" ht="18" customHeight="1" x14ac:dyDescent="0.3">
      <c r="A1543" s="8"/>
      <c r="B1543" s="8"/>
      <c r="C1543" s="8"/>
      <c r="D1543" s="8"/>
      <c r="E1543" s="8"/>
      <c r="F1543" s="8"/>
      <c r="G1543" s="8"/>
      <c r="H1543" s="8"/>
      <c r="I1543" s="8"/>
      <c r="J1543" s="8"/>
      <c r="K1543" s="8"/>
      <c r="L1543" s="8"/>
      <c r="M1543" s="8"/>
      <c r="N1543" s="8"/>
      <c r="O1543" s="8"/>
      <c r="P1543" s="8"/>
      <c r="Q1543" s="8"/>
    </row>
    <row r="1544" spans="1:17" ht="18" customHeight="1" x14ac:dyDescent="0.3">
      <c r="A1544" s="8"/>
      <c r="B1544" s="8"/>
      <c r="C1544" s="8"/>
      <c r="D1544" s="8"/>
      <c r="E1544" s="8"/>
      <c r="F1544" s="8"/>
      <c r="G1544" s="8"/>
      <c r="H1544" s="8"/>
      <c r="I1544" s="8"/>
      <c r="J1544" s="8"/>
      <c r="K1544" s="8"/>
      <c r="L1544" s="8"/>
      <c r="M1544" s="8"/>
      <c r="N1544" s="8"/>
      <c r="O1544" s="8"/>
      <c r="P1544" s="8"/>
      <c r="Q1544" s="8"/>
    </row>
    <row r="1545" spans="1:17" ht="18" customHeight="1" x14ac:dyDescent="0.3">
      <c r="A1545" s="8"/>
      <c r="B1545" s="8"/>
      <c r="C1545" s="8"/>
      <c r="D1545" s="8"/>
      <c r="E1545" s="8"/>
      <c r="F1545" s="8"/>
      <c r="G1545" s="8"/>
      <c r="H1545" s="8"/>
      <c r="I1545" s="8"/>
      <c r="J1545" s="8"/>
      <c r="K1545" s="8"/>
      <c r="L1545" s="8"/>
      <c r="M1545" s="8"/>
      <c r="N1545" s="8"/>
      <c r="O1545" s="8"/>
      <c r="P1545" s="8"/>
      <c r="Q1545" s="8"/>
    </row>
    <row r="1546" spans="1:17" ht="18" customHeight="1" x14ac:dyDescent="0.3">
      <c r="A1546" s="8"/>
      <c r="B1546" s="8"/>
      <c r="C1546" s="8"/>
      <c r="D1546" s="8"/>
      <c r="E1546" s="8"/>
      <c r="F1546" s="8"/>
      <c r="G1546" s="8"/>
      <c r="H1546" s="8"/>
      <c r="I1546" s="8"/>
      <c r="J1546" s="8"/>
      <c r="K1546" s="8"/>
      <c r="L1546" s="8"/>
      <c r="M1546" s="8"/>
      <c r="N1546" s="8"/>
      <c r="O1546" s="8"/>
      <c r="P1546" s="8"/>
      <c r="Q1546" s="8"/>
    </row>
    <row r="1547" spans="1:17" ht="18" customHeight="1" x14ac:dyDescent="0.3">
      <c r="A1547" s="8"/>
      <c r="B1547" s="8"/>
      <c r="C1547" s="8"/>
      <c r="D1547" s="8"/>
      <c r="E1547" s="8"/>
      <c r="F1547" s="8"/>
      <c r="G1547" s="8"/>
      <c r="H1547" s="8"/>
      <c r="I1547" s="8"/>
      <c r="J1547" s="8"/>
      <c r="K1547" s="8"/>
      <c r="L1547" s="8"/>
      <c r="M1547" s="8"/>
      <c r="N1547" s="8"/>
      <c r="O1547" s="8"/>
      <c r="P1547" s="8"/>
      <c r="Q1547" s="8"/>
    </row>
    <row r="1548" spans="1:17" ht="18" customHeight="1" x14ac:dyDescent="0.3">
      <c r="A1548" s="8"/>
      <c r="B1548" s="8"/>
      <c r="C1548" s="8"/>
      <c r="D1548" s="8"/>
      <c r="E1548" s="8"/>
      <c r="F1548" s="8"/>
      <c r="G1548" s="8"/>
      <c r="H1548" s="8"/>
      <c r="I1548" s="8"/>
      <c r="J1548" s="8"/>
      <c r="K1548" s="8"/>
      <c r="L1548" s="8"/>
      <c r="M1548" s="8"/>
      <c r="N1548" s="8"/>
      <c r="O1548" s="8"/>
      <c r="P1548" s="8"/>
      <c r="Q1548" s="8"/>
    </row>
    <row r="1549" spans="1:17" ht="18" customHeight="1" x14ac:dyDescent="0.3">
      <c r="A1549" s="8"/>
      <c r="B1549" s="8"/>
      <c r="C1549" s="8"/>
      <c r="D1549" s="8"/>
      <c r="E1549" s="8"/>
      <c r="F1549" s="8"/>
      <c r="G1549" s="8"/>
      <c r="H1549" s="8"/>
      <c r="I1549" s="8"/>
      <c r="J1549" s="8"/>
      <c r="K1549" s="8"/>
      <c r="L1549" s="8"/>
      <c r="M1549" s="8"/>
      <c r="N1549" s="8"/>
      <c r="O1549" s="8"/>
      <c r="P1549" s="8"/>
      <c r="Q1549" s="8"/>
    </row>
    <row r="1550" spans="1:17" ht="18" customHeight="1" x14ac:dyDescent="0.3">
      <c r="A1550" s="8"/>
      <c r="B1550" s="8"/>
      <c r="C1550" s="8"/>
      <c r="D1550" s="8"/>
      <c r="E1550" s="8"/>
      <c r="F1550" s="8"/>
      <c r="G1550" s="8"/>
      <c r="H1550" s="8"/>
      <c r="I1550" s="8"/>
      <c r="J1550" s="8"/>
      <c r="K1550" s="8"/>
      <c r="L1550" s="8"/>
      <c r="M1550" s="8"/>
      <c r="N1550" s="8"/>
      <c r="O1550" s="8"/>
      <c r="P1550" s="8"/>
      <c r="Q1550" s="8"/>
    </row>
    <row r="1551" spans="1:17" ht="18" customHeight="1" x14ac:dyDescent="0.3">
      <c r="A1551" s="8"/>
      <c r="B1551" s="8"/>
      <c r="C1551" s="8"/>
      <c r="D1551" s="8"/>
      <c r="E1551" s="8"/>
      <c r="F1551" s="8"/>
      <c r="G1551" s="8"/>
      <c r="H1551" s="8"/>
      <c r="I1551" s="8"/>
      <c r="J1551" s="8"/>
      <c r="K1551" s="8"/>
      <c r="L1551" s="8"/>
      <c r="M1551" s="8"/>
      <c r="N1551" s="8"/>
      <c r="O1551" s="8"/>
      <c r="P1551" s="8"/>
      <c r="Q1551" s="8"/>
    </row>
    <row r="1552" spans="1:17" ht="18" customHeight="1" x14ac:dyDescent="0.3">
      <c r="A1552" s="8"/>
      <c r="B1552" s="8"/>
      <c r="C1552" s="8"/>
      <c r="D1552" s="8"/>
      <c r="E1552" s="8"/>
      <c r="F1552" s="8"/>
      <c r="G1552" s="8"/>
      <c r="H1552" s="8"/>
      <c r="I1552" s="8"/>
      <c r="J1552" s="8"/>
      <c r="K1552" s="8"/>
      <c r="L1552" s="8"/>
      <c r="M1552" s="8"/>
      <c r="N1552" s="8"/>
      <c r="O1552" s="8"/>
      <c r="P1552" s="8"/>
      <c r="Q1552" s="8"/>
    </row>
    <row r="1553" spans="1:17" ht="18" customHeight="1" x14ac:dyDescent="0.3">
      <c r="A1553" s="8"/>
      <c r="B1553" s="8"/>
      <c r="C1553" s="8"/>
      <c r="D1553" s="8"/>
      <c r="E1553" s="8"/>
      <c r="F1553" s="8"/>
      <c r="G1553" s="8"/>
      <c r="H1553" s="8"/>
      <c r="I1553" s="8"/>
      <c r="J1553" s="8"/>
      <c r="K1553" s="8"/>
      <c r="L1553" s="8"/>
      <c r="M1553" s="8"/>
      <c r="N1553" s="8"/>
      <c r="O1553" s="8"/>
      <c r="P1553" s="8"/>
      <c r="Q1553" s="8"/>
    </row>
    <row r="1554" spans="1:17" ht="18" customHeight="1" x14ac:dyDescent="0.3">
      <c r="A1554" s="8"/>
      <c r="B1554" s="8"/>
      <c r="C1554" s="8"/>
      <c r="D1554" s="8"/>
      <c r="E1554" s="8"/>
      <c r="F1554" s="8"/>
      <c r="G1554" s="8"/>
      <c r="H1554" s="8"/>
      <c r="I1554" s="8"/>
      <c r="J1554" s="8"/>
      <c r="K1554" s="8"/>
      <c r="L1554" s="8"/>
      <c r="M1554" s="8"/>
      <c r="N1554" s="8"/>
      <c r="O1554" s="8"/>
      <c r="P1554" s="8"/>
      <c r="Q1554" s="8"/>
    </row>
    <row r="1555" spans="1:17" ht="18" customHeight="1" x14ac:dyDescent="0.3">
      <c r="A1555" s="8"/>
      <c r="B1555" s="8"/>
      <c r="C1555" s="8"/>
      <c r="D1555" s="8"/>
      <c r="E1555" s="8"/>
      <c r="F1555" s="8"/>
      <c r="G1555" s="8"/>
      <c r="H1555" s="8"/>
      <c r="I1555" s="8"/>
      <c r="J1555" s="8"/>
      <c r="K1555" s="8"/>
      <c r="L1555" s="8"/>
      <c r="M1555" s="8"/>
      <c r="N1555" s="8"/>
      <c r="O1555" s="8"/>
      <c r="P1555" s="8"/>
      <c r="Q1555" s="8"/>
    </row>
    <row r="1556" spans="1:17" ht="18" customHeight="1" x14ac:dyDescent="0.3">
      <c r="A1556" s="8"/>
      <c r="B1556" s="8"/>
      <c r="C1556" s="8"/>
      <c r="D1556" s="8"/>
      <c r="E1556" s="8"/>
      <c r="F1556" s="8"/>
      <c r="G1556" s="8"/>
      <c r="H1556" s="8"/>
      <c r="I1556" s="8"/>
      <c r="J1556" s="8"/>
      <c r="K1556" s="8"/>
      <c r="L1556" s="8"/>
      <c r="M1556" s="8"/>
      <c r="N1556" s="8"/>
      <c r="O1556" s="8"/>
      <c r="P1556" s="8"/>
      <c r="Q1556" s="8"/>
    </row>
    <row r="1557" spans="1:17" ht="18" customHeight="1" x14ac:dyDescent="0.3">
      <c r="A1557" s="8"/>
      <c r="B1557" s="8"/>
      <c r="C1557" s="8"/>
      <c r="D1557" s="8"/>
      <c r="E1557" s="8"/>
      <c r="F1557" s="8"/>
      <c r="G1557" s="8"/>
      <c r="H1557" s="8"/>
      <c r="I1557" s="8"/>
      <c r="J1557" s="8"/>
      <c r="K1557" s="8"/>
      <c r="L1557" s="8"/>
      <c r="M1557" s="8"/>
      <c r="N1557" s="8"/>
      <c r="O1557" s="8"/>
      <c r="P1557" s="8"/>
      <c r="Q1557" s="8"/>
    </row>
    <row r="1558" spans="1:17" ht="18" customHeight="1" x14ac:dyDescent="0.3">
      <c r="A1558" s="8"/>
      <c r="B1558" s="8"/>
      <c r="C1558" s="8"/>
      <c r="D1558" s="8"/>
      <c r="E1558" s="8"/>
      <c r="F1558" s="8"/>
      <c r="G1558" s="8"/>
      <c r="H1558" s="8"/>
      <c r="I1558" s="8"/>
      <c r="J1558" s="8"/>
      <c r="K1558" s="8"/>
      <c r="L1558" s="8"/>
      <c r="M1558" s="8"/>
      <c r="N1558" s="8"/>
      <c r="O1558" s="8"/>
      <c r="P1558" s="8"/>
      <c r="Q1558" s="8"/>
    </row>
    <row r="1559" spans="1:17" ht="18" customHeight="1" x14ac:dyDescent="0.3">
      <c r="A1559" s="8"/>
      <c r="B1559" s="8"/>
      <c r="C1559" s="8"/>
      <c r="D1559" s="8"/>
      <c r="E1559" s="8"/>
      <c r="F1559" s="8"/>
      <c r="G1559" s="8"/>
      <c r="H1559" s="8"/>
      <c r="I1559" s="8"/>
      <c r="J1559" s="8"/>
      <c r="K1559" s="8"/>
      <c r="L1559" s="8"/>
      <c r="M1559" s="8"/>
      <c r="N1559" s="8"/>
      <c r="O1559" s="8"/>
      <c r="P1559" s="8"/>
      <c r="Q1559" s="8"/>
    </row>
    <row r="1560" spans="1:17" ht="18" customHeight="1" x14ac:dyDescent="0.3">
      <c r="A1560" s="8"/>
      <c r="B1560" s="8"/>
      <c r="C1560" s="8"/>
      <c r="D1560" s="8"/>
      <c r="E1560" s="8"/>
      <c r="F1560" s="8"/>
      <c r="G1560" s="8"/>
      <c r="H1560" s="8"/>
      <c r="I1560" s="8"/>
      <c r="J1560" s="8"/>
      <c r="K1560" s="8"/>
      <c r="L1560" s="8"/>
      <c r="M1560" s="8"/>
      <c r="N1560" s="8"/>
      <c r="O1560" s="8"/>
      <c r="P1560" s="8"/>
      <c r="Q1560" s="8"/>
    </row>
    <row r="1561" spans="1:17" ht="18" customHeight="1" x14ac:dyDescent="0.3">
      <c r="A1561" s="8"/>
      <c r="B1561" s="8"/>
      <c r="C1561" s="8"/>
      <c r="D1561" s="8"/>
      <c r="E1561" s="8"/>
      <c r="F1561" s="8"/>
      <c r="G1561" s="8"/>
      <c r="H1561" s="8"/>
      <c r="I1561" s="8"/>
      <c r="J1561" s="8"/>
      <c r="K1561" s="8"/>
      <c r="L1561" s="8"/>
      <c r="M1561" s="8"/>
      <c r="N1561" s="8"/>
      <c r="O1561" s="8"/>
      <c r="P1561" s="8"/>
      <c r="Q1561" s="8"/>
    </row>
    <row r="1562" spans="1:17" ht="18" customHeight="1" x14ac:dyDescent="0.3">
      <c r="A1562" s="8"/>
      <c r="B1562" s="8"/>
      <c r="C1562" s="8"/>
      <c r="D1562" s="8"/>
      <c r="E1562" s="8"/>
      <c r="F1562" s="8"/>
      <c r="G1562" s="8"/>
      <c r="H1562" s="8"/>
      <c r="I1562" s="8"/>
      <c r="J1562" s="8"/>
      <c r="K1562" s="8"/>
      <c r="L1562" s="8"/>
      <c r="M1562" s="8"/>
      <c r="N1562" s="8"/>
      <c r="O1562" s="8"/>
      <c r="P1562" s="8"/>
      <c r="Q1562" s="8"/>
    </row>
    <row r="1563" spans="1:17" ht="18" customHeight="1" x14ac:dyDescent="0.3">
      <c r="A1563" s="8"/>
      <c r="B1563" s="8"/>
      <c r="C1563" s="8"/>
      <c r="D1563" s="8"/>
      <c r="E1563" s="8"/>
      <c r="F1563" s="8"/>
      <c r="G1563" s="8"/>
      <c r="H1563" s="8"/>
      <c r="I1563" s="8"/>
      <c r="J1563" s="8"/>
      <c r="K1563" s="8"/>
      <c r="L1563" s="8"/>
      <c r="M1563" s="8"/>
      <c r="N1563" s="8"/>
      <c r="O1563" s="8"/>
      <c r="P1563" s="8"/>
      <c r="Q1563" s="8"/>
    </row>
    <row r="1564" spans="1:17" ht="18" customHeight="1" x14ac:dyDescent="0.3">
      <c r="A1564" s="8"/>
      <c r="B1564" s="8"/>
      <c r="C1564" s="8"/>
      <c r="D1564" s="8"/>
      <c r="E1564" s="8"/>
      <c r="F1564" s="8"/>
      <c r="G1564" s="8"/>
      <c r="H1564" s="8"/>
      <c r="I1564" s="8"/>
      <c r="J1564" s="8"/>
      <c r="K1564" s="8"/>
      <c r="L1564" s="8"/>
      <c r="M1564" s="8"/>
      <c r="N1564" s="8"/>
      <c r="O1564" s="8"/>
      <c r="P1564" s="8"/>
      <c r="Q1564" s="8"/>
    </row>
    <row r="1565" spans="1:17" ht="18" customHeight="1" x14ac:dyDescent="0.3">
      <c r="A1565" s="8"/>
      <c r="B1565" s="8"/>
      <c r="C1565" s="8"/>
      <c r="D1565" s="8"/>
      <c r="E1565" s="8"/>
      <c r="F1565" s="8"/>
      <c r="G1565" s="8"/>
      <c r="H1565" s="8"/>
      <c r="I1565" s="8"/>
      <c r="J1565" s="8"/>
      <c r="K1565" s="8"/>
      <c r="L1565" s="8"/>
      <c r="M1565" s="8"/>
      <c r="N1565" s="8"/>
      <c r="O1565" s="8"/>
      <c r="P1565" s="8"/>
      <c r="Q1565" s="8"/>
    </row>
    <row r="1566" spans="1:17" ht="18" customHeight="1" x14ac:dyDescent="0.3">
      <c r="A1566" s="8"/>
      <c r="B1566" s="8"/>
      <c r="C1566" s="8"/>
      <c r="D1566" s="8"/>
      <c r="E1566" s="8"/>
      <c r="F1566" s="8"/>
      <c r="G1566" s="8"/>
      <c r="H1566" s="8"/>
      <c r="I1566" s="8"/>
      <c r="J1566" s="8"/>
      <c r="K1566" s="8"/>
      <c r="L1566" s="8"/>
      <c r="M1566" s="8"/>
      <c r="N1566" s="8"/>
      <c r="O1566" s="8"/>
      <c r="P1566" s="8"/>
      <c r="Q1566" s="8"/>
    </row>
    <row r="1567" spans="1:17" ht="18" customHeight="1" x14ac:dyDescent="0.3">
      <c r="A1567" s="8"/>
      <c r="B1567" s="8"/>
      <c r="C1567" s="8"/>
      <c r="D1567" s="8"/>
      <c r="E1567" s="8"/>
      <c r="F1567" s="8"/>
      <c r="G1567" s="8"/>
      <c r="H1567" s="8"/>
      <c r="I1567" s="8"/>
      <c r="J1567" s="8"/>
      <c r="K1567" s="8"/>
      <c r="L1567" s="8"/>
      <c r="M1567" s="8"/>
      <c r="N1567" s="8"/>
      <c r="O1567" s="8"/>
      <c r="P1567" s="8"/>
      <c r="Q1567" s="8"/>
    </row>
    <row r="1568" spans="1:17" ht="18" customHeight="1" x14ac:dyDescent="0.3">
      <c r="A1568" s="8"/>
      <c r="B1568" s="8"/>
      <c r="C1568" s="8"/>
      <c r="D1568" s="8"/>
      <c r="E1568" s="8"/>
      <c r="F1568" s="8"/>
      <c r="G1568" s="8"/>
      <c r="H1568" s="8"/>
      <c r="I1568" s="8"/>
      <c r="J1568" s="8"/>
      <c r="K1568" s="8"/>
      <c r="L1568" s="8"/>
      <c r="M1568" s="8"/>
      <c r="N1568" s="8"/>
      <c r="O1568" s="8"/>
      <c r="P1568" s="8"/>
      <c r="Q1568" s="8"/>
    </row>
    <row r="1569" spans="1:17" ht="18" customHeight="1" x14ac:dyDescent="0.3">
      <c r="A1569" s="8"/>
      <c r="B1569" s="8"/>
      <c r="C1569" s="8"/>
      <c r="D1569" s="8"/>
      <c r="E1569" s="8"/>
      <c r="F1569" s="8"/>
      <c r="G1569" s="8"/>
      <c r="H1569" s="8"/>
      <c r="I1569" s="8"/>
      <c r="J1569" s="8"/>
      <c r="K1569" s="8"/>
      <c r="L1569" s="8"/>
      <c r="M1569" s="8"/>
      <c r="N1569" s="8"/>
      <c r="O1569" s="8"/>
      <c r="P1569" s="8"/>
      <c r="Q1569" s="8"/>
    </row>
    <row r="1570" spans="1:17" ht="18" customHeight="1" x14ac:dyDescent="0.3">
      <c r="A1570" s="8"/>
      <c r="B1570" s="8"/>
      <c r="C1570" s="8"/>
      <c r="D1570" s="8"/>
      <c r="E1570" s="8"/>
      <c r="F1570" s="8"/>
      <c r="G1570" s="8"/>
      <c r="H1570" s="8"/>
      <c r="I1570" s="8"/>
      <c r="J1570" s="8"/>
      <c r="K1570" s="8"/>
      <c r="L1570" s="8"/>
      <c r="M1570" s="8"/>
      <c r="N1570" s="8"/>
      <c r="O1570" s="8"/>
      <c r="P1570" s="8"/>
      <c r="Q1570" s="8"/>
    </row>
    <row r="1571" spans="1:17" ht="18" customHeight="1" x14ac:dyDescent="0.3">
      <c r="A1571" s="8"/>
      <c r="B1571" s="8"/>
      <c r="C1571" s="8"/>
      <c r="D1571" s="8"/>
      <c r="E1571" s="8"/>
      <c r="F1571" s="8"/>
      <c r="G1571" s="8"/>
      <c r="H1571" s="8"/>
      <c r="I1571" s="8"/>
      <c r="J1571" s="8"/>
      <c r="K1571" s="8"/>
      <c r="L1571" s="8"/>
      <c r="M1571" s="8"/>
      <c r="N1571" s="8"/>
      <c r="O1571" s="8"/>
      <c r="P1571" s="8"/>
      <c r="Q1571" s="8"/>
    </row>
    <row r="1572" spans="1:17" ht="18" customHeight="1" x14ac:dyDescent="0.3">
      <c r="A1572" s="8"/>
      <c r="B1572" s="8"/>
      <c r="C1572" s="8"/>
      <c r="D1572" s="8"/>
      <c r="E1572" s="8"/>
      <c r="F1572" s="8"/>
      <c r="G1572" s="8"/>
      <c r="H1572" s="8"/>
      <c r="I1572" s="8"/>
      <c r="J1572" s="8"/>
      <c r="K1572" s="8"/>
      <c r="L1572" s="8"/>
      <c r="M1572" s="8"/>
      <c r="N1572" s="8"/>
      <c r="O1572" s="8"/>
      <c r="P1572" s="8"/>
      <c r="Q1572" s="8"/>
    </row>
    <row r="1573" spans="1:17" ht="18" customHeight="1" x14ac:dyDescent="0.3">
      <c r="A1573" s="8"/>
      <c r="B1573" s="8"/>
      <c r="C1573" s="8"/>
      <c r="D1573" s="8"/>
      <c r="E1573" s="8"/>
      <c r="F1573" s="8"/>
      <c r="G1573" s="8"/>
      <c r="H1573" s="8"/>
      <c r="I1573" s="8"/>
      <c r="J1573" s="8"/>
      <c r="K1573" s="8"/>
      <c r="L1573" s="8"/>
      <c r="M1573" s="8"/>
      <c r="N1573" s="8"/>
      <c r="O1573" s="8"/>
      <c r="P1573" s="8"/>
      <c r="Q1573" s="8"/>
    </row>
    <row r="1574" spans="1:17" ht="18" customHeight="1" x14ac:dyDescent="0.3">
      <c r="A1574" s="8"/>
      <c r="B1574" s="8"/>
      <c r="C1574" s="8"/>
      <c r="D1574" s="8"/>
      <c r="E1574" s="8"/>
      <c r="F1574" s="8"/>
      <c r="G1574" s="8"/>
      <c r="H1574" s="8"/>
      <c r="I1574" s="8"/>
      <c r="J1574" s="8"/>
      <c r="K1574" s="8"/>
      <c r="L1574" s="8"/>
      <c r="M1574" s="8"/>
      <c r="N1574" s="8"/>
      <c r="O1574" s="8"/>
      <c r="P1574" s="8"/>
      <c r="Q1574" s="8"/>
    </row>
    <row r="1575" spans="1:17" ht="18" customHeight="1" x14ac:dyDescent="0.3">
      <c r="A1575" s="8"/>
      <c r="B1575" s="8"/>
      <c r="C1575" s="8"/>
      <c r="D1575" s="8"/>
      <c r="E1575" s="8"/>
      <c r="F1575" s="8"/>
      <c r="G1575" s="8"/>
      <c r="H1575" s="8"/>
      <c r="I1575" s="8"/>
      <c r="J1575" s="8"/>
      <c r="K1575" s="8"/>
      <c r="L1575" s="8"/>
      <c r="M1575" s="8"/>
      <c r="N1575" s="8"/>
      <c r="O1575" s="8"/>
      <c r="P1575" s="8"/>
      <c r="Q1575" s="8"/>
    </row>
    <row r="1576" spans="1:17" ht="18" customHeight="1" x14ac:dyDescent="0.3">
      <c r="A1576" s="8"/>
      <c r="B1576" s="8"/>
      <c r="C1576" s="8"/>
      <c r="D1576" s="8"/>
      <c r="E1576" s="8"/>
      <c r="F1576" s="8"/>
      <c r="G1576" s="8"/>
      <c r="H1576" s="8"/>
      <c r="I1576" s="8"/>
      <c r="J1576" s="8"/>
      <c r="K1576" s="8"/>
      <c r="L1576" s="8"/>
      <c r="M1576" s="8"/>
      <c r="N1576" s="8"/>
      <c r="O1576" s="8"/>
      <c r="P1576" s="8"/>
      <c r="Q1576" s="8"/>
    </row>
    <row r="1577" spans="1:17" ht="18" customHeight="1" x14ac:dyDescent="0.3">
      <c r="A1577" s="8"/>
      <c r="B1577" s="8"/>
      <c r="C1577" s="8"/>
      <c r="D1577" s="8"/>
      <c r="E1577" s="8"/>
      <c r="F1577" s="8"/>
      <c r="G1577" s="8"/>
      <c r="H1577" s="8"/>
      <c r="I1577" s="8"/>
      <c r="J1577" s="8"/>
      <c r="K1577" s="8"/>
      <c r="L1577" s="8"/>
      <c r="M1577" s="8"/>
      <c r="N1577" s="8"/>
      <c r="O1577" s="8"/>
      <c r="P1577" s="8"/>
      <c r="Q1577" s="8"/>
    </row>
    <row r="1578" spans="1:17" ht="18" customHeight="1" x14ac:dyDescent="0.3">
      <c r="A1578" s="8"/>
      <c r="B1578" s="8"/>
      <c r="C1578" s="8"/>
      <c r="D1578" s="8"/>
      <c r="E1578" s="8"/>
      <c r="F1578" s="8"/>
      <c r="G1578" s="8"/>
      <c r="H1578" s="8"/>
      <c r="I1578" s="8"/>
      <c r="J1578" s="8"/>
      <c r="K1578" s="8"/>
      <c r="L1578" s="8"/>
      <c r="M1578" s="8"/>
      <c r="N1578" s="8"/>
      <c r="O1578" s="8"/>
      <c r="P1578" s="8"/>
      <c r="Q1578" s="8"/>
    </row>
    <row r="1579" spans="1:17" ht="18" customHeight="1" x14ac:dyDescent="0.3">
      <c r="A1579" s="8"/>
      <c r="B1579" s="8"/>
      <c r="C1579" s="8"/>
      <c r="D1579" s="8"/>
      <c r="E1579" s="8"/>
      <c r="F1579" s="8"/>
      <c r="G1579" s="8"/>
      <c r="H1579" s="8"/>
      <c r="I1579" s="8"/>
      <c r="J1579" s="8"/>
      <c r="K1579" s="8"/>
      <c r="L1579" s="8"/>
      <c r="M1579" s="8"/>
      <c r="N1579" s="8"/>
      <c r="O1579" s="8"/>
      <c r="P1579" s="8"/>
      <c r="Q1579" s="8"/>
    </row>
    <row r="1580" spans="1:17" ht="18" customHeight="1" x14ac:dyDescent="0.3">
      <c r="A1580" s="8"/>
      <c r="B1580" s="8"/>
      <c r="C1580" s="8"/>
      <c r="D1580" s="8"/>
      <c r="E1580" s="8"/>
      <c r="F1580" s="8"/>
      <c r="G1580" s="8"/>
      <c r="H1580" s="8"/>
      <c r="I1580" s="8"/>
      <c r="J1580" s="8"/>
      <c r="K1580" s="8"/>
      <c r="L1580" s="8"/>
      <c r="M1580" s="8"/>
      <c r="N1580" s="8"/>
      <c r="O1580" s="8"/>
      <c r="P1580" s="8"/>
      <c r="Q1580" s="8"/>
    </row>
    <row r="1581" spans="1:17" ht="18" customHeight="1" x14ac:dyDescent="0.3">
      <c r="A1581" s="8"/>
      <c r="B1581" s="8"/>
      <c r="C1581" s="8"/>
      <c r="D1581" s="8"/>
      <c r="E1581" s="8"/>
      <c r="F1581" s="8"/>
      <c r="G1581" s="8"/>
      <c r="H1581" s="8"/>
      <c r="I1581" s="8"/>
      <c r="J1581" s="8"/>
      <c r="K1581" s="8"/>
      <c r="L1581" s="8"/>
      <c r="M1581" s="8"/>
      <c r="N1581" s="8"/>
      <c r="O1581" s="8"/>
      <c r="P1581" s="8"/>
      <c r="Q1581" s="8"/>
    </row>
    <row r="1582" spans="1:17" ht="18" customHeight="1" x14ac:dyDescent="0.3">
      <c r="A1582" s="8"/>
      <c r="B1582" s="8"/>
      <c r="C1582" s="8"/>
      <c r="D1582" s="8"/>
      <c r="E1582" s="8"/>
      <c r="F1582" s="8"/>
      <c r="G1582" s="8"/>
      <c r="H1582" s="8"/>
      <c r="I1582" s="8"/>
      <c r="J1582" s="8"/>
      <c r="K1582" s="8"/>
      <c r="L1582" s="8"/>
      <c r="M1582" s="8"/>
      <c r="N1582" s="8"/>
      <c r="O1582" s="8"/>
      <c r="P1582" s="8"/>
      <c r="Q1582" s="8"/>
    </row>
    <row r="1583" spans="1:17" ht="18" customHeight="1" x14ac:dyDescent="0.3">
      <c r="A1583" s="8"/>
      <c r="B1583" s="8"/>
      <c r="C1583" s="8"/>
      <c r="D1583" s="8"/>
      <c r="E1583" s="8"/>
      <c r="F1583" s="8"/>
      <c r="G1583" s="8"/>
      <c r="H1583" s="8"/>
      <c r="I1583" s="8"/>
      <c r="J1583" s="8"/>
      <c r="K1583" s="8"/>
      <c r="L1583" s="8"/>
      <c r="M1583" s="8"/>
      <c r="N1583" s="8"/>
      <c r="O1583" s="8"/>
      <c r="P1583" s="8"/>
      <c r="Q1583" s="8"/>
    </row>
    <row r="1584" spans="1:17" ht="18" customHeight="1" x14ac:dyDescent="0.3">
      <c r="A1584" s="8"/>
      <c r="B1584" s="8"/>
      <c r="C1584" s="8"/>
      <c r="D1584" s="8"/>
      <c r="E1584" s="8"/>
      <c r="F1584" s="8"/>
      <c r="G1584" s="8"/>
      <c r="H1584" s="8"/>
      <c r="I1584" s="8"/>
      <c r="J1584" s="8"/>
      <c r="K1584" s="8"/>
      <c r="L1584" s="8"/>
      <c r="M1584" s="8"/>
      <c r="N1584" s="8"/>
      <c r="O1584" s="8"/>
      <c r="P1584" s="8"/>
      <c r="Q1584" s="8"/>
    </row>
    <row r="1585" spans="1:17" ht="18" customHeight="1" x14ac:dyDescent="0.3">
      <c r="A1585" s="8"/>
      <c r="B1585" s="8"/>
      <c r="C1585" s="8"/>
      <c r="D1585" s="8"/>
      <c r="E1585" s="8"/>
      <c r="F1585" s="8"/>
      <c r="G1585" s="8"/>
      <c r="H1585" s="8"/>
      <c r="I1585" s="8"/>
      <c r="J1585" s="8"/>
      <c r="K1585" s="8"/>
      <c r="L1585" s="8"/>
      <c r="M1585" s="8"/>
      <c r="N1585" s="8"/>
      <c r="O1585" s="8"/>
      <c r="P1585" s="8"/>
      <c r="Q1585" s="8"/>
    </row>
    <row r="1586" spans="1:17" ht="18" customHeight="1" x14ac:dyDescent="0.3">
      <c r="A1586" s="8"/>
      <c r="B1586" s="8"/>
      <c r="C1586" s="8"/>
      <c r="D1586" s="8"/>
      <c r="E1586" s="8"/>
      <c r="F1586" s="8"/>
      <c r="G1586" s="8"/>
      <c r="H1586" s="8"/>
      <c r="I1586" s="8"/>
      <c r="J1586" s="8"/>
      <c r="K1586" s="8"/>
      <c r="L1586" s="8"/>
      <c r="M1586" s="8"/>
      <c r="N1586" s="8"/>
      <c r="O1586" s="8"/>
      <c r="P1586" s="8"/>
      <c r="Q1586" s="8"/>
    </row>
    <row r="1587" spans="1:17" ht="18" customHeight="1" x14ac:dyDescent="0.3">
      <c r="A1587" s="8"/>
      <c r="B1587" s="8"/>
      <c r="C1587" s="8"/>
      <c r="D1587" s="8"/>
      <c r="E1587" s="8"/>
      <c r="F1587" s="8"/>
      <c r="G1587" s="8"/>
      <c r="H1587" s="8"/>
      <c r="I1587" s="8"/>
      <c r="J1587" s="8"/>
      <c r="K1587" s="8"/>
      <c r="L1587" s="8"/>
      <c r="M1587" s="8"/>
      <c r="N1587" s="8"/>
      <c r="O1587" s="8"/>
      <c r="P1587" s="8"/>
      <c r="Q1587" s="8"/>
    </row>
    <row r="1588" spans="1:17" ht="18" customHeight="1" x14ac:dyDescent="0.3">
      <c r="A1588" s="8"/>
      <c r="B1588" s="8"/>
      <c r="C1588" s="8"/>
      <c r="D1588" s="8"/>
      <c r="E1588" s="8"/>
      <c r="F1588" s="8"/>
      <c r="G1588" s="8"/>
      <c r="H1588" s="8"/>
      <c r="I1588" s="8"/>
      <c r="J1588" s="8"/>
      <c r="K1588" s="8"/>
      <c r="L1588" s="8"/>
      <c r="M1588" s="8"/>
      <c r="N1588" s="8"/>
      <c r="O1588" s="8"/>
      <c r="P1588" s="8"/>
      <c r="Q1588" s="8"/>
    </row>
    <row r="1589" spans="1:17" ht="18" customHeight="1" x14ac:dyDescent="0.3">
      <c r="A1589" s="8"/>
      <c r="B1589" s="8"/>
      <c r="C1589" s="8"/>
      <c r="D1589" s="8"/>
      <c r="E1589" s="8"/>
      <c r="F1589" s="8"/>
      <c r="G1589" s="8"/>
      <c r="H1589" s="8"/>
      <c r="I1589" s="8"/>
      <c r="J1589" s="8"/>
      <c r="K1589" s="8"/>
      <c r="L1589" s="8"/>
      <c r="M1589" s="8"/>
      <c r="N1589" s="8"/>
      <c r="O1589" s="8"/>
      <c r="P1589" s="8"/>
      <c r="Q1589" s="8"/>
    </row>
    <row r="1590" spans="1:17" ht="18" customHeight="1" x14ac:dyDescent="0.3">
      <c r="A1590" s="8"/>
      <c r="B1590" s="8"/>
      <c r="C1590" s="8"/>
      <c r="D1590" s="8"/>
      <c r="E1590" s="8"/>
      <c r="F1590" s="8"/>
      <c r="G1590" s="8"/>
      <c r="H1590" s="8"/>
      <c r="I1590" s="8"/>
      <c r="J1590" s="8"/>
      <c r="K1590" s="8"/>
      <c r="L1590" s="8"/>
      <c r="M1590" s="8"/>
      <c r="N1590" s="8"/>
      <c r="O1590" s="8"/>
      <c r="P1590" s="8"/>
      <c r="Q1590" s="8"/>
    </row>
    <row r="1591" spans="1:17" ht="18" customHeight="1" x14ac:dyDescent="0.3">
      <c r="A1591" s="8"/>
      <c r="B1591" s="8"/>
      <c r="C1591" s="8"/>
      <c r="D1591" s="8"/>
      <c r="E1591" s="8"/>
      <c r="F1591" s="8"/>
      <c r="G1591" s="8"/>
      <c r="H1591" s="8"/>
      <c r="I1591" s="8"/>
      <c r="J1591" s="8"/>
      <c r="K1591" s="8"/>
      <c r="L1591" s="8"/>
      <c r="M1591" s="8"/>
      <c r="N1591" s="8"/>
      <c r="O1591" s="8"/>
      <c r="P1591" s="8"/>
      <c r="Q1591" s="8"/>
    </row>
    <row r="1592" spans="1:17" ht="18" customHeight="1" x14ac:dyDescent="0.3">
      <c r="A1592" s="8"/>
      <c r="B1592" s="8"/>
      <c r="C1592" s="8"/>
      <c r="D1592" s="8"/>
      <c r="E1592" s="8"/>
      <c r="F1592" s="8"/>
      <c r="G1592" s="8"/>
      <c r="H1592" s="8"/>
      <c r="I1592" s="8"/>
      <c r="J1592" s="8"/>
      <c r="K1592" s="8"/>
      <c r="L1592" s="8"/>
      <c r="M1592" s="8"/>
      <c r="N1592" s="8"/>
      <c r="O1592" s="8"/>
      <c r="P1592" s="8"/>
      <c r="Q1592" s="8"/>
    </row>
    <row r="1593" spans="1:17" ht="18" customHeight="1" x14ac:dyDescent="0.3">
      <c r="A1593" s="8"/>
      <c r="B1593" s="8"/>
      <c r="C1593" s="8"/>
      <c r="D1593" s="8"/>
      <c r="E1593" s="8"/>
      <c r="F1593" s="8"/>
      <c r="G1593" s="8"/>
      <c r="H1593" s="8"/>
      <c r="I1593" s="8"/>
      <c r="J1593" s="8"/>
      <c r="K1593" s="8"/>
      <c r="L1593" s="8"/>
      <c r="M1593" s="8"/>
      <c r="N1593" s="8"/>
      <c r="O1593" s="8"/>
      <c r="P1593" s="8"/>
      <c r="Q1593" s="8"/>
    </row>
    <row r="1594" spans="1:17" ht="18" customHeight="1" x14ac:dyDescent="0.3">
      <c r="A1594" s="8"/>
      <c r="B1594" s="8"/>
      <c r="C1594" s="8"/>
      <c r="D1594" s="8"/>
      <c r="E1594" s="8"/>
      <c r="F1594" s="8"/>
      <c r="G1594" s="8"/>
      <c r="H1594" s="8"/>
      <c r="I1594" s="8"/>
      <c r="J1594" s="8"/>
      <c r="K1594" s="8"/>
      <c r="L1594" s="8"/>
      <c r="M1594" s="8"/>
      <c r="N1594" s="8"/>
      <c r="O1594" s="8"/>
      <c r="P1594" s="8"/>
      <c r="Q1594" s="8"/>
    </row>
    <row r="1595" spans="1:17" ht="18" customHeight="1" x14ac:dyDescent="0.3">
      <c r="A1595" s="8"/>
      <c r="B1595" s="8"/>
      <c r="C1595" s="8"/>
      <c r="D1595" s="8"/>
      <c r="E1595" s="8"/>
      <c r="F1595" s="8"/>
      <c r="G1595" s="8"/>
      <c r="H1595" s="8"/>
      <c r="I1595" s="8"/>
      <c r="J1595" s="8"/>
      <c r="K1595" s="8"/>
      <c r="L1595" s="8"/>
      <c r="M1595" s="8"/>
      <c r="N1595" s="8"/>
      <c r="O1595" s="8"/>
      <c r="P1595" s="8"/>
      <c r="Q1595" s="8"/>
    </row>
    <row r="1596" spans="1:17" ht="18" customHeight="1" x14ac:dyDescent="0.3">
      <c r="A1596" s="8"/>
      <c r="B1596" s="8"/>
      <c r="C1596" s="8"/>
      <c r="D1596" s="8"/>
      <c r="E1596" s="8"/>
      <c r="F1596" s="8"/>
      <c r="G1596" s="8"/>
      <c r="H1596" s="8"/>
      <c r="I1596" s="8"/>
      <c r="J1596" s="8"/>
      <c r="K1596" s="8"/>
      <c r="L1596" s="8"/>
      <c r="M1596" s="8"/>
      <c r="N1596" s="8"/>
      <c r="O1596" s="8"/>
      <c r="P1596" s="8"/>
      <c r="Q1596" s="8"/>
    </row>
    <row r="1597" spans="1:17" ht="18" customHeight="1" x14ac:dyDescent="0.3">
      <c r="A1597" s="8"/>
      <c r="B1597" s="8"/>
      <c r="C1597" s="8"/>
      <c r="D1597" s="8"/>
      <c r="E1597" s="8"/>
      <c r="F1597" s="8"/>
      <c r="G1597" s="8"/>
      <c r="H1597" s="8"/>
      <c r="I1597" s="8"/>
      <c r="J1597" s="8"/>
      <c r="K1597" s="8"/>
      <c r="L1597" s="8"/>
      <c r="M1597" s="8"/>
      <c r="N1597" s="8"/>
      <c r="O1597" s="8"/>
      <c r="P1597" s="8"/>
      <c r="Q1597" s="8"/>
    </row>
    <row r="1598" spans="1:17" ht="18" customHeight="1" x14ac:dyDescent="0.3">
      <c r="A1598" s="8"/>
      <c r="B1598" s="8"/>
      <c r="C1598" s="8"/>
      <c r="D1598" s="8"/>
      <c r="E1598" s="8"/>
      <c r="F1598" s="8"/>
      <c r="G1598" s="8"/>
      <c r="H1598" s="8"/>
      <c r="I1598" s="8"/>
      <c r="J1598" s="8"/>
      <c r="K1598" s="8"/>
      <c r="L1598" s="8"/>
      <c r="M1598" s="8"/>
      <c r="N1598" s="8"/>
      <c r="O1598" s="8"/>
      <c r="P1598" s="8"/>
      <c r="Q1598" s="8"/>
    </row>
    <row r="1599" spans="1:17" ht="18" customHeight="1" x14ac:dyDescent="0.3">
      <c r="A1599" s="8"/>
      <c r="B1599" s="8"/>
      <c r="C1599" s="8"/>
      <c r="D1599" s="8"/>
      <c r="E1599" s="8"/>
      <c r="F1599" s="8"/>
      <c r="G1599" s="8"/>
      <c r="H1599" s="8"/>
      <c r="I1599" s="8"/>
      <c r="J1599" s="8"/>
      <c r="K1599" s="8"/>
      <c r="L1599" s="8"/>
      <c r="M1599" s="8"/>
      <c r="N1599" s="8"/>
      <c r="O1599" s="8"/>
      <c r="P1599" s="8"/>
      <c r="Q1599" s="8"/>
    </row>
    <row r="1600" spans="1:17" ht="18" customHeight="1" x14ac:dyDescent="0.3">
      <c r="A1600" s="8"/>
      <c r="B1600" s="8"/>
      <c r="C1600" s="8"/>
      <c r="D1600" s="8"/>
      <c r="E1600" s="8"/>
      <c r="F1600" s="8"/>
      <c r="G1600" s="8"/>
      <c r="H1600" s="8"/>
      <c r="I1600" s="8"/>
      <c r="J1600" s="8"/>
      <c r="K1600" s="8"/>
      <c r="L1600" s="8"/>
      <c r="M1600" s="8"/>
      <c r="N1600" s="8"/>
      <c r="O1600" s="8"/>
      <c r="P1600" s="8"/>
      <c r="Q1600" s="8"/>
    </row>
    <row r="1601" spans="1:17" ht="18" customHeight="1" x14ac:dyDescent="0.3">
      <c r="A1601" s="8"/>
      <c r="B1601" s="8"/>
      <c r="C1601" s="8"/>
      <c r="D1601" s="8"/>
      <c r="E1601" s="8"/>
      <c r="F1601" s="8"/>
      <c r="G1601" s="8"/>
      <c r="H1601" s="8"/>
      <c r="I1601" s="8"/>
      <c r="J1601" s="8"/>
      <c r="K1601" s="8"/>
      <c r="L1601" s="8"/>
      <c r="M1601" s="8"/>
      <c r="N1601" s="8"/>
      <c r="O1601" s="8"/>
      <c r="P1601" s="8"/>
      <c r="Q1601" s="8"/>
    </row>
    <row r="1602" spans="1:17" ht="18" customHeight="1" x14ac:dyDescent="0.3">
      <c r="A1602" s="8"/>
      <c r="B1602" s="8"/>
      <c r="C1602" s="8"/>
      <c r="D1602" s="8"/>
      <c r="E1602" s="8"/>
      <c r="F1602" s="8"/>
      <c r="G1602" s="8"/>
      <c r="H1602" s="8"/>
      <c r="I1602" s="8"/>
      <c r="J1602" s="8"/>
      <c r="K1602" s="8"/>
      <c r="L1602" s="8"/>
      <c r="M1602" s="8"/>
      <c r="N1602" s="8"/>
      <c r="O1602" s="8"/>
      <c r="P1602" s="8"/>
      <c r="Q1602" s="8"/>
    </row>
    <row r="1603" spans="1:17" ht="18" customHeight="1" x14ac:dyDescent="0.3">
      <c r="A1603" s="8"/>
      <c r="B1603" s="8"/>
      <c r="C1603" s="8"/>
      <c r="D1603" s="8"/>
      <c r="E1603" s="8"/>
      <c r="F1603" s="8"/>
      <c r="G1603" s="8"/>
      <c r="H1603" s="8"/>
      <c r="I1603" s="8"/>
      <c r="J1603" s="8"/>
      <c r="K1603" s="8"/>
      <c r="L1603" s="8"/>
      <c r="M1603" s="8"/>
      <c r="N1603" s="8"/>
      <c r="O1603" s="8"/>
      <c r="P1603" s="8"/>
      <c r="Q1603" s="8"/>
    </row>
    <row r="1604" spans="1:17" ht="18" customHeight="1" x14ac:dyDescent="0.3">
      <c r="A1604" s="8"/>
      <c r="B1604" s="8"/>
      <c r="C1604" s="8"/>
      <c r="D1604" s="8"/>
      <c r="E1604" s="8"/>
      <c r="F1604" s="8"/>
      <c r="G1604" s="8"/>
      <c r="H1604" s="8"/>
      <c r="I1604" s="8"/>
      <c r="J1604" s="8"/>
      <c r="K1604" s="8"/>
      <c r="L1604" s="8"/>
      <c r="M1604" s="8"/>
      <c r="N1604" s="8"/>
      <c r="O1604" s="8"/>
      <c r="P1604" s="8"/>
      <c r="Q1604" s="8"/>
    </row>
    <row r="1605" spans="1:17" ht="18" customHeight="1" x14ac:dyDescent="0.3">
      <c r="A1605" s="8"/>
      <c r="B1605" s="8"/>
      <c r="C1605" s="8"/>
      <c r="D1605" s="8"/>
      <c r="E1605" s="8"/>
      <c r="F1605" s="8"/>
      <c r="G1605" s="8"/>
      <c r="H1605" s="8"/>
      <c r="I1605" s="8"/>
      <c r="J1605" s="8"/>
      <c r="K1605" s="8"/>
      <c r="L1605" s="8"/>
      <c r="M1605" s="8"/>
      <c r="N1605" s="8"/>
      <c r="O1605" s="8"/>
      <c r="P1605" s="8"/>
      <c r="Q1605" s="8"/>
    </row>
    <row r="1606" spans="1:17" ht="18" customHeight="1" x14ac:dyDescent="0.3">
      <c r="A1606" s="8"/>
      <c r="B1606" s="8"/>
      <c r="C1606" s="8"/>
      <c r="D1606" s="8"/>
      <c r="E1606" s="8"/>
      <c r="F1606" s="8"/>
      <c r="G1606" s="8"/>
      <c r="H1606" s="8"/>
      <c r="I1606" s="8"/>
      <c r="J1606" s="8"/>
      <c r="K1606" s="8"/>
      <c r="L1606" s="8"/>
      <c r="M1606" s="8"/>
      <c r="N1606" s="8"/>
      <c r="O1606" s="8"/>
      <c r="P1606" s="8"/>
      <c r="Q1606" s="8"/>
    </row>
    <row r="1607" spans="1:17" ht="18" customHeight="1" x14ac:dyDescent="0.3">
      <c r="A1607" s="8"/>
      <c r="B1607" s="8"/>
      <c r="C1607" s="8"/>
      <c r="D1607" s="8"/>
      <c r="E1607" s="8"/>
      <c r="F1607" s="8"/>
      <c r="G1607" s="8"/>
      <c r="H1607" s="8"/>
      <c r="I1607" s="8"/>
      <c r="J1607" s="8"/>
      <c r="K1607" s="8"/>
      <c r="L1607" s="8"/>
      <c r="M1607" s="8"/>
      <c r="N1607" s="8"/>
      <c r="O1607" s="8"/>
      <c r="P1607" s="8"/>
      <c r="Q1607" s="8"/>
    </row>
    <row r="1608" spans="1:17" ht="18" customHeight="1" x14ac:dyDescent="0.3">
      <c r="A1608" s="8"/>
      <c r="B1608" s="8"/>
      <c r="C1608" s="8"/>
      <c r="D1608" s="8"/>
      <c r="E1608" s="8"/>
      <c r="F1608" s="8"/>
      <c r="G1608" s="8"/>
      <c r="H1608" s="8"/>
      <c r="I1608" s="8"/>
      <c r="J1608" s="8"/>
      <c r="K1608" s="8"/>
      <c r="L1608" s="8"/>
      <c r="M1608" s="8"/>
      <c r="N1608" s="8"/>
      <c r="O1608" s="8"/>
      <c r="P1608" s="8"/>
      <c r="Q1608" s="8"/>
    </row>
    <row r="1609" spans="1:17" ht="18" customHeight="1" x14ac:dyDescent="0.3">
      <c r="A1609" s="8"/>
      <c r="B1609" s="8"/>
      <c r="C1609" s="8"/>
      <c r="D1609" s="8"/>
      <c r="E1609" s="8"/>
      <c r="F1609" s="8"/>
      <c r="G1609" s="8"/>
      <c r="H1609" s="8"/>
      <c r="I1609" s="8"/>
      <c r="J1609" s="8"/>
      <c r="K1609" s="8"/>
      <c r="L1609" s="8"/>
      <c r="M1609" s="8"/>
      <c r="N1609" s="8"/>
      <c r="O1609" s="8"/>
      <c r="P1609" s="8"/>
      <c r="Q1609" s="8"/>
    </row>
    <row r="1610" spans="1:17" ht="18" customHeight="1" x14ac:dyDescent="0.3">
      <c r="A1610" s="8"/>
      <c r="B1610" s="8"/>
      <c r="C1610" s="8"/>
      <c r="D1610" s="8"/>
      <c r="E1610" s="8"/>
      <c r="F1610" s="8"/>
      <c r="G1610" s="8"/>
      <c r="H1610" s="8"/>
      <c r="I1610" s="8"/>
      <c r="J1610" s="8"/>
      <c r="K1610" s="8"/>
      <c r="L1610" s="8"/>
      <c r="M1610" s="8"/>
      <c r="N1610" s="8"/>
      <c r="O1610" s="8"/>
      <c r="P1610" s="8"/>
      <c r="Q1610" s="8"/>
    </row>
    <row r="1611" spans="1:17" ht="18" customHeight="1" x14ac:dyDescent="0.3">
      <c r="A1611" s="8"/>
      <c r="B1611" s="8"/>
      <c r="C1611" s="8"/>
      <c r="D1611" s="8"/>
      <c r="E1611" s="8"/>
      <c r="F1611" s="8"/>
      <c r="G1611" s="8"/>
      <c r="H1611" s="8"/>
      <c r="I1611" s="8"/>
      <c r="J1611" s="8"/>
      <c r="K1611" s="8"/>
      <c r="L1611" s="8"/>
      <c r="M1611" s="8"/>
      <c r="N1611" s="8"/>
      <c r="O1611" s="8"/>
      <c r="P1611" s="8"/>
      <c r="Q1611" s="8"/>
    </row>
    <row r="1612" spans="1:17" ht="18" customHeight="1" x14ac:dyDescent="0.3">
      <c r="A1612" s="8"/>
      <c r="B1612" s="8"/>
      <c r="C1612" s="8"/>
      <c r="D1612" s="8"/>
      <c r="E1612" s="8"/>
      <c r="F1612" s="8"/>
      <c r="G1612" s="8"/>
      <c r="H1612" s="8"/>
      <c r="I1612" s="8"/>
      <c r="J1612" s="8"/>
      <c r="K1612" s="8"/>
      <c r="L1612" s="8"/>
      <c r="M1612" s="8"/>
      <c r="N1612" s="8"/>
      <c r="O1612" s="8"/>
      <c r="P1612" s="8"/>
      <c r="Q1612" s="8"/>
    </row>
    <row r="1613" spans="1:17" ht="18" customHeight="1" x14ac:dyDescent="0.3">
      <c r="A1613" s="8"/>
      <c r="B1613" s="8"/>
      <c r="C1613" s="8"/>
      <c r="D1613" s="8"/>
      <c r="E1613" s="8"/>
      <c r="F1613" s="8"/>
      <c r="G1613" s="8"/>
      <c r="H1613" s="8"/>
      <c r="I1613" s="8"/>
      <c r="J1613" s="8"/>
      <c r="K1613" s="8"/>
      <c r="L1613" s="8"/>
      <c r="M1613" s="8"/>
      <c r="N1613" s="8"/>
      <c r="O1613" s="8"/>
      <c r="P1613" s="8"/>
      <c r="Q1613" s="8"/>
    </row>
    <row r="1614" spans="1:17" ht="18" customHeight="1" x14ac:dyDescent="0.3">
      <c r="A1614" s="8"/>
      <c r="B1614" s="8"/>
      <c r="C1614" s="8"/>
      <c r="D1614" s="8"/>
      <c r="E1614" s="8"/>
      <c r="F1614" s="8"/>
      <c r="G1614" s="8"/>
      <c r="H1614" s="8"/>
      <c r="I1614" s="8"/>
      <c r="J1614" s="8"/>
      <c r="K1614" s="8"/>
      <c r="L1614" s="8"/>
      <c r="M1614" s="8"/>
      <c r="N1614" s="8"/>
      <c r="O1614" s="8"/>
      <c r="P1614" s="8"/>
      <c r="Q1614" s="8"/>
    </row>
    <row r="1615" spans="1:17" ht="18" customHeight="1" x14ac:dyDescent="0.3">
      <c r="A1615" s="8"/>
      <c r="B1615" s="8"/>
      <c r="C1615" s="8"/>
      <c r="D1615" s="8"/>
      <c r="E1615" s="8"/>
      <c r="F1615" s="8"/>
      <c r="G1615" s="8"/>
      <c r="H1615" s="8"/>
      <c r="I1615" s="8"/>
      <c r="J1615" s="8"/>
      <c r="K1615" s="8"/>
      <c r="L1615" s="8"/>
      <c r="M1615" s="8"/>
      <c r="N1615" s="8"/>
      <c r="O1615" s="8"/>
      <c r="P1615" s="8"/>
      <c r="Q1615" s="8"/>
    </row>
    <row r="1616" spans="1:17" ht="18" customHeight="1" x14ac:dyDescent="0.3">
      <c r="A1616" s="8"/>
      <c r="B1616" s="8"/>
      <c r="C1616" s="8"/>
      <c r="D1616" s="8"/>
      <c r="E1616" s="8"/>
      <c r="F1616" s="8"/>
      <c r="G1616" s="8"/>
      <c r="H1616" s="8"/>
      <c r="I1616" s="8"/>
      <c r="J1616" s="8"/>
      <c r="K1616" s="8"/>
      <c r="L1616" s="8"/>
      <c r="M1616" s="8"/>
      <c r="N1616" s="8"/>
      <c r="O1616" s="8"/>
      <c r="P1616" s="8"/>
      <c r="Q1616" s="8"/>
    </row>
    <row r="1617" spans="1:17" ht="18" customHeight="1" x14ac:dyDescent="0.3">
      <c r="A1617" s="8"/>
      <c r="B1617" s="8"/>
      <c r="C1617" s="8"/>
      <c r="D1617" s="8"/>
      <c r="E1617" s="8"/>
      <c r="F1617" s="8"/>
      <c r="G1617" s="8"/>
      <c r="H1617" s="8"/>
      <c r="I1617" s="8"/>
      <c r="J1617" s="8"/>
      <c r="K1617" s="8"/>
      <c r="L1617" s="8"/>
      <c r="M1617" s="8"/>
      <c r="N1617" s="8"/>
      <c r="O1617" s="8"/>
      <c r="P1617" s="8"/>
      <c r="Q1617" s="8"/>
    </row>
    <row r="1618" spans="1:17" ht="18" customHeight="1" x14ac:dyDescent="0.3">
      <c r="A1618" s="8"/>
      <c r="B1618" s="8"/>
      <c r="C1618" s="8"/>
      <c r="D1618" s="8"/>
      <c r="E1618" s="8"/>
      <c r="F1618" s="8"/>
      <c r="G1618" s="8"/>
      <c r="H1618" s="8"/>
      <c r="I1618" s="8"/>
      <c r="J1618" s="8"/>
      <c r="K1618" s="8"/>
      <c r="L1618" s="8"/>
      <c r="M1618" s="8"/>
      <c r="N1618" s="8"/>
      <c r="O1618" s="8"/>
      <c r="P1618" s="8"/>
      <c r="Q1618" s="8"/>
    </row>
    <row r="1619" spans="1:17" ht="18" customHeight="1" x14ac:dyDescent="0.3">
      <c r="A1619" s="8"/>
      <c r="B1619" s="8"/>
      <c r="C1619" s="8"/>
      <c r="D1619" s="8"/>
      <c r="E1619" s="8"/>
      <c r="F1619" s="8"/>
      <c r="G1619" s="8"/>
      <c r="H1619" s="8"/>
      <c r="I1619" s="8"/>
      <c r="J1619" s="8"/>
      <c r="K1619" s="8"/>
      <c r="L1619" s="8"/>
      <c r="M1619" s="8"/>
      <c r="N1619" s="8"/>
      <c r="O1619" s="8"/>
      <c r="P1619" s="8"/>
      <c r="Q1619" s="8"/>
    </row>
    <row r="1620" spans="1:17" ht="18" customHeight="1" x14ac:dyDescent="0.3">
      <c r="A1620" s="8"/>
      <c r="B1620" s="8"/>
      <c r="C1620" s="8"/>
      <c r="D1620" s="8"/>
      <c r="E1620" s="8"/>
      <c r="F1620" s="8"/>
      <c r="G1620" s="8"/>
      <c r="H1620" s="8"/>
      <c r="I1620" s="8"/>
      <c r="J1620" s="8"/>
      <c r="K1620" s="8"/>
      <c r="L1620" s="8"/>
      <c r="M1620" s="8"/>
      <c r="N1620" s="8"/>
      <c r="O1620" s="8"/>
      <c r="P1620" s="8"/>
      <c r="Q1620" s="8"/>
    </row>
    <row r="1621" spans="1:17" ht="18" customHeight="1" x14ac:dyDescent="0.3">
      <c r="A1621" s="8"/>
      <c r="B1621" s="8"/>
      <c r="C1621" s="8"/>
      <c r="D1621" s="8"/>
      <c r="E1621" s="8"/>
      <c r="F1621" s="8"/>
      <c r="G1621" s="8"/>
      <c r="H1621" s="8"/>
      <c r="I1621" s="8"/>
      <c r="J1621" s="8"/>
      <c r="K1621" s="8"/>
      <c r="L1621" s="8"/>
      <c r="M1621" s="8"/>
      <c r="N1621" s="8"/>
      <c r="O1621" s="8"/>
      <c r="P1621" s="8"/>
      <c r="Q1621" s="8"/>
    </row>
    <row r="1622" spans="1:17" ht="18" customHeight="1" x14ac:dyDescent="0.3">
      <c r="A1622" s="8"/>
      <c r="B1622" s="8"/>
      <c r="C1622" s="8"/>
      <c r="D1622" s="8"/>
      <c r="E1622" s="8"/>
      <c r="F1622" s="8"/>
      <c r="G1622" s="8"/>
      <c r="H1622" s="8"/>
      <c r="I1622" s="8"/>
      <c r="J1622" s="8"/>
      <c r="K1622" s="8"/>
      <c r="L1622" s="8"/>
      <c r="M1622" s="8"/>
      <c r="N1622" s="8"/>
      <c r="O1622" s="8"/>
      <c r="P1622" s="8"/>
      <c r="Q1622" s="8"/>
    </row>
    <row r="1623" spans="1:17" ht="18" customHeight="1" x14ac:dyDescent="0.3">
      <c r="A1623" s="8"/>
      <c r="B1623" s="8"/>
      <c r="C1623" s="8"/>
      <c r="D1623" s="8"/>
      <c r="E1623" s="8"/>
      <c r="F1623" s="8"/>
      <c r="G1623" s="8"/>
      <c r="H1623" s="8"/>
      <c r="I1623" s="8"/>
      <c r="J1623" s="8"/>
      <c r="K1623" s="8"/>
      <c r="L1623" s="8"/>
      <c r="M1623" s="8"/>
      <c r="N1623" s="8"/>
      <c r="O1623" s="8"/>
      <c r="P1623" s="8"/>
      <c r="Q1623" s="8"/>
    </row>
    <row r="1624" spans="1:17" ht="18" customHeight="1" x14ac:dyDescent="0.3">
      <c r="A1624" s="8"/>
      <c r="B1624" s="8"/>
      <c r="C1624" s="8"/>
      <c r="D1624" s="8"/>
      <c r="E1624" s="8"/>
      <c r="F1624" s="8"/>
      <c r="G1624" s="8"/>
      <c r="H1624" s="8"/>
      <c r="I1624" s="8"/>
      <c r="J1624" s="8"/>
      <c r="K1624" s="8"/>
      <c r="L1624" s="8"/>
      <c r="M1624" s="8"/>
      <c r="N1624" s="8"/>
      <c r="O1624" s="8"/>
      <c r="P1624" s="8"/>
      <c r="Q1624" s="8"/>
    </row>
    <row r="1625" spans="1:17" ht="18" customHeight="1" x14ac:dyDescent="0.3">
      <c r="A1625" s="8"/>
      <c r="B1625" s="8"/>
      <c r="C1625" s="8"/>
      <c r="D1625" s="8"/>
      <c r="E1625" s="8"/>
      <c r="F1625" s="8"/>
      <c r="G1625" s="8"/>
      <c r="H1625" s="8"/>
      <c r="I1625" s="8"/>
      <c r="J1625" s="8"/>
      <c r="K1625" s="8"/>
      <c r="L1625" s="8"/>
      <c r="M1625" s="8"/>
      <c r="N1625" s="8"/>
      <c r="O1625" s="8"/>
      <c r="P1625" s="8"/>
      <c r="Q1625" s="8"/>
    </row>
    <row r="1626" spans="1:17" ht="18" customHeight="1" x14ac:dyDescent="0.3">
      <c r="A1626" s="8"/>
      <c r="B1626" s="8"/>
      <c r="C1626" s="8"/>
      <c r="D1626" s="8"/>
      <c r="E1626" s="8"/>
      <c r="F1626" s="8"/>
      <c r="G1626" s="8"/>
      <c r="H1626" s="8"/>
      <c r="I1626" s="8"/>
      <c r="J1626" s="8"/>
      <c r="K1626" s="8"/>
      <c r="L1626" s="8"/>
      <c r="M1626" s="8"/>
      <c r="N1626" s="8"/>
      <c r="O1626" s="8"/>
      <c r="P1626" s="8"/>
      <c r="Q1626" s="8"/>
    </row>
    <row r="1627" spans="1:17" ht="18" customHeight="1" x14ac:dyDescent="0.3">
      <c r="A1627" s="8"/>
      <c r="B1627" s="8"/>
      <c r="C1627" s="8"/>
      <c r="D1627" s="8"/>
      <c r="E1627" s="8"/>
      <c r="F1627" s="8"/>
      <c r="G1627" s="8"/>
      <c r="H1627" s="8"/>
      <c r="I1627" s="8"/>
      <c r="J1627" s="8"/>
      <c r="K1627" s="8"/>
      <c r="L1627" s="8"/>
      <c r="M1627" s="8"/>
      <c r="N1627" s="8"/>
      <c r="O1627" s="8"/>
      <c r="P1627" s="8"/>
      <c r="Q1627" s="8"/>
    </row>
    <row r="1628" spans="1:17" ht="18" customHeight="1" x14ac:dyDescent="0.3">
      <c r="A1628" s="8"/>
      <c r="B1628" s="8"/>
      <c r="C1628" s="8"/>
      <c r="D1628" s="8"/>
      <c r="E1628" s="8"/>
      <c r="F1628" s="8"/>
      <c r="G1628" s="8"/>
      <c r="H1628" s="8"/>
      <c r="I1628" s="8"/>
      <c r="J1628" s="8"/>
      <c r="K1628" s="8"/>
      <c r="L1628" s="8"/>
      <c r="M1628" s="8"/>
      <c r="N1628" s="8"/>
      <c r="O1628" s="8"/>
      <c r="P1628" s="8"/>
      <c r="Q1628" s="8"/>
    </row>
    <row r="1629" spans="1:17" ht="18" customHeight="1" x14ac:dyDescent="0.3">
      <c r="A1629" s="8"/>
      <c r="B1629" s="8"/>
      <c r="C1629" s="8"/>
      <c r="D1629" s="8"/>
      <c r="E1629" s="8"/>
      <c r="F1629" s="8"/>
      <c r="G1629" s="8"/>
      <c r="H1629" s="8"/>
      <c r="I1629" s="8"/>
      <c r="J1629" s="8"/>
      <c r="K1629" s="8"/>
      <c r="L1629" s="8"/>
      <c r="M1629" s="8"/>
      <c r="N1629" s="8"/>
      <c r="O1629" s="8"/>
      <c r="P1629" s="8"/>
      <c r="Q1629" s="8"/>
    </row>
    <row r="1630" spans="1:17" ht="18" customHeight="1" x14ac:dyDescent="0.3">
      <c r="A1630" s="8"/>
      <c r="B1630" s="8"/>
      <c r="C1630" s="8"/>
      <c r="D1630" s="8"/>
      <c r="E1630" s="8"/>
      <c r="F1630" s="8"/>
      <c r="G1630" s="8"/>
      <c r="H1630" s="8"/>
      <c r="I1630" s="8"/>
      <c r="J1630" s="8"/>
      <c r="K1630" s="8"/>
      <c r="L1630" s="8"/>
      <c r="M1630" s="8"/>
      <c r="N1630" s="8"/>
      <c r="O1630" s="8"/>
      <c r="P1630" s="8"/>
      <c r="Q1630" s="8"/>
    </row>
    <row r="1631" spans="1:17" ht="18" customHeight="1" x14ac:dyDescent="0.3">
      <c r="A1631" s="8"/>
      <c r="B1631" s="8"/>
      <c r="C1631" s="8"/>
      <c r="D1631" s="8"/>
      <c r="E1631" s="8"/>
      <c r="F1631" s="8"/>
      <c r="G1631" s="8"/>
      <c r="H1631" s="8"/>
      <c r="I1631" s="8"/>
      <c r="J1631" s="8"/>
      <c r="K1631" s="8"/>
      <c r="L1631" s="8"/>
      <c r="M1631" s="8"/>
      <c r="N1631" s="8"/>
      <c r="O1631" s="8"/>
      <c r="P1631" s="8"/>
      <c r="Q1631" s="8"/>
    </row>
    <row r="1632" spans="1:17" ht="18" customHeight="1" x14ac:dyDescent="0.3">
      <c r="A1632" s="8"/>
      <c r="B1632" s="8"/>
      <c r="C1632" s="8"/>
      <c r="D1632" s="8"/>
      <c r="E1632" s="8"/>
      <c r="F1632" s="8"/>
      <c r="G1632" s="8"/>
      <c r="H1632" s="8"/>
      <c r="I1632" s="8"/>
      <c r="J1632" s="8"/>
      <c r="K1632" s="8"/>
      <c r="L1632" s="8"/>
      <c r="M1632" s="8"/>
      <c r="N1632" s="8"/>
      <c r="O1632" s="8"/>
      <c r="P1632" s="8"/>
      <c r="Q1632" s="8"/>
    </row>
    <row r="1633" spans="1:17" ht="18" customHeight="1" x14ac:dyDescent="0.3">
      <c r="A1633" s="8"/>
      <c r="B1633" s="8"/>
      <c r="C1633" s="8"/>
      <c r="D1633" s="8"/>
      <c r="E1633" s="8"/>
      <c r="F1633" s="8"/>
      <c r="G1633" s="8"/>
      <c r="H1633" s="8"/>
      <c r="I1633" s="8"/>
      <c r="J1633" s="8"/>
      <c r="K1633" s="8"/>
      <c r="L1633" s="8"/>
      <c r="M1633" s="8"/>
      <c r="N1633" s="8"/>
      <c r="O1633" s="8"/>
      <c r="P1633" s="8"/>
      <c r="Q1633" s="8"/>
    </row>
    <row r="1634" spans="1:17" ht="18" customHeight="1" x14ac:dyDescent="0.3">
      <c r="A1634" s="8"/>
      <c r="B1634" s="8"/>
      <c r="C1634" s="8"/>
      <c r="D1634" s="8"/>
      <c r="E1634" s="8"/>
      <c r="F1634" s="8"/>
      <c r="G1634" s="8"/>
      <c r="H1634" s="8"/>
      <c r="I1634" s="8"/>
      <c r="J1634" s="8"/>
      <c r="K1634" s="8"/>
      <c r="L1634" s="8"/>
      <c r="M1634" s="8"/>
      <c r="N1634" s="8"/>
      <c r="O1634" s="8"/>
      <c r="P1634" s="8"/>
      <c r="Q1634" s="8"/>
    </row>
    <row r="1635" spans="1:17" ht="18" customHeight="1" x14ac:dyDescent="0.3">
      <c r="A1635" s="8"/>
      <c r="B1635" s="8"/>
      <c r="C1635" s="8"/>
      <c r="D1635" s="8"/>
      <c r="E1635" s="8"/>
      <c r="F1635" s="8"/>
      <c r="G1635" s="8"/>
      <c r="H1635" s="8"/>
      <c r="I1635" s="8"/>
      <c r="J1635" s="8"/>
      <c r="K1635" s="8"/>
      <c r="L1635" s="8"/>
      <c r="M1635" s="8"/>
      <c r="N1635" s="8"/>
      <c r="O1635" s="8"/>
      <c r="P1635" s="8"/>
      <c r="Q1635" s="8"/>
    </row>
    <row r="1636" spans="1:17" ht="18" customHeight="1" x14ac:dyDescent="0.3">
      <c r="A1636" s="8"/>
      <c r="B1636" s="8"/>
      <c r="C1636" s="8"/>
      <c r="D1636" s="8"/>
      <c r="E1636" s="8"/>
      <c r="F1636" s="8"/>
      <c r="G1636" s="8"/>
      <c r="H1636" s="8"/>
      <c r="I1636" s="8"/>
      <c r="J1636" s="8"/>
      <c r="K1636" s="8"/>
      <c r="L1636" s="8"/>
      <c r="M1636" s="8"/>
      <c r="N1636" s="8"/>
      <c r="O1636" s="8"/>
      <c r="P1636" s="8"/>
      <c r="Q1636" s="8"/>
    </row>
    <row r="1637" spans="1:17" ht="18" customHeight="1" x14ac:dyDescent="0.3">
      <c r="A1637" s="8"/>
      <c r="B1637" s="8"/>
      <c r="C1637" s="8"/>
      <c r="D1637" s="8"/>
      <c r="E1637" s="8"/>
      <c r="F1637" s="8"/>
      <c r="G1637" s="8"/>
      <c r="H1637" s="8"/>
      <c r="I1637" s="8"/>
      <c r="J1637" s="8"/>
      <c r="K1637" s="8"/>
      <c r="L1637" s="8"/>
      <c r="M1637" s="8"/>
      <c r="N1637" s="8"/>
      <c r="O1637" s="8"/>
      <c r="P1637" s="8"/>
      <c r="Q1637" s="8"/>
    </row>
    <row r="1638" spans="1:17" ht="18" customHeight="1" x14ac:dyDescent="0.3">
      <c r="A1638" s="8"/>
      <c r="B1638" s="8"/>
      <c r="C1638" s="8"/>
      <c r="D1638" s="8"/>
      <c r="E1638" s="8"/>
      <c r="F1638" s="8"/>
      <c r="G1638" s="8"/>
      <c r="H1638" s="8"/>
      <c r="I1638" s="8"/>
      <c r="J1638" s="8"/>
      <c r="K1638" s="8"/>
      <c r="L1638" s="8"/>
      <c r="M1638" s="8"/>
      <c r="N1638" s="8"/>
      <c r="O1638" s="8"/>
      <c r="P1638" s="8"/>
      <c r="Q1638" s="8"/>
    </row>
    <row r="1639" spans="1:17" ht="18" customHeight="1" x14ac:dyDescent="0.3">
      <c r="A1639" s="8"/>
      <c r="B1639" s="8"/>
      <c r="C1639" s="8"/>
      <c r="D1639" s="8"/>
      <c r="E1639" s="8"/>
      <c r="F1639" s="8"/>
      <c r="G1639" s="8"/>
      <c r="H1639" s="8"/>
      <c r="I1639" s="8"/>
      <c r="J1639" s="8"/>
      <c r="K1639" s="8"/>
      <c r="L1639" s="8"/>
      <c r="M1639" s="8"/>
      <c r="N1639" s="8"/>
      <c r="O1639" s="8"/>
      <c r="P1639" s="8"/>
      <c r="Q1639" s="8"/>
    </row>
    <row r="1640" spans="1:17" ht="18" customHeight="1" x14ac:dyDescent="0.3">
      <c r="A1640" s="8"/>
      <c r="B1640" s="8"/>
      <c r="C1640" s="8"/>
      <c r="D1640" s="8"/>
      <c r="E1640" s="8"/>
      <c r="F1640" s="8"/>
      <c r="G1640" s="8"/>
      <c r="H1640" s="8"/>
      <c r="I1640" s="8"/>
      <c r="J1640" s="8"/>
      <c r="K1640" s="8"/>
      <c r="L1640" s="8"/>
      <c r="M1640" s="8"/>
      <c r="N1640" s="8"/>
      <c r="O1640" s="8"/>
      <c r="P1640" s="8"/>
      <c r="Q1640" s="8"/>
    </row>
    <row r="1641" spans="1:17" ht="18" customHeight="1" x14ac:dyDescent="0.3">
      <c r="A1641" s="8"/>
      <c r="B1641" s="8"/>
      <c r="C1641" s="8"/>
      <c r="D1641" s="8"/>
      <c r="E1641" s="8"/>
      <c r="F1641" s="8"/>
      <c r="G1641" s="8"/>
      <c r="H1641" s="8"/>
      <c r="I1641" s="8"/>
      <c r="J1641" s="8"/>
      <c r="K1641" s="8"/>
      <c r="L1641" s="8"/>
      <c r="M1641" s="8"/>
      <c r="N1641" s="8"/>
      <c r="O1641" s="8"/>
      <c r="P1641" s="8"/>
      <c r="Q1641" s="8"/>
    </row>
    <row r="1642" spans="1:17" ht="18" customHeight="1" x14ac:dyDescent="0.3">
      <c r="A1642" s="8"/>
      <c r="B1642" s="8"/>
      <c r="C1642" s="8"/>
      <c r="D1642" s="8"/>
      <c r="E1642" s="8"/>
      <c r="F1642" s="8"/>
      <c r="G1642" s="8"/>
      <c r="H1642" s="8"/>
      <c r="I1642" s="8"/>
      <c r="J1642" s="8"/>
      <c r="K1642" s="8"/>
      <c r="L1642" s="8"/>
      <c r="M1642" s="8"/>
      <c r="N1642" s="8"/>
      <c r="O1642" s="8"/>
      <c r="P1642" s="8"/>
      <c r="Q1642" s="8"/>
    </row>
    <row r="1643" spans="1:17" ht="18" customHeight="1" x14ac:dyDescent="0.3">
      <c r="A1643" s="8"/>
      <c r="B1643" s="8"/>
      <c r="C1643" s="8"/>
      <c r="D1643" s="8"/>
      <c r="E1643" s="8"/>
      <c r="F1643" s="8"/>
      <c r="G1643" s="8"/>
      <c r="H1643" s="8"/>
      <c r="I1643" s="8"/>
      <c r="J1643" s="8"/>
      <c r="K1643" s="8"/>
      <c r="L1643" s="8"/>
      <c r="M1643" s="8"/>
      <c r="N1643" s="8"/>
      <c r="O1643" s="8"/>
      <c r="P1643" s="8"/>
      <c r="Q1643" s="8"/>
    </row>
    <row r="1644" spans="1:17" ht="18" customHeight="1" x14ac:dyDescent="0.3">
      <c r="A1644" s="8"/>
      <c r="B1644" s="8"/>
      <c r="C1644" s="8"/>
      <c r="D1644" s="8"/>
      <c r="E1644" s="8"/>
      <c r="F1644" s="8"/>
      <c r="G1644" s="8"/>
      <c r="H1644" s="8"/>
      <c r="I1644" s="8"/>
      <c r="J1644" s="8"/>
      <c r="K1644" s="8"/>
      <c r="L1644" s="8"/>
      <c r="M1644" s="8"/>
      <c r="N1644" s="8"/>
      <c r="O1644" s="8"/>
      <c r="P1644" s="8"/>
      <c r="Q1644" s="8"/>
    </row>
    <row r="1645" spans="1:17" ht="18" customHeight="1" x14ac:dyDescent="0.3">
      <c r="A1645" s="8"/>
      <c r="B1645" s="8"/>
      <c r="C1645" s="8"/>
      <c r="D1645" s="8"/>
      <c r="E1645" s="8"/>
      <c r="F1645" s="8"/>
      <c r="G1645" s="8"/>
      <c r="H1645" s="8"/>
      <c r="I1645" s="8"/>
      <c r="J1645" s="8"/>
      <c r="K1645" s="8"/>
      <c r="L1645" s="8"/>
      <c r="M1645" s="8"/>
      <c r="N1645" s="8"/>
      <c r="O1645" s="8"/>
      <c r="P1645" s="8"/>
      <c r="Q1645" s="8"/>
    </row>
    <row r="1646" spans="1:17" ht="18" customHeight="1" x14ac:dyDescent="0.3">
      <c r="A1646" s="8"/>
      <c r="B1646" s="8"/>
      <c r="C1646" s="8"/>
      <c r="D1646" s="8"/>
      <c r="E1646" s="8"/>
      <c r="F1646" s="8"/>
      <c r="G1646" s="8"/>
      <c r="H1646" s="8"/>
      <c r="I1646" s="8"/>
      <c r="J1646" s="8"/>
      <c r="K1646" s="8"/>
      <c r="L1646" s="8"/>
      <c r="M1646" s="8"/>
      <c r="N1646" s="8"/>
      <c r="O1646" s="8"/>
      <c r="P1646" s="8"/>
      <c r="Q1646" s="8"/>
    </row>
    <row r="1647" spans="1:17" ht="18" customHeight="1" x14ac:dyDescent="0.3">
      <c r="A1647" s="8"/>
      <c r="B1647" s="8"/>
      <c r="C1647" s="8"/>
      <c r="D1647" s="8"/>
      <c r="E1647" s="8"/>
      <c r="F1647" s="8"/>
      <c r="G1647" s="8"/>
      <c r="H1647" s="8"/>
      <c r="I1647" s="8"/>
      <c r="J1647" s="8"/>
      <c r="K1647" s="8"/>
      <c r="L1647" s="8"/>
      <c r="M1647" s="8"/>
      <c r="N1647" s="8"/>
      <c r="O1647" s="8"/>
      <c r="P1647" s="8"/>
      <c r="Q1647" s="8"/>
    </row>
    <row r="1648" spans="1:17" ht="18" customHeight="1" x14ac:dyDescent="0.3">
      <c r="A1648" s="8"/>
      <c r="B1648" s="8"/>
      <c r="C1648" s="8"/>
      <c r="D1648" s="8"/>
      <c r="E1648" s="8"/>
      <c r="F1648" s="8"/>
      <c r="G1648" s="8"/>
      <c r="H1648" s="8"/>
      <c r="I1648" s="8"/>
      <c r="J1648" s="8"/>
      <c r="K1648" s="8"/>
      <c r="L1648" s="8"/>
      <c r="M1648" s="8"/>
      <c r="N1648" s="8"/>
      <c r="O1648" s="8"/>
      <c r="P1648" s="8"/>
      <c r="Q1648" s="8"/>
    </row>
    <row r="1649" spans="1:17" ht="18" customHeight="1" x14ac:dyDescent="0.3">
      <c r="A1649" s="8"/>
      <c r="B1649" s="8"/>
      <c r="C1649" s="8"/>
      <c r="D1649" s="8"/>
      <c r="E1649" s="8"/>
      <c r="F1649" s="8"/>
      <c r="G1649" s="8"/>
      <c r="H1649" s="8"/>
      <c r="I1649" s="8"/>
      <c r="J1649" s="8"/>
      <c r="K1649" s="8"/>
      <c r="L1649" s="8"/>
      <c r="M1649" s="8"/>
      <c r="N1649" s="8"/>
      <c r="O1649" s="8"/>
      <c r="P1649" s="8"/>
      <c r="Q1649" s="8"/>
    </row>
    <row r="1650" spans="1:17" ht="18" customHeight="1" x14ac:dyDescent="0.3">
      <c r="A1650" s="8"/>
      <c r="B1650" s="8"/>
      <c r="C1650" s="8"/>
      <c r="D1650" s="8"/>
      <c r="E1650" s="8"/>
      <c r="F1650" s="8"/>
      <c r="G1650" s="8"/>
      <c r="H1650" s="8"/>
      <c r="I1650" s="8"/>
      <c r="J1650" s="8"/>
      <c r="K1650" s="8"/>
      <c r="L1650" s="8"/>
      <c r="M1650" s="8"/>
      <c r="N1650" s="8"/>
      <c r="O1650" s="8"/>
      <c r="P1650" s="8"/>
      <c r="Q1650" s="8"/>
    </row>
    <row r="1651" spans="1:17" ht="18" customHeight="1" x14ac:dyDescent="0.3">
      <c r="A1651" s="8"/>
      <c r="B1651" s="8"/>
      <c r="C1651" s="8"/>
      <c r="D1651" s="8"/>
      <c r="E1651" s="8"/>
      <c r="F1651" s="8"/>
      <c r="G1651" s="8"/>
      <c r="H1651" s="8"/>
      <c r="I1651" s="8"/>
      <c r="J1651" s="8"/>
      <c r="K1651" s="8"/>
      <c r="L1651" s="8"/>
      <c r="M1651" s="8"/>
      <c r="N1651" s="8"/>
      <c r="O1651" s="8"/>
      <c r="P1651" s="8"/>
      <c r="Q1651" s="8"/>
    </row>
    <row r="1652" spans="1:17" ht="18" customHeight="1" x14ac:dyDescent="0.3">
      <c r="A1652" s="8"/>
      <c r="B1652" s="8"/>
      <c r="C1652" s="8"/>
      <c r="D1652" s="8"/>
      <c r="E1652" s="8"/>
      <c r="F1652" s="8"/>
      <c r="G1652" s="8"/>
      <c r="H1652" s="8"/>
      <c r="I1652" s="8"/>
      <c r="J1652" s="8"/>
      <c r="K1652" s="8"/>
      <c r="L1652" s="8"/>
      <c r="M1652" s="8"/>
      <c r="N1652" s="8"/>
      <c r="O1652" s="8"/>
      <c r="P1652" s="8"/>
      <c r="Q1652" s="8"/>
    </row>
    <row r="1653" spans="1:17" ht="18" customHeight="1" x14ac:dyDescent="0.3">
      <c r="A1653" s="8"/>
      <c r="B1653" s="8"/>
      <c r="C1653" s="8"/>
      <c r="D1653" s="8"/>
      <c r="E1653" s="8"/>
      <c r="F1653" s="8"/>
      <c r="G1653" s="8"/>
      <c r="H1653" s="8"/>
      <c r="I1653" s="8"/>
      <c r="J1653" s="8"/>
      <c r="K1653" s="8"/>
      <c r="L1653" s="8"/>
      <c r="M1653" s="8"/>
      <c r="N1653" s="8"/>
      <c r="O1653" s="8"/>
      <c r="P1653" s="8"/>
      <c r="Q1653" s="8"/>
    </row>
    <row r="1654" spans="1:17" ht="18" customHeight="1" x14ac:dyDescent="0.3">
      <c r="A1654" s="8"/>
      <c r="B1654" s="8"/>
      <c r="C1654" s="8"/>
      <c r="D1654" s="8"/>
      <c r="E1654" s="8"/>
      <c r="F1654" s="8"/>
      <c r="G1654" s="8"/>
      <c r="H1654" s="8"/>
      <c r="I1654" s="8"/>
      <c r="J1654" s="8"/>
      <c r="K1654" s="8"/>
      <c r="L1654" s="8"/>
      <c r="M1654" s="8"/>
      <c r="N1654" s="8"/>
      <c r="O1654" s="8"/>
      <c r="P1654" s="8"/>
      <c r="Q1654" s="8"/>
    </row>
    <row r="1655" spans="1:17" ht="18" customHeight="1" x14ac:dyDescent="0.3">
      <c r="A1655" s="8"/>
      <c r="B1655" s="8"/>
      <c r="C1655" s="8"/>
      <c r="D1655" s="8"/>
      <c r="E1655" s="8"/>
      <c r="F1655" s="8"/>
      <c r="G1655" s="8"/>
      <c r="H1655" s="8"/>
      <c r="I1655" s="8"/>
      <c r="J1655" s="8"/>
      <c r="K1655" s="8"/>
      <c r="L1655" s="8"/>
      <c r="M1655" s="8"/>
      <c r="N1655" s="8"/>
      <c r="O1655" s="8"/>
      <c r="P1655" s="8"/>
      <c r="Q1655" s="8"/>
    </row>
    <row r="1656" spans="1:17" ht="18" customHeight="1" x14ac:dyDescent="0.3">
      <c r="A1656" s="8"/>
      <c r="B1656" s="8"/>
      <c r="C1656" s="8"/>
      <c r="D1656" s="8"/>
      <c r="E1656" s="8"/>
      <c r="F1656" s="8"/>
      <c r="G1656" s="8"/>
      <c r="H1656" s="8"/>
      <c r="I1656" s="8"/>
      <c r="J1656" s="8"/>
      <c r="K1656" s="8"/>
      <c r="L1656" s="8"/>
      <c r="M1656" s="8"/>
      <c r="N1656" s="8"/>
      <c r="O1656" s="8"/>
      <c r="P1656" s="8"/>
      <c r="Q1656" s="8"/>
    </row>
    <row r="1657" spans="1:17" ht="18" customHeight="1" x14ac:dyDescent="0.3">
      <c r="A1657" s="8"/>
      <c r="B1657" s="8"/>
      <c r="C1657" s="8"/>
      <c r="D1657" s="8"/>
      <c r="E1657" s="8"/>
      <c r="F1657" s="8"/>
      <c r="G1657" s="8"/>
      <c r="H1657" s="8"/>
      <c r="I1657" s="8"/>
      <c r="J1657" s="8"/>
      <c r="K1657" s="8"/>
      <c r="L1657" s="8"/>
      <c r="M1657" s="8"/>
      <c r="N1657" s="8"/>
      <c r="O1657" s="8"/>
      <c r="P1657" s="8"/>
      <c r="Q1657" s="8"/>
    </row>
    <row r="1658" spans="1:17" ht="18" customHeight="1" x14ac:dyDescent="0.3">
      <c r="A1658" s="8"/>
      <c r="B1658" s="8"/>
      <c r="C1658" s="8"/>
      <c r="D1658" s="8"/>
      <c r="E1658" s="8"/>
      <c r="F1658" s="8"/>
      <c r="G1658" s="8"/>
      <c r="H1658" s="8"/>
      <c r="I1658" s="8"/>
      <c r="J1658" s="8"/>
      <c r="K1658" s="8"/>
      <c r="L1658" s="8"/>
      <c r="M1658" s="8"/>
      <c r="N1658" s="8"/>
      <c r="O1658" s="8"/>
      <c r="P1658" s="8"/>
      <c r="Q1658" s="8"/>
    </row>
    <row r="1659" spans="1:17" ht="18" customHeight="1" x14ac:dyDescent="0.3">
      <c r="A1659" s="8"/>
      <c r="B1659" s="8"/>
      <c r="C1659" s="8"/>
      <c r="D1659" s="8"/>
      <c r="E1659" s="8"/>
      <c r="F1659" s="8"/>
      <c r="G1659" s="8"/>
      <c r="H1659" s="8"/>
      <c r="I1659" s="8"/>
      <c r="J1659" s="8"/>
      <c r="K1659" s="8"/>
      <c r="L1659" s="8"/>
      <c r="M1659" s="8"/>
      <c r="N1659" s="8"/>
      <c r="O1659" s="8"/>
      <c r="P1659" s="8"/>
      <c r="Q1659" s="8"/>
    </row>
    <row r="1660" spans="1:17" ht="18" customHeight="1" x14ac:dyDescent="0.3">
      <c r="A1660" s="8"/>
      <c r="B1660" s="8"/>
      <c r="C1660" s="8"/>
      <c r="D1660" s="8"/>
      <c r="E1660" s="8"/>
      <c r="F1660" s="8"/>
      <c r="G1660" s="8"/>
      <c r="H1660" s="8"/>
      <c r="I1660" s="8"/>
      <c r="J1660" s="8"/>
      <c r="K1660" s="8"/>
      <c r="L1660" s="8"/>
      <c r="M1660" s="8"/>
      <c r="N1660" s="8"/>
      <c r="O1660" s="8"/>
      <c r="P1660" s="8"/>
      <c r="Q1660" s="8"/>
    </row>
    <row r="1661" spans="1:17" ht="18" customHeight="1" x14ac:dyDescent="0.3">
      <c r="A1661" s="8"/>
      <c r="B1661" s="8"/>
      <c r="C1661" s="8"/>
      <c r="D1661" s="8"/>
      <c r="E1661" s="8"/>
      <c r="F1661" s="8"/>
      <c r="G1661" s="8"/>
      <c r="H1661" s="8"/>
      <c r="I1661" s="8"/>
      <c r="J1661" s="8"/>
      <c r="K1661" s="8"/>
      <c r="L1661" s="8"/>
      <c r="M1661" s="8"/>
      <c r="N1661" s="8"/>
      <c r="O1661" s="8"/>
      <c r="P1661" s="8"/>
      <c r="Q1661" s="8"/>
    </row>
    <row r="1662" spans="1:17" ht="18" customHeight="1" x14ac:dyDescent="0.3">
      <c r="A1662" s="8"/>
      <c r="B1662" s="8"/>
      <c r="C1662" s="8"/>
      <c r="D1662" s="8"/>
      <c r="E1662" s="8"/>
      <c r="F1662" s="8"/>
      <c r="G1662" s="8"/>
      <c r="H1662" s="8"/>
      <c r="I1662" s="8"/>
      <c r="J1662" s="8"/>
      <c r="K1662" s="8"/>
      <c r="L1662" s="8"/>
      <c r="M1662" s="8"/>
      <c r="N1662" s="8"/>
      <c r="O1662" s="8"/>
      <c r="P1662" s="8"/>
      <c r="Q1662" s="8"/>
    </row>
    <row r="1663" spans="1:17" ht="18" customHeight="1" x14ac:dyDescent="0.3">
      <c r="A1663" s="8"/>
      <c r="B1663" s="8"/>
      <c r="C1663" s="8"/>
      <c r="D1663" s="8"/>
      <c r="E1663" s="8"/>
      <c r="F1663" s="8"/>
      <c r="G1663" s="8"/>
      <c r="H1663" s="8"/>
      <c r="I1663" s="8"/>
      <c r="J1663" s="8"/>
      <c r="K1663" s="8"/>
      <c r="L1663" s="8"/>
      <c r="M1663" s="8"/>
      <c r="N1663" s="8"/>
      <c r="O1663" s="8"/>
      <c r="P1663" s="8"/>
      <c r="Q1663" s="8"/>
    </row>
    <row r="1664" spans="1:17" ht="18" customHeight="1" x14ac:dyDescent="0.3">
      <c r="A1664" s="8"/>
      <c r="B1664" s="8"/>
      <c r="C1664" s="8"/>
      <c r="D1664" s="8"/>
      <c r="E1664" s="8"/>
      <c r="F1664" s="8"/>
      <c r="G1664" s="8"/>
      <c r="H1664" s="8"/>
      <c r="I1664" s="8"/>
      <c r="J1664" s="8"/>
      <c r="K1664" s="8"/>
      <c r="L1664" s="8"/>
      <c r="M1664" s="8"/>
      <c r="N1664" s="8"/>
      <c r="O1664" s="8"/>
      <c r="P1664" s="8"/>
      <c r="Q1664" s="8"/>
    </row>
    <row r="1665" spans="1:17" ht="18" customHeight="1" x14ac:dyDescent="0.3">
      <c r="A1665" s="8"/>
      <c r="B1665" s="8"/>
      <c r="C1665" s="8"/>
      <c r="D1665" s="8"/>
      <c r="E1665" s="8"/>
      <c r="F1665" s="8"/>
      <c r="G1665" s="8"/>
      <c r="H1665" s="8"/>
      <c r="I1665" s="8"/>
      <c r="J1665" s="8"/>
      <c r="K1665" s="8"/>
      <c r="L1665" s="8"/>
      <c r="M1665" s="8"/>
      <c r="N1665" s="8"/>
      <c r="O1665" s="8"/>
      <c r="P1665" s="8"/>
      <c r="Q1665" s="8"/>
    </row>
    <row r="1666" spans="1:17" ht="18" customHeight="1" x14ac:dyDescent="0.3">
      <c r="A1666" s="8"/>
      <c r="B1666" s="8"/>
      <c r="C1666" s="8"/>
      <c r="D1666" s="8"/>
      <c r="E1666" s="8"/>
      <c r="F1666" s="8"/>
      <c r="G1666" s="8"/>
      <c r="H1666" s="8"/>
      <c r="I1666" s="8"/>
      <c r="J1666" s="8"/>
      <c r="K1666" s="8"/>
      <c r="L1666" s="8"/>
      <c r="M1666" s="8"/>
      <c r="N1666" s="8"/>
      <c r="O1666" s="8"/>
      <c r="P1666" s="8"/>
      <c r="Q1666" s="8"/>
    </row>
    <row r="1667" spans="1:17" ht="18" customHeight="1" x14ac:dyDescent="0.3">
      <c r="A1667" s="8"/>
      <c r="B1667" s="8"/>
      <c r="C1667" s="8"/>
      <c r="D1667" s="8"/>
      <c r="E1667" s="8"/>
      <c r="F1667" s="8"/>
      <c r="G1667" s="8"/>
      <c r="H1667" s="8"/>
      <c r="I1667" s="8"/>
      <c r="J1667" s="8"/>
      <c r="K1667" s="8"/>
      <c r="L1667" s="8"/>
      <c r="M1667" s="8"/>
      <c r="N1667" s="8"/>
      <c r="O1667" s="8"/>
      <c r="P1667" s="8"/>
      <c r="Q1667" s="8"/>
    </row>
    <row r="1668" spans="1:17" ht="18" customHeight="1" x14ac:dyDescent="0.3">
      <c r="A1668" s="8"/>
      <c r="B1668" s="8"/>
      <c r="C1668" s="8"/>
      <c r="D1668" s="8"/>
      <c r="E1668" s="8"/>
      <c r="F1668" s="8"/>
      <c r="G1668" s="8"/>
      <c r="H1668" s="8"/>
      <c r="I1668" s="8"/>
      <c r="J1668" s="8"/>
      <c r="K1668" s="8"/>
      <c r="L1668" s="8"/>
      <c r="M1668" s="8"/>
      <c r="N1668" s="8"/>
      <c r="O1668" s="8"/>
      <c r="P1668" s="8"/>
      <c r="Q1668" s="8"/>
    </row>
    <row r="1669" spans="1:17" ht="18" customHeight="1" x14ac:dyDescent="0.3">
      <c r="A1669" s="8"/>
      <c r="B1669" s="8"/>
      <c r="C1669" s="8"/>
      <c r="D1669" s="8"/>
      <c r="E1669" s="8"/>
      <c r="F1669" s="8"/>
      <c r="G1669" s="8"/>
      <c r="H1669" s="8"/>
      <c r="I1669" s="8"/>
      <c r="J1669" s="8"/>
      <c r="K1669" s="8"/>
      <c r="L1669" s="8"/>
      <c r="M1669" s="8"/>
      <c r="N1669" s="8"/>
      <c r="O1669" s="8"/>
      <c r="P1669" s="8"/>
      <c r="Q1669" s="8"/>
    </row>
    <row r="1670" spans="1:17" ht="18" customHeight="1" x14ac:dyDescent="0.3">
      <c r="A1670" s="8"/>
      <c r="B1670" s="8"/>
      <c r="C1670" s="8"/>
      <c r="D1670" s="8"/>
      <c r="E1670" s="8"/>
      <c r="F1670" s="8"/>
      <c r="G1670" s="8"/>
      <c r="H1670" s="8"/>
      <c r="I1670" s="8"/>
      <c r="J1670" s="8"/>
      <c r="K1670" s="8"/>
      <c r="L1670" s="8"/>
      <c r="M1670" s="8"/>
      <c r="N1670" s="8"/>
      <c r="O1670" s="8"/>
      <c r="P1670" s="8"/>
      <c r="Q1670" s="8"/>
    </row>
    <row r="1671" spans="1:17" ht="18" customHeight="1" x14ac:dyDescent="0.3">
      <c r="A1671" s="8"/>
      <c r="B1671" s="8"/>
      <c r="C1671" s="8"/>
      <c r="D1671" s="8"/>
      <c r="E1671" s="8"/>
      <c r="F1671" s="8"/>
      <c r="G1671" s="8"/>
      <c r="H1671" s="8"/>
      <c r="I1671" s="8"/>
      <c r="J1671" s="8"/>
      <c r="K1671" s="8"/>
      <c r="L1671" s="8"/>
      <c r="M1671" s="8"/>
      <c r="N1671" s="8"/>
      <c r="O1671" s="8"/>
      <c r="P1671" s="8"/>
      <c r="Q1671" s="8"/>
    </row>
    <row r="1672" spans="1:17" ht="18" customHeight="1" x14ac:dyDescent="0.3">
      <c r="A1672" s="8"/>
      <c r="B1672" s="8"/>
      <c r="C1672" s="8"/>
      <c r="D1672" s="8"/>
      <c r="E1672" s="8"/>
      <c r="F1672" s="8"/>
      <c r="G1672" s="8"/>
      <c r="H1672" s="8"/>
      <c r="I1672" s="8"/>
      <c r="J1672" s="8"/>
      <c r="K1672" s="8"/>
      <c r="L1672" s="8"/>
      <c r="M1672" s="8"/>
      <c r="N1672" s="8"/>
      <c r="O1672" s="8"/>
      <c r="P1672" s="8"/>
      <c r="Q1672" s="8"/>
    </row>
    <row r="1673" spans="1:17" ht="18" customHeight="1" x14ac:dyDescent="0.3">
      <c r="A1673" s="8"/>
      <c r="B1673" s="8"/>
      <c r="C1673" s="8"/>
      <c r="D1673" s="8"/>
      <c r="E1673" s="8"/>
      <c r="F1673" s="8"/>
      <c r="G1673" s="8"/>
      <c r="H1673" s="8"/>
      <c r="I1673" s="8"/>
      <c r="J1673" s="8"/>
      <c r="K1673" s="8"/>
      <c r="L1673" s="8"/>
      <c r="M1673" s="8"/>
      <c r="N1673" s="8"/>
      <c r="O1673" s="8"/>
      <c r="P1673" s="8"/>
      <c r="Q1673" s="8"/>
    </row>
    <row r="1674" spans="1:17" ht="18" customHeight="1" x14ac:dyDescent="0.3">
      <c r="A1674" s="8"/>
      <c r="B1674" s="8"/>
      <c r="C1674" s="8"/>
      <c r="D1674" s="8"/>
      <c r="E1674" s="8"/>
      <c r="F1674" s="8"/>
      <c r="G1674" s="8"/>
      <c r="H1674" s="8"/>
      <c r="I1674" s="8"/>
      <c r="J1674" s="8"/>
      <c r="K1674" s="8"/>
      <c r="L1674" s="8"/>
      <c r="M1674" s="8"/>
      <c r="N1674" s="8"/>
      <c r="O1674" s="8"/>
      <c r="P1674" s="8"/>
      <c r="Q1674" s="8"/>
    </row>
    <row r="1675" spans="1:17" ht="18" customHeight="1" x14ac:dyDescent="0.3">
      <c r="A1675" s="8"/>
      <c r="B1675" s="8"/>
      <c r="C1675" s="8"/>
      <c r="D1675" s="8"/>
      <c r="E1675" s="8"/>
      <c r="F1675" s="8"/>
      <c r="G1675" s="8"/>
      <c r="H1675" s="8"/>
      <c r="I1675" s="8"/>
      <c r="J1675" s="8"/>
      <c r="K1675" s="8"/>
      <c r="L1675" s="8"/>
      <c r="M1675" s="8"/>
      <c r="N1675" s="8"/>
      <c r="O1675" s="8"/>
      <c r="P1675" s="8"/>
      <c r="Q1675" s="8"/>
    </row>
    <row r="1676" spans="1:17" ht="18" customHeight="1" x14ac:dyDescent="0.3">
      <c r="A1676" s="8"/>
      <c r="B1676" s="8"/>
      <c r="C1676" s="8"/>
      <c r="D1676" s="8"/>
      <c r="E1676" s="8"/>
      <c r="F1676" s="8"/>
      <c r="G1676" s="8"/>
      <c r="H1676" s="8"/>
      <c r="I1676" s="8"/>
      <c r="J1676" s="8"/>
      <c r="K1676" s="8"/>
      <c r="L1676" s="8"/>
      <c r="M1676" s="8"/>
      <c r="N1676" s="8"/>
      <c r="O1676" s="8"/>
      <c r="P1676" s="8"/>
      <c r="Q1676" s="8"/>
    </row>
    <row r="1677" spans="1:17" ht="18" customHeight="1" x14ac:dyDescent="0.3">
      <c r="A1677" s="8"/>
      <c r="B1677" s="8"/>
      <c r="C1677" s="8"/>
      <c r="D1677" s="8"/>
      <c r="E1677" s="8"/>
      <c r="F1677" s="8"/>
      <c r="G1677" s="8"/>
      <c r="H1677" s="8"/>
      <c r="I1677" s="8"/>
      <c r="J1677" s="8"/>
      <c r="K1677" s="8"/>
      <c r="L1677" s="8"/>
      <c r="M1677" s="8"/>
      <c r="N1677" s="8"/>
      <c r="O1677" s="8"/>
      <c r="P1677" s="8"/>
      <c r="Q1677" s="8"/>
    </row>
    <row r="1678" spans="1:17" ht="18" customHeight="1" x14ac:dyDescent="0.3">
      <c r="A1678" s="8"/>
      <c r="B1678" s="8"/>
      <c r="C1678" s="8"/>
      <c r="D1678" s="8"/>
      <c r="E1678" s="8"/>
      <c r="F1678" s="8"/>
      <c r="G1678" s="8"/>
      <c r="H1678" s="8"/>
      <c r="I1678" s="8"/>
      <c r="J1678" s="8"/>
      <c r="K1678" s="8"/>
      <c r="L1678" s="8"/>
      <c r="M1678" s="8"/>
      <c r="N1678" s="8"/>
      <c r="O1678" s="8"/>
      <c r="P1678" s="8"/>
      <c r="Q1678" s="8"/>
    </row>
    <row r="1679" spans="1:17" ht="18" customHeight="1" x14ac:dyDescent="0.3">
      <c r="A1679" s="8"/>
      <c r="B1679" s="8"/>
      <c r="C1679" s="8"/>
      <c r="D1679" s="8"/>
      <c r="E1679" s="8"/>
      <c r="F1679" s="8"/>
      <c r="G1679" s="8"/>
      <c r="H1679" s="8"/>
      <c r="I1679" s="8"/>
      <c r="J1679" s="8"/>
      <c r="K1679" s="8"/>
      <c r="L1679" s="8"/>
      <c r="M1679" s="8"/>
      <c r="N1679" s="8"/>
      <c r="O1679" s="8"/>
      <c r="P1679" s="8"/>
      <c r="Q1679" s="8"/>
    </row>
    <row r="1680" spans="1:17" ht="18" customHeight="1" x14ac:dyDescent="0.3">
      <c r="A1680" s="8"/>
      <c r="B1680" s="8"/>
      <c r="C1680" s="8"/>
      <c r="D1680" s="8"/>
      <c r="E1680" s="8"/>
      <c r="F1680" s="8"/>
      <c r="G1680" s="8"/>
      <c r="H1680" s="8"/>
      <c r="I1680" s="8"/>
      <c r="J1680" s="8"/>
      <c r="K1680" s="8"/>
      <c r="L1680" s="8"/>
      <c r="M1680" s="8"/>
      <c r="N1680" s="8"/>
      <c r="O1680" s="8"/>
      <c r="P1680" s="8"/>
      <c r="Q1680" s="8"/>
    </row>
    <row r="1681" spans="1:17" ht="18" customHeight="1" x14ac:dyDescent="0.3">
      <c r="A1681" s="8"/>
      <c r="B1681" s="8"/>
      <c r="C1681" s="8"/>
      <c r="D1681" s="8"/>
      <c r="E1681" s="8"/>
      <c r="F1681" s="8"/>
      <c r="G1681" s="8"/>
      <c r="H1681" s="8"/>
      <c r="I1681" s="8"/>
      <c r="J1681" s="8"/>
      <c r="K1681" s="8"/>
      <c r="L1681" s="8"/>
      <c r="M1681" s="8"/>
      <c r="N1681" s="8"/>
      <c r="O1681" s="8"/>
      <c r="P1681" s="8"/>
      <c r="Q1681" s="8"/>
    </row>
    <row r="1682" spans="1:17" ht="18" customHeight="1" x14ac:dyDescent="0.3">
      <c r="A1682" s="8"/>
      <c r="B1682" s="8"/>
      <c r="C1682" s="8"/>
      <c r="D1682" s="8"/>
      <c r="E1682" s="8"/>
      <c r="F1682" s="8"/>
      <c r="G1682" s="8"/>
      <c r="H1682" s="8"/>
      <c r="I1682" s="8"/>
      <c r="J1682" s="8"/>
      <c r="K1682" s="8"/>
      <c r="L1682" s="8"/>
      <c r="M1682" s="8"/>
      <c r="N1682" s="8"/>
      <c r="O1682" s="8"/>
      <c r="P1682" s="8"/>
      <c r="Q1682" s="8"/>
    </row>
    <row r="1683" spans="1:17" ht="18" customHeight="1" x14ac:dyDescent="0.3">
      <c r="A1683" s="8"/>
      <c r="B1683" s="8"/>
      <c r="C1683" s="8"/>
      <c r="D1683" s="8"/>
      <c r="E1683" s="8"/>
      <c r="F1683" s="8"/>
      <c r="G1683" s="8"/>
      <c r="H1683" s="8"/>
      <c r="I1683" s="8"/>
      <c r="J1683" s="8"/>
      <c r="K1683" s="8"/>
      <c r="L1683" s="8"/>
      <c r="M1683" s="8"/>
      <c r="N1683" s="8"/>
      <c r="O1683" s="8"/>
      <c r="P1683" s="8"/>
      <c r="Q1683" s="8"/>
    </row>
    <row r="1684" spans="1:17" ht="18" customHeight="1" x14ac:dyDescent="0.3">
      <c r="A1684" s="8"/>
      <c r="B1684" s="8"/>
      <c r="C1684" s="8"/>
      <c r="D1684" s="8"/>
      <c r="E1684" s="8"/>
      <c r="F1684" s="8"/>
      <c r="G1684" s="8"/>
      <c r="H1684" s="8"/>
      <c r="I1684" s="8"/>
      <c r="J1684" s="8"/>
      <c r="K1684" s="8"/>
      <c r="L1684" s="8"/>
      <c r="M1684" s="8"/>
      <c r="N1684" s="8"/>
      <c r="O1684" s="8"/>
      <c r="P1684" s="8"/>
      <c r="Q1684" s="8"/>
    </row>
    <row r="1685" spans="1:17" ht="18" customHeight="1" x14ac:dyDescent="0.3">
      <c r="A1685" s="8"/>
      <c r="B1685" s="8"/>
      <c r="C1685" s="8"/>
      <c r="D1685" s="8"/>
      <c r="E1685" s="8"/>
      <c r="F1685" s="8"/>
      <c r="G1685" s="8"/>
      <c r="H1685" s="8"/>
      <c r="I1685" s="8"/>
      <c r="J1685" s="8"/>
      <c r="K1685" s="8"/>
      <c r="L1685" s="8"/>
      <c r="M1685" s="8"/>
      <c r="N1685" s="8"/>
      <c r="O1685" s="8"/>
      <c r="P1685" s="8"/>
      <c r="Q1685" s="8"/>
    </row>
    <row r="1686" spans="1:17" ht="18" customHeight="1" x14ac:dyDescent="0.3">
      <c r="A1686" s="8"/>
      <c r="B1686" s="8"/>
      <c r="C1686" s="8"/>
      <c r="D1686" s="8"/>
      <c r="E1686" s="8"/>
      <c r="F1686" s="8"/>
      <c r="G1686" s="8"/>
      <c r="H1686" s="8"/>
      <c r="I1686" s="8"/>
      <c r="J1686" s="8"/>
      <c r="K1686" s="8"/>
      <c r="L1686" s="8"/>
      <c r="M1686" s="8"/>
      <c r="N1686" s="8"/>
      <c r="O1686" s="8"/>
      <c r="P1686" s="8"/>
      <c r="Q1686" s="8"/>
    </row>
    <row r="1687" spans="1:17" ht="18" customHeight="1" x14ac:dyDescent="0.3">
      <c r="A1687" s="8"/>
      <c r="B1687" s="8"/>
      <c r="C1687" s="8"/>
      <c r="D1687" s="8"/>
      <c r="E1687" s="8"/>
      <c r="F1687" s="8"/>
      <c r="G1687" s="8"/>
      <c r="H1687" s="8"/>
      <c r="I1687" s="8"/>
      <c r="J1687" s="8"/>
      <c r="K1687" s="8"/>
      <c r="L1687" s="8"/>
      <c r="M1687" s="8"/>
      <c r="N1687" s="8"/>
      <c r="O1687" s="8"/>
      <c r="P1687" s="8"/>
      <c r="Q1687" s="8"/>
    </row>
    <row r="1688" spans="1:17" ht="18" customHeight="1" x14ac:dyDescent="0.3">
      <c r="A1688" s="8"/>
      <c r="B1688" s="8"/>
      <c r="C1688" s="8"/>
      <c r="D1688" s="8"/>
      <c r="E1688" s="8"/>
      <c r="F1688" s="8"/>
      <c r="G1688" s="8"/>
      <c r="H1688" s="8"/>
      <c r="I1688" s="8"/>
      <c r="J1688" s="8"/>
      <c r="K1688" s="8"/>
      <c r="L1688" s="8"/>
      <c r="M1688" s="8"/>
      <c r="N1688" s="8"/>
      <c r="O1688" s="8"/>
      <c r="P1688" s="8"/>
      <c r="Q1688" s="8"/>
    </row>
    <row r="1689" spans="1:17" ht="18" customHeight="1" x14ac:dyDescent="0.3">
      <c r="A1689" s="8"/>
      <c r="B1689" s="8"/>
      <c r="C1689" s="8"/>
      <c r="D1689" s="8"/>
      <c r="E1689" s="8"/>
      <c r="F1689" s="8"/>
      <c r="G1689" s="8"/>
      <c r="H1689" s="8"/>
      <c r="I1689" s="8"/>
      <c r="J1689" s="8"/>
      <c r="K1689" s="8"/>
      <c r="L1689" s="8"/>
      <c r="M1689" s="8"/>
      <c r="N1689" s="8"/>
      <c r="O1689" s="8"/>
      <c r="P1689" s="8"/>
      <c r="Q1689" s="8"/>
    </row>
    <row r="1690" spans="1:17" ht="18" customHeight="1" x14ac:dyDescent="0.3">
      <c r="A1690" s="8"/>
      <c r="B1690" s="8"/>
      <c r="C1690" s="8"/>
      <c r="D1690" s="8"/>
      <c r="E1690" s="8"/>
      <c r="F1690" s="8"/>
      <c r="G1690" s="8"/>
      <c r="H1690" s="8"/>
      <c r="I1690" s="8"/>
      <c r="J1690" s="8"/>
      <c r="K1690" s="8"/>
      <c r="L1690" s="8"/>
      <c r="M1690" s="8"/>
      <c r="N1690" s="8"/>
      <c r="O1690" s="8"/>
      <c r="P1690" s="8"/>
      <c r="Q1690" s="8"/>
    </row>
    <row r="1691" spans="1:17" ht="18" customHeight="1" x14ac:dyDescent="0.3">
      <c r="A1691" s="8"/>
      <c r="B1691" s="8"/>
      <c r="C1691" s="8"/>
      <c r="D1691" s="8"/>
      <c r="E1691" s="8"/>
      <c r="F1691" s="8"/>
      <c r="G1691" s="8"/>
      <c r="H1691" s="8"/>
      <c r="I1691" s="8"/>
      <c r="J1691" s="8"/>
      <c r="K1691" s="8"/>
      <c r="L1691" s="8"/>
      <c r="M1691" s="8"/>
      <c r="N1691" s="8"/>
      <c r="O1691" s="8"/>
      <c r="P1691" s="8"/>
      <c r="Q1691" s="8"/>
    </row>
    <row r="1692" spans="1:17" ht="18" customHeight="1" x14ac:dyDescent="0.3">
      <c r="A1692" s="8"/>
      <c r="B1692" s="8"/>
      <c r="C1692" s="8"/>
      <c r="D1692" s="8"/>
      <c r="E1692" s="8"/>
      <c r="F1692" s="8"/>
      <c r="G1692" s="8"/>
      <c r="H1692" s="8"/>
      <c r="I1692" s="8"/>
      <c r="J1692" s="8"/>
      <c r="K1692" s="8"/>
      <c r="L1692" s="8"/>
      <c r="M1692" s="8"/>
      <c r="N1692" s="8"/>
      <c r="O1692" s="8"/>
      <c r="P1692" s="8"/>
      <c r="Q1692" s="8"/>
    </row>
    <row r="1693" spans="1:17" ht="18" customHeight="1" x14ac:dyDescent="0.3">
      <c r="A1693" s="8"/>
      <c r="B1693" s="8"/>
      <c r="C1693" s="8"/>
      <c r="D1693" s="8"/>
      <c r="E1693" s="8"/>
      <c r="F1693" s="8"/>
      <c r="G1693" s="8"/>
      <c r="H1693" s="8"/>
      <c r="I1693" s="8"/>
      <c r="J1693" s="8"/>
      <c r="K1693" s="8"/>
      <c r="L1693" s="8"/>
      <c r="M1693" s="8"/>
      <c r="N1693" s="8"/>
      <c r="O1693" s="8"/>
      <c r="P1693" s="8"/>
      <c r="Q1693" s="8"/>
    </row>
    <row r="1694" spans="1:17" ht="18" customHeight="1" x14ac:dyDescent="0.3">
      <c r="A1694" s="8"/>
      <c r="B1694" s="8"/>
      <c r="C1694" s="8"/>
      <c r="D1694" s="8"/>
      <c r="E1694" s="8"/>
      <c r="F1694" s="8"/>
      <c r="G1694" s="8"/>
      <c r="H1694" s="8"/>
      <c r="I1694" s="8"/>
      <c r="J1694" s="8"/>
      <c r="K1694" s="8"/>
      <c r="L1694" s="8"/>
      <c r="M1694" s="8"/>
      <c r="N1694" s="8"/>
      <c r="O1694" s="8"/>
      <c r="P1694" s="8"/>
      <c r="Q1694" s="8"/>
    </row>
    <row r="1695" spans="1:17" ht="18" customHeight="1" x14ac:dyDescent="0.3">
      <c r="A1695" s="8"/>
      <c r="B1695" s="8"/>
      <c r="C1695" s="8"/>
      <c r="D1695" s="8"/>
      <c r="E1695" s="8"/>
      <c r="F1695" s="8"/>
      <c r="G1695" s="8"/>
      <c r="H1695" s="8"/>
      <c r="I1695" s="8"/>
      <c r="J1695" s="8"/>
      <c r="K1695" s="8"/>
      <c r="L1695" s="8"/>
      <c r="M1695" s="8"/>
      <c r="N1695" s="8"/>
      <c r="O1695" s="8"/>
      <c r="P1695" s="8"/>
      <c r="Q1695" s="8"/>
    </row>
    <row r="1696" spans="1:17" ht="18" customHeight="1" x14ac:dyDescent="0.3">
      <c r="A1696" s="8"/>
      <c r="B1696" s="8"/>
      <c r="C1696" s="8"/>
      <c r="D1696" s="8"/>
      <c r="E1696" s="8"/>
      <c r="F1696" s="8"/>
      <c r="G1696" s="8"/>
      <c r="H1696" s="8"/>
      <c r="I1696" s="8"/>
      <c r="J1696" s="8"/>
      <c r="K1696" s="8"/>
      <c r="L1696" s="8"/>
      <c r="M1696" s="8"/>
      <c r="N1696" s="8"/>
      <c r="O1696" s="8"/>
      <c r="P1696" s="8"/>
      <c r="Q1696" s="8"/>
    </row>
    <row r="1697" spans="1:17" ht="18" customHeight="1" x14ac:dyDescent="0.3">
      <c r="A1697" s="8"/>
      <c r="B1697" s="8"/>
      <c r="C1697" s="8"/>
      <c r="D1697" s="8"/>
      <c r="E1697" s="8"/>
      <c r="F1697" s="8"/>
      <c r="G1697" s="8"/>
      <c r="H1697" s="8"/>
      <c r="I1697" s="8"/>
      <c r="J1697" s="8"/>
      <c r="K1697" s="8"/>
      <c r="L1697" s="8"/>
      <c r="M1697" s="8"/>
      <c r="N1697" s="8"/>
      <c r="O1697" s="8"/>
      <c r="P1697" s="8"/>
      <c r="Q1697" s="8"/>
    </row>
    <row r="1698" spans="1:17" ht="18" customHeight="1" x14ac:dyDescent="0.3">
      <c r="A1698" s="8"/>
      <c r="B1698" s="8"/>
      <c r="C1698" s="8"/>
      <c r="D1698" s="8"/>
      <c r="E1698" s="8"/>
      <c r="F1698" s="8"/>
      <c r="G1698" s="8"/>
      <c r="H1698" s="8"/>
      <c r="I1698" s="8"/>
      <c r="J1698" s="8"/>
      <c r="K1698" s="8"/>
      <c r="L1698" s="8"/>
      <c r="M1698" s="8"/>
      <c r="N1698" s="8"/>
      <c r="O1698" s="8"/>
      <c r="P1698" s="8"/>
      <c r="Q1698" s="8"/>
    </row>
    <row r="1699" spans="1:17" ht="18" customHeight="1" x14ac:dyDescent="0.3">
      <c r="A1699" s="8"/>
      <c r="B1699" s="8"/>
      <c r="C1699" s="8"/>
      <c r="D1699" s="8"/>
      <c r="E1699" s="8"/>
      <c r="F1699" s="8"/>
      <c r="G1699" s="8"/>
      <c r="H1699" s="8"/>
      <c r="I1699" s="8"/>
      <c r="J1699" s="8"/>
      <c r="K1699" s="8"/>
      <c r="L1699" s="8"/>
      <c r="M1699" s="8"/>
      <c r="N1699" s="8"/>
      <c r="O1699" s="8"/>
      <c r="P1699" s="8"/>
      <c r="Q1699" s="8"/>
    </row>
    <row r="1700" spans="1:17" ht="18" customHeight="1" x14ac:dyDescent="0.3">
      <c r="A1700" s="8"/>
      <c r="B1700" s="8"/>
      <c r="C1700" s="8"/>
      <c r="D1700" s="8"/>
      <c r="E1700" s="8"/>
      <c r="F1700" s="8"/>
      <c r="G1700" s="8"/>
      <c r="H1700" s="8"/>
      <c r="I1700" s="8"/>
      <c r="J1700" s="8"/>
      <c r="K1700" s="8"/>
      <c r="L1700" s="8"/>
      <c r="M1700" s="8"/>
      <c r="N1700" s="8"/>
      <c r="O1700" s="8"/>
      <c r="P1700" s="8"/>
      <c r="Q1700" s="8"/>
    </row>
    <row r="1701" spans="1:17" ht="18" customHeight="1" x14ac:dyDescent="0.3">
      <c r="A1701" s="8"/>
      <c r="B1701" s="8"/>
      <c r="C1701" s="8"/>
      <c r="D1701" s="8"/>
      <c r="E1701" s="8"/>
      <c r="F1701" s="8"/>
      <c r="G1701" s="8"/>
      <c r="H1701" s="8"/>
      <c r="I1701" s="8"/>
      <c r="J1701" s="8"/>
      <c r="K1701" s="8"/>
      <c r="L1701" s="8"/>
      <c r="M1701" s="8"/>
      <c r="N1701" s="8"/>
      <c r="O1701" s="8"/>
      <c r="P1701" s="8"/>
      <c r="Q1701" s="8"/>
    </row>
    <row r="1702" spans="1:17" ht="18" customHeight="1" x14ac:dyDescent="0.3">
      <c r="A1702" s="8"/>
      <c r="B1702" s="8"/>
      <c r="C1702" s="8"/>
      <c r="D1702" s="8"/>
      <c r="E1702" s="8"/>
      <c r="F1702" s="8"/>
      <c r="G1702" s="8"/>
      <c r="H1702" s="8"/>
      <c r="I1702" s="8"/>
      <c r="J1702" s="8"/>
      <c r="K1702" s="8"/>
      <c r="L1702" s="8"/>
      <c r="M1702" s="8"/>
      <c r="N1702" s="8"/>
      <c r="O1702" s="8"/>
      <c r="P1702" s="8"/>
      <c r="Q1702" s="8"/>
    </row>
    <row r="1703" spans="1:17" ht="18" customHeight="1" x14ac:dyDescent="0.3">
      <c r="A1703" s="8"/>
      <c r="B1703" s="8"/>
      <c r="C1703" s="8"/>
      <c r="D1703" s="8"/>
      <c r="E1703" s="8"/>
      <c r="F1703" s="8"/>
      <c r="G1703" s="8"/>
      <c r="H1703" s="8"/>
      <c r="I1703" s="8"/>
      <c r="J1703" s="8"/>
      <c r="K1703" s="8"/>
      <c r="L1703" s="8"/>
      <c r="M1703" s="8"/>
      <c r="N1703" s="8"/>
      <c r="O1703" s="8"/>
      <c r="P1703" s="8"/>
      <c r="Q1703" s="8"/>
    </row>
    <row r="1704" spans="1:17" ht="18" customHeight="1" x14ac:dyDescent="0.3">
      <c r="A1704" s="8"/>
      <c r="B1704" s="8"/>
      <c r="C1704" s="8"/>
      <c r="D1704" s="8"/>
      <c r="E1704" s="8"/>
      <c r="F1704" s="8"/>
      <c r="G1704" s="8"/>
      <c r="H1704" s="8"/>
      <c r="I1704" s="8"/>
      <c r="J1704" s="8"/>
      <c r="K1704" s="8"/>
      <c r="L1704" s="8"/>
      <c r="M1704" s="8"/>
      <c r="N1704" s="8"/>
      <c r="O1704" s="8"/>
      <c r="P1704" s="8"/>
      <c r="Q1704" s="8"/>
    </row>
    <row r="1705" spans="1:17" ht="18" customHeight="1" x14ac:dyDescent="0.3">
      <c r="A1705" s="8"/>
      <c r="B1705" s="8"/>
      <c r="C1705" s="8"/>
      <c r="D1705" s="8"/>
      <c r="E1705" s="8"/>
      <c r="F1705" s="8"/>
      <c r="G1705" s="8"/>
      <c r="H1705" s="8"/>
      <c r="I1705" s="8"/>
      <c r="J1705" s="8"/>
      <c r="K1705" s="8"/>
      <c r="L1705" s="8"/>
      <c r="M1705" s="8"/>
      <c r="N1705" s="8"/>
      <c r="O1705" s="8"/>
      <c r="P1705" s="8"/>
      <c r="Q1705" s="8"/>
    </row>
    <row r="1706" spans="1:17" ht="18" customHeight="1" x14ac:dyDescent="0.3">
      <c r="A1706" s="8"/>
      <c r="B1706" s="8"/>
      <c r="C1706" s="8"/>
      <c r="D1706" s="8"/>
      <c r="E1706" s="8"/>
      <c r="F1706" s="8"/>
      <c r="G1706" s="8"/>
      <c r="H1706" s="8"/>
      <c r="I1706" s="8"/>
      <c r="J1706" s="8"/>
      <c r="K1706" s="8"/>
      <c r="L1706" s="8"/>
      <c r="M1706" s="8"/>
      <c r="N1706" s="8"/>
      <c r="O1706" s="8"/>
      <c r="P1706" s="8"/>
      <c r="Q1706" s="8"/>
    </row>
    <row r="1707" spans="1:17" ht="18" customHeight="1" x14ac:dyDescent="0.3">
      <c r="A1707" s="8"/>
      <c r="B1707" s="8"/>
      <c r="C1707" s="8"/>
      <c r="D1707" s="8"/>
      <c r="E1707" s="8"/>
      <c r="F1707" s="8"/>
      <c r="G1707" s="8"/>
      <c r="H1707" s="8"/>
      <c r="I1707" s="8"/>
      <c r="J1707" s="8"/>
      <c r="K1707" s="8"/>
      <c r="L1707" s="8"/>
      <c r="M1707" s="8"/>
      <c r="N1707" s="8"/>
      <c r="O1707" s="8"/>
      <c r="P1707" s="8"/>
      <c r="Q1707" s="8"/>
    </row>
    <row r="1708" spans="1:17" ht="18" customHeight="1" x14ac:dyDescent="0.3">
      <c r="A1708" s="8"/>
      <c r="B1708" s="8"/>
      <c r="C1708" s="8"/>
      <c r="D1708" s="8"/>
      <c r="E1708" s="8"/>
      <c r="F1708" s="8"/>
      <c r="G1708" s="8"/>
      <c r="H1708" s="8"/>
      <c r="I1708" s="8"/>
      <c r="J1708" s="8"/>
      <c r="K1708" s="8"/>
      <c r="L1708" s="8"/>
      <c r="M1708" s="8"/>
      <c r="N1708" s="8"/>
      <c r="O1708" s="8"/>
      <c r="P1708" s="8"/>
      <c r="Q1708" s="8"/>
    </row>
    <row r="1709" spans="1:17" ht="18" customHeight="1" x14ac:dyDescent="0.3">
      <c r="A1709" s="8"/>
      <c r="B1709" s="8"/>
      <c r="C1709" s="8"/>
      <c r="D1709" s="8"/>
      <c r="E1709" s="8"/>
      <c r="F1709" s="8"/>
      <c r="G1709" s="8"/>
      <c r="H1709" s="8"/>
      <c r="I1709" s="8"/>
      <c r="J1709" s="8"/>
      <c r="K1709" s="8"/>
      <c r="L1709" s="8"/>
      <c r="M1709" s="8"/>
      <c r="N1709" s="8"/>
      <c r="O1709" s="8"/>
      <c r="P1709" s="8"/>
      <c r="Q1709" s="8"/>
    </row>
    <row r="1710" spans="1:17" ht="18" customHeight="1" x14ac:dyDescent="0.3">
      <c r="A1710" s="8"/>
      <c r="B1710" s="8"/>
      <c r="C1710" s="8"/>
      <c r="D1710" s="8"/>
      <c r="E1710" s="8"/>
      <c r="F1710" s="8"/>
      <c r="G1710" s="8"/>
      <c r="H1710" s="8"/>
      <c r="I1710" s="8"/>
      <c r="J1710" s="8"/>
      <c r="K1710" s="8"/>
      <c r="L1710" s="8"/>
      <c r="M1710" s="8"/>
      <c r="N1710" s="8"/>
      <c r="O1710" s="8"/>
      <c r="P1710" s="8"/>
      <c r="Q1710" s="8"/>
    </row>
    <row r="1711" spans="1:17" ht="18" customHeight="1" x14ac:dyDescent="0.3">
      <c r="A1711" s="8"/>
      <c r="B1711" s="8"/>
      <c r="C1711" s="8"/>
      <c r="D1711" s="8"/>
      <c r="E1711" s="8"/>
      <c r="F1711" s="8"/>
      <c r="G1711" s="8"/>
      <c r="H1711" s="8"/>
      <c r="I1711" s="8"/>
      <c r="J1711" s="8"/>
      <c r="K1711" s="8"/>
      <c r="L1711" s="8"/>
      <c r="M1711" s="8"/>
      <c r="N1711" s="8"/>
      <c r="O1711" s="8"/>
      <c r="P1711" s="8"/>
      <c r="Q1711" s="8"/>
    </row>
    <row r="1712" spans="1:17" ht="18" customHeight="1" x14ac:dyDescent="0.3">
      <c r="A1712" s="8"/>
      <c r="B1712" s="8"/>
      <c r="C1712" s="8"/>
      <c r="D1712" s="8"/>
      <c r="E1712" s="8"/>
      <c r="F1712" s="8"/>
      <c r="G1712" s="8"/>
      <c r="H1712" s="8"/>
      <c r="I1712" s="8"/>
      <c r="J1712" s="8"/>
      <c r="K1712" s="8"/>
      <c r="L1712" s="8"/>
      <c r="M1712" s="8"/>
      <c r="N1712" s="8"/>
      <c r="O1712" s="8"/>
      <c r="P1712" s="8"/>
      <c r="Q1712" s="8"/>
    </row>
    <row r="1713" spans="1:17" ht="18" customHeight="1" x14ac:dyDescent="0.3">
      <c r="A1713" s="8"/>
      <c r="B1713" s="8"/>
      <c r="C1713" s="8"/>
      <c r="D1713" s="8"/>
      <c r="E1713" s="8"/>
      <c r="F1713" s="8"/>
      <c r="G1713" s="8"/>
      <c r="H1713" s="8"/>
      <c r="I1713" s="8"/>
      <c r="J1713" s="8"/>
      <c r="K1713" s="8"/>
      <c r="L1713" s="8"/>
      <c r="M1713" s="8"/>
      <c r="N1713" s="8"/>
      <c r="O1713" s="8"/>
      <c r="P1713" s="8"/>
      <c r="Q1713" s="8"/>
    </row>
    <row r="1714" spans="1:17" ht="18" customHeight="1" x14ac:dyDescent="0.3">
      <c r="A1714" s="8"/>
      <c r="B1714" s="8"/>
      <c r="C1714" s="8"/>
      <c r="D1714" s="8"/>
      <c r="E1714" s="8"/>
      <c r="F1714" s="8"/>
      <c r="G1714" s="8"/>
      <c r="H1714" s="8"/>
      <c r="I1714" s="8"/>
      <c r="J1714" s="8"/>
      <c r="K1714" s="8"/>
      <c r="L1714" s="8"/>
      <c r="M1714" s="8"/>
      <c r="N1714" s="8"/>
      <c r="O1714" s="8"/>
      <c r="P1714" s="8"/>
      <c r="Q1714" s="8"/>
    </row>
    <row r="1715" spans="1:17" ht="18" customHeight="1" x14ac:dyDescent="0.3">
      <c r="A1715" s="8"/>
      <c r="B1715" s="8"/>
      <c r="C1715" s="8"/>
      <c r="D1715" s="8"/>
      <c r="E1715" s="8"/>
      <c r="F1715" s="8"/>
      <c r="G1715" s="8"/>
      <c r="H1715" s="8"/>
      <c r="I1715" s="8"/>
      <c r="J1715" s="8"/>
      <c r="K1715" s="8"/>
      <c r="L1715" s="8"/>
      <c r="M1715" s="8"/>
      <c r="N1715" s="8"/>
      <c r="O1715" s="8"/>
      <c r="P1715" s="8"/>
      <c r="Q1715" s="8"/>
    </row>
    <row r="1716" spans="1:17" ht="18" customHeight="1" x14ac:dyDescent="0.3">
      <c r="A1716" s="8"/>
      <c r="B1716" s="8"/>
      <c r="C1716" s="8"/>
      <c r="D1716" s="8"/>
      <c r="E1716" s="8"/>
      <c r="F1716" s="8"/>
      <c r="G1716" s="8"/>
      <c r="H1716" s="8"/>
      <c r="I1716" s="8"/>
      <c r="J1716" s="8"/>
      <c r="K1716" s="8"/>
      <c r="L1716" s="8"/>
      <c r="M1716" s="8"/>
      <c r="N1716" s="8"/>
      <c r="O1716" s="8"/>
      <c r="P1716" s="8"/>
      <c r="Q1716" s="8"/>
    </row>
    <row r="1717" spans="1:17" ht="18" customHeight="1" x14ac:dyDescent="0.3">
      <c r="A1717" s="8"/>
      <c r="B1717" s="8"/>
      <c r="C1717" s="8"/>
      <c r="D1717" s="8"/>
      <c r="E1717" s="8"/>
      <c r="F1717" s="8"/>
      <c r="G1717" s="8"/>
      <c r="H1717" s="8"/>
      <c r="I1717" s="8"/>
      <c r="J1717" s="8"/>
      <c r="K1717" s="8"/>
      <c r="L1717" s="8"/>
      <c r="M1717" s="8"/>
      <c r="N1717" s="8"/>
      <c r="O1717" s="8"/>
      <c r="P1717" s="8"/>
      <c r="Q1717" s="8"/>
    </row>
    <row r="1718" spans="1:17" ht="18" customHeight="1" x14ac:dyDescent="0.3">
      <c r="A1718" s="8"/>
      <c r="B1718" s="8"/>
      <c r="C1718" s="8"/>
      <c r="D1718" s="8"/>
      <c r="E1718" s="8"/>
      <c r="F1718" s="8"/>
      <c r="G1718" s="8"/>
      <c r="H1718" s="8"/>
      <c r="I1718" s="8"/>
      <c r="J1718" s="8"/>
      <c r="K1718" s="8"/>
      <c r="L1718" s="8"/>
      <c r="M1718" s="8"/>
      <c r="N1718" s="8"/>
      <c r="O1718" s="8"/>
      <c r="P1718" s="8"/>
      <c r="Q1718" s="8"/>
    </row>
    <row r="1719" spans="1:17" ht="18" customHeight="1" x14ac:dyDescent="0.3">
      <c r="A1719" s="8"/>
      <c r="B1719" s="8"/>
      <c r="C1719" s="8"/>
      <c r="D1719" s="8"/>
      <c r="E1719" s="8"/>
      <c r="F1719" s="8"/>
      <c r="G1719" s="8"/>
      <c r="H1719" s="8"/>
      <c r="I1719" s="8"/>
      <c r="J1719" s="8"/>
      <c r="K1719" s="8"/>
      <c r="L1719" s="8"/>
      <c r="M1719" s="8"/>
      <c r="N1719" s="8"/>
      <c r="O1719" s="8"/>
      <c r="P1719" s="8"/>
      <c r="Q1719" s="8"/>
    </row>
    <row r="1720" spans="1:17" ht="18" customHeight="1" x14ac:dyDescent="0.3">
      <c r="A1720" s="8"/>
      <c r="B1720" s="8"/>
      <c r="C1720" s="8"/>
      <c r="D1720" s="8"/>
      <c r="E1720" s="8"/>
      <c r="F1720" s="8"/>
      <c r="G1720" s="8"/>
      <c r="H1720" s="8"/>
      <c r="I1720" s="8"/>
      <c r="J1720" s="8"/>
      <c r="K1720" s="8"/>
      <c r="L1720" s="8"/>
      <c r="M1720" s="8"/>
      <c r="N1720" s="8"/>
      <c r="O1720" s="8"/>
      <c r="P1720" s="8"/>
      <c r="Q1720" s="8"/>
    </row>
    <row r="1721" spans="1:17" ht="18" customHeight="1" x14ac:dyDescent="0.3">
      <c r="A1721" s="8"/>
      <c r="B1721" s="8"/>
      <c r="C1721" s="8"/>
      <c r="D1721" s="8"/>
      <c r="E1721" s="8"/>
      <c r="F1721" s="8"/>
      <c r="G1721" s="8"/>
      <c r="H1721" s="8"/>
      <c r="I1721" s="8"/>
      <c r="J1721" s="8"/>
      <c r="K1721" s="8"/>
      <c r="L1721" s="8"/>
      <c r="M1721" s="8"/>
      <c r="N1721" s="8"/>
      <c r="O1721" s="8"/>
      <c r="P1721" s="8"/>
      <c r="Q1721" s="8"/>
    </row>
    <row r="1722" spans="1:17" ht="18" customHeight="1" x14ac:dyDescent="0.3">
      <c r="A1722" s="8"/>
      <c r="B1722" s="8"/>
      <c r="C1722" s="8"/>
      <c r="D1722" s="8"/>
      <c r="E1722" s="8"/>
      <c r="F1722" s="8"/>
      <c r="G1722" s="8"/>
      <c r="H1722" s="8"/>
      <c r="I1722" s="8"/>
      <c r="J1722" s="8"/>
      <c r="K1722" s="8"/>
      <c r="L1722" s="8"/>
      <c r="M1722" s="8"/>
      <c r="N1722" s="8"/>
      <c r="O1722" s="8"/>
      <c r="P1722" s="8"/>
      <c r="Q1722" s="8"/>
    </row>
    <row r="1723" spans="1:17" ht="18" customHeight="1" x14ac:dyDescent="0.3">
      <c r="A1723" s="8"/>
      <c r="B1723" s="8"/>
      <c r="C1723" s="8"/>
      <c r="D1723" s="8"/>
      <c r="E1723" s="8"/>
      <c r="F1723" s="8"/>
      <c r="G1723" s="8"/>
      <c r="H1723" s="8"/>
      <c r="I1723" s="8"/>
      <c r="J1723" s="8"/>
      <c r="K1723" s="8"/>
      <c r="L1723" s="8"/>
      <c r="M1723" s="8"/>
      <c r="N1723" s="8"/>
      <c r="O1723" s="8"/>
      <c r="P1723" s="8"/>
      <c r="Q1723" s="8"/>
    </row>
    <row r="1724" spans="1:17" ht="18" customHeight="1" x14ac:dyDescent="0.3">
      <c r="A1724" s="8"/>
      <c r="B1724" s="8"/>
      <c r="C1724" s="8"/>
      <c r="D1724" s="8"/>
      <c r="E1724" s="8"/>
      <c r="F1724" s="8"/>
      <c r="G1724" s="8"/>
      <c r="H1724" s="8"/>
      <c r="I1724" s="8"/>
      <c r="J1724" s="8"/>
      <c r="K1724" s="8"/>
      <c r="L1724" s="8"/>
      <c r="M1724" s="8"/>
      <c r="N1724" s="8"/>
      <c r="O1724" s="8"/>
      <c r="P1724" s="8"/>
      <c r="Q1724" s="8"/>
    </row>
    <row r="1725" spans="1:17" ht="18" customHeight="1" x14ac:dyDescent="0.3">
      <c r="A1725" s="8"/>
      <c r="B1725" s="8"/>
      <c r="C1725" s="8"/>
      <c r="D1725" s="8"/>
      <c r="E1725" s="8"/>
      <c r="F1725" s="8"/>
      <c r="G1725" s="8"/>
      <c r="H1725" s="8"/>
      <c r="I1725" s="8"/>
      <c r="J1725" s="8"/>
      <c r="K1725" s="8"/>
      <c r="L1725" s="8"/>
      <c r="M1725" s="8"/>
      <c r="N1725" s="8"/>
      <c r="O1725" s="8"/>
      <c r="P1725" s="8"/>
      <c r="Q1725" s="8"/>
    </row>
    <row r="1726" spans="1:17" ht="18" customHeight="1" x14ac:dyDescent="0.3">
      <c r="A1726" s="8"/>
      <c r="B1726" s="8"/>
      <c r="C1726" s="8"/>
      <c r="D1726" s="8"/>
      <c r="E1726" s="8"/>
      <c r="F1726" s="8"/>
      <c r="G1726" s="8"/>
      <c r="H1726" s="8"/>
      <c r="I1726" s="8"/>
      <c r="J1726" s="8"/>
      <c r="K1726" s="8"/>
      <c r="L1726" s="8"/>
      <c r="M1726" s="8"/>
      <c r="N1726" s="8"/>
      <c r="O1726" s="8"/>
      <c r="P1726" s="8"/>
      <c r="Q1726" s="8"/>
    </row>
    <row r="1727" spans="1:17" ht="18" customHeight="1" x14ac:dyDescent="0.3">
      <c r="A1727" s="8"/>
      <c r="B1727" s="8"/>
      <c r="C1727" s="8"/>
      <c r="D1727" s="8"/>
      <c r="E1727" s="8"/>
      <c r="F1727" s="8"/>
      <c r="G1727" s="8"/>
      <c r="H1727" s="8"/>
      <c r="I1727" s="8"/>
      <c r="J1727" s="8"/>
      <c r="K1727" s="8"/>
      <c r="L1727" s="8"/>
      <c r="M1727" s="8"/>
      <c r="N1727" s="8"/>
      <c r="O1727" s="8"/>
      <c r="P1727" s="8"/>
      <c r="Q1727" s="8"/>
    </row>
    <row r="1728" spans="1:17" ht="18" customHeight="1" x14ac:dyDescent="0.3">
      <c r="A1728" s="8"/>
      <c r="B1728" s="8"/>
      <c r="C1728" s="8"/>
      <c r="D1728" s="8"/>
      <c r="E1728" s="8"/>
      <c r="F1728" s="8"/>
      <c r="G1728" s="8"/>
      <c r="H1728" s="8"/>
      <c r="I1728" s="8"/>
      <c r="J1728" s="8"/>
      <c r="K1728" s="8"/>
      <c r="L1728" s="8"/>
      <c r="M1728" s="8"/>
      <c r="N1728" s="8"/>
      <c r="O1728" s="8"/>
      <c r="P1728" s="8"/>
      <c r="Q1728" s="8"/>
    </row>
    <row r="1729" spans="1:17" ht="18" customHeight="1" x14ac:dyDescent="0.3">
      <c r="A1729" s="8"/>
      <c r="B1729" s="8"/>
      <c r="C1729" s="8"/>
      <c r="D1729" s="8"/>
      <c r="E1729" s="8"/>
      <c r="F1729" s="8"/>
      <c r="G1729" s="8"/>
      <c r="H1729" s="8"/>
      <c r="I1729" s="8"/>
      <c r="J1729" s="8"/>
      <c r="K1729" s="8"/>
      <c r="L1729" s="8"/>
      <c r="M1729" s="8"/>
      <c r="N1729" s="8"/>
      <c r="O1729" s="8"/>
      <c r="P1729" s="8"/>
      <c r="Q1729" s="8"/>
    </row>
    <row r="1730" spans="1:17" ht="18" customHeight="1" x14ac:dyDescent="0.3">
      <c r="A1730" s="8"/>
      <c r="B1730" s="8"/>
      <c r="C1730" s="8"/>
      <c r="D1730" s="8"/>
      <c r="E1730" s="8"/>
      <c r="F1730" s="8"/>
      <c r="G1730" s="8"/>
      <c r="H1730" s="8"/>
      <c r="I1730" s="8"/>
      <c r="J1730" s="8"/>
      <c r="K1730" s="8"/>
      <c r="L1730" s="8"/>
      <c r="M1730" s="8"/>
      <c r="N1730" s="8"/>
      <c r="O1730" s="8"/>
      <c r="P1730" s="8"/>
      <c r="Q1730" s="8"/>
    </row>
    <row r="1731" spans="1:17" ht="18" customHeight="1" x14ac:dyDescent="0.3">
      <c r="A1731" s="8"/>
      <c r="B1731" s="8"/>
      <c r="C1731" s="8"/>
      <c r="D1731" s="8"/>
      <c r="E1731" s="8"/>
      <c r="F1731" s="8"/>
      <c r="G1731" s="8"/>
      <c r="H1731" s="8"/>
      <c r="I1731" s="8"/>
      <c r="J1731" s="8"/>
      <c r="K1731" s="8"/>
      <c r="L1731" s="8"/>
      <c r="M1731" s="8"/>
      <c r="N1731" s="8"/>
      <c r="O1731" s="8"/>
      <c r="P1731" s="8"/>
      <c r="Q1731" s="8"/>
    </row>
    <row r="1732" spans="1:17" ht="18" customHeight="1" x14ac:dyDescent="0.3">
      <c r="A1732" s="8"/>
      <c r="B1732" s="8"/>
      <c r="C1732" s="8"/>
      <c r="D1732" s="8"/>
      <c r="E1732" s="8"/>
      <c r="F1732" s="8"/>
      <c r="G1732" s="8"/>
      <c r="H1732" s="8"/>
      <c r="I1732" s="8"/>
      <c r="J1732" s="8"/>
      <c r="K1732" s="8"/>
      <c r="L1732" s="8"/>
      <c r="M1732" s="8"/>
      <c r="N1732" s="8"/>
      <c r="O1732" s="8"/>
      <c r="P1732" s="8"/>
      <c r="Q1732" s="8"/>
    </row>
    <row r="1733" spans="1:17" ht="18" customHeight="1" x14ac:dyDescent="0.3">
      <c r="A1733" s="8"/>
      <c r="B1733" s="8"/>
      <c r="C1733" s="8"/>
      <c r="D1733" s="8"/>
      <c r="E1733" s="8"/>
      <c r="F1733" s="8"/>
      <c r="G1733" s="8"/>
      <c r="H1733" s="8"/>
      <c r="I1733" s="8"/>
      <c r="J1733" s="8"/>
      <c r="K1733" s="8"/>
      <c r="L1733" s="8"/>
      <c r="M1733" s="8"/>
      <c r="N1733" s="8"/>
      <c r="O1733" s="8"/>
      <c r="P1733" s="8"/>
      <c r="Q1733" s="8"/>
    </row>
    <row r="1734" spans="1:17" ht="18" customHeight="1" x14ac:dyDescent="0.3">
      <c r="A1734" s="8"/>
      <c r="B1734" s="8"/>
      <c r="C1734" s="8"/>
      <c r="D1734" s="8"/>
      <c r="E1734" s="8"/>
      <c r="F1734" s="8"/>
      <c r="G1734" s="8"/>
      <c r="H1734" s="8"/>
      <c r="I1734" s="8"/>
      <c r="J1734" s="8"/>
      <c r="K1734" s="8"/>
      <c r="L1734" s="8"/>
      <c r="M1734" s="8"/>
      <c r="N1734" s="8"/>
      <c r="O1734" s="8"/>
      <c r="P1734" s="8"/>
      <c r="Q1734" s="8"/>
    </row>
    <row r="1735" spans="1:17" ht="18" customHeight="1" x14ac:dyDescent="0.3">
      <c r="A1735" s="8"/>
      <c r="B1735" s="8"/>
      <c r="C1735" s="8"/>
      <c r="D1735" s="8"/>
      <c r="E1735" s="8"/>
      <c r="F1735" s="8"/>
      <c r="G1735" s="8"/>
      <c r="H1735" s="8"/>
      <c r="I1735" s="8"/>
      <c r="J1735" s="8"/>
      <c r="K1735" s="8"/>
      <c r="L1735" s="8"/>
      <c r="M1735" s="8"/>
      <c r="N1735" s="8"/>
      <c r="O1735" s="8"/>
      <c r="P1735" s="8"/>
      <c r="Q1735" s="8"/>
    </row>
    <row r="1736" spans="1:17" ht="18" customHeight="1" x14ac:dyDescent="0.3">
      <c r="A1736" s="8"/>
      <c r="B1736" s="8"/>
      <c r="C1736" s="8"/>
      <c r="D1736" s="8"/>
      <c r="E1736" s="8"/>
      <c r="F1736" s="8"/>
      <c r="G1736" s="8"/>
      <c r="H1736" s="8"/>
      <c r="I1736" s="8"/>
      <c r="J1736" s="8"/>
      <c r="K1736" s="8"/>
      <c r="L1736" s="8"/>
      <c r="M1736" s="8"/>
      <c r="N1736" s="8"/>
      <c r="O1736" s="8"/>
      <c r="P1736" s="8"/>
      <c r="Q1736" s="8"/>
    </row>
    <row r="1737" spans="1:17" ht="18" customHeight="1" x14ac:dyDescent="0.3">
      <c r="A1737" s="8"/>
      <c r="B1737" s="8"/>
      <c r="C1737" s="8"/>
      <c r="D1737" s="8"/>
      <c r="E1737" s="8"/>
      <c r="F1737" s="8"/>
      <c r="G1737" s="8"/>
      <c r="H1737" s="8"/>
      <c r="I1737" s="8"/>
      <c r="J1737" s="8"/>
      <c r="K1737" s="8"/>
      <c r="L1737" s="8"/>
      <c r="M1737" s="8"/>
      <c r="N1737" s="8"/>
      <c r="O1737" s="8"/>
      <c r="P1737" s="8"/>
      <c r="Q1737" s="8"/>
    </row>
    <row r="1738" spans="1:17" ht="18" customHeight="1" x14ac:dyDescent="0.3">
      <c r="A1738" s="8"/>
      <c r="B1738" s="8"/>
      <c r="C1738" s="8"/>
      <c r="D1738" s="8"/>
      <c r="E1738" s="8"/>
      <c r="F1738" s="8"/>
      <c r="G1738" s="8"/>
      <c r="H1738" s="8"/>
      <c r="I1738" s="8"/>
      <c r="J1738" s="8"/>
      <c r="K1738" s="8"/>
      <c r="L1738" s="8"/>
      <c r="M1738" s="8"/>
      <c r="N1738" s="8"/>
      <c r="O1738" s="8"/>
      <c r="P1738" s="8"/>
      <c r="Q1738" s="8"/>
    </row>
    <row r="1739" spans="1:17" ht="18" customHeight="1" x14ac:dyDescent="0.3">
      <c r="A1739" s="8"/>
      <c r="B1739" s="8"/>
      <c r="C1739" s="8"/>
      <c r="D1739" s="8"/>
      <c r="E1739" s="8"/>
      <c r="F1739" s="8"/>
      <c r="G1739" s="8"/>
      <c r="H1739" s="8"/>
      <c r="I1739" s="8"/>
      <c r="J1739" s="8"/>
      <c r="K1739" s="8"/>
      <c r="L1739" s="8"/>
      <c r="M1739" s="8"/>
      <c r="N1739" s="8"/>
      <c r="O1739" s="8"/>
      <c r="P1739" s="8"/>
      <c r="Q1739" s="8"/>
    </row>
    <row r="1740" spans="1:17" ht="18" customHeight="1" x14ac:dyDescent="0.3">
      <c r="A1740" s="8"/>
      <c r="B1740" s="8"/>
      <c r="C1740" s="8"/>
      <c r="D1740" s="8"/>
      <c r="E1740" s="8"/>
      <c r="F1740" s="8"/>
      <c r="G1740" s="8"/>
      <c r="H1740" s="8"/>
      <c r="I1740" s="8"/>
      <c r="J1740" s="8"/>
      <c r="K1740" s="8"/>
      <c r="L1740" s="8"/>
      <c r="M1740" s="8"/>
      <c r="N1740" s="8"/>
      <c r="O1740" s="8"/>
      <c r="P1740" s="8"/>
      <c r="Q1740" s="8"/>
    </row>
    <row r="1741" spans="1:17" ht="18" customHeight="1" x14ac:dyDescent="0.3">
      <c r="A1741" s="8"/>
      <c r="B1741" s="8"/>
      <c r="C1741" s="8"/>
      <c r="D1741" s="8"/>
      <c r="E1741" s="8"/>
      <c r="F1741" s="8"/>
      <c r="G1741" s="8"/>
      <c r="H1741" s="8"/>
      <c r="I1741" s="8"/>
      <c r="J1741" s="8"/>
      <c r="K1741" s="8"/>
      <c r="L1741" s="8"/>
      <c r="M1741" s="8"/>
      <c r="N1741" s="8"/>
      <c r="O1741" s="8"/>
      <c r="P1741" s="8"/>
      <c r="Q1741" s="8"/>
    </row>
    <row r="1742" spans="1:17" ht="18" customHeight="1" x14ac:dyDescent="0.3">
      <c r="A1742" s="8"/>
      <c r="B1742" s="8"/>
      <c r="C1742" s="8"/>
      <c r="D1742" s="8"/>
      <c r="E1742" s="8"/>
      <c r="F1742" s="8"/>
      <c r="G1742" s="8"/>
      <c r="H1742" s="8"/>
      <c r="I1742" s="8"/>
      <c r="J1742" s="8"/>
      <c r="K1742" s="8"/>
      <c r="L1742" s="8"/>
      <c r="M1742" s="8"/>
      <c r="N1742" s="8"/>
      <c r="O1742" s="8"/>
      <c r="P1742" s="8"/>
      <c r="Q1742" s="8"/>
    </row>
    <row r="1743" spans="1:17" ht="18" customHeight="1" x14ac:dyDescent="0.3">
      <c r="A1743" s="8"/>
      <c r="B1743" s="8"/>
      <c r="C1743" s="8"/>
      <c r="D1743" s="8"/>
      <c r="E1743" s="8"/>
      <c r="F1743" s="8"/>
      <c r="G1743" s="8"/>
      <c r="H1743" s="8"/>
      <c r="I1743" s="8"/>
      <c r="J1743" s="8"/>
      <c r="K1743" s="8"/>
      <c r="L1743" s="8"/>
      <c r="M1743" s="8"/>
      <c r="N1743" s="8"/>
      <c r="O1743" s="8"/>
      <c r="P1743" s="8"/>
      <c r="Q1743" s="8"/>
    </row>
    <row r="1744" spans="1:17" ht="18" customHeight="1" x14ac:dyDescent="0.3">
      <c r="A1744" s="8"/>
      <c r="B1744" s="8"/>
      <c r="C1744" s="8"/>
      <c r="D1744" s="8"/>
      <c r="E1744" s="8"/>
      <c r="F1744" s="8"/>
      <c r="G1744" s="8"/>
      <c r="H1744" s="8"/>
      <c r="I1744" s="8"/>
      <c r="J1744" s="8"/>
      <c r="K1744" s="8"/>
      <c r="L1744" s="8"/>
      <c r="M1744" s="8"/>
      <c r="N1744" s="8"/>
      <c r="O1744" s="8"/>
      <c r="P1744" s="8"/>
      <c r="Q1744" s="8"/>
    </row>
    <row r="1745" spans="1:17" ht="18" customHeight="1" x14ac:dyDescent="0.3">
      <c r="A1745" s="8"/>
      <c r="B1745" s="8"/>
      <c r="C1745" s="8"/>
      <c r="D1745" s="8"/>
      <c r="E1745" s="8"/>
      <c r="F1745" s="8"/>
      <c r="G1745" s="8"/>
      <c r="H1745" s="8"/>
      <c r="I1745" s="8"/>
      <c r="J1745" s="8"/>
      <c r="K1745" s="8"/>
      <c r="L1745" s="8"/>
      <c r="M1745" s="8"/>
      <c r="N1745" s="8"/>
      <c r="O1745" s="8"/>
      <c r="P1745" s="8"/>
      <c r="Q1745" s="8"/>
    </row>
    <row r="1746" spans="1:17" ht="18" customHeight="1" x14ac:dyDescent="0.3">
      <c r="A1746" s="8"/>
      <c r="B1746" s="8"/>
      <c r="C1746" s="8"/>
      <c r="D1746" s="8"/>
      <c r="E1746" s="8"/>
      <c r="F1746" s="8"/>
      <c r="G1746" s="8"/>
      <c r="H1746" s="8"/>
      <c r="I1746" s="8"/>
      <c r="J1746" s="8"/>
      <c r="K1746" s="8"/>
      <c r="L1746" s="8"/>
      <c r="M1746" s="8"/>
      <c r="N1746" s="8"/>
      <c r="O1746" s="8"/>
      <c r="P1746" s="8"/>
      <c r="Q1746" s="8"/>
    </row>
    <row r="1747" spans="1:17" ht="18" customHeight="1" x14ac:dyDescent="0.3">
      <c r="A1747" s="8"/>
      <c r="B1747" s="8"/>
      <c r="C1747" s="8"/>
      <c r="D1747" s="8"/>
      <c r="E1747" s="8"/>
      <c r="F1747" s="8"/>
      <c r="G1747" s="8"/>
      <c r="H1747" s="8"/>
      <c r="I1747" s="8"/>
      <c r="J1747" s="8"/>
      <c r="K1747" s="8"/>
      <c r="L1747" s="8"/>
      <c r="M1747" s="8"/>
      <c r="N1747" s="8"/>
      <c r="O1747" s="8"/>
      <c r="P1747" s="8"/>
      <c r="Q1747" s="8"/>
    </row>
    <row r="1748" spans="1:17" ht="18" customHeight="1" x14ac:dyDescent="0.3">
      <c r="A1748" s="8"/>
      <c r="B1748" s="8"/>
      <c r="C1748" s="8"/>
      <c r="D1748" s="8"/>
      <c r="E1748" s="8"/>
      <c r="F1748" s="8"/>
      <c r="G1748" s="8"/>
      <c r="H1748" s="8"/>
      <c r="I1748" s="8"/>
      <c r="J1748" s="8"/>
      <c r="K1748" s="8"/>
      <c r="L1748" s="8"/>
      <c r="M1748" s="8"/>
      <c r="N1748" s="8"/>
      <c r="O1748" s="8"/>
      <c r="P1748" s="8"/>
      <c r="Q1748" s="8"/>
    </row>
    <row r="1749" spans="1:17" ht="18" customHeight="1" x14ac:dyDescent="0.3">
      <c r="A1749" s="8"/>
      <c r="B1749" s="8"/>
      <c r="C1749" s="8"/>
      <c r="D1749" s="8"/>
      <c r="E1749" s="8"/>
      <c r="F1749" s="8"/>
      <c r="G1749" s="8"/>
      <c r="H1749" s="8"/>
      <c r="I1749" s="8"/>
      <c r="J1749" s="8"/>
      <c r="K1749" s="8"/>
      <c r="L1749" s="8"/>
      <c r="M1749" s="8"/>
      <c r="N1749" s="8"/>
      <c r="O1749" s="8"/>
      <c r="P1749" s="8"/>
      <c r="Q1749" s="8"/>
    </row>
    <row r="1750" spans="1:17" ht="18" customHeight="1" x14ac:dyDescent="0.3">
      <c r="A1750" s="8"/>
      <c r="B1750" s="8"/>
      <c r="C1750" s="8"/>
      <c r="D1750" s="8"/>
      <c r="E1750" s="8"/>
      <c r="F1750" s="8"/>
      <c r="G1750" s="8"/>
      <c r="H1750" s="8"/>
      <c r="I1750" s="8"/>
      <c r="J1750" s="8"/>
      <c r="K1750" s="8"/>
      <c r="L1750" s="8"/>
      <c r="M1750" s="8"/>
      <c r="N1750" s="8"/>
      <c r="O1750" s="8"/>
      <c r="P1750" s="8"/>
      <c r="Q1750" s="8"/>
    </row>
    <row r="1751" spans="1:17" ht="18" customHeight="1" x14ac:dyDescent="0.3">
      <c r="A1751" s="8"/>
      <c r="B1751" s="8"/>
      <c r="C1751" s="8"/>
      <c r="D1751" s="8"/>
      <c r="E1751" s="8"/>
      <c r="F1751" s="8"/>
      <c r="G1751" s="8"/>
      <c r="H1751" s="8"/>
      <c r="I1751" s="8"/>
      <c r="J1751" s="8"/>
      <c r="K1751" s="8"/>
      <c r="L1751" s="8"/>
      <c r="M1751" s="8"/>
      <c r="N1751" s="8"/>
      <c r="O1751" s="8"/>
      <c r="P1751" s="8"/>
      <c r="Q1751" s="8"/>
    </row>
    <row r="1752" spans="1:17" ht="18" customHeight="1" x14ac:dyDescent="0.3">
      <c r="A1752" s="8"/>
      <c r="B1752" s="8"/>
      <c r="C1752" s="8"/>
      <c r="D1752" s="8"/>
      <c r="E1752" s="8"/>
      <c r="F1752" s="8"/>
      <c r="G1752" s="8"/>
      <c r="H1752" s="8"/>
      <c r="I1752" s="8"/>
      <c r="J1752" s="8"/>
      <c r="K1752" s="8"/>
      <c r="L1752" s="8"/>
      <c r="M1752" s="8"/>
      <c r="N1752" s="8"/>
      <c r="O1752" s="8"/>
      <c r="P1752" s="8"/>
      <c r="Q1752" s="8"/>
    </row>
    <row r="1753" spans="1:17" ht="18" customHeight="1" x14ac:dyDescent="0.3">
      <c r="A1753" s="8"/>
      <c r="B1753" s="8"/>
      <c r="C1753" s="8"/>
      <c r="D1753" s="8"/>
      <c r="E1753" s="8"/>
      <c r="F1753" s="8"/>
      <c r="G1753" s="8"/>
      <c r="H1753" s="8"/>
      <c r="I1753" s="8"/>
      <c r="J1753" s="8"/>
      <c r="K1753" s="8"/>
      <c r="L1753" s="8"/>
      <c r="M1753" s="8"/>
      <c r="N1753" s="8"/>
      <c r="O1753" s="8"/>
      <c r="P1753" s="8"/>
      <c r="Q1753" s="8"/>
    </row>
    <row r="1754" spans="1:17" ht="18" customHeight="1" x14ac:dyDescent="0.3">
      <c r="A1754" s="8"/>
      <c r="B1754" s="8"/>
      <c r="C1754" s="8"/>
      <c r="D1754" s="8"/>
      <c r="E1754" s="8"/>
      <c r="F1754" s="8"/>
      <c r="G1754" s="8"/>
      <c r="H1754" s="8"/>
      <c r="I1754" s="8"/>
      <c r="J1754" s="8"/>
      <c r="K1754" s="8"/>
      <c r="L1754" s="8"/>
      <c r="M1754" s="8"/>
      <c r="N1754" s="8"/>
      <c r="O1754" s="8"/>
      <c r="P1754" s="8"/>
      <c r="Q1754" s="8"/>
    </row>
    <row r="1755" spans="1:17" ht="18" customHeight="1" x14ac:dyDescent="0.3">
      <c r="A1755" s="8"/>
      <c r="B1755" s="8"/>
      <c r="C1755" s="8"/>
      <c r="D1755" s="8"/>
      <c r="E1755" s="8"/>
      <c r="F1755" s="8"/>
      <c r="G1755" s="8"/>
      <c r="H1755" s="8"/>
      <c r="I1755" s="8"/>
      <c r="J1755" s="8"/>
      <c r="K1755" s="8"/>
      <c r="L1755" s="8"/>
      <c r="M1755" s="8"/>
      <c r="N1755" s="8"/>
      <c r="O1755" s="8"/>
      <c r="P1755" s="8"/>
      <c r="Q1755" s="8"/>
    </row>
    <row r="1756" spans="1:17" ht="18" customHeight="1" x14ac:dyDescent="0.3">
      <c r="A1756" s="8"/>
      <c r="B1756" s="8"/>
      <c r="C1756" s="8"/>
      <c r="D1756" s="8"/>
      <c r="E1756" s="8"/>
      <c r="F1756" s="8"/>
      <c r="G1756" s="8"/>
      <c r="H1756" s="8"/>
      <c r="I1756" s="8"/>
      <c r="J1756" s="8"/>
      <c r="K1756" s="8"/>
      <c r="L1756" s="8"/>
      <c r="M1756" s="8"/>
      <c r="N1756" s="8"/>
      <c r="O1756" s="8"/>
      <c r="P1756" s="8"/>
      <c r="Q1756" s="8"/>
    </row>
    <row r="1757" spans="1:17" ht="18" customHeight="1" x14ac:dyDescent="0.3">
      <c r="A1757" s="8"/>
      <c r="B1757" s="8"/>
      <c r="C1757" s="8"/>
      <c r="D1757" s="8"/>
      <c r="E1757" s="8"/>
      <c r="F1757" s="8"/>
      <c r="G1757" s="8"/>
      <c r="H1757" s="8"/>
      <c r="I1757" s="8"/>
      <c r="J1757" s="8"/>
      <c r="K1757" s="8"/>
      <c r="L1757" s="8"/>
      <c r="M1757" s="8"/>
      <c r="N1757" s="8"/>
      <c r="O1757" s="8"/>
      <c r="P1757" s="8"/>
      <c r="Q1757" s="8"/>
    </row>
    <row r="1758" spans="1:17" ht="18" customHeight="1" x14ac:dyDescent="0.3">
      <c r="A1758" s="8"/>
      <c r="B1758" s="8"/>
      <c r="C1758" s="8"/>
      <c r="D1758" s="8"/>
      <c r="E1758" s="8"/>
      <c r="F1758" s="8"/>
      <c r="G1758" s="8"/>
      <c r="H1758" s="8"/>
      <c r="I1758" s="8"/>
      <c r="J1758" s="8"/>
      <c r="K1758" s="8"/>
      <c r="L1758" s="8"/>
      <c r="M1758" s="8"/>
      <c r="N1758" s="8"/>
      <c r="O1758" s="8"/>
      <c r="P1758" s="8"/>
      <c r="Q1758" s="8"/>
    </row>
    <row r="1759" spans="1:17" ht="18" customHeight="1" x14ac:dyDescent="0.3">
      <c r="A1759" s="8"/>
      <c r="B1759" s="8"/>
      <c r="C1759" s="8"/>
      <c r="D1759" s="8"/>
      <c r="E1759" s="8"/>
      <c r="F1759" s="8"/>
      <c r="G1759" s="8"/>
      <c r="H1759" s="8"/>
      <c r="I1759" s="8"/>
      <c r="J1759" s="8"/>
      <c r="K1759" s="8"/>
      <c r="L1759" s="8"/>
      <c r="M1759" s="8"/>
      <c r="N1759" s="8"/>
      <c r="O1759" s="8"/>
      <c r="P1759" s="8"/>
      <c r="Q1759" s="8"/>
    </row>
    <row r="1760" spans="1:17" ht="18" customHeight="1" x14ac:dyDescent="0.3">
      <c r="A1760" s="8"/>
      <c r="B1760" s="8"/>
      <c r="C1760" s="8"/>
      <c r="D1760" s="8"/>
      <c r="E1760" s="8"/>
      <c r="F1760" s="8"/>
      <c r="G1760" s="8"/>
      <c r="H1760" s="8"/>
      <c r="I1760" s="8"/>
      <c r="J1760" s="8"/>
      <c r="K1760" s="8"/>
      <c r="L1760" s="8"/>
      <c r="M1760" s="8"/>
      <c r="N1760" s="8"/>
      <c r="O1760" s="8"/>
      <c r="P1760" s="8"/>
      <c r="Q1760" s="8"/>
    </row>
    <row r="1761" spans="1:17" ht="18" customHeight="1" x14ac:dyDescent="0.3">
      <c r="A1761" s="8"/>
      <c r="B1761" s="8"/>
      <c r="C1761" s="8"/>
      <c r="D1761" s="8"/>
      <c r="E1761" s="8"/>
      <c r="F1761" s="8"/>
      <c r="G1761" s="8"/>
      <c r="H1761" s="8"/>
      <c r="I1761" s="8"/>
      <c r="J1761" s="8"/>
      <c r="K1761" s="8"/>
      <c r="L1761" s="8"/>
      <c r="M1761" s="8"/>
      <c r="N1761" s="8"/>
      <c r="O1761" s="8"/>
      <c r="P1761" s="8"/>
      <c r="Q1761" s="8"/>
    </row>
    <row r="1762" spans="1:17" ht="18" customHeight="1" x14ac:dyDescent="0.3">
      <c r="A1762" s="8"/>
      <c r="B1762" s="8"/>
      <c r="C1762" s="8"/>
      <c r="D1762" s="8"/>
      <c r="E1762" s="8"/>
      <c r="F1762" s="8"/>
      <c r="G1762" s="8"/>
      <c r="H1762" s="8"/>
      <c r="I1762" s="8"/>
      <c r="J1762" s="8"/>
      <c r="K1762" s="8"/>
      <c r="L1762" s="8"/>
      <c r="M1762" s="8"/>
      <c r="N1762" s="8"/>
      <c r="O1762" s="8"/>
      <c r="P1762" s="8"/>
      <c r="Q1762" s="8"/>
    </row>
    <row r="1763" spans="1:17" ht="18" customHeight="1" x14ac:dyDescent="0.3">
      <c r="A1763" s="8"/>
      <c r="B1763" s="8"/>
      <c r="C1763" s="8"/>
      <c r="D1763" s="8"/>
      <c r="E1763" s="8"/>
      <c r="F1763" s="8"/>
      <c r="G1763" s="8"/>
      <c r="H1763" s="8"/>
      <c r="I1763" s="8"/>
      <c r="J1763" s="8"/>
      <c r="K1763" s="8"/>
      <c r="L1763" s="8"/>
      <c r="M1763" s="8"/>
      <c r="N1763" s="8"/>
      <c r="O1763" s="8"/>
      <c r="P1763" s="8"/>
      <c r="Q1763" s="8"/>
    </row>
    <row r="1764" spans="1:17" ht="18" customHeight="1" x14ac:dyDescent="0.3">
      <c r="A1764" s="8"/>
      <c r="B1764" s="8"/>
      <c r="C1764" s="8"/>
      <c r="D1764" s="8"/>
      <c r="E1764" s="8"/>
      <c r="F1764" s="8"/>
      <c r="G1764" s="8"/>
      <c r="H1764" s="8"/>
      <c r="I1764" s="8"/>
      <c r="J1764" s="8"/>
      <c r="K1764" s="8"/>
      <c r="L1764" s="8"/>
      <c r="M1764" s="8"/>
      <c r="N1764" s="8"/>
      <c r="O1764" s="8"/>
      <c r="P1764" s="8"/>
      <c r="Q1764" s="8"/>
    </row>
    <row r="1765" spans="1:17" ht="18" customHeight="1" x14ac:dyDescent="0.3">
      <c r="A1765" s="8"/>
      <c r="B1765" s="8"/>
      <c r="C1765" s="8"/>
      <c r="D1765" s="8"/>
      <c r="E1765" s="8"/>
      <c r="F1765" s="8"/>
      <c r="G1765" s="8"/>
      <c r="H1765" s="8"/>
      <c r="I1765" s="8"/>
      <c r="J1765" s="8"/>
      <c r="K1765" s="8"/>
      <c r="L1765" s="8"/>
      <c r="M1765" s="8"/>
      <c r="N1765" s="8"/>
      <c r="O1765" s="8"/>
      <c r="P1765" s="8"/>
      <c r="Q1765" s="8"/>
    </row>
    <row r="1766" spans="1:17" ht="18" customHeight="1" x14ac:dyDescent="0.3">
      <c r="A1766" s="8"/>
      <c r="B1766" s="8"/>
      <c r="C1766" s="8"/>
      <c r="D1766" s="8"/>
      <c r="E1766" s="8"/>
      <c r="F1766" s="8"/>
      <c r="G1766" s="8"/>
      <c r="H1766" s="8"/>
      <c r="I1766" s="8"/>
      <c r="J1766" s="8"/>
      <c r="K1766" s="8"/>
      <c r="L1766" s="8"/>
      <c r="M1766" s="8"/>
      <c r="N1766" s="8"/>
      <c r="O1766" s="8"/>
      <c r="P1766" s="8"/>
      <c r="Q1766" s="8"/>
    </row>
    <row r="1767" spans="1:17" ht="18" customHeight="1" x14ac:dyDescent="0.3">
      <c r="A1767" s="8"/>
      <c r="B1767" s="8"/>
      <c r="C1767" s="8"/>
      <c r="D1767" s="8"/>
      <c r="E1767" s="8"/>
      <c r="F1767" s="8"/>
      <c r="G1767" s="8"/>
      <c r="H1767" s="8"/>
      <c r="I1767" s="8"/>
      <c r="J1767" s="8"/>
      <c r="K1767" s="8"/>
      <c r="L1767" s="8"/>
      <c r="M1767" s="8"/>
      <c r="N1767" s="8"/>
      <c r="O1767" s="8"/>
      <c r="P1767" s="8"/>
      <c r="Q1767" s="8"/>
    </row>
    <row r="1768" spans="1:17" ht="18" customHeight="1" x14ac:dyDescent="0.3">
      <c r="A1768" s="8"/>
      <c r="B1768" s="8"/>
      <c r="C1768" s="8"/>
      <c r="D1768" s="8"/>
      <c r="E1768" s="8"/>
      <c r="F1768" s="8"/>
      <c r="G1768" s="8"/>
      <c r="H1768" s="8"/>
      <c r="I1768" s="8"/>
      <c r="J1768" s="8"/>
      <c r="K1768" s="8"/>
      <c r="L1768" s="8"/>
      <c r="M1768" s="8"/>
      <c r="N1768" s="8"/>
      <c r="O1768" s="8"/>
      <c r="P1768" s="8"/>
      <c r="Q1768" s="8"/>
    </row>
    <row r="1769" spans="1:17" ht="18" customHeight="1" x14ac:dyDescent="0.3">
      <c r="A1769" s="8"/>
      <c r="B1769" s="8"/>
      <c r="C1769" s="8"/>
      <c r="D1769" s="8"/>
      <c r="E1769" s="8"/>
      <c r="F1769" s="8"/>
      <c r="G1769" s="8"/>
      <c r="H1769" s="8"/>
      <c r="I1769" s="8"/>
      <c r="J1769" s="8"/>
      <c r="K1769" s="8"/>
      <c r="L1769" s="8"/>
      <c r="M1769" s="8"/>
      <c r="N1769" s="8"/>
      <c r="O1769" s="8"/>
      <c r="P1769" s="8"/>
      <c r="Q1769" s="8"/>
    </row>
    <row r="1770" spans="1:17" ht="18" customHeight="1" x14ac:dyDescent="0.3">
      <c r="A1770" s="8"/>
      <c r="B1770" s="8"/>
      <c r="C1770" s="8"/>
      <c r="D1770" s="8"/>
      <c r="E1770" s="8"/>
      <c r="F1770" s="8"/>
      <c r="G1770" s="8"/>
      <c r="H1770" s="8"/>
      <c r="I1770" s="8"/>
      <c r="J1770" s="8"/>
      <c r="K1770" s="8"/>
      <c r="L1770" s="8"/>
      <c r="M1770" s="8"/>
      <c r="N1770" s="8"/>
      <c r="O1770" s="8"/>
      <c r="P1770" s="8"/>
      <c r="Q1770" s="8"/>
    </row>
    <row r="1771" spans="1:17" ht="18" customHeight="1" x14ac:dyDescent="0.3">
      <c r="A1771" s="8"/>
      <c r="B1771" s="8"/>
      <c r="C1771" s="8"/>
      <c r="D1771" s="8"/>
      <c r="E1771" s="8"/>
      <c r="F1771" s="8"/>
      <c r="G1771" s="8"/>
      <c r="H1771" s="8"/>
      <c r="I1771" s="8"/>
      <c r="J1771" s="8"/>
      <c r="K1771" s="8"/>
      <c r="L1771" s="8"/>
      <c r="M1771" s="8"/>
      <c r="N1771" s="8"/>
      <c r="O1771" s="8"/>
      <c r="P1771" s="8"/>
      <c r="Q1771" s="8"/>
    </row>
    <row r="1772" spans="1:17" ht="18" customHeight="1" x14ac:dyDescent="0.3">
      <c r="A1772" s="8"/>
      <c r="B1772" s="8"/>
      <c r="C1772" s="8"/>
      <c r="D1772" s="8"/>
      <c r="E1772" s="8"/>
      <c r="F1772" s="8"/>
      <c r="G1772" s="8"/>
      <c r="H1772" s="8"/>
      <c r="I1772" s="8"/>
      <c r="J1772" s="8"/>
      <c r="K1772" s="8"/>
      <c r="L1772" s="8"/>
      <c r="M1772" s="8"/>
      <c r="N1772" s="8"/>
      <c r="O1772" s="8"/>
      <c r="P1772" s="8"/>
      <c r="Q1772" s="8"/>
    </row>
    <row r="1773" spans="1:17" ht="18" customHeight="1" x14ac:dyDescent="0.3">
      <c r="A1773" s="8"/>
      <c r="B1773" s="8"/>
      <c r="C1773" s="8"/>
      <c r="D1773" s="8"/>
      <c r="E1773" s="8"/>
      <c r="F1773" s="8"/>
      <c r="G1773" s="8"/>
      <c r="H1773" s="8"/>
      <c r="I1773" s="8"/>
      <c r="J1773" s="8"/>
      <c r="K1773" s="8"/>
      <c r="L1773" s="8"/>
      <c r="M1773" s="8"/>
      <c r="N1773" s="8"/>
      <c r="O1773" s="8"/>
      <c r="P1773" s="8"/>
      <c r="Q1773" s="8"/>
    </row>
    <row r="1774" spans="1:17" ht="18" customHeight="1" x14ac:dyDescent="0.3">
      <c r="A1774" s="8"/>
      <c r="B1774" s="8"/>
      <c r="C1774" s="8"/>
      <c r="D1774" s="8"/>
      <c r="E1774" s="8"/>
      <c r="F1774" s="8"/>
      <c r="G1774" s="8"/>
      <c r="H1774" s="8"/>
      <c r="I1774" s="8"/>
      <c r="J1774" s="8"/>
      <c r="K1774" s="8"/>
      <c r="L1774" s="8"/>
      <c r="M1774" s="8"/>
      <c r="N1774" s="8"/>
      <c r="O1774" s="8"/>
      <c r="P1774" s="8"/>
      <c r="Q1774" s="8"/>
    </row>
    <row r="1775" spans="1:17" ht="18" customHeight="1" x14ac:dyDescent="0.3">
      <c r="A1775" s="8"/>
      <c r="B1775" s="8"/>
      <c r="C1775" s="8"/>
      <c r="D1775" s="8"/>
      <c r="E1775" s="8"/>
      <c r="F1775" s="8"/>
      <c r="G1775" s="8"/>
      <c r="H1775" s="8"/>
      <c r="I1775" s="8"/>
      <c r="J1775" s="8"/>
      <c r="K1775" s="8"/>
      <c r="L1775" s="8"/>
      <c r="M1775" s="8"/>
      <c r="N1775" s="8"/>
      <c r="O1775" s="8"/>
      <c r="P1775" s="8"/>
      <c r="Q1775" s="8"/>
    </row>
    <row r="1776" spans="1:17" ht="18" customHeight="1" x14ac:dyDescent="0.3">
      <c r="A1776" s="8"/>
      <c r="B1776" s="8"/>
      <c r="C1776" s="8"/>
      <c r="D1776" s="8"/>
      <c r="E1776" s="8"/>
      <c r="F1776" s="8"/>
      <c r="G1776" s="8"/>
      <c r="H1776" s="8"/>
      <c r="I1776" s="8"/>
      <c r="J1776" s="8"/>
      <c r="K1776" s="8"/>
      <c r="L1776" s="8"/>
      <c r="M1776" s="8"/>
      <c r="N1776" s="8"/>
      <c r="O1776" s="8"/>
      <c r="P1776" s="8"/>
      <c r="Q1776" s="8"/>
    </row>
    <row r="1777" spans="1:17" ht="18" customHeight="1" x14ac:dyDescent="0.3">
      <c r="A1777" s="8"/>
      <c r="B1777" s="8"/>
      <c r="C1777" s="8"/>
      <c r="D1777" s="8"/>
      <c r="E1777" s="8"/>
      <c r="F1777" s="8"/>
      <c r="G1777" s="8"/>
      <c r="H1777" s="8"/>
      <c r="I1777" s="8"/>
      <c r="J1777" s="8"/>
      <c r="K1777" s="8"/>
      <c r="L1777" s="8"/>
      <c r="M1777" s="8"/>
      <c r="N1777" s="8"/>
      <c r="O1777" s="8"/>
      <c r="P1777" s="8"/>
      <c r="Q1777" s="8"/>
    </row>
    <row r="1778" spans="1:17" ht="18" customHeight="1" x14ac:dyDescent="0.3">
      <c r="A1778" s="8"/>
      <c r="B1778" s="8"/>
      <c r="C1778" s="8"/>
      <c r="D1778" s="8"/>
      <c r="E1778" s="8"/>
      <c r="F1778" s="8"/>
      <c r="G1778" s="8"/>
      <c r="H1778" s="8"/>
      <c r="I1778" s="8"/>
      <c r="J1778" s="8"/>
      <c r="K1778" s="8"/>
      <c r="L1778" s="8"/>
      <c r="M1778" s="8"/>
      <c r="N1778" s="8"/>
      <c r="O1778" s="8"/>
      <c r="P1778" s="8"/>
      <c r="Q1778" s="8"/>
    </row>
    <row r="1779" spans="1:17" ht="18" customHeight="1" x14ac:dyDescent="0.3">
      <c r="A1779" s="8"/>
      <c r="B1779" s="8"/>
      <c r="C1779" s="8"/>
      <c r="D1779" s="8"/>
      <c r="E1779" s="8"/>
      <c r="F1779" s="8"/>
      <c r="G1779" s="8"/>
      <c r="H1779" s="8"/>
      <c r="I1779" s="8"/>
      <c r="J1779" s="8"/>
      <c r="K1779" s="8"/>
      <c r="L1779" s="8"/>
      <c r="M1779" s="8"/>
      <c r="N1779" s="8"/>
      <c r="O1779" s="8"/>
      <c r="P1779" s="8"/>
      <c r="Q1779" s="8"/>
    </row>
    <row r="1780" spans="1:17" ht="18" customHeight="1" x14ac:dyDescent="0.3">
      <c r="A1780" s="8"/>
      <c r="B1780" s="8"/>
      <c r="C1780" s="8"/>
      <c r="D1780" s="8"/>
      <c r="E1780" s="8"/>
      <c r="F1780" s="8"/>
      <c r="G1780" s="8"/>
      <c r="H1780" s="8"/>
      <c r="I1780" s="8"/>
      <c r="J1780" s="8"/>
      <c r="K1780" s="8"/>
      <c r="L1780" s="8"/>
      <c r="M1780" s="8"/>
      <c r="N1780" s="8"/>
      <c r="O1780" s="8"/>
      <c r="P1780" s="8"/>
      <c r="Q1780" s="8"/>
    </row>
    <row r="1781" spans="1:17" ht="18" customHeight="1" x14ac:dyDescent="0.3">
      <c r="A1781" s="8"/>
      <c r="B1781" s="8"/>
      <c r="C1781" s="8"/>
      <c r="D1781" s="8"/>
      <c r="E1781" s="8"/>
      <c r="F1781" s="8"/>
      <c r="G1781" s="8"/>
      <c r="H1781" s="8"/>
      <c r="I1781" s="8"/>
      <c r="J1781" s="8"/>
      <c r="K1781" s="8"/>
      <c r="L1781" s="8"/>
      <c r="M1781" s="8"/>
      <c r="N1781" s="8"/>
      <c r="O1781" s="8"/>
      <c r="P1781" s="8"/>
      <c r="Q1781" s="8"/>
    </row>
    <row r="1782" spans="1:17" ht="18" customHeight="1" x14ac:dyDescent="0.3">
      <c r="A1782" s="8"/>
      <c r="B1782" s="8"/>
      <c r="C1782" s="8"/>
      <c r="D1782" s="8"/>
      <c r="E1782" s="8"/>
      <c r="F1782" s="8"/>
      <c r="G1782" s="8"/>
      <c r="H1782" s="8"/>
      <c r="I1782" s="8"/>
      <c r="J1782" s="8"/>
      <c r="K1782" s="8"/>
      <c r="L1782" s="8"/>
      <c r="M1782" s="8"/>
      <c r="N1782" s="8"/>
      <c r="O1782" s="8"/>
      <c r="P1782" s="8"/>
      <c r="Q1782" s="8"/>
    </row>
    <row r="1783" spans="1:17" ht="18" customHeight="1" x14ac:dyDescent="0.3">
      <c r="A1783" s="8"/>
      <c r="B1783" s="8"/>
      <c r="C1783" s="8"/>
      <c r="D1783" s="8"/>
      <c r="E1783" s="8"/>
      <c r="F1783" s="8"/>
      <c r="G1783" s="8"/>
      <c r="H1783" s="8"/>
      <c r="I1783" s="8"/>
      <c r="J1783" s="8"/>
      <c r="K1783" s="8"/>
      <c r="L1783" s="8"/>
      <c r="M1783" s="8"/>
      <c r="N1783" s="8"/>
      <c r="O1783" s="8"/>
      <c r="P1783" s="8"/>
      <c r="Q1783" s="8"/>
    </row>
    <row r="1784" spans="1:17" ht="18" customHeight="1" x14ac:dyDescent="0.3">
      <c r="A1784" s="8"/>
      <c r="B1784" s="8"/>
      <c r="C1784" s="8"/>
      <c r="D1784" s="8"/>
      <c r="E1784" s="8"/>
      <c r="F1784" s="8"/>
      <c r="G1784" s="8"/>
      <c r="H1784" s="8"/>
      <c r="I1784" s="8"/>
      <c r="J1784" s="8"/>
      <c r="K1784" s="8"/>
      <c r="L1784" s="8"/>
      <c r="M1784" s="8"/>
      <c r="N1784" s="8"/>
      <c r="O1784" s="8"/>
      <c r="P1784" s="8"/>
      <c r="Q1784" s="8"/>
    </row>
    <row r="1785" spans="1:17" ht="18" customHeight="1" x14ac:dyDescent="0.3">
      <c r="A1785" s="8"/>
      <c r="B1785" s="8"/>
      <c r="C1785" s="8"/>
      <c r="D1785" s="8"/>
      <c r="E1785" s="8"/>
      <c r="F1785" s="8"/>
      <c r="G1785" s="8"/>
      <c r="H1785" s="8"/>
      <c r="I1785" s="8"/>
      <c r="J1785" s="8"/>
      <c r="K1785" s="8"/>
      <c r="L1785" s="8"/>
      <c r="M1785" s="8"/>
      <c r="N1785" s="8"/>
      <c r="O1785" s="8"/>
      <c r="P1785" s="8"/>
      <c r="Q1785" s="8"/>
    </row>
    <row r="1786" spans="1:17" ht="18" customHeight="1" x14ac:dyDescent="0.3">
      <c r="A1786" s="8"/>
      <c r="B1786" s="8"/>
      <c r="C1786" s="8"/>
      <c r="D1786" s="8"/>
      <c r="E1786" s="8"/>
      <c r="F1786" s="8"/>
      <c r="G1786" s="8"/>
      <c r="H1786" s="8"/>
      <c r="I1786" s="8"/>
      <c r="J1786" s="8"/>
      <c r="K1786" s="8"/>
      <c r="L1786" s="8"/>
      <c r="M1786" s="8"/>
      <c r="N1786" s="8"/>
      <c r="O1786" s="8"/>
      <c r="P1786" s="8"/>
      <c r="Q1786" s="8"/>
    </row>
    <row r="1787" spans="1:17" ht="18" customHeight="1" x14ac:dyDescent="0.3">
      <c r="A1787" s="8"/>
      <c r="B1787" s="8"/>
      <c r="C1787" s="8"/>
      <c r="D1787" s="8"/>
      <c r="E1787" s="8"/>
      <c r="F1787" s="8"/>
      <c r="G1787" s="8"/>
      <c r="H1787" s="8"/>
      <c r="I1787" s="8"/>
      <c r="J1787" s="8"/>
      <c r="K1787" s="8"/>
      <c r="L1787" s="8"/>
      <c r="M1787" s="8"/>
      <c r="N1787" s="8"/>
      <c r="O1787" s="8"/>
      <c r="P1787" s="8"/>
      <c r="Q1787" s="8"/>
    </row>
    <row r="1788" spans="1:17" ht="18" customHeight="1" x14ac:dyDescent="0.3">
      <c r="A1788" s="8"/>
      <c r="B1788" s="8"/>
      <c r="C1788" s="8"/>
      <c r="D1788" s="8"/>
      <c r="E1788" s="8"/>
      <c r="F1788" s="8"/>
      <c r="G1788" s="8"/>
      <c r="H1788" s="8"/>
      <c r="I1788" s="8"/>
      <c r="J1788" s="8"/>
      <c r="K1788" s="8"/>
      <c r="L1788" s="8"/>
      <c r="M1788" s="8"/>
      <c r="N1788" s="8"/>
      <c r="O1788" s="8"/>
      <c r="P1788" s="8"/>
      <c r="Q1788" s="8"/>
    </row>
    <row r="1789" spans="1:17" ht="18" customHeight="1" x14ac:dyDescent="0.3">
      <c r="A1789" s="8"/>
      <c r="B1789" s="8"/>
      <c r="C1789" s="8"/>
      <c r="D1789" s="8"/>
      <c r="E1789" s="8"/>
      <c r="F1789" s="8"/>
      <c r="G1789" s="8"/>
      <c r="H1789" s="8"/>
      <c r="I1789" s="8"/>
      <c r="J1789" s="8"/>
      <c r="K1789" s="8"/>
      <c r="L1789" s="8"/>
      <c r="M1789" s="8"/>
      <c r="N1789" s="8"/>
      <c r="O1789" s="8"/>
      <c r="P1789" s="8"/>
      <c r="Q1789" s="8"/>
    </row>
    <row r="1790" spans="1:17" ht="18" customHeight="1" x14ac:dyDescent="0.3">
      <c r="A1790" s="8"/>
      <c r="B1790" s="8"/>
      <c r="C1790" s="8"/>
      <c r="D1790" s="8"/>
      <c r="E1790" s="8"/>
      <c r="F1790" s="8"/>
      <c r="G1790" s="8"/>
      <c r="H1790" s="8"/>
      <c r="I1790" s="8"/>
      <c r="J1790" s="8"/>
      <c r="K1790" s="8"/>
      <c r="L1790" s="8"/>
      <c r="M1790" s="8"/>
      <c r="N1790" s="8"/>
      <c r="O1790" s="8"/>
      <c r="P1790" s="8"/>
      <c r="Q1790" s="8"/>
    </row>
    <row r="1791" spans="1:17" ht="18" customHeight="1" x14ac:dyDescent="0.3">
      <c r="A1791" s="8"/>
      <c r="B1791" s="8"/>
      <c r="C1791" s="8"/>
      <c r="D1791" s="8"/>
      <c r="E1791" s="8"/>
      <c r="F1791" s="8"/>
      <c r="G1791" s="8"/>
      <c r="H1791" s="8"/>
      <c r="I1791" s="8"/>
      <c r="J1791" s="8"/>
      <c r="K1791" s="8"/>
      <c r="L1791" s="8"/>
      <c r="M1791" s="8"/>
      <c r="N1791" s="8"/>
      <c r="O1791" s="8"/>
      <c r="P1791" s="8"/>
      <c r="Q1791" s="8"/>
    </row>
    <row r="1792" spans="1:17" ht="18" customHeight="1" x14ac:dyDescent="0.3">
      <c r="A1792" s="8"/>
      <c r="B1792" s="8"/>
      <c r="C1792" s="8"/>
      <c r="D1792" s="8"/>
      <c r="E1792" s="8"/>
      <c r="F1792" s="8"/>
      <c r="G1792" s="8"/>
      <c r="H1792" s="8"/>
      <c r="I1792" s="8"/>
      <c r="J1792" s="8"/>
      <c r="K1792" s="8"/>
      <c r="L1792" s="8"/>
      <c r="M1792" s="8"/>
      <c r="N1792" s="8"/>
      <c r="O1792" s="8"/>
      <c r="P1792" s="8"/>
      <c r="Q1792" s="8"/>
    </row>
    <row r="1793" spans="1:17" ht="18" customHeight="1" x14ac:dyDescent="0.3">
      <c r="A1793" s="8"/>
      <c r="B1793" s="8"/>
      <c r="C1793" s="8"/>
      <c r="D1793" s="8"/>
      <c r="E1793" s="8"/>
      <c r="F1793" s="8"/>
      <c r="G1793" s="8"/>
      <c r="H1793" s="8"/>
      <c r="I1793" s="8"/>
      <c r="J1793" s="8"/>
      <c r="K1793" s="8"/>
      <c r="L1793" s="8"/>
      <c r="M1793" s="8"/>
      <c r="N1793" s="8"/>
      <c r="O1793" s="8"/>
      <c r="P1793" s="8"/>
      <c r="Q1793" s="8"/>
    </row>
    <row r="1794" spans="1:17" ht="18" customHeight="1" x14ac:dyDescent="0.3">
      <c r="A1794" s="8"/>
      <c r="B1794" s="8"/>
      <c r="C1794" s="8"/>
      <c r="D1794" s="8"/>
      <c r="E1794" s="8"/>
      <c r="F1794" s="8"/>
      <c r="G1794" s="8"/>
      <c r="H1794" s="8"/>
      <c r="I1794" s="8"/>
      <c r="J1794" s="8"/>
      <c r="K1794" s="8"/>
      <c r="L1794" s="8"/>
      <c r="M1794" s="8"/>
      <c r="N1794" s="8"/>
      <c r="O1794" s="8"/>
      <c r="P1794" s="8"/>
      <c r="Q1794" s="8"/>
    </row>
    <row r="1795" spans="1:17" ht="18" customHeight="1" x14ac:dyDescent="0.3">
      <c r="A1795" s="8"/>
      <c r="B1795" s="8"/>
      <c r="C1795" s="8"/>
      <c r="D1795" s="8"/>
      <c r="E1795" s="8"/>
      <c r="F1795" s="8"/>
      <c r="G1795" s="8"/>
      <c r="H1795" s="8"/>
      <c r="I1795" s="8"/>
      <c r="J1795" s="8"/>
      <c r="K1795" s="8"/>
      <c r="L1795" s="8"/>
      <c r="M1795" s="8"/>
      <c r="N1795" s="8"/>
      <c r="O1795" s="8"/>
      <c r="P1795" s="8"/>
      <c r="Q1795" s="8"/>
    </row>
    <row r="1796" spans="1:17" ht="18" customHeight="1" x14ac:dyDescent="0.3">
      <c r="A1796" s="8"/>
      <c r="B1796" s="8"/>
      <c r="C1796" s="8"/>
      <c r="D1796" s="8"/>
      <c r="E1796" s="8"/>
      <c r="F1796" s="8"/>
      <c r="G1796" s="8"/>
      <c r="H1796" s="8"/>
      <c r="I1796" s="8"/>
      <c r="J1796" s="8"/>
      <c r="K1796" s="8"/>
      <c r="L1796" s="8"/>
      <c r="M1796" s="8"/>
      <c r="N1796" s="8"/>
      <c r="O1796" s="8"/>
      <c r="P1796" s="8"/>
      <c r="Q1796" s="8"/>
    </row>
    <row r="1797" spans="1:17" ht="18" customHeight="1" x14ac:dyDescent="0.3">
      <c r="A1797" s="8"/>
      <c r="B1797" s="8"/>
      <c r="C1797" s="8"/>
      <c r="D1797" s="8"/>
      <c r="E1797" s="8"/>
      <c r="F1797" s="8"/>
      <c r="G1797" s="8"/>
      <c r="H1797" s="8"/>
      <c r="I1797" s="8"/>
      <c r="J1797" s="8"/>
      <c r="K1797" s="8"/>
      <c r="L1797" s="8"/>
      <c r="M1797" s="8"/>
      <c r="N1797" s="8"/>
      <c r="O1797" s="8"/>
      <c r="P1797" s="8"/>
      <c r="Q1797" s="8"/>
    </row>
    <row r="1798" spans="1:17" ht="18" customHeight="1" x14ac:dyDescent="0.3">
      <c r="A1798" s="8"/>
      <c r="B1798" s="8"/>
      <c r="C1798" s="8"/>
      <c r="D1798" s="8"/>
      <c r="E1798" s="8"/>
      <c r="F1798" s="8"/>
      <c r="G1798" s="8"/>
      <c r="H1798" s="8"/>
      <c r="I1798" s="8"/>
      <c r="J1798" s="8"/>
      <c r="K1798" s="8"/>
      <c r="L1798" s="8"/>
      <c r="M1798" s="8"/>
      <c r="N1798" s="8"/>
      <c r="O1798" s="8"/>
      <c r="P1798" s="8"/>
      <c r="Q1798" s="8"/>
    </row>
    <row r="1799" spans="1:17" ht="18" customHeight="1" x14ac:dyDescent="0.3">
      <c r="A1799" s="8"/>
      <c r="B1799" s="8"/>
      <c r="C1799" s="8"/>
      <c r="D1799" s="8"/>
      <c r="E1799" s="8"/>
      <c r="F1799" s="8"/>
      <c r="G1799" s="8"/>
      <c r="H1799" s="8"/>
      <c r="I1799" s="8"/>
      <c r="J1799" s="8"/>
      <c r="K1799" s="8"/>
      <c r="L1799" s="8"/>
      <c r="M1799" s="8"/>
      <c r="N1799" s="8"/>
      <c r="O1799" s="8"/>
      <c r="P1799" s="8"/>
      <c r="Q1799" s="8"/>
    </row>
    <row r="1800" spans="1:17" ht="18" customHeight="1" x14ac:dyDescent="0.3">
      <c r="A1800" s="8"/>
      <c r="B1800" s="8"/>
      <c r="C1800" s="8"/>
      <c r="D1800" s="8"/>
      <c r="E1800" s="8"/>
      <c r="F1800" s="8"/>
      <c r="G1800" s="8"/>
      <c r="H1800" s="8"/>
      <c r="I1800" s="8"/>
      <c r="J1800" s="8"/>
      <c r="K1800" s="8"/>
      <c r="L1800" s="8"/>
      <c r="M1800" s="8"/>
      <c r="N1800" s="8"/>
      <c r="O1800" s="8"/>
      <c r="P1800" s="8"/>
      <c r="Q1800" s="8"/>
    </row>
    <row r="1801" spans="1:17" ht="18" customHeight="1" x14ac:dyDescent="0.3">
      <c r="A1801" s="8"/>
      <c r="B1801" s="8"/>
      <c r="C1801" s="8"/>
      <c r="D1801" s="8"/>
      <c r="E1801" s="8"/>
      <c r="F1801" s="8"/>
      <c r="G1801" s="8"/>
      <c r="H1801" s="8"/>
      <c r="I1801" s="8"/>
      <c r="J1801" s="8"/>
      <c r="K1801" s="8"/>
      <c r="L1801" s="8"/>
      <c r="M1801" s="8"/>
      <c r="N1801" s="8"/>
      <c r="O1801" s="8"/>
      <c r="P1801" s="8"/>
      <c r="Q1801" s="8"/>
    </row>
    <row r="1802" spans="1:17" ht="18" customHeight="1" x14ac:dyDescent="0.3">
      <c r="A1802" s="8"/>
      <c r="B1802" s="8"/>
      <c r="C1802" s="8"/>
      <c r="D1802" s="8"/>
      <c r="E1802" s="8"/>
      <c r="F1802" s="8"/>
      <c r="G1802" s="8"/>
      <c r="H1802" s="8"/>
      <c r="I1802" s="8"/>
      <c r="J1802" s="8"/>
      <c r="K1802" s="8"/>
      <c r="L1802" s="8"/>
      <c r="M1802" s="8"/>
      <c r="N1802" s="8"/>
      <c r="O1802" s="8"/>
      <c r="P1802" s="8"/>
      <c r="Q1802" s="8"/>
    </row>
    <row r="1803" spans="1:17" ht="18" customHeight="1" x14ac:dyDescent="0.3">
      <c r="A1803" s="8"/>
      <c r="B1803" s="8"/>
      <c r="C1803" s="8"/>
      <c r="D1803" s="8"/>
      <c r="E1803" s="8"/>
      <c r="F1803" s="8"/>
      <c r="G1803" s="8"/>
      <c r="H1803" s="8"/>
      <c r="I1803" s="8"/>
      <c r="J1803" s="8"/>
      <c r="K1803" s="8"/>
      <c r="L1803" s="8"/>
      <c r="M1803" s="8"/>
      <c r="N1803" s="8"/>
      <c r="O1803" s="8"/>
      <c r="P1803" s="8"/>
      <c r="Q1803" s="8"/>
    </row>
    <row r="1804" spans="1:17" ht="18" customHeight="1" x14ac:dyDescent="0.3">
      <c r="A1804" s="8"/>
      <c r="B1804" s="8"/>
      <c r="C1804" s="8"/>
      <c r="D1804" s="8"/>
      <c r="E1804" s="8"/>
      <c r="F1804" s="8"/>
      <c r="G1804" s="8"/>
      <c r="H1804" s="8"/>
      <c r="I1804" s="8"/>
      <c r="J1804" s="8"/>
      <c r="K1804" s="8"/>
      <c r="L1804" s="8"/>
      <c r="M1804" s="8"/>
      <c r="N1804" s="8"/>
      <c r="O1804" s="8"/>
      <c r="P1804" s="8"/>
      <c r="Q1804" s="8"/>
    </row>
    <row r="1805" spans="1:17" ht="18" customHeight="1" x14ac:dyDescent="0.3">
      <c r="A1805" s="8"/>
      <c r="B1805" s="8"/>
      <c r="C1805" s="8"/>
      <c r="D1805" s="8"/>
      <c r="E1805" s="8"/>
      <c r="F1805" s="8"/>
      <c r="G1805" s="8"/>
      <c r="H1805" s="8"/>
      <c r="I1805" s="8"/>
      <c r="J1805" s="8"/>
      <c r="K1805" s="8"/>
      <c r="L1805" s="8"/>
      <c r="M1805" s="8"/>
      <c r="N1805" s="8"/>
      <c r="O1805" s="8"/>
      <c r="P1805" s="8"/>
      <c r="Q1805" s="8"/>
    </row>
    <row r="1806" spans="1:17" ht="18" customHeight="1" x14ac:dyDescent="0.3">
      <c r="A1806" s="8"/>
      <c r="B1806" s="8"/>
      <c r="C1806" s="8"/>
      <c r="D1806" s="8"/>
      <c r="E1806" s="8"/>
      <c r="F1806" s="8"/>
      <c r="G1806" s="8"/>
      <c r="H1806" s="8"/>
      <c r="I1806" s="8"/>
      <c r="J1806" s="8"/>
      <c r="K1806" s="8"/>
      <c r="L1806" s="8"/>
      <c r="M1806" s="8"/>
      <c r="N1806" s="8"/>
      <c r="O1806" s="8"/>
      <c r="P1806" s="8"/>
      <c r="Q1806" s="8"/>
    </row>
    <row r="1807" spans="1:17" ht="18" customHeight="1" x14ac:dyDescent="0.3">
      <c r="A1807" s="8"/>
      <c r="B1807" s="8"/>
      <c r="C1807" s="8"/>
      <c r="D1807" s="8"/>
      <c r="E1807" s="8"/>
      <c r="F1807" s="8"/>
      <c r="G1807" s="8"/>
      <c r="H1807" s="8"/>
      <c r="I1807" s="8"/>
      <c r="J1807" s="8"/>
      <c r="K1807" s="8"/>
      <c r="L1807" s="8"/>
      <c r="M1807" s="8"/>
      <c r="N1807" s="8"/>
      <c r="O1807" s="8"/>
      <c r="P1807" s="8"/>
      <c r="Q1807" s="8"/>
    </row>
    <row r="1808" spans="1:17" ht="18" customHeight="1" x14ac:dyDescent="0.3">
      <c r="A1808" s="8"/>
      <c r="B1808" s="8"/>
      <c r="C1808" s="8"/>
      <c r="D1808" s="8"/>
      <c r="E1808" s="8"/>
      <c r="F1808" s="8"/>
      <c r="G1808" s="8"/>
      <c r="H1808" s="8"/>
      <c r="I1808" s="8"/>
      <c r="J1808" s="8"/>
      <c r="K1808" s="8"/>
      <c r="L1808" s="8"/>
      <c r="M1808" s="8"/>
      <c r="N1808" s="8"/>
      <c r="O1808" s="8"/>
      <c r="P1808" s="8"/>
      <c r="Q1808" s="8"/>
    </row>
    <row r="1809" spans="1:17" ht="18" customHeight="1" x14ac:dyDescent="0.3">
      <c r="A1809" s="8"/>
      <c r="B1809" s="8"/>
      <c r="C1809" s="8"/>
      <c r="D1809" s="8"/>
      <c r="E1809" s="8"/>
      <c r="F1809" s="8"/>
      <c r="G1809" s="8"/>
      <c r="H1809" s="8"/>
      <c r="I1809" s="8"/>
      <c r="J1809" s="8"/>
      <c r="K1809" s="8"/>
      <c r="L1809" s="8"/>
      <c r="M1809" s="8"/>
      <c r="N1809" s="8"/>
      <c r="O1809" s="8"/>
      <c r="P1809" s="8"/>
      <c r="Q1809" s="8"/>
    </row>
    <row r="1810" spans="1:17" ht="18" customHeight="1" x14ac:dyDescent="0.3">
      <c r="A1810" s="8"/>
      <c r="B1810" s="8"/>
      <c r="C1810" s="8"/>
      <c r="D1810" s="8"/>
      <c r="E1810" s="8"/>
      <c r="F1810" s="8"/>
      <c r="G1810" s="8"/>
      <c r="H1810" s="8"/>
      <c r="I1810" s="8"/>
      <c r="J1810" s="8"/>
      <c r="K1810" s="8"/>
      <c r="L1810" s="8"/>
      <c r="M1810" s="8"/>
      <c r="N1810" s="8"/>
      <c r="O1810" s="8"/>
      <c r="P1810" s="8"/>
      <c r="Q1810" s="8"/>
    </row>
    <row r="1811" spans="1:17" ht="18" customHeight="1" x14ac:dyDescent="0.3">
      <c r="A1811" s="8"/>
      <c r="B1811" s="8"/>
      <c r="C1811" s="8"/>
      <c r="D1811" s="8"/>
      <c r="E1811" s="8"/>
      <c r="F1811" s="8"/>
      <c r="G1811" s="8"/>
      <c r="H1811" s="8"/>
      <c r="I1811" s="8"/>
      <c r="J1811" s="8"/>
      <c r="K1811" s="8"/>
      <c r="L1811" s="8"/>
      <c r="M1811" s="8"/>
      <c r="N1811" s="8"/>
      <c r="O1811" s="8"/>
      <c r="P1811" s="8"/>
      <c r="Q1811" s="8"/>
    </row>
    <row r="1812" spans="1:17" ht="18" customHeight="1" x14ac:dyDescent="0.3">
      <c r="A1812" s="8"/>
      <c r="B1812" s="8"/>
      <c r="C1812" s="8"/>
      <c r="D1812" s="8"/>
      <c r="E1812" s="8"/>
      <c r="F1812" s="8"/>
      <c r="G1812" s="8"/>
      <c r="H1812" s="8"/>
      <c r="I1812" s="8"/>
      <c r="J1812" s="8"/>
      <c r="K1812" s="8"/>
      <c r="L1812" s="8"/>
      <c r="M1812" s="8"/>
      <c r="N1812" s="8"/>
      <c r="O1812" s="8"/>
      <c r="P1812" s="8"/>
      <c r="Q1812" s="8"/>
    </row>
    <row r="1813" spans="1:17" ht="18" customHeight="1" x14ac:dyDescent="0.3">
      <c r="A1813" s="8"/>
      <c r="B1813" s="8"/>
      <c r="C1813" s="8"/>
      <c r="D1813" s="8"/>
      <c r="E1813" s="8"/>
      <c r="F1813" s="8"/>
      <c r="G1813" s="8"/>
      <c r="H1813" s="8"/>
      <c r="I1813" s="8"/>
      <c r="J1813" s="8"/>
      <c r="K1813" s="8"/>
      <c r="L1813" s="8"/>
      <c r="M1813" s="8"/>
      <c r="N1813" s="8"/>
      <c r="O1813" s="8"/>
      <c r="P1813" s="8"/>
      <c r="Q1813" s="8"/>
    </row>
    <row r="1814" spans="1:17" ht="18" customHeight="1" x14ac:dyDescent="0.3">
      <c r="A1814" s="8"/>
      <c r="B1814" s="8"/>
      <c r="C1814" s="8"/>
      <c r="D1814" s="8"/>
      <c r="E1814" s="8"/>
      <c r="F1814" s="8"/>
      <c r="G1814" s="8"/>
      <c r="H1814" s="8"/>
      <c r="I1814" s="8"/>
      <c r="J1814" s="8"/>
      <c r="K1814" s="8"/>
      <c r="L1814" s="8"/>
      <c r="M1814" s="8"/>
      <c r="N1814" s="8"/>
      <c r="O1814" s="8"/>
      <c r="P1814" s="8"/>
      <c r="Q1814" s="8"/>
    </row>
    <row r="1815" spans="1:17" ht="18" customHeight="1" x14ac:dyDescent="0.3">
      <c r="A1815" s="8"/>
      <c r="B1815" s="8"/>
      <c r="C1815" s="8"/>
      <c r="D1815" s="8"/>
      <c r="E1815" s="8"/>
      <c r="F1815" s="8"/>
      <c r="G1815" s="8"/>
      <c r="H1815" s="8"/>
      <c r="I1815" s="8"/>
      <c r="J1815" s="8"/>
      <c r="K1815" s="8"/>
      <c r="L1815" s="8"/>
      <c r="M1815" s="8"/>
      <c r="N1815" s="8"/>
      <c r="O1815" s="8"/>
      <c r="P1815" s="8"/>
      <c r="Q1815" s="8"/>
    </row>
    <row r="1816" spans="1:17" ht="18" customHeight="1" x14ac:dyDescent="0.3">
      <c r="A1816" s="8"/>
      <c r="B1816" s="8"/>
      <c r="C1816" s="8"/>
      <c r="D1816" s="8"/>
      <c r="E1816" s="8"/>
      <c r="F1816" s="8"/>
      <c r="G1816" s="8"/>
      <c r="H1816" s="8"/>
      <c r="I1816" s="8"/>
      <c r="J1816" s="8"/>
      <c r="K1816" s="8"/>
      <c r="L1816" s="8"/>
      <c r="M1816" s="8"/>
      <c r="N1816" s="8"/>
      <c r="O1816" s="8"/>
      <c r="P1816" s="8"/>
      <c r="Q1816" s="8"/>
    </row>
    <row r="1817" spans="1:17" ht="18" customHeight="1" x14ac:dyDescent="0.3">
      <c r="A1817" s="8"/>
      <c r="B1817" s="8"/>
      <c r="C1817" s="8"/>
      <c r="D1817" s="8"/>
      <c r="E1817" s="8"/>
      <c r="F1817" s="8"/>
      <c r="G1817" s="8"/>
      <c r="H1817" s="8"/>
      <c r="I1817" s="8"/>
      <c r="J1817" s="8"/>
      <c r="K1817" s="8"/>
      <c r="L1817" s="8"/>
      <c r="M1817" s="8"/>
      <c r="N1817" s="8"/>
      <c r="O1817" s="8"/>
      <c r="P1817" s="8"/>
      <c r="Q1817" s="8"/>
    </row>
    <row r="1818" spans="1:17" ht="18" customHeight="1" x14ac:dyDescent="0.3">
      <c r="A1818" s="8"/>
      <c r="B1818" s="8"/>
      <c r="C1818" s="8"/>
      <c r="D1818" s="8"/>
      <c r="E1818" s="8"/>
      <c r="F1818" s="8"/>
      <c r="G1818" s="8"/>
      <c r="H1818" s="8"/>
      <c r="I1818" s="8"/>
      <c r="J1818" s="8"/>
      <c r="K1818" s="8"/>
      <c r="L1818" s="8"/>
      <c r="M1818" s="8"/>
      <c r="N1818" s="8"/>
      <c r="O1818" s="8"/>
      <c r="P1818" s="8"/>
      <c r="Q1818" s="8"/>
    </row>
    <row r="1819" spans="1:17" ht="18" customHeight="1" x14ac:dyDescent="0.3">
      <c r="A1819" s="8"/>
      <c r="B1819" s="8"/>
      <c r="C1819" s="8"/>
      <c r="D1819" s="8"/>
      <c r="E1819" s="8"/>
      <c r="F1819" s="8"/>
      <c r="G1819" s="8"/>
      <c r="H1819" s="8"/>
      <c r="I1819" s="8"/>
      <c r="J1819" s="8"/>
      <c r="K1819" s="8"/>
      <c r="L1819" s="8"/>
      <c r="M1819" s="8"/>
      <c r="N1819" s="8"/>
      <c r="O1819" s="8"/>
      <c r="P1819" s="8"/>
      <c r="Q1819" s="8"/>
    </row>
    <row r="1820" spans="1:17" ht="18" customHeight="1" x14ac:dyDescent="0.3">
      <c r="A1820" s="8"/>
      <c r="B1820" s="8"/>
      <c r="C1820" s="8"/>
      <c r="D1820" s="8"/>
      <c r="E1820" s="8"/>
      <c r="F1820" s="8"/>
      <c r="G1820" s="8"/>
      <c r="H1820" s="8"/>
      <c r="I1820" s="8"/>
      <c r="J1820" s="8"/>
      <c r="K1820" s="8"/>
      <c r="L1820" s="8"/>
      <c r="M1820" s="8"/>
      <c r="N1820" s="8"/>
      <c r="O1820" s="8"/>
      <c r="P1820" s="8"/>
      <c r="Q1820" s="8"/>
    </row>
    <row r="1821" spans="1:17" ht="18" customHeight="1" x14ac:dyDescent="0.3">
      <c r="A1821" s="8"/>
      <c r="B1821" s="8"/>
      <c r="C1821" s="8"/>
      <c r="D1821" s="8"/>
      <c r="E1821" s="8"/>
      <c r="F1821" s="8"/>
      <c r="G1821" s="8"/>
      <c r="H1821" s="8"/>
      <c r="I1821" s="8"/>
      <c r="J1821" s="8"/>
      <c r="K1821" s="8"/>
      <c r="L1821" s="8"/>
      <c r="M1821" s="8"/>
      <c r="N1821" s="8"/>
      <c r="O1821" s="8"/>
      <c r="P1821" s="8"/>
      <c r="Q1821" s="8"/>
    </row>
    <row r="1822" spans="1:17" ht="18" customHeight="1" x14ac:dyDescent="0.3">
      <c r="A1822" s="8"/>
      <c r="B1822" s="8"/>
      <c r="C1822" s="8"/>
      <c r="D1822" s="8"/>
      <c r="E1822" s="8"/>
      <c r="F1822" s="8"/>
      <c r="G1822" s="8"/>
      <c r="H1822" s="8"/>
      <c r="I1822" s="8"/>
      <c r="J1822" s="8"/>
      <c r="K1822" s="8"/>
      <c r="L1822" s="8"/>
      <c r="M1822" s="8"/>
      <c r="N1822" s="8"/>
      <c r="O1822" s="8"/>
      <c r="P1822" s="8"/>
      <c r="Q1822" s="8"/>
    </row>
    <row r="1823" spans="1:17" ht="18" customHeight="1" x14ac:dyDescent="0.3">
      <c r="A1823" s="8"/>
      <c r="B1823" s="8"/>
      <c r="C1823" s="8"/>
      <c r="D1823" s="8"/>
      <c r="E1823" s="8"/>
      <c r="F1823" s="8"/>
      <c r="G1823" s="8"/>
      <c r="H1823" s="8"/>
      <c r="I1823" s="8"/>
      <c r="J1823" s="8"/>
      <c r="K1823" s="8"/>
      <c r="L1823" s="8"/>
      <c r="M1823" s="8"/>
      <c r="N1823" s="8"/>
      <c r="O1823" s="8"/>
      <c r="P1823" s="8"/>
      <c r="Q1823" s="8"/>
    </row>
    <row r="1824" spans="1:17" ht="18" customHeight="1" x14ac:dyDescent="0.3">
      <c r="A1824" s="8"/>
      <c r="B1824" s="8"/>
      <c r="C1824" s="8"/>
      <c r="D1824" s="8"/>
      <c r="E1824" s="8"/>
      <c r="F1824" s="8"/>
      <c r="G1824" s="8"/>
      <c r="H1824" s="8"/>
      <c r="I1824" s="8"/>
      <c r="J1824" s="8"/>
      <c r="K1824" s="8"/>
      <c r="L1824" s="8"/>
      <c r="M1824" s="8"/>
      <c r="N1824" s="8"/>
      <c r="O1824" s="8"/>
      <c r="P1824" s="8"/>
      <c r="Q1824" s="8"/>
    </row>
    <row r="1825" spans="1:17" ht="18" customHeight="1" x14ac:dyDescent="0.3">
      <c r="A1825" s="8"/>
      <c r="B1825" s="8"/>
      <c r="C1825" s="8"/>
      <c r="D1825" s="8"/>
      <c r="E1825" s="8"/>
      <c r="F1825" s="8"/>
      <c r="G1825" s="8"/>
      <c r="H1825" s="8"/>
      <c r="I1825" s="8"/>
      <c r="J1825" s="8"/>
      <c r="K1825" s="8"/>
      <c r="L1825" s="8"/>
      <c r="M1825" s="8"/>
      <c r="N1825" s="8"/>
      <c r="O1825" s="8"/>
      <c r="P1825" s="8"/>
      <c r="Q1825" s="8"/>
    </row>
    <row r="1826" spans="1:17" ht="18" customHeight="1" x14ac:dyDescent="0.3">
      <c r="A1826" s="8"/>
      <c r="B1826" s="8"/>
      <c r="C1826" s="8"/>
      <c r="D1826" s="8"/>
      <c r="E1826" s="8"/>
      <c r="F1826" s="8"/>
      <c r="G1826" s="8"/>
      <c r="H1826" s="8"/>
      <c r="I1826" s="8"/>
      <c r="J1826" s="8"/>
      <c r="K1826" s="8"/>
      <c r="L1826" s="8"/>
      <c r="M1826" s="8"/>
      <c r="N1826" s="8"/>
      <c r="O1826" s="8"/>
      <c r="P1826" s="8"/>
      <c r="Q1826" s="8"/>
    </row>
    <row r="1827" spans="1:17" ht="18" customHeight="1" x14ac:dyDescent="0.3">
      <c r="A1827" s="8"/>
      <c r="B1827" s="8"/>
      <c r="C1827" s="8"/>
      <c r="D1827" s="8"/>
      <c r="E1827" s="8"/>
      <c r="F1827" s="8"/>
      <c r="G1827" s="8"/>
      <c r="H1827" s="8"/>
      <c r="I1827" s="8"/>
      <c r="J1827" s="8"/>
      <c r="K1827" s="8"/>
      <c r="L1827" s="8"/>
      <c r="M1827" s="8"/>
      <c r="N1827" s="8"/>
      <c r="O1827" s="8"/>
      <c r="P1827" s="8"/>
      <c r="Q1827" s="8"/>
    </row>
    <row r="1828" spans="1:17" ht="18" customHeight="1" x14ac:dyDescent="0.3">
      <c r="A1828" s="8"/>
      <c r="B1828" s="8"/>
      <c r="C1828" s="8"/>
      <c r="D1828" s="8"/>
      <c r="E1828" s="8"/>
      <c r="F1828" s="8"/>
      <c r="G1828" s="8"/>
      <c r="H1828" s="8"/>
      <c r="I1828" s="8"/>
      <c r="J1828" s="8"/>
      <c r="K1828" s="8"/>
      <c r="L1828" s="8"/>
      <c r="M1828" s="8"/>
      <c r="N1828" s="8"/>
      <c r="O1828" s="8"/>
      <c r="P1828" s="8"/>
      <c r="Q1828" s="8"/>
    </row>
    <row r="1829" spans="1:17" ht="18" customHeight="1" x14ac:dyDescent="0.3">
      <c r="A1829" s="8"/>
      <c r="B1829" s="8"/>
      <c r="C1829" s="8"/>
      <c r="D1829" s="8"/>
      <c r="E1829" s="8"/>
      <c r="F1829" s="8"/>
      <c r="G1829" s="8"/>
      <c r="H1829" s="8"/>
      <c r="I1829" s="8"/>
      <c r="J1829" s="8"/>
      <c r="K1829" s="8"/>
      <c r="L1829" s="8"/>
      <c r="M1829" s="8"/>
      <c r="N1829" s="8"/>
      <c r="O1829" s="8"/>
      <c r="P1829" s="8"/>
      <c r="Q1829" s="8"/>
    </row>
    <row r="1830" spans="1:17" ht="18" customHeight="1" x14ac:dyDescent="0.3">
      <c r="A1830" s="8"/>
      <c r="B1830" s="8"/>
      <c r="C1830" s="8"/>
      <c r="D1830" s="8"/>
      <c r="E1830" s="8"/>
      <c r="F1830" s="8"/>
      <c r="G1830" s="8"/>
      <c r="H1830" s="8"/>
      <c r="I1830" s="8"/>
      <c r="J1830" s="8"/>
      <c r="K1830" s="8"/>
      <c r="L1830" s="8"/>
      <c r="M1830" s="8"/>
      <c r="N1830" s="8"/>
      <c r="O1830" s="8"/>
      <c r="P1830" s="8"/>
      <c r="Q1830" s="8"/>
    </row>
    <row r="1831" spans="1:17" ht="18" customHeight="1" x14ac:dyDescent="0.3">
      <c r="A1831" s="8"/>
      <c r="B1831" s="8"/>
      <c r="C1831" s="8"/>
      <c r="D1831" s="8"/>
      <c r="E1831" s="8"/>
      <c r="F1831" s="8"/>
      <c r="G1831" s="8"/>
      <c r="H1831" s="8"/>
      <c r="I1831" s="8"/>
      <c r="J1831" s="8"/>
      <c r="K1831" s="8"/>
      <c r="L1831" s="8"/>
      <c r="M1831" s="8"/>
      <c r="N1831" s="8"/>
      <c r="O1831" s="8"/>
      <c r="P1831" s="8"/>
      <c r="Q1831" s="8"/>
    </row>
    <row r="1832" spans="1:17" ht="18" customHeight="1" x14ac:dyDescent="0.3">
      <c r="A1832" s="8"/>
      <c r="B1832" s="8"/>
      <c r="C1832" s="8"/>
      <c r="D1832" s="8"/>
      <c r="E1832" s="8"/>
      <c r="F1832" s="8"/>
      <c r="G1832" s="8"/>
      <c r="H1832" s="8"/>
      <c r="I1832" s="8"/>
      <c r="J1832" s="8"/>
      <c r="K1832" s="8"/>
      <c r="L1832" s="8"/>
      <c r="M1832" s="8"/>
      <c r="N1832" s="8"/>
      <c r="O1832" s="8"/>
      <c r="P1832" s="8"/>
      <c r="Q1832" s="8"/>
    </row>
    <row r="1833" spans="1:17" ht="18" customHeight="1" x14ac:dyDescent="0.3">
      <c r="A1833" s="8"/>
      <c r="B1833" s="8"/>
      <c r="C1833" s="8"/>
      <c r="D1833" s="8"/>
      <c r="E1833" s="8"/>
      <c r="F1833" s="8"/>
      <c r="G1833" s="8"/>
      <c r="H1833" s="8"/>
      <c r="I1833" s="8"/>
      <c r="J1833" s="8"/>
      <c r="K1833" s="8"/>
      <c r="L1833" s="8"/>
      <c r="M1833" s="8"/>
      <c r="N1833" s="8"/>
      <c r="O1833" s="8"/>
      <c r="P1833" s="8"/>
      <c r="Q1833" s="8"/>
    </row>
    <row r="1834" spans="1:17" ht="18" customHeight="1" x14ac:dyDescent="0.3">
      <c r="A1834" s="8"/>
      <c r="B1834" s="8"/>
      <c r="C1834" s="8"/>
      <c r="D1834" s="8"/>
      <c r="E1834" s="8"/>
      <c r="F1834" s="8"/>
      <c r="G1834" s="8"/>
      <c r="H1834" s="8"/>
      <c r="I1834" s="8"/>
      <c r="J1834" s="8"/>
      <c r="K1834" s="8"/>
      <c r="L1834" s="8"/>
      <c r="M1834" s="8"/>
      <c r="N1834" s="8"/>
      <c r="O1834" s="8"/>
      <c r="P1834" s="8"/>
      <c r="Q1834" s="8"/>
    </row>
    <row r="1835" spans="1:17" ht="18" customHeight="1" x14ac:dyDescent="0.3">
      <c r="A1835" s="8"/>
      <c r="B1835" s="8"/>
      <c r="C1835" s="8"/>
      <c r="D1835" s="8"/>
      <c r="E1835" s="8"/>
      <c r="F1835" s="8"/>
      <c r="G1835" s="8"/>
      <c r="H1835" s="8"/>
      <c r="I1835" s="8"/>
      <c r="J1835" s="8"/>
      <c r="K1835" s="8"/>
      <c r="L1835" s="8"/>
      <c r="M1835" s="8"/>
      <c r="N1835" s="8"/>
      <c r="O1835" s="8"/>
      <c r="P1835" s="8"/>
      <c r="Q1835" s="8"/>
    </row>
    <row r="1836" spans="1:17" ht="18" customHeight="1" x14ac:dyDescent="0.3">
      <c r="A1836" s="8"/>
      <c r="B1836" s="8"/>
      <c r="C1836" s="8"/>
      <c r="D1836" s="8"/>
      <c r="E1836" s="8"/>
      <c r="F1836" s="8"/>
      <c r="G1836" s="8"/>
      <c r="H1836" s="8"/>
      <c r="I1836" s="8"/>
      <c r="J1836" s="8"/>
      <c r="K1836" s="8"/>
      <c r="L1836" s="8"/>
      <c r="M1836" s="8"/>
      <c r="N1836" s="8"/>
      <c r="O1836" s="8"/>
      <c r="P1836" s="8"/>
      <c r="Q1836" s="8"/>
    </row>
    <row r="1837" spans="1:17" ht="18" customHeight="1" x14ac:dyDescent="0.3">
      <c r="A1837" s="8"/>
      <c r="B1837" s="8"/>
      <c r="C1837" s="8"/>
      <c r="D1837" s="8"/>
      <c r="E1837" s="8"/>
      <c r="F1837" s="8"/>
      <c r="G1837" s="8"/>
      <c r="H1837" s="8"/>
      <c r="I1837" s="8"/>
      <c r="J1837" s="8"/>
      <c r="K1837" s="8"/>
      <c r="L1837" s="8"/>
      <c r="M1837" s="8"/>
      <c r="N1837" s="8"/>
      <c r="O1837" s="8"/>
      <c r="P1837" s="8"/>
      <c r="Q1837" s="8"/>
    </row>
    <row r="1838" spans="1:17" ht="18" customHeight="1" x14ac:dyDescent="0.3">
      <c r="A1838" s="8"/>
      <c r="B1838" s="8"/>
      <c r="C1838" s="8"/>
      <c r="D1838" s="8"/>
      <c r="E1838" s="8"/>
      <c r="F1838" s="8"/>
      <c r="G1838" s="8"/>
      <c r="H1838" s="8"/>
      <c r="I1838" s="8"/>
      <c r="J1838" s="8"/>
      <c r="K1838" s="8"/>
      <c r="L1838" s="8"/>
      <c r="M1838" s="8"/>
      <c r="N1838" s="8"/>
      <c r="O1838" s="8"/>
      <c r="P1838" s="8"/>
      <c r="Q1838" s="8"/>
    </row>
    <row r="1839" spans="1:17" ht="18" customHeight="1" x14ac:dyDescent="0.3">
      <c r="A1839" s="8"/>
      <c r="B1839" s="8"/>
      <c r="C1839" s="8"/>
      <c r="D1839" s="8"/>
      <c r="E1839" s="8"/>
      <c r="F1839" s="8"/>
      <c r="G1839" s="8"/>
      <c r="H1839" s="8"/>
      <c r="I1839" s="8"/>
      <c r="J1839" s="8"/>
      <c r="K1839" s="8"/>
      <c r="L1839" s="8"/>
      <c r="M1839" s="8"/>
      <c r="N1839" s="8"/>
      <c r="O1839" s="8"/>
      <c r="P1839" s="8"/>
      <c r="Q1839" s="8"/>
    </row>
    <row r="1840" spans="1:17" ht="18" customHeight="1" x14ac:dyDescent="0.3">
      <c r="A1840" s="8"/>
      <c r="B1840" s="8"/>
      <c r="C1840" s="8"/>
      <c r="D1840" s="8"/>
      <c r="E1840" s="8"/>
      <c r="F1840" s="8"/>
      <c r="G1840" s="8"/>
      <c r="H1840" s="8"/>
      <c r="I1840" s="8"/>
      <c r="J1840" s="8"/>
      <c r="K1840" s="8"/>
      <c r="L1840" s="8"/>
      <c r="M1840" s="8"/>
      <c r="N1840" s="8"/>
      <c r="O1840" s="8"/>
      <c r="P1840" s="8"/>
      <c r="Q1840" s="8"/>
    </row>
    <row r="1841" spans="1:17" ht="18" customHeight="1" x14ac:dyDescent="0.3">
      <c r="A1841" s="8"/>
      <c r="B1841" s="8"/>
      <c r="C1841" s="8"/>
      <c r="D1841" s="8"/>
      <c r="E1841" s="8"/>
      <c r="F1841" s="8"/>
      <c r="G1841" s="8"/>
      <c r="H1841" s="8"/>
      <c r="I1841" s="8"/>
      <c r="J1841" s="8"/>
      <c r="K1841" s="8"/>
      <c r="L1841" s="8"/>
      <c r="M1841" s="8"/>
      <c r="N1841" s="8"/>
      <c r="O1841" s="8"/>
      <c r="P1841" s="8"/>
      <c r="Q1841" s="8"/>
    </row>
    <row r="1842" spans="1:17" ht="18" customHeight="1" x14ac:dyDescent="0.3">
      <c r="A1842" s="8"/>
      <c r="B1842" s="8"/>
      <c r="C1842" s="8"/>
      <c r="D1842" s="8"/>
      <c r="E1842" s="8"/>
      <c r="F1842" s="8"/>
      <c r="G1842" s="8"/>
      <c r="H1842" s="8"/>
      <c r="I1842" s="8"/>
      <c r="J1842" s="8"/>
      <c r="K1842" s="8"/>
      <c r="L1842" s="8"/>
      <c r="M1842" s="8"/>
      <c r="N1842" s="8"/>
      <c r="O1842" s="8"/>
      <c r="P1842" s="8"/>
      <c r="Q1842" s="8"/>
    </row>
    <row r="1843" spans="1:17" ht="18" customHeight="1" x14ac:dyDescent="0.3">
      <c r="A1843" s="8"/>
      <c r="B1843" s="8"/>
      <c r="C1843" s="8"/>
      <c r="D1843" s="8"/>
      <c r="E1843" s="8"/>
      <c r="F1843" s="8"/>
      <c r="G1843" s="8"/>
      <c r="H1843" s="8"/>
      <c r="I1843" s="8"/>
      <c r="J1843" s="8"/>
      <c r="K1843" s="8"/>
      <c r="L1843" s="8"/>
      <c r="M1843" s="8"/>
      <c r="N1843" s="8"/>
      <c r="O1843" s="8"/>
      <c r="P1843" s="8"/>
      <c r="Q1843" s="8"/>
    </row>
    <row r="1844" spans="1:17" ht="18" customHeight="1" x14ac:dyDescent="0.3">
      <c r="A1844" s="8"/>
      <c r="B1844" s="8"/>
      <c r="C1844" s="8"/>
      <c r="D1844" s="8"/>
      <c r="E1844" s="8"/>
      <c r="F1844" s="8"/>
      <c r="G1844" s="8"/>
      <c r="H1844" s="8"/>
      <c r="I1844" s="8"/>
      <c r="J1844" s="8"/>
      <c r="K1844" s="8"/>
      <c r="L1844" s="8"/>
      <c r="M1844" s="8"/>
      <c r="N1844" s="8"/>
      <c r="O1844" s="8"/>
      <c r="P1844" s="8"/>
      <c r="Q1844" s="8"/>
    </row>
    <row r="1845" spans="1:17" ht="18" customHeight="1" x14ac:dyDescent="0.3">
      <c r="A1845" s="8"/>
      <c r="B1845" s="8"/>
      <c r="C1845" s="8"/>
      <c r="D1845" s="8"/>
      <c r="E1845" s="8"/>
      <c r="F1845" s="8"/>
      <c r="G1845" s="8"/>
      <c r="H1845" s="8"/>
      <c r="I1845" s="8"/>
      <c r="J1845" s="8"/>
      <c r="K1845" s="8"/>
      <c r="L1845" s="8"/>
      <c r="M1845" s="8"/>
      <c r="N1845" s="8"/>
      <c r="O1845" s="8"/>
      <c r="P1845" s="8"/>
      <c r="Q1845" s="8"/>
    </row>
    <row r="1846" spans="1:17" ht="18" customHeight="1" x14ac:dyDescent="0.3">
      <c r="A1846" s="8"/>
      <c r="B1846" s="8"/>
      <c r="C1846" s="8"/>
      <c r="D1846" s="8"/>
      <c r="E1846" s="8"/>
      <c r="F1846" s="8"/>
      <c r="G1846" s="8"/>
      <c r="H1846" s="8"/>
      <c r="I1846" s="8"/>
      <c r="J1846" s="8"/>
      <c r="K1846" s="8"/>
      <c r="L1846" s="8"/>
      <c r="M1846" s="8"/>
      <c r="N1846" s="8"/>
      <c r="O1846" s="8"/>
      <c r="P1846" s="8"/>
      <c r="Q1846" s="8"/>
    </row>
    <row r="1847" spans="1:17" ht="18" customHeight="1" x14ac:dyDescent="0.3">
      <c r="A1847" s="8"/>
      <c r="B1847" s="8"/>
      <c r="C1847" s="8"/>
      <c r="D1847" s="8"/>
      <c r="E1847" s="8"/>
      <c r="F1847" s="8"/>
      <c r="G1847" s="8"/>
      <c r="H1847" s="8"/>
      <c r="I1847" s="8"/>
      <c r="J1847" s="8"/>
      <c r="K1847" s="8"/>
      <c r="L1847" s="8"/>
      <c r="M1847" s="8"/>
      <c r="N1847" s="8"/>
      <c r="O1847" s="8"/>
      <c r="P1847" s="8"/>
      <c r="Q1847" s="8"/>
    </row>
    <row r="1848" spans="1:17" ht="18" customHeight="1" x14ac:dyDescent="0.3">
      <c r="A1848" s="8"/>
      <c r="B1848" s="8"/>
      <c r="C1848" s="8"/>
      <c r="D1848" s="8"/>
      <c r="E1848" s="8"/>
      <c r="F1848" s="8"/>
      <c r="G1848" s="8"/>
      <c r="H1848" s="8"/>
      <c r="I1848" s="8"/>
      <c r="J1848" s="8"/>
      <c r="K1848" s="8"/>
      <c r="L1848" s="8"/>
      <c r="M1848" s="8"/>
      <c r="N1848" s="8"/>
      <c r="O1848" s="8"/>
      <c r="P1848" s="8"/>
      <c r="Q1848" s="8"/>
    </row>
    <row r="1849" spans="1:17" ht="18" customHeight="1" x14ac:dyDescent="0.3">
      <c r="A1849" s="8"/>
      <c r="B1849" s="8"/>
      <c r="C1849" s="8"/>
      <c r="D1849" s="8"/>
      <c r="E1849" s="8"/>
      <c r="F1849" s="8"/>
      <c r="G1849" s="8"/>
      <c r="H1849" s="8"/>
      <c r="I1849" s="8"/>
      <c r="J1849" s="8"/>
      <c r="K1849" s="8"/>
      <c r="L1849" s="8"/>
      <c r="M1849" s="8"/>
      <c r="N1849" s="8"/>
      <c r="O1849" s="8"/>
      <c r="P1849" s="8"/>
      <c r="Q1849" s="8"/>
    </row>
    <row r="1850" spans="1:17" ht="18" customHeight="1" x14ac:dyDescent="0.3">
      <c r="A1850" s="8"/>
      <c r="B1850" s="8"/>
      <c r="C1850" s="8"/>
      <c r="D1850" s="8"/>
      <c r="E1850" s="8"/>
      <c r="F1850" s="8"/>
      <c r="G1850" s="8"/>
      <c r="H1850" s="8"/>
      <c r="I1850" s="8"/>
      <c r="J1850" s="8"/>
      <c r="K1850" s="8"/>
      <c r="L1850" s="8"/>
      <c r="M1850" s="8"/>
      <c r="N1850" s="8"/>
      <c r="O1850" s="8"/>
      <c r="P1850" s="8"/>
      <c r="Q1850" s="8"/>
    </row>
    <row r="1851" spans="1:17" ht="18" customHeight="1" x14ac:dyDescent="0.3">
      <c r="A1851" s="8"/>
      <c r="B1851" s="8"/>
      <c r="C1851" s="8"/>
      <c r="D1851" s="8"/>
      <c r="E1851" s="8"/>
      <c r="F1851" s="8"/>
      <c r="G1851" s="8"/>
      <c r="H1851" s="8"/>
      <c r="I1851" s="8"/>
      <c r="J1851" s="8"/>
      <c r="K1851" s="8"/>
      <c r="L1851" s="8"/>
      <c r="M1851" s="8"/>
      <c r="N1851" s="8"/>
      <c r="O1851" s="8"/>
      <c r="P1851" s="8"/>
      <c r="Q1851" s="8"/>
    </row>
    <row r="1852" spans="1:17" ht="18" customHeight="1" x14ac:dyDescent="0.3">
      <c r="A1852" s="8"/>
      <c r="B1852" s="8"/>
      <c r="C1852" s="8"/>
      <c r="D1852" s="8"/>
      <c r="E1852" s="8"/>
      <c r="F1852" s="8"/>
      <c r="G1852" s="8"/>
      <c r="H1852" s="8"/>
      <c r="I1852" s="8"/>
      <c r="J1852" s="8"/>
      <c r="K1852" s="8"/>
      <c r="L1852" s="8"/>
      <c r="M1852" s="8"/>
      <c r="N1852" s="8"/>
      <c r="O1852" s="8"/>
      <c r="P1852" s="8"/>
      <c r="Q1852" s="8"/>
    </row>
    <row r="1853" spans="1:17" ht="18" customHeight="1" x14ac:dyDescent="0.3">
      <c r="A1853" s="8"/>
      <c r="B1853" s="8"/>
      <c r="C1853" s="8"/>
      <c r="D1853" s="8"/>
      <c r="E1853" s="8"/>
      <c r="F1853" s="8"/>
      <c r="G1853" s="8"/>
      <c r="H1853" s="8"/>
      <c r="I1853" s="8"/>
      <c r="J1853" s="8"/>
      <c r="K1853" s="8"/>
      <c r="L1853" s="8"/>
      <c r="M1853" s="8"/>
      <c r="N1853" s="8"/>
      <c r="O1853" s="8"/>
      <c r="P1853" s="8"/>
      <c r="Q1853" s="8"/>
    </row>
    <row r="1854" spans="1:17" ht="18" customHeight="1" x14ac:dyDescent="0.3">
      <c r="A1854" s="8"/>
      <c r="B1854" s="8"/>
      <c r="C1854" s="8"/>
      <c r="D1854" s="8"/>
      <c r="E1854" s="8"/>
      <c r="F1854" s="8"/>
      <c r="G1854" s="8"/>
      <c r="H1854" s="8"/>
      <c r="I1854" s="8"/>
      <c r="J1854" s="8"/>
      <c r="K1854" s="8"/>
      <c r="L1854" s="8"/>
      <c r="M1854" s="8"/>
      <c r="N1854" s="8"/>
      <c r="O1854" s="8"/>
      <c r="P1854" s="8"/>
      <c r="Q1854" s="8"/>
    </row>
    <row r="1855" spans="1:17" ht="18" customHeight="1" x14ac:dyDescent="0.3">
      <c r="A1855" s="8"/>
      <c r="B1855" s="8"/>
      <c r="C1855" s="8"/>
      <c r="D1855" s="8"/>
      <c r="E1855" s="8"/>
      <c r="F1855" s="8"/>
      <c r="G1855" s="8"/>
      <c r="H1855" s="8"/>
      <c r="I1855" s="8"/>
      <c r="J1855" s="8"/>
      <c r="K1855" s="8"/>
      <c r="L1855" s="8"/>
      <c r="M1855" s="8"/>
      <c r="N1855" s="8"/>
      <c r="O1855" s="8"/>
      <c r="P1855" s="8"/>
      <c r="Q1855" s="8"/>
    </row>
    <row r="1856" spans="1:17" ht="18" customHeight="1" x14ac:dyDescent="0.3">
      <c r="A1856" s="8"/>
      <c r="B1856" s="8"/>
      <c r="C1856" s="8"/>
      <c r="D1856" s="8"/>
      <c r="E1856" s="8"/>
      <c r="F1856" s="8"/>
      <c r="G1856" s="8"/>
      <c r="H1856" s="8"/>
      <c r="I1856" s="8"/>
      <c r="J1856" s="8"/>
      <c r="K1856" s="8"/>
      <c r="L1856" s="8"/>
      <c r="M1856" s="8"/>
      <c r="N1856" s="8"/>
      <c r="O1856" s="8"/>
      <c r="P1856" s="8"/>
      <c r="Q1856" s="8"/>
    </row>
    <row r="1857" spans="1:17" ht="18" customHeight="1" x14ac:dyDescent="0.3">
      <c r="A1857" s="8"/>
      <c r="B1857" s="8"/>
      <c r="C1857" s="8"/>
      <c r="D1857" s="8"/>
      <c r="E1857" s="8"/>
      <c r="F1857" s="8"/>
      <c r="G1857" s="8"/>
      <c r="H1857" s="8"/>
      <c r="I1857" s="8"/>
      <c r="J1857" s="8"/>
      <c r="K1857" s="8"/>
      <c r="L1857" s="8"/>
      <c r="M1857" s="8"/>
      <c r="N1857" s="8"/>
      <c r="O1857" s="8"/>
      <c r="P1857" s="8"/>
      <c r="Q1857" s="8"/>
    </row>
    <row r="1858" spans="1:17" ht="18" customHeight="1" x14ac:dyDescent="0.3">
      <c r="A1858" s="8"/>
      <c r="B1858" s="8"/>
      <c r="C1858" s="8"/>
      <c r="D1858" s="8"/>
      <c r="E1858" s="8"/>
      <c r="F1858" s="8"/>
      <c r="G1858" s="8"/>
      <c r="H1858" s="8"/>
      <c r="I1858" s="8"/>
      <c r="J1858" s="8"/>
      <c r="K1858" s="8"/>
      <c r="L1858" s="8"/>
      <c r="M1858" s="8"/>
      <c r="N1858" s="8"/>
      <c r="O1858" s="8"/>
      <c r="P1858" s="8"/>
      <c r="Q1858" s="8"/>
    </row>
    <row r="1859" spans="1:17" ht="18" customHeight="1" x14ac:dyDescent="0.3">
      <c r="A1859" s="8"/>
      <c r="B1859" s="8"/>
      <c r="C1859" s="8"/>
      <c r="D1859" s="8"/>
      <c r="E1859" s="8"/>
      <c r="F1859" s="8"/>
      <c r="G1859" s="8"/>
      <c r="H1859" s="8"/>
      <c r="I1859" s="8"/>
      <c r="J1859" s="8"/>
      <c r="K1859" s="8"/>
      <c r="L1859" s="8"/>
      <c r="M1859" s="8"/>
      <c r="N1859" s="8"/>
      <c r="O1859" s="8"/>
      <c r="P1859" s="8"/>
      <c r="Q1859" s="8"/>
    </row>
    <row r="1860" spans="1:17" ht="18" customHeight="1" x14ac:dyDescent="0.3">
      <c r="A1860" s="8"/>
      <c r="B1860" s="8"/>
      <c r="C1860" s="8"/>
      <c r="D1860" s="8"/>
      <c r="E1860" s="8"/>
      <c r="F1860" s="8"/>
      <c r="G1860" s="8"/>
      <c r="H1860" s="8"/>
      <c r="I1860" s="8"/>
      <c r="J1860" s="8"/>
      <c r="K1860" s="8"/>
      <c r="L1860" s="8"/>
      <c r="M1860" s="8"/>
      <c r="N1860" s="8"/>
      <c r="O1860" s="8"/>
      <c r="P1860" s="8"/>
      <c r="Q1860" s="8"/>
    </row>
    <row r="1861" spans="1:17" ht="18" customHeight="1" x14ac:dyDescent="0.3">
      <c r="A1861" s="8"/>
      <c r="B1861" s="8"/>
      <c r="C1861" s="8"/>
      <c r="D1861" s="8"/>
      <c r="E1861" s="8"/>
      <c r="F1861" s="8"/>
      <c r="G1861" s="8"/>
      <c r="H1861" s="8"/>
      <c r="I1861" s="8"/>
      <c r="J1861" s="8"/>
      <c r="K1861" s="8"/>
      <c r="L1861" s="8"/>
      <c r="M1861" s="8"/>
      <c r="N1861" s="8"/>
      <c r="O1861" s="8"/>
      <c r="P1861" s="8"/>
      <c r="Q1861" s="8"/>
    </row>
    <row r="1862" spans="1:17" ht="18" customHeight="1" x14ac:dyDescent="0.3">
      <c r="A1862" s="8"/>
      <c r="B1862" s="8"/>
      <c r="C1862" s="8"/>
      <c r="D1862" s="8"/>
      <c r="E1862" s="8"/>
      <c r="F1862" s="8"/>
      <c r="G1862" s="8"/>
      <c r="H1862" s="8"/>
      <c r="I1862" s="8"/>
      <c r="J1862" s="8"/>
      <c r="K1862" s="8"/>
      <c r="L1862" s="8"/>
      <c r="M1862" s="8"/>
      <c r="N1862" s="8"/>
      <c r="O1862" s="8"/>
      <c r="P1862" s="8"/>
      <c r="Q1862" s="8"/>
    </row>
    <row r="1863" spans="1:17" ht="18" customHeight="1" x14ac:dyDescent="0.3">
      <c r="A1863" s="8"/>
      <c r="B1863" s="8"/>
      <c r="C1863" s="8"/>
      <c r="D1863" s="8"/>
      <c r="E1863" s="8"/>
      <c r="F1863" s="8"/>
      <c r="G1863" s="8"/>
      <c r="H1863" s="8"/>
      <c r="I1863" s="8"/>
      <c r="J1863" s="8"/>
      <c r="K1863" s="8"/>
      <c r="L1863" s="8"/>
      <c r="M1863" s="8"/>
      <c r="N1863" s="8"/>
      <c r="O1863" s="8"/>
      <c r="P1863" s="8"/>
      <c r="Q1863" s="8"/>
    </row>
    <row r="1864" spans="1:17" ht="18" customHeight="1" x14ac:dyDescent="0.3">
      <c r="A1864" s="8"/>
      <c r="B1864" s="8"/>
      <c r="C1864" s="8"/>
      <c r="D1864" s="8"/>
      <c r="E1864" s="8"/>
      <c r="F1864" s="8"/>
      <c r="G1864" s="8"/>
      <c r="H1864" s="8"/>
      <c r="I1864" s="8"/>
      <c r="J1864" s="8"/>
      <c r="K1864" s="8"/>
      <c r="L1864" s="8"/>
      <c r="M1864" s="8"/>
      <c r="N1864" s="8"/>
      <c r="O1864" s="8"/>
      <c r="P1864" s="8"/>
      <c r="Q1864" s="8"/>
    </row>
    <row r="1865" spans="1:17" ht="18" customHeight="1" x14ac:dyDescent="0.3">
      <c r="A1865" s="8"/>
      <c r="B1865" s="8"/>
      <c r="C1865" s="8"/>
      <c r="D1865" s="8"/>
      <c r="E1865" s="8"/>
      <c r="F1865" s="8"/>
      <c r="G1865" s="8"/>
      <c r="H1865" s="8"/>
      <c r="I1865" s="8"/>
      <c r="J1865" s="8"/>
      <c r="K1865" s="8"/>
      <c r="L1865" s="8"/>
      <c r="M1865" s="8"/>
      <c r="N1865" s="8"/>
      <c r="O1865" s="8"/>
      <c r="P1865" s="8"/>
      <c r="Q1865" s="8"/>
    </row>
    <row r="1866" spans="1:17" ht="18" customHeight="1" x14ac:dyDescent="0.3">
      <c r="A1866" s="8"/>
      <c r="B1866" s="8"/>
      <c r="C1866" s="8"/>
      <c r="D1866" s="8"/>
      <c r="E1866" s="8"/>
      <c r="F1866" s="8"/>
      <c r="G1866" s="8"/>
      <c r="H1866" s="8"/>
      <c r="I1866" s="8"/>
      <c r="J1866" s="8"/>
      <c r="K1866" s="8"/>
      <c r="L1866" s="8"/>
      <c r="M1866" s="8"/>
      <c r="N1866" s="8"/>
      <c r="O1866" s="8"/>
      <c r="P1866" s="8"/>
      <c r="Q1866" s="8"/>
    </row>
    <row r="1867" spans="1:17" ht="18" customHeight="1" x14ac:dyDescent="0.3">
      <c r="A1867" s="8"/>
      <c r="B1867" s="8"/>
      <c r="C1867" s="8"/>
      <c r="D1867" s="8"/>
      <c r="E1867" s="8"/>
      <c r="F1867" s="8"/>
      <c r="G1867" s="8"/>
      <c r="H1867" s="8"/>
      <c r="I1867" s="8"/>
      <c r="J1867" s="8"/>
      <c r="K1867" s="8"/>
      <c r="L1867" s="8"/>
      <c r="M1867" s="8"/>
      <c r="N1867" s="8"/>
      <c r="O1867" s="8"/>
      <c r="P1867" s="8"/>
      <c r="Q1867" s="8"/>
    </row>
    <row r="1868" spans="1:17" ht="18" customHeight="1" x14ac:dyDescent="0.3">
      <c r="A1868" s="8"/>
      <c r="B1868" s="8"/>
      <c r="C1868" s="8"/>
      <c r="D1868" s="8"/>
      <c r="E1868" s="8"/>
      <c r="F1868" s="8"/>
      <c r="G1868" s="8"/>
      <c r="H1868" s="8"/>
      <c r="I1868" s="8"/>
      <c r="J1868" s="8"/>
      <c r="K1868" s="8"/>
      <c r="L1868" s="8"/>
      <c r="M1868" s="8"/>
      <c r="N1868" s="8"/>
      <c r="O1868" s="8"/>
      <c r="P1868" s="8"/>
      <c r="Q1868" s="8"/>
    </row>
    <row r="1869" spans="1:17" ht="18" customHeight="1" x14ac:dyDescent="0.3">
      <c r="A1869" s="8"/>
      <c r="B1869" s="8"/>
      <c r="C1869" s="8"/>
      <c r="D1869" s="8"/>
      <c r="E1869" s="8"/>
      <c r="F1869" s="8"/>
      <c r="G1869" s="8"/>
      <c r="H1869" s="8"/>
      <c r="I1869" s="8"/>
      <c r="J1869" s="8"/>
      <c r="K1869" s="8"/>
      <c r="L1869" s="8"/>
      <c r="M1869" s="8"/>
      <c r="N1869" s="8"/>
      <c r="O1869" s="8"/>
      <c r="P1869" s="8"/>
      <c r="Q1869" s="8"/>
    </row>
    <row r="1870" spans="1:17" ht="18" customHeight="1" x14ac:dyDescent="0.3">
      <c r="A1870" s="8"/>
      <c r="B1870" s="8"/>
      <c r="C1870" s="8"/>
      <c r="D1870" s="8"/>
      <c r="E1870" s="8"/>
      <c r="F1870" s="8"/>
      <c r="G1870" s="8"/>
      <c r="H1870" s="8"/>
      <c r="I1870" s="8"/>
      <c r="J1870" s="8"/>
      <c r="K1870" s="8"/>
      <c r="L1870" s="8"/>
      <c r="M1870" s="8"/>
      <c r="N1870" s="8"/>
      <c r="O1870" s="8"/>
      <c r="P1870" s="8"/>
      <c r="Q1870" s="8"/>
    </row>
    <row r="1871" spans="1:17" ht="18" customHeight="1" x14ac:dyDescent="0.3">
      <c r="A1871" s="8"/>
      <c r="B1871" s="8"/>
      <c r="C1871" s="8"/>
      <c r="D1871" s="8"/>
      <c r="E1871" s="8"/>
      <c r="F1871" s="8"/>
      <c r="G1871" s="8"/>
      <c r="H1871" s="8"/>
      <c r="I1871" s="8"/>
      <c r="J1871" s="8"/>
      <c r="K1871" s="8"/>
      <c r="L1871" s="8"/>
      <c r="M1871" s="8"/>
      <c r="N1871" s="8"/>
      <c r="O1871" s="8"/>
      <c r="P1871" s="8"/>
      <c r="Q1871" s="8"/>
    </row>
    <row r="1872" spans="1:17" ht="18" customHeight="1" x14ac:dyDescent="0.3">
      <c r="A1872" s="8"/>
      <c r="B1872" s="8"/>
      <c r="C1872" s="8"/>
      <c r="D1872" s="8"/>
      <c r="E1872" s="8"/>
      <c r="F1872" s="8"/>
      <c r="G1872" s="8"/>
      <c r="H1872" s="8"/>
      <c r="I1872" s="8"/>
      <c r="J1872" s="8"/>
      <c r="K1872" s="8"/>
      <c r="L1872" s="8"/>
      <c r="M1872" s="8"/>
      <c r="N1872" s="8"/>
      <c r="O1872" s="8"/>
      <c r="P1872" s="8"/>
      <c r="Q1872" s="8"/>
    </row>
    <row r="1873" spans="1:17" ht="18" customHeight="1" x14ac:dyDescent="0.3">
      <c r="A1873" s="8"/>
      <c r="B1873" s="8"/>
      <c r="C1873" s="8"/>
      <c r="D1873" s="8"/>
      <c r="E1873" s="8"/>
      <c r="F1873" s="8"/>
      <c r="G1873" s="8"/>
      <c r="H1873" s="8"/>
      <c r="I1873" s="8"/>
      <c r="J1873" s="8"/>
      <c r="K1873" s="8"/>
      <c r="L1873" s="8"/>
      <c r="M1873" s="8"/>
      <c r="N1873" s="8"/>
      <c r="O1873" s="8"/>
      <c r="P1873" s="8"/>
      <c r="Q1873" s="8"/>
    </row>
    <row r="1874" spans="1:17" ht="18" customHeight="1" x14ac:dyDescent="0.3">
      <c r="A1874" s="8"/>
      <c r="B1874" s="8"/>
      <c r="C1874" s="8"/>
      <c r="D1874" s="8"/>
      <c r="E1874" s="8"/>
      <c r="F1874" s="8"/>
      <c r="G1874" s="8"/>
      <c r="H1874" s="8"/>
      <c r="I1874" s="8"/>
      <c r="J1874" s="8"/>
      <c r="K1874" s="8"/>
      <c r="L1874" s="8"/>
      <c r="M1874" s="8"/>
      <c r="N1874" s="8"/>
      <c r="O1874" s="8"/>
      <c r="P1874" s="8"/>
      <c r="Q1874" s="8"/>
    </row>
    <row r="1875" spans="1:17" ht="18" customHeight="1" x14ac:dyDescent="0.3">
      <c r="A1875" s="8"/>
      <c r="B1875" s="8"/>
      <c r="C1875" s="8"/>
      <c r="D1875" s="8"/>
      <c r="E1875" s="8"/>
      <c r="F1875" s="8"/>
      <c r="G1875" s="8"/>
      <c r="H1875" s="8"/>
      <c r="I1875" s="8"/>
      <c r="J1875" s="8"/>
      <c r="K1875" s="8"/>
      <c r="L1875" s="8"/>
      <c r="M1875" s="8"/>
      <c r="N1875" s="8"/>
      <c r="O1875" s="8"/>
      <c r="P1875" s="8"/>
      <c r="Q1875" s="8"/>
    </row>
    <row r="1876" spans="1:17" ht="18" customHeight="1" x14ac:dyDescent="0.3">
      <c r="A1876" s="8"/>
      <c r="B1876" s="8"/>
      <c r="C1876" s="8"/>
      <c r="D1876" s="8"/>
      <c r="E1876" s="8"/>
      <c r="F1876" s="8"/>
      <c r="G1876" s="8"/>
      <c r="H1876" s="8"/>
      <c r="I1876" s="8"/>
      <c r="J1876" s="8"/>
      <c r="K1876" s="8"/>
      <c r="L1876" s="8"/>
      <c r="M1876" s="8"/>
      <c r="N1876" s="8"/>
      <c r="O1876" s="8"/>
      <c r="P1876" s="8"/>
      <c r="Q1876" s="8"/>
    </row>
    <row r="1877" spans="1:17" ht="18" customHeight="1" x14ac:dyDescent="0.3">
      <c r="A1877" s="8"/>
      <c r="B1877" s="8"/>
      <c r="C1877" s="8"/>
      <c r="D1877" s="8"/>
      <c r="E1877" s="8"/>
      <c r="F1877" s="8"/>
      <c r="G1877" s="8"/>
      <c r="H1877" s="8"/>
      <c r="I1877" s="8"/>
      <c r="J1877" s="8"/>
      <c r="K1877" s="8"/>
      <c r="L1877" s="8"/>
      <c r="M1877" s="8"/>
      <c r="N1877" s="8"/>
      <c r="O1877" s="8"/>
      <c r="P1877" s="8"/>
      <c r="Q1877" s="8"/>
    </row>
    <row r="1878" spans="1:17" ht="18" customHeight="1" x14ac:dyDescent="0.3">
      <c r="A1878" s="8"/>
      <c r="B1878" s="8"/>
      <c r="C1878" s="8"/>
      <c r="D1878" s="8"/>
      <c r="E1878" s="8"/>
      <c r="F1878" s="8"/>
      <c r="G1878" s="8"/>
      <c r="H1878" s="8"/>
      <c r="I1878" s="8"/>
      <c r="J1878" s="8"/>
      <c r="K1878" s="8"/>
      <c r="L1878" s="8"/>
      <c r="M1878" s="8"/>
      <c r="N1878" s="8"/>
      <c r="O1878" s="8"/>
      <c r="P1878" s="8"/>
      <c r="Q1878" s="8"/>
    </row>
    <row r="1879" spans="1:17" ht="18" customHeight="1" x14ac:dyDescent="0.3">
      <c r="A1879" s="8"/>
      <c r="B1879" s="8"/>
      <c r="C1879" s="8"/>
      <c r="D1879" s="8"/>
      <c r="E1879" s="8"/>
      <c r="F1879" s="8"/>
      <c r="G1879" s="8"/>
      <c r="H1879" s="8"/>
      <c r="I1879" s="8"/>
      <c r="J1879" s="8"/>
      <c r="K1879" s="8"/>
      <c r="L1879" s="8"/>
      <c r="M1879" s="8"/>
      <c r="N1879" s="8"/>
      <c r="O1879" s="8"/>
      <c r="P1879" s="8"/>
      <c r="Q1879" s="8"/>
    </row>
    <row r="1880" spans="1:17" ht="18" customHeight="1" x14ac:dyDescent="0.3">
      <c r="A1880" s="8"/>
      <c r="B1880" s="8"/>
      <c r="C1880" s="8"/>
      <c r="D1880" s="8"/>
      <c r="E1880" s="8"/>
      <c r="F1880" s="8"/>
      <c r="G1880" s="8"/>
      <c r="H1880" s="8"/>
      <c r="I1880" s="8"/>
      <c r="J1880" s="8"/>
      <c r="K1880" s="8"/>
      <c r="L1880" s="8"/>
      <c r="M1880" s="8"/>
      <c r="N1880" s="8"/>
      <c r="O1880" s="8"/>
      <c r="P1880" s="8"/>
      <c r="Q1880" s="8"/>
    </row>
    <row r="1881" spans="1:17" ht="18" customHeight="1" x14ac:dyDescent="0.3">
      <c r="A1881" s="8"/>
      <c r="B1881" s="8"/>
      <c r="C1881" s="8"/>
      <c r="D1881" s="8"/>
      <c r="E1881" s="8"/>
      <c r="F1881" s="8"/>
      <c r="G1881" s="8"/>
      <c r="H1881" s="8"/>
      <c r="I1881" s="8"/>
      <c r="J1881" s="8"/>
      <c r="K1881" s="8"/>
      <c r="L1881" s="8"/>
      <c r="M1881" s="8"/>
      <c r="N1881" s="8"/>
      <c r="O1881" s="8"/>
      <c r="P1881" s="8"/>
      <c r="Q1881" s="8"/>
    </row>
    <row r="1882" spans="1:17" ht="18" customHeight="1" x14ac:dyDescent="0.3">
      <c r="A1882" s="8"/>
      <c r="B1882" s="8"/>
      <c r="C1882" s="8"/>
      <c r="D1882" s="8"/>
      <c r="E1882" s="8"/>
      <c r="F1882" s="8"/>
      <c r="G1882" s="8"/>
      <c r="H1882" s="8"/>
      <c r="I1882" s="8"/>
      <c r="J1882" s="8"/>
      <c r="K1882" s="8"/>
      <c r="L1882" s="8"/>
      <c r="M1882" s="8"/>
      <c r="N1882" s="8"/>
      <c r="O1882" s="8"/>
      <c r="P1882" s="8"/>
      <c r="Q1882" s="8"/>
    </row>
    <row r="1883" spans="1:17" ht="18" customHeight="1" x14ac:dyDescent="0.3">
      <c r="A1883" s="8"/>
      <c r="B1883" s="8"/>
      <c r="C1883" s="8"/>
      <c r="D1883" s="8"/>
      <c r="E1883" s="8"/>
      <c r="F1883" s="8"/>
      <c r="G1883" s="8"/>
      <c r="H1883" s="8"/>
      <c r="I1883" s="8"/>
      <c r="J1883" s="8"/>
      <c r="K1883" s="8"/>
      <c r="L1883" s="8"/>
      <c r="M1883" s="8"/>
      <c r="N1883" s="8"/>
      <c r="O1883" s="8"/>
      <c r="P1883" s="8"/>
      <c r="Q1883" s="8"/>
    </row>
    <row r="1884" spans="1:17" ht="18" customHeight="1" x14ac:dyDescent="0.3">
      <c r="A1884" s="8"/>
      <c r="B1884" s="8"/>
      <c r="C1884" s="8"/>
      <c r="D1884" s="8"/>
      <c r="E1884" s="8"/>
      <c r="F1884" s="8"/>
      <c r="G1884" s="8"/>
      <c r="H1884" s="8"/>
      <c r="I1884" s="8"/>
      <c r="J1884" s="8"/>
      <c r="K1884" s="8"/>
      <c r="L1884" s="8"/>
      <c r="M1884" s="8"/>
      <c r="N1884" s="8"/>
      <c r="O1884" s="8"/>
      <c r="P1884" s="8"/>
      <c r="Q1884" s="8"/>
    </row>
    <row r="1885" spans="1:17" ht="18" customHeight="1" x14ac:dyDescent="0.3">
      <c r="A1885" s="8"/>
      <c r="B1885" s="8"/>
      <c r="C1885" s="8"/>
      <c r="D1885" s="8"/>
      <c r="E1885" s="8"/>
      <c r="F1885" s="8"/>
      <c r="G1885" s="8"/>
      <c r="H1885" s="8"/>
      <c r="I1885" s="8"/>
      <c r="J1885" s="8"/>
      <c r="K1885" s="8"/>
      <c r="L1885" s="8"/>
      <c r="M1885" s="8"/>
      <c r="N1885" s="8"/>
      <c r="O1885" s="8"/>
      <c r="P1885" s="8"/>
      <c r="Q1885" s="8"/>
    </row>
    <row r="1886" spans="1:17" ht="18" customHeight="1" x14ac:dyDescent="0.3">
      <c r="A1886" s="8"/>
      <c r="B1886" s="8"/>
      <c r="C1886" s="8"/>
      <c r="D1886" s="8"/>
      <c r="E1886" s="8"/>
      <c r="F1886" s="8"/>
      <c r="G1886" s="8"/>
      <c r="H1886" s="8"/>
      <c r="I1886" s="8"/>
      <c r="J1886" s="8"/>
      <c r="K1886" s="8"/>
      <c r="L1886" s="8"/>
      <c r="M1886" s="8"/>
      <c r="N1886" s="8"/>
      <c r="O1886" s="8"/>
      <c r="P1886" s="8"/>
      <c r="Q1886" s="8"/>
    </row>
    <row r="1887" spans="1:17" ht="18" customHeight="1" x14ac:dyDescent="0.3">
      <c r="A1887" s="8"/>
      <c r="B1887" s="8"/>
      <c r="C1887" s="8"/>
      <c r="D1887" s="8"/>
      <c r="E1887" s="8"/>
      <c r="F1887" s="8"/>
      <c r="G1887" s="8"/>
      <c r="H1887" s="8"/>
      <c r="I1887" s="8"/>
      <c r="J1887" s="8"/>
      <c r="K1887" s="8"/>
      <c r="L1887" s="8"/>
      <c r="M1887" s="8"/>
      <c r="N1887" s="8"/>
      <c r="O1887" s="8"/>
      <c r="P1887" s="8"/>
      <c r="Q1887" s="8"/>
    </row>
    <row r="1888" spans="1:17" ht="18" customHeight="1" x14ac:dyDescent="0.3">
      <c r="A1888" s="8"/>
      <c r="B1888" s="8"/>
      <c r="C1888" s="8"/>
      <c r="D1888" s="8"/>
      <c r="E1888" s="8"/>
      <c r="F1888" s="8"/>
      <c r="G1888" s="8"/>
      <c r="H1888" s="8"/>
      <c r="I1888" s="8"/>
      <c r="J1888" s="8"/>
      <c r="K1888" s="8"/>
      <c r="L1888" s="8"/>
      <c r="M1888" s="8"/>
      <c r="N1888" s="8"/>
      <c r="O1888" s="8"/>
      <c r="P1888" s="8"/>
      <c r="Q1888" s="8"/>
    </row>
    <row r="1889" spans="1:17" ht="18" customHeight="1" x14ac:dyDescent="0.3">
      <c r="A1889" s="8"/>
      <c r="B1889" s="8"/>
      <c r="C1889" s="8"/>
      <c r="D1889" s="8"/>
      <c r="E1889" s="8"/>
      <c r="F1889" s="8"/>
      <c r="G1889" s="8"/>
      <c r="H1889" s="8"/>
      <c r="I1889" s="8"/>
      <c r="J1889" s="8"/>
      <c r="K1889" s="8"/>
      <c r="L1889" s="8"/>
      <c r="M1889" s="8"/>
      <c r="N1889" s="8"/>
      <c r="O1889" s="8"/>
      <c r="P1889" s="8"/>
      <c r="Q1889" s="8"/>
    </row>
    <row r="1890" spans="1:17" ht="18" customHeight="1" x14ac:dyDescent="0.3">
      <c r="A1890" s="8"/>
      <c r="B1890" s="8"/>
      <c r="C1890" s="8"/>
      <c r="D1890" s="8"/>
      <c r="E1890" s="8"/>
      <c r="F1890" s="8"/>
      <c r="G1890" s="8"/>
      <c r="H1890" s="8"/>
      <c r="I1890" s="8"/>
      <c r="J1890" s="8"/>
      <c r="K1890" s="8"/>
      <c r="L1890" s="8"/>
      <c r="M1890" s="8"/>
      <c r="N1890" s="8"/>
      <c r="O1890" s="8"/>
      <c r="P1890" s="8"/>
      <c r="Q1890" s="8"/>
    </row>
    <row r="1891" spans="1:17" ht="18" customHeight="1" x14ac:dyDescent="0.3">
      <c r="A1891" s="8"/>
      <c r="B1891" s="8"/>
      <c r="C1891" s="8"/>
      <c r="D1891" s="8"/>
      <c r="E1891" s="8"/>
      <c r="F1891" s="8"/>
      <c r="G1891" s="8"/>
      <c r="H1891" s="8"/>
      <c r="I1891" s="8"/>
      <c r="J1891" s="8"/>
      <c r="K1891" s="8"/>
      <c r="L1891" s="8"/>
      <c r="M1891" s="8"/>
      <c r="N1891" s="8"/>
      <c r="O1891" s="8"/>
      <c r="P1891" s="8"/>
      <c r="Q1891" s="8"/>
    </row>
    <row r="1892" spans="1:17" ht="18" customHeight="1" x14ac:dyDescent="0.3">
      <c r="A1892" s="8"/>
      <c r="B1892" s="8"/>
      <c r="C1892" s="8"/>
      <c r="D1892" s="8"/>
      <c r="E1892" s="8"/>
      <c r="F1892" s="8"/>
      <c r="G1892" s="8"/>
      <c r="H1892" s="8"/>
      <c r="I1892" s="8"/>
      <c r="J1892" s="8"/>
      <c r="K1892" s="8"/>
      <c r="L1892" s="8"/>
      <c r="M1892" s="8"/>
      <c r="N1892" s="8"/>
      <c r="O1892" s="8"/>
      <c r="P1892" s="8"/>
      <c r="Q1892" s="8"/>
    </row>
    <row r="1893" spans="1:17" ht="18" customHeight="1" x14ac:dyDescent="0.3">
      <c r="A1893" s="8"/>
      <c r="B1893" s="8"/>
      <c r="C1893" s="8"/>
      <c r="D1893" s="8"/>
      <c r="E1893" s="8"/>
      <c r="F1893" s="8"/>
      <c r="G1893" s="8"/>
      <c r="H1893" s="8"/>
      <c r="I1893" s="8"/>
      <c r="J1893" s="8"/>
      <c r="K1893" s="8"/>
      <c r="L1893" s="8"/>
      <c r="M1893" s="8"/>
      <c r="N1893" s="8"/>
      <c r="O1893" s="8"/>
      <c r="P1893" s="8"/>
      <c r="Q1893" s="8"/>
    </row>
    <row r="1894" spans="1:17" ht="18" customHeight="1" x14ac:dyDescent="0.3">
      <c r="A1894" s="8"/>
      <c r="B1894" s="8"/>
      <c r="C1894" s="8"/>
      <c r="D1894" s="8"/>
      <c r="E1894" s="8"/>
      <c r="F1894" s="8"/>
      <c r="G1894" s="8"/>
      <c r="H1894" s="8"/>
      <c r="I1894" s="8"/>
      <c r="J1894" s="8"/>
      <c r="K1894" s="8"/>
      <c r="L1894" s="8"/>
      <c r="M1894" s="8"/>
      <c r="N1894" s="8"/>
      <c r="O1894" s="8"/>
      <c r="P1894" s="8"/>
      <c r="Q1894" s="8"/>
    </row>
    <row r="1895" spans="1:17" ht="18" customHeight="1" x14ac:dyDescent="0.3">
      <c r="A1895" s="8"/>
      <c r="B1895" s="8"/>
      <c r="C1895" s="8"/>
      <c r="D1895" s="8"/>
      <c r="E1895" s="8"/>
      <c r="F1895" s="8"/>
      <c r="G1895" s="8"/>
      <c r="H1895" s="8"/>
      <c r="I1895" s="8"/>
      <c r="J1895" s="8"/>
      <c r="K1895" s="8"/>
      <c r="L1895" s="8"/>
      <c r="M1895" s="8"/>
      <c r="N1895" s="8"/>
      <c r="O1895" s="8"/>
      <c r="P1895" s="8"/>
      <c r="Q1895" s="8"/>
    </row>
    <row r="1896" spans="1:17" ht="18" customHeight="1" x14ac:dyDescent="0.3">
      <c r="A1896" s="8"/>
      <c r="B1896" s="8"/>
      <c r="C1896" s="8"/>
      <c r="D1896" s="8"/>
      <c r="E1896" s="8"/>
      <c r="F1896" s="8"/>
      <c r="G1896" s="8"/>
      <c r="H1896" s="8"/>
      <c r="I1896" s="8"/>
      <c r="J1896" s="8"/>
      <c r="K1896" s="8"/>
      <c r="L1896" s="8"/>
      <c r="M1896" s="8"/>
      <c r="N1896" s="8"/>
      <c r="O1896" s="8"/>
      <c r="P1896" s="8"/>
      <c r="Q1896" s="8"/>
    </row>
    <row r="1897" spans="1:17" ht="18" customHeight="1" x14ac:dyDescent="0.3">
      <c r="A1897" s="8"/>
      <c r="B1897" s="8"/>
      <c r="C1897" s="8"/>
      <c r="D1897" s="8"/>
      <c r="E1897" s="8"/>
      <c r="F1897" s="8"/>
      <c r="G1897" s="8"/>
      <c r="H1897" s="8"/>
      <c r="I1897" s="8"/>
      <c r="J1897" s="8"/>
      <c r="K1897" s="8"/>
      <c r="L1897" s="8"/>
      <c r="M1897" s="8"/>
      <c r="N1897" s="8"/>
      <c r="O1897" s="8"/>
      <c r="P1897" s="8"/>
      <c r="Q1897" s="8"/>
    </row>
    <row r="1898" spans="1:17" ht="18" customHeight="1" x14ac:dyDescent="0.3">
      <c r="A1898" s="8"/>
      <c r="B1898" s="8"/>
      <c r="C1898" s="8"/>
      <c r="D1898" s="8"/>
      <c r="E1898" s="8"/>
      <c r="F1898" s="8"/>
      <c r="G1898" s="8"/>
      <c r="H1898" s="8"/>
      <c r="I1898" s="8"/>
      <c r="J1898" s="8"/>
      <c r="K1898" s="8"/>
      <c r="L1898" s="8"/>
      <c r="M1898" s="8"/>
      <c r="N1898" s="8"/>
      <c r="O1898" s="8"/>
      <c r="P1898" s="8"/>
      <c r="Q1898" s="8"/>
    </row>
    <row r="1899" spans="1:17" ht="18" customHeight="1" x14ac:dyDescent="0.3">
      <c r="A1899" s="8"/>
      <c r="B1899" s="8"/>
      <c r="C1899" s="8"/>
      <c r="D1899" s="8"/>
      <c r="E1899" s="8"/>
      <c r="F1899" s="8"/>
      <c r="G1899" s="8"/>
      <c r="H1899" s="8"/>
      <c r="I1899" s="8"/>
      <c r="J1899" s="8"/>
      <c r="K1899" s="8"/>
      <c r="L1899" s="8"/>
      <c r="M1899" s="8"/>
      <c r="N1899" s="8"/>
      <c r="O1899" s="8"/>
      <c r="P1899" s="8"/>
      <c r="Q1899" s="8"/>
    </row>
    <row r="1900" spans="1:17" ht="18" customHeight="1" x14ac:dyDescent="0.3">
      <c r="A1900" s="8"/>
      <c r="B1900" s="8"/>
      <c r="C1900" s="8"/>
      <c r="D1900" s="8"/>
      <c r="E1900" s="8"/>
      <c r="F1900" s="8"/>
      <c r="G1900" s="8"/>
      <c r="H1900" s="8"/>
      <c r="I1900" s="8"/>
      <c r="J1900" s="8"/>
      <c r="K1900" s="8"/>
      <c r="L1900" s="8"/>
      <c r="M1900" s="8"/>
      <c r="N1900" s="8"/>
      <c r="O1900" s="8"/>
      <c r="P1900" s="8"/>
      <c r="Q1900" s="8"/>
    </row>
    <row r="1901" spans="1:17" ht="18" customHeight="1" x14ac:dyDescent="0.3">
      <c r="A1901" s="8"/>
      <c r="B1901" s="8"/>
      <c r="C1901" s="8"/>
      <c r="D1901" s="8"/>
      <c r="E1901" s="8"/>
      <c r="F1901" s="8"/>
      <c r="G1901" s="8"/>
      <c r="H1901" s="8"/>
      <c r="I1901" s="8"/>
      <c r="J1901" s="8"/>
      <c r="K1901" s="8"/>
      <c r="L1901" s="8"/>
      <c r="M1901" s="8"/>
      <c r="N1901" s="8"/>
      <c r="O1901" s="8"/>
      <c r="P1901" s="8"/>
      <c r="Q1901" s="8"/>
    </row>
    <row r="1902" spans="1:17" ht="18" customHeight="1" x14ac:dyDescent="0.3">
      <c r="A1902" s="8"/>
      <c r="B1902" s="8"/>
      <c r="C1902" s="8"/>
      <c r="D1902" s="8"/>
      <c r="E1902" s="8"/>
      <c r="F1902" s="8"/>
      <c r="G1902" s="8"/>
      <c r="H1902" s="8"/>
      <c r="I1902" s="8"/>
      <c r="J1902" s="8"/>
      <c r="K1902" s="8"/>
      <c r="L1902" s="8"/>
      <c r="M1902" s="8"/>
      <c r="N1902" s="8"/>
      <c r="O1902" s="8"/>
      <c r="P1902" s="8"/>
      <c r="Q1902" s="8"/>
    </row>
    <row r="1903" spans="1:17" ht="18" customHeight="1" x14ac:dyDescent="0.3">
      <c r="A1903" s="8"/>
      <c r="B1903" s="8"/>
      <c r="C1903" s="8"/>
      <c r="D1903" s="8"/>
      <c r="E1903" s="8"/>
      <c r="F1903" s="8"/>
      <c r="G1903" s="8"/>
      <c r="H1903" s="8"/>
      <c r="I1903" s="8"/>
      <c r="J1903" s="8"/>
      <c r="K1903" s="8"/>
      <c r="L1903" s="8"/>
      <c r="M1903" s="8"/>
      <c r="N1903" s="8"/>
      <c r="O1903" s="8"/>
      <c r="P1903" s="8"/>
      <c r="Q1903" s="8"/>
    </row>
    <row r="1904" spans="1:17" ht="18" customHeight="1" x14ac:dyDescent="0.3">
      <c r="A1904" s="8"/>
      <c r="B1904" s="8"/>
      <c r="C1904" s="8"/>
      <c r="D1904" s="8"/>
      <c r="E1904" s="8"/>
      <c r="F1904" s="8"/>
      <c r="G1904" s="8"/>
      <c r="H1904" s="8"/>
      <c r="I1904" s="8"/>
      <c r="J1904" s="8"/>
      <c r="K1904" s="8"/>
      <c r="L1904" s="8"/>
      <c r="M1904" s="8"/>
      <c r="N1904" s="8"/>
      <c r="O1904" s="8"/>
      <c r="P1904" s="8"/>
      <c r="Q1904" s="8"/>
    </row>
    <row r="1905" spans="1:17" ht="18" customHeight="1" x14ac:dyDescent="0.3">
      <c r="A1905" s="8"/>
      <c r="B1905" s="8"/>
      <c r="C1905" s="8"/>
      <c r="D1905" s="8"/>
      <c r="E1905" s="8"/>
      <c r="F1905" s="8"/>
      <c r="G1905" s="8"/>
      <c r="H1905" s="8"/>
      <c r="I1905" s="8"/>
      <c r="J1905" s="8"/>
      <c r="K1905" s="8"/>
      <c r="L1905" s="8"/>
      <c r="M1905" s="8"/>
      <c r="N1905" s="8"/>
      <c r="O1905" s="8"/>
      <c r="P1905" s="8"/>
      <c r="Q1905" s="8"/>
    </row>
    <row r="1906" spans="1:17" ht="18" customHeight="1" x14ac:dyDescent="0.3">
      <c r="A1906" s="8"/>
      <c r="B1906" s="8"/>
      <c r="C1906" s="8"/>
      <c r="D1906" s="8"/>
      <c r="E1906" s="8"/>
      <c r="F1906" s="8"/>
      <c r="G1906" s="8"/>
      <c r="H1906" s="8"/>
      <c r="I1906" s="8"/>
      <c r="J1906" s="8"/>
      <c r="K1906" s="8"/>
      <c r="L1906" s="8"/>
      <c r="M1906" s="8"/>
      <c r="N1906" s="8"/>
      <c r="O1906" s="8"/>
      <c r="P1906" s="8"/>
      <c r="Q1906" s="8"/>
    </row>
    <row r="1907" spans="1:17" ht="18" customHeight="1" x14ac:dyDescent="0.3">
      <c r="A1907" s="8"/>
      <c r="B1907" s="8"/>
      <c r="C1907" s="8"/>
      <c r="D1907" s="8"/>
      <c r="E1907" s="8"/>
      <c r="F1907" s="8"/>
      <c r="G1907" s="8"/>
      <c r="H1907" s="8"/>
      <c r="I1907" s="8"/>
      <c r="J1907" s="8"/>
      <c r="K1907" s="8"/>
      <c r="L1907" s="8"/>
      <c r="M1907" s="8"/>
      <c r="N1907" s="8"/>
      <c r="O1907" s="8"/>
      <c r="P1907" s="8"/>
      <c r="Q1907" s="8"/>
    </row>
    <row r="1908" spans="1:17" ht="18" customHeight="1" x14ac:dyDescent="0.3">
      <c r="A1908" s="8"/>
      <c r="B1908" s="8"/>
      <c r="C1908" s="8"/>
      <c r="D1908" s="8"/>
      <c r="E1908" s="8"/>
      <c r="F1908" s="8"/>
      <c r="G1908" s="8"/>
      <c r="H1908" s="8"/>
      <c r="I1908" s="8"/>
      <c r="J1908" s="8"/>
      <c r="K1908" s="8"/>
      <c r="L1908" s="8"/>
      <c r="M1908" s="8"/>
      <c r="N1908" s="8"/>
      <c r="O1908" s="8"/>
      <c r="P1908" s="8"/>
      <c r="Q1908" s="8"/>
    </row>
    <row r="1909" spans="1:17" ht="18" customHeight="1" x14ac:dyDescent="0.3">
      <c r="A1909" s="8"/>
      <c r="B1909" s="8"/>
      <c r="C1909" s="8"/>
      <c r="D1909" s="8"/>
      <c r="E1909" s="8"/>
      <c r="F1909" s="8"/>
      <c r="G1909" s="8"/>
      <c r="H1909" s="8"/>
      <c r="I1909" s="8"/>
      <c r="J1909" s="8"/>
      <c r="K1909" s="8"/>
      <c r="L1909" s="8"/>
      <c r="M1909" s="8"/>
      <c r="N1909" s="8"/>
      <c r="O1909" s="8"/>
      <c r="P1909" s="8"/>
      <c r="Q1909" s="8"/>
    </row>
    <row r="1910" spans="1:17" ht="18" customHeight="1" x14ac:dyDescent="0.3">
      <c r="A1910" s="8"/>
      <c r="B1910" s="8"/>
      <c r="C1910" s="8"/>
      <c r="D1910" s="8"/>
      <c r="E1910" s="8"/>
      <c r="F1910" s="8"/>
      <c r="G1910" s="8"/>
      <c r="H1910" s="8"/>
      <c r="I1910" s="8"/>
      <c r="J1910" s="8"/>
      <c r="K1910" s="8"/>
      <c r="L1910" s="8"/>
      <c r="M1910" s="8"/>
      <c r="N1910" s="8"/>
      <c r="O1910" s="8"/>
      <c r="P1910" s="8"/>
      <c r="Q1910" s="8"/>
    </row>
    <row r="1911" spans="1:17" ht="18" customHeight="1" x14ac:dyDescent="0.3">
      <c r="A1911" s="8"/>
      <c r="B1911" s="8"/>
      <c r="C1911" s="8"/>
      <c r="D1911" s="8"/>
      <c r="E1911" s="8"/>
      <c r="F1911" s="8"/>
      <c r="G1911" s="8"/>
      <c r="H1911" s="8"/>
      <c r="I1911" s="8"/>
      <c r="J1911" s="8"/>
      <c r="K1911" s="8"/>
      <c r="L1911" s="8"/>
      <c r="M1911" s="8"/>
      <c r="N1911" s="8"/>
      <c r="O1911" s="8"/>
      <c r="P1911" s="8"/>
      <c r="Q1911" s="8"/>
    </row>
    <row r="1912" spans="1:17" ht="18" customHeight="1" x14ac:dyDescent="0.3">
      <c r="A1912" s="8"/>
      <c r="B1912" s="8"/>
      <c r="C1912" s="8"/>
      <c r="D1912" s="8"/>
      <c r="E1912" s="8"/>
      <c r="F1912" s="8"/>
      <c r="G1912" s="8"/>
      <c r="H1912" s="8"/>
      <c r="I1912" s="8"/>
      <c r="J1912" s="8"/>
      <c r="K1912" s="8"/>
      <c r="L1912" s="8"/>
      <c r="M1912" s="8"/>
      <c r="N1912" s="8"/>
      <c r="O1912" s="8"/>
      <c r="P1912" s="8"/>
      <c r="Q1912" s="8"/>
    </row>
    <row r="1913" spans="1:17" ht="18" customHeight="1" x14ac:dyDescent="0.3">
      <c r="A1913" s="8"/>
      <c r="B1913" s="8"/>
      <c r="C1913" s="8"/>
      <c r="D1913" s="8"/>
      <c r="E1913" s="8"/>
      <c r="F1913" s="8"/>
      <c r="G1913" s="8"/>
      <c r="H1913" s="8"/>
      <c r="I1913" s="8"/>
      <c r="J1913" s="8"/>
      <c r="K1913" s="8"/>
      <c r="L1913" s="8"/>
      <c r="M1913" s="8"/>
      <c r="N1913" s="8"/>
      <c r="O1913" s="8"/>
      <c r="P1913" s="8"/>
      <c r="Q1913" s="8"/>
    </row>
    <row r="1914" spans="1:17" ht="18" customHeight="1" x14ac:dyDescent="0.3">
      <c r="A1914" s="8"/>
      <c r="B1914" s="8"/>
      <c r="C1914" s="8"/>
      <c r="D1914" s="8"/>
      <c r="E1914" s="8"/>
      <c r="F1914" s="8"/>
      <c r="G1914" s="8"/>
      <c r="H1914" s="8"/>
      <c r="I1914" s="8"/>
      <c r="J1914" s="8"/>
      <c r="K1914" s="8"/>
      <c r="L1914" s="8"/>
      <c r="M1914" s="8"/>
      <c r="N1914" s="8"/>
      <c r="O1914" s="8"/>
      <c r="P1914" s="8"/>
      <c r="Q1914" s="8"/>
    </row>
    <row r="1915" spans="1:17" ht="18" customHeight="1" x14ac:dyDescent="0.3">
      <c r="A1915" s="8"/>
      <c r="B1915" s="8"/>
      <c r="C1915" s="8"/>
      <c r="D1915" s="8"/>
      <c r="E1915" s="8"/>
      <c r="F1915" s="8"/>
      <c r="G1915" s="8"/>
      <c r="H1915" s="8"/>
      <c r="I1915" s="8"/>
      <c r="J1915" s="8"/>
      <c r="K1915" s="8"/>
      <c r="L1915" s="8"/>
      <c r="M1915" s="8"/>
      <c r="N1915" s="8"/>
      <c r="O1915" s="8"/>
      <c r="P1915" s="8"/>
      <c r="Q1915" s="8"/>
    </row>
    <row r="1916" spans="1:17" ht="18" customHeight="1" x14ac:dyDescent="0.3">
      <c r="A1916" s="8"/>
      <c r="B1916" s="8"/>
      <c r="C1916" s="8"/>
      <c r="D1916" s="8"/>
      <c r="E1916" s="8"/>
      <c r="F1916" s="8"/>
      <c r="G1916" s="8"/>
      <c r="H1916" s="8"/>
      <c r="I1916" s="8"/>
      <c r="J1916" s="8"/>
      <c r="K1916" s="8"/>
      <c r="L1916" s="8"/>
      <c r="M1916" s="8"/>
      <c r="N1916" s="8"/>
      <c r="O1916" s="8"/>
      <c r="P1916" s="8"/>
      <c r="Q1916" s="8"/>
    </row>
    <row r="1917" spans="1:17" ht="18" customHeight="1" x14ac:dyDescent="0.3">
      <c r="A1917" s="8"/>
      <c r="B1917" s="8"/>
      <c r="C1917" s="8"/>
      <c r="D1917" s="8"/>
      <c r="E1917" s="8"/>
      <c r="F1917" s="8"/>
      <c r="G1917" s="8"/>
      <c r="H1917" s="8"/>
      <c r="I1917" s="8"/>
      <c r="J1917" s="8"/>
      <c r="K1917" s="8"/>
      <c r="L1917" s="8"/>
      <c r="M1917" s="8"/>
      <c r="N1917" s="8"/>
      <c r="O1917" s="8"/>
      <c r="P1917" s="8"/>
      <c r="Q1917" s="8"/>
    </row>
    <row r="1918" spans="1:17" ht="18" customHeight="1" x14ac:dyDescent="0.3">
      <c r="A1918" s="8"/>
      <c r="B1918" s="8"/>
      <c r="C1918" s="8"/>
      <c r="D1918" s="8"/>
      <c r="E1918" s="8"/>
      <c r="F1918" s="8"/>
      <c r="G1918" s="8"/>
      <c r="H1918" s="8"/>
      <c r="I1918" s="8"/>
      <c r="J1918" s="8"/>
      <c r="K1918" s="8"/>
      <c r="L1918" s="8"/>
      <c r="M1918" s="8"/>
      <c r="N1918" s="8"/>
      <c r="O1918" s="8"/>
      <c r="P1918" s="8"/>
      <c r="Q1918" s="8"/>
    </row>
    <row r="1919" spans="1:17" ht="18" customHeight="1" x14ac:dyDescent="0.3">
      <c r="A1919" s="8"/>
      <c r="B1919" s="8"/>
      <c r="C1919" s="8"/>
      <c r="D1919" s="8"/>
      <c r="E1919" s="8"/>
      <c r="F1919" s="8"/>
      <c r="G1919" s="8"/>
      <c r="H1919" s="8"/>
      <c r="I1919" s="8"/>
      <c r="J1919" s="8"/>
      <c r="K1919" s="8"/>
      <c r="L1919" s="8"/>
      <c r="M1919" s="8"/>
      <c r="N1919" s="8"/>
      <c r="O1919" s="8"/>
      <c r="P1919" s="8"/>
      <c r="Q1919" s="8"/>
    </row>
    <row r="1920" spans="1:17" ht="18" customHeight="1" x14ac:dyDescent="0.3">
      <c r="A1920" s="8"/>
      <c r="B1920" s="8"/>
      <c r="C1920" s="8"/>
      <c r="D1920" s="8"/>
      <c r="E1920" s="8"/>
      <c r="F1920" s="8"/>
      <c r="G1920" s="8"/>
      <c r="H1920" s="8"/>
      <c r="I1920" s="8"/>
      <c r="J1920" s="8"/>
      <c r="K1920" s="8"/>
      <c r="L1920" s="8"/>
      <c r="M1920" s="8"/>
      <c r="N1920" s="8"/>
      <c r="O1920" s="8"/>
      <c r="P1920" s="8"/>
      <c r="Q1920" s="8"/>
    </row>
    <row r="1921" spans="1:17" ht="18" customHeight="1" x14ac:dyDescent="0.3">
      <c r="A1921" s="8"/>
      <c r="B1921" s="8"/>
      <c r="C1921" s="8"/>
      <c r="D1921" s="8"/>
      <c r="E1921" s="8"/>
      <c r="F1921" s="8"/>
      <c r="G1921" s="8"/>
      <c r="H1921" s="8"/>
      <c r="I1921" s="8"/>
      <c r="J1921" s="8"/>
      <c r="K1921" s="8"/>
      <c r="L1921" s="8"/>
      <c r="M1921" s="8"/>
      <c r="N1921" s="8"/>
      <c r="O1921" s="8"/>
      <c r="P1921" s="8"/>
      <c r="Q1921" s="8"/>
    </row>
    <row r="1922" spans="1:17" ht="18" customHeight="1" x14ac:dyDescent="0.3">
      <c r="A1922" s="8"/>
      <c r="B1922" s="8"/>
      <c r="C1922" s="8"/>
      <c r="D1922" s="8"/>
      <c r="E1922" s="8"/>
      <c r="F1922" s="8"/>
      <c r="G1922" s="8"/>
      <c r="H1922" s="8"/>
      <c r="I1922" s="8"/>
      <c r="J1922" s="8"/>
      <c r="K1922" s="8"/>
      <c r="L1922" s="8"/>
      <c r="M1922" s="8"/>
      <c r="N1922" s="8"/>
      <c r="O1922" s="8"/>
      <c r="P1922" s="8"/>
      <c r="Q1922" s="8"/>
    </row>
    <row r="1923" spans="1:17" ht="18" customHeight="1" x14ac:dyDescent="0.3">
      <c r="A1923" s="8"/>
      <c r="B1923" s="8"/>
      <c r="C1923" s="8"/>
      <c r="D1923" s="8"/>
      <c r="E1923" s="8"/>
      <c r="F1923" s="8"/>
      <c r="G1923" s="8"/>
      <c r="H1923" s="8"/>
      <c r="I1923" s="8"/>
      <c r="J1923" s="8"/>
      <c r="K1923" s="8"/>
      <c r="L1923" s="8"/>
      <c r="M1923" s="8"/>
      <c r="N1923" s="8"/>
      <c r="O1923" s="8"/>
      <c r="P1923" s="8"/>
      <c r="Q1923" s="8"/>
    </row>
    <row r="1924" spans="1:17" ht="18" customHeight="1" x14ac:dyDescent="0.3">
      <c r="A1924" s="8"/>
      <c r="B1924" s="8"/>
      <c r="C1924" s="8"/>
      <c r="D1924" s="8"/>
      <c r="E1924" s="8"/>
      <c r="F1924" s="8"/>
      <c r="G1924" s="8"/>
      <c r="H1924" s="8"/>
      <c r="I1924" s="8"/>
      <c r="J1924" s="8"/>
      <c r="K1924" s="8"/>
      <c r="L1924" s="8"/>
      <c r="M1924" s="8"/>
      <c r="N1924" s="8"/>
      <c r="O1924" s="8"/>
      <c r="P1924" s="8"/>
      <c r="Q1924" s="8"/>
    </row>
    <row r="1925" spans="1:17" ht="18" customHeight="1" x14ac:dyDescent="0.3">
      <c r="A1925" s="8"/>
      <c r="B1925" s="8"/>
      <c r="C1925" s="8"/>
      <c r="D1925" s="8"/>
      <c r="E1925" s="8"/>
      <c r="F1925" s="8"/>
      <c r="G1925" s="8"/>
      <c r="H1925" s="8"/>
      <c r="I1925" s="8"/>
      <c r="J1925" s="8"/>
      <c r="K1925" s="8"/>
      <c r="L1925" s="8"/>
      <c r="M1925" s="8"/>
      <c r="N1925" s="8"/>
      <c r="O1925" s="8"/>
      <c r="P1925" s="8"/>
      <c r="Q1925" s="8"/>
    </row>
    <row r="1926" spans="1:17" ht="18" customHeight="1" x14ac:dyDescent="0.3">
      <c r="A1926" s="8"/>
      <c r="B1926" s="8"/>
      <c r="C1926" s="8"/>
      <c r="D1926" s="8"/>
      <c r="E1926" s="8"/>
      <c r="F1926" s="8"/>
      <c r="G1926" s="8"/>
      <c r="H1926" s="8"/>
      <c r="I1926" s="8"/>
      <c r="J1926" s="8"/>
      <c r="K1926" s="8"/>
      <c r="L1926" s="8"/>
      <c r="M1926" s="8"/>
      <c r="N1926" s="8"/>
      <c r="O1926" s="8"/>
      <c r="P1926" s="8"/>
      <c r="Q1926" s="8"/>
    </row>
    <row r="1927" spans="1:17" ht="18" customHeight="1" x14ac:dyDescent="0.3">
      <c r="A1927" s="8"/>
      <c r="B1927" s="8"/>
      <c r="C1927" s="8"/>
      <c r="D1927" s="8"/>
      <c r="E1927" s="8"/>
      <c r="F1927" s="8"/>
      <c r="G1927" s="8"/>
      <c r="H1927" s="8"/>
      <c r="I1927" s="8"/>
      <c r="J1927" s="8"/>
      <c r="K1927" s="8"/>
      <c r="L1927" s="8"/>
      <c r="M1927" s="8"/>
      <c r="N1927" s="8"/>
      <c r="O1927" s="8"/>
      <c r="P1927" s="8"/>
      <c r="Q1927" s="8"/>
    </row>
    <row r="1928" spans="1:17" ht="18" customHeight="1" x14ac:dyDescent="0.3">
      <c r="A1928" s="8"/>
      <c r="B1928" s="8"/>
      <c r="C1928" s="8"/>
      <c r="D1928" s="8"/>
      <c r="E1928" s="8"/>
      <c r="F1928" s="8"/>
      <c r="G1928" s="8"/>
      <c r="H1928" s="8"/>
      <c r="I1928" s="8"/>
      <c r="J1928" s="8"/>
      <c r="K1928" s="8"/>
      <c r="L1928" s="8"/>
      <c r="M1928" s="8"/>
      <c r="N1928" s="8"/>
      <c r="O1928" s="8"/>
      <c r="P1928" s="8"/>
      <c r="Q1928" s="8"/>
    </row>
    <row r="1929" spans="1:17" ht="18" customHeight="1" x14ac:dyDescent="0.3">
      <c r="A1929" s="8"/>
      <c r="B1929" s="8"/>
      <c r="C1929" s="8"/>
      <c r="D1929" s="8"/>
      <c r="E1929" s="8"/>
      <c r="F1929" s="8"/>
      <c r="G1929" s="8"/>
      <c r="H1929" s="8"/>
      <c r="I1929" s="8"/>
      <c r="J1929" s="8"/>
      <c r="K1929" s="8"/>
      <c r="L1929" s="8"/>
      <c r="M1929" s="8"/>
      <c r="N1929" s="8"/>
      <c r="O1929" s="8"/>
      <c r="P1929" s="8"/>
      <c r="Q1929" s="8"/>
    </row>
    <row r="1930" spans="1:17" ht="18" customHeight="1" x14ac:dyDescent="0.3">
      <c r="A1930" s="8"/>
      <c r="B1930" s="8"/>
      <c r="C1930" s="8"/>
      <c r="D1930" s="8"/>
      <c r="E1930" s="8"/>
      <c r="F1930" s="8"/>
      <c r="G1930" s="8"/>
      <c r="H1930" s="8"/>
      <c r="I1930" s="8"/>
      <c r="J1930" s="8"/>
      <c r="K1930" s="8"/>
      <c r="L1930" s="8"/>
      <c r="M1930" s="8"/>
      <c r="N1930" s="8"/>
      <c r="O1930" s="8"/>
      <c r="P1930" s="8"/>
      <c r="Q1930" s="8"/>
    </row>
    <row r="1931" spans="1:17" ht="18" customHeight="1" x14ac:dyDescent="0.3">
      <c r="A1931" s="8"/>
      <c r="B1931" s="8"/>
      <c r="C1931" s="8"/>
      <c r="D1931" s="8"/>
      <c r="E1931" s="8"/>
      <c r="F1931" s="8"/>
      <c r="G1931" s="8"/>
      <c r="H1931" s="8"/>
      <c r="I1931" s="8"/>
      <c r="J1931" s="8"/>
      <c r="K1931" s="8"/>
      <c r="L1931" s="8"/>
      <c r="M1931" s="8"/>
      <c r="N1931" s="8"/>
      <c r="O1931" s="8"/>
      <c r="P1931" s="8"/>
      <c r="Q1931" s="8"/>
    </row>
    <row r="1932" spans="1:17" ht="18" customHeight="1" x14ac:dyDescent="0.3">
      <c r="A1932" s="8"/>
      <c r="B1932" s="8"/>
      <c r="C1932" s="8"/>
      <c r="D1932" s="8"/>
      <c r="E1932" s="8"/>
      <c r="F1932" s="8"/>
      <c r="G1932" s="8"/>
      <c r="H1932" s="8"/>
      <c r="I1932" s="8"/>
      <c r="J1932" s="8"/>
      <c r="K1932" s="8"/>
      <c r="L1932" s="8"/>
      <c r="M1932" s="8"/>
      <c r="N1932" s="8"/>
      <c r="O1932" s="8"/>
      <c r="P1932" s="8"/>
      <c r="Q1932" s="8"/>
    </row>
    <row r="1933" spans="1:17" ht="18" customHeight="1" x14ac:dyDescent="0.3">
      <c r="A1933" s="8"/>
      <c r="B1933" s="8"/>
      <c r="C1933" s="8"/>
      <c r="D1933" s="8"/>
      <c r="E1933" s="8"/>
      <c r="F1933" s="8"/>
      <c r="G1933" s="8"/>
      <c r="H1933" s="8"/>
      <c r="I1933" s="8"/>
      <c r="J1933" s="8"/>
      <c r="K1933" s="8"/>
      <c r="L1933" s="8"/>
      <c r="M1933" s="8"/>
      <c r="N1933" s="8"/>
      <c r="O1933" s="8"/>
      <c r="P1933" s="8"/>
      <c r="Q1933" s="8"/>
    </row>
    <row r="1934" spans="1:17" ht="18" customHeight="1" x14ac:dyDescent="0.3">
      <c r="A1934" s="8"/>
      <c r="B1934" s="8"/>
      <c r="C1934" s="8"/>
      <c r="D1934" s="8"/>
      <c r="E1934" s="8"/>
      <c r="F1934" s="8"/>
      <c r="G1934" s="8"/>
      <c r="H1934" s="8"/>
      <c r="I1934" s="8"/>
      <c r="J1934" s="8"/>
      <c r="K1934" s="8"/>
      <c r="L1934" s="8"/>
      <c r="M1934" s="8"/>
      <c r="N1934" s="8"/>
      <c r="O1934" s="8"/>
      <c r="P1934" s="8"/>
      <c r="Q1934" s="8"/>
    </row>
    <row r="1935" spans="1:17" ht="18" customHeight="1" x14ac:dyDescent="0.3">
      <c r="A1935" s="8"/>
      <c r="B1935" s="8"/>
      <c r="C1935" s="8"/>
      <c r="D1935" s="8"/>
      <c r="E1935" s="8"/>
      <c r="F1935" s="8"/>
      <c r="G1935" s="8"/>
      <c r="H1935" s="8"/>
      <c r="I1935" s="8"/>
      <c r="J1935" s="8"/>
      <c r="K1935" s="8"/>
      <c r="L1935" s="8"/>
      <c r="M1935" s="8"/>
      <c r="N1935" s="8"/>
      <c r="O1935" s="8"/>
      <c r="P1935" s="8"/>
      <c r="Q1935" s="8"/>
    </row>
    <row r="1936" spans="1:17" ht="18" customHeight="1" x14ac:dyDescent="0.3">
      <c r="A1936" s="8"/>
      <c r="B1936" s="8"/>
      <c r="C1936" s="8"/>
      <c r="D1936" s="8"/>
      <c r="E1936" s="8"/>
      <c r="F1936" s="8"/>
      <c r="G1936" s="8"/>
      <c r="H1936" s="8"/>
      <c r="I1936" s="8"/>
      <c r="J1936" s="8"/>
      <c r="K1936" s="8"/>
      <c r="L1936" s="8"/>
      <c r="M1936" s="8"/>
      <c r="N1936" s="8"/>
      <c r="O1936" s="8"/>
      <c r="P1936" s="8"/>
      <c r="Q1936" s="8"/>
    </row>
    <row r="1937" spans="1:17" ht="18" customHeight="1" x14ac:dyDescent="0.3">
      <c r="A1937" s="8"/>
      <c r="B1937" s="8"/>
      <c r="C1937" s="8"/>
      <c r="D1937" s="8"/>
      <c r="E1937" s="8"/>
      <c r="F1937" s="8"/>
      <c r="G1937" s="8"/>
      <c r="H1937" s="8"/>
      <c r="I1937" s="8"/>
      <c r="J1937" s="8"/>
      <c r="K1937" s="8"/>
      <c r="L1937" s="8"/>
      <c r="M1937" s="8"/>
      <c r="N1937" s="8"/>
      <c r="O1937" s="8"/>
      <c r="P1937" s="8"/>
      <c r="Q1937" s="8"/>
    </row>
    <row r="1938" spans="1:17" ht="18" customHeight="1" x14ac:dyDescent="0.3">
      <c r="A1938" s="8"/>
      <c r="B1938" s="8"/>
      <c r="C1938" s="8"/>
      <c r="D1938" s="8"/>
      <c r="E1938" s="8"/>
      <c r="F1938" s="8"/>
      <c r="G1938" s="8"/>
      <c r="H1938" s="8"/>
      <c r="I1938" s="8"/>
      <c r="J1938" s="8"/>
      <c r="K1938" s="8"/>
      <c r="L1938" s="8"/>
      <c r="M1938" s="8"/>
      <c r="N1938" s="8"/>
      <c r="O1938" s="8"/>
      <c r="P1938" s="8"/>
      <c r="Q1938" s="8"/>
    </row>
    <row r="1939" spans="1:17" ht="18" customHeight="1" x14ac:dyDescent="0.3">
      <c r="A1939" s="8"/>
      <c r="B1939" s="8"/>
      <c r="C1939" s="8"/>
      <c r="D1939" s="8"/>
      <c r="E1939" s="8"/>
      <c r="F1939" s="8"/>
      <c r="G1939" s="8"/>
      <c r="H1939" s="8"/>
      <c r="I1939" s="8"/>
      <c r="J1939" s="8"/>
      <c r="K1939" s="8"/>
      <c r="L1939" s="8"/>
      <c r="M1939" s="8"/>
      <c r="N1939" s="8"/>
      <c r="O1939" s="8"/>
      <c r="P1939" s="8"/>
      <c r="Q1939" s="8"/>
    </row>
    <row r="1940" spans="1:17" ht="18" customHeight="1" x14ac:dyDescent="0.3">
      <c r="A1940" s="8"/>
      <c r="B1940" s="8"/>
      <c r="C1940" s="8"/>
      <c r="D1940" s="8"/>
      <c r="E1940" s="8"/>
      <c r="F1940" s="8"/>
      <c r="G1940" s="8"/>
      <c r="H1940" s="8"/>
      <c r="I1940" s="8"/>
      <c r="J1940" s="8"/>
      <c r="K1940" s="8"/>
      <c r="L1940" s="8"/>
      <c r="M1940" s="8"/>
      <c r="N1940" s="8"/>
      <c r="O1940" s="8"/>
      <c r="P1940" s="8"/>
      <c r="Q1940" s="8"/>
    </row>
    <row r="1941" spans="1:17" ht="18" customHeight="1" x14ac:dyDescent="0.3">
      <c r="A1941" s="8"/>
      <c r="B1941" s="8"/>
      <c r="C1941" s="8"/>
      <c r="D1941" s="8"/>
      <c r="E1941" s="8"/>
      <c r="F1941" s="8"/>
      <c r="G1941" s="8"/>
      <c r="H1941" s="8"/>
      <c r="I1941" s="8"/>
      <c r="J1941" s="8"/>
      <c r="K1941" s="8"/>
      <c r="L1941" s="8"/>
      <c r="M1941" s="8"/>
      <c r="N1941" s="8"/>
      <c r="O1941" s="8"/>
      <c r="P1941" s="8"/>
      <c r="Q1941" s="8"/>
    </row>
    <row r="1942" spans="1:17" ht="18" customHeight="1" x14ac:dyDescent="0.3">
      <c r="A1942" s="8"/>
      <c r="B1942" s="8"/>
      <c r="C1942" s="8"/>
      <c r="D1942" s="8"/>
      <c r="E1942" s="8"/>
      <c r="F1942" s="8"/>
      <c r="G1942" s="8"/>
      <c r="H1942" s="8"/>
      <c r="I1942" s="8"/>
      <c r="J1942" s="8"/>
      <c r="K1942" s="8"/>
      <c r="L1942" s="8"/>
      <c r="M1942" s="8"/>
      <c r="N1942" s="8"/>
      <c r="O1942" s="8"/>
      <c r="P1942" s="8"/>
      <c r="Q1942" s="8"/>
    </row>
    <row r="1943" spans="1:17" ht="18" customHeight="1" x14ac:dyDescent="0.3">
      <c r="A1943" s="8"/>
      <c r="B1943" s="8"/>
      <c r="C1943" s="8"/>
      <c r="D1943" s="8"/>
      <c r="E1943" s="8"/>
      <c r="F1943" s="8"/>
      <c r="G1943" s="8"/>
      <c r="H1943" s="8"/>
      <c r="I1943" s="8"/>
      <c r="J1943" s="8"/>
      <c r="K1943" s="8"/>
      <c r="L1943" s="8"/>
      <c r="M1943" s="8"/>
      <c r="N1943" s="8"/>
      <c r="O1943" s="8"/>
      <c r="P1943" s="8"/>
      <c r="Q1943" s="8"/>
    </row>
    <row r="1944" spans="1:17" ht="18" customHeight="1" x14ac:dyDescent="0.3">
      <c r="A1944" s="8"/>
      <c r="B1944" s="8"/>
      <c r="C1944" s="8"/>
      <c r="D1944" s="8"/>
      <c r="E1944" s="8"/>
      <c r="F1944" s="8"/>
      <c r="G1944" s="8"/>
      <c r="H1944" s="8"/>
      <c r="I1944" s="8"/>
      <c r="J1944" s="8"/>
      <c r="K1944" s="8"/>
      <c r="L1944" s="8"/>
      <c r="M1944" s="8"/>
      <c r="N1944" s="8"/>
      <c r="O1944" s="8"/>
      <c r="P1944" s="8"/>
      <c r="Q1944" s="8"/>
    </row>
    <row r="1945" spans="1:17" ht="18" customHeight="1" x14ac:dyDescent="0.3">
      <c r="A1945" s="8"/>
      <c r="B1945" s="8"/>
      <c r="C1945" s="8"/>
      <c r="D1945" s="8"/>
      <c r="E1945" s="8"/>
      <c r="F1945" s="8"/>
      <c r="G1945" s="8"/>
      <c r="H1945" s="8"/>
      <c r="I1945" s="8"/>
      <c r="J1945" s="8"/>
      <c r="K1945" s="8"/>
      <c r="L1945" s="8"/>
      <c r="M1945" s="8"/>
      <c r="N1945" s="8"/>
      <c r="O1945" s="8"/>
      <c r="P1945" s="8"/>
      <c r="Q1945" s="8"/>
    </row>
    <row r="1946" spans="1:17" ht="18" customHeight="1" x14ac:dyDescent="0.3">
      <c r="A1946" s="8"/>
      <c r="B1946" s="8"/>
      <c r="C1946" s="8"/>
      <c r="D1946" s="8"/>
      <c r="E1946" s="8"/>
      <c r="F1946" s="8"/>
      <c r="G1946" s="8"/>
      <c r="H1946" s="8"/>
      <c r="I1946" s="8"/>
      <c r="J1946" s="8"/>
      <c r="K1946" s="8"/>
      <c r="L1946" s="8"/>
      <c r="M1946" s="8"/>
      <c r="N1946" s="8"/>
      <c r="O1946" s="8"/>
      <c r="P1946" s="8"/>
      <c r="Q1946" s="8"/>
    </row>
    <row r="1947" spans="1:17" ht="18" customHeight="1" x14ac:dyDescent="0.3">
      <c r="A1947" s="8"/>
      <c r="B1947" s="8"/>
      <c r="C1947" s="8"/>
      <c r="D1947" s="8"/>
      <c r="E1947" s="8"/>
      <c r="F1947" s="8"/>
      <c r="G1947" s="8"/>
      <c r="H1947" s="8"/>
      <c r="I1947" s="8"/>
      <c r="J1947" s="8"/>
      <c r="K1947" s="8"/>
      <c r="L1947" s="8"/>
      <c r="M1947" s="8"/>
      <c r="N1947" s="8"/>
      <c r="O1947" s="8"/>
      <c r="P1947" s="8"/>
      <c r="Q1947" s="8"/>
    </row>
    <row r="1948" spans="1:17" ht="18" customHeight="1" x14ac:dyDescent="0.3">
      <c r="A1948" s="8"/>
      <c r="B1948" s="8"/>
      <c r="C1948" s="8"/>
      <c r="D1948" s="8"/>
      <c r="E1948" s="8"/>
      <c r="F1948" s="8"/>
      <c r="G1948" s="8"/>
      <c r="H1948" s="8"/>
      <c r="I1948" s="8"/>
      <c r="J1948" s="8"/>
      <c r="K1948" s="8"/>
      <c r="L1948" s="8"/>
      <c r="M1948" s="8"/>
      <c r="N1948" s="8"/>
      <c r="O1948" s="8"/>
      <c r="P1948" s="8"/>
      <c r="Q1948" s="8"/>
    </row>
    <row r="1949" spans="1:17" ht="18" customHeight="1" x14ac:dyDescent="0.3">
      <c r="A1949" s="8"/>
      <c r="B1949" s="8"/>
      <c r="C1949" s="8"/>
      <c r="D1949" s="8"/>
      <c r="E1949" s="8"/>
      <c r="F1949" s="8"/>
      <c r="G1949" s="8"/>
      <c r="H1949" s="8"/>
      <c r="I1949" s="8"/>
      <c r="J1949" s="8"/>
      <c r="K1949" s="8"/>
      <c r="L1949" s="8"/>
      <c r="M1949" s="8"/>
      <c r="N1949" s="8"/>
      <c r="O1949" s="8"/>
      <c r="P1949" s="8"/>
      <c r="Q1949" s="8"/>
    </row>
    <row r="1950" spans="1:17" ht="18" customHeight="1" x14ac:dyDescent="0.3">
      <c r="A1950" s="8"/>
      <c r="B1950" s="8"/>
      <c r="C1950" s="8"/>
      <c r="D1950" s="8"/>
      <c r="E1950" s="8"/>
      <c r="F1950" s="8"/>
      <c r="G1950" s="8"/>
      <c r="H1950" s="8"/>
      <c r="I1950" s="8"/>
      <c r="J1950" s="8"/>
      <c r="K1950" s="8"/>
      <c r="L1950" s="8"/>
      <c r="M1950" s="8"/>
      <c r="N1950" s="8"/>
      <c r="O1950" s="8"/>
      <c r="P1950" s="8"/>
      <c r="Q1950" s="8"/>
    </row>
    <row r="1951" spans="1:17" ht="18" customHeight="1" x14ac:dyDescent="0.3">
      <c r="A1951" s="8"/>
      <c r="B1951" s="8"/>
      <c r="C1951" s="8"/>
      <c r="D1951" s="8"/>
      <c r="E1951" s="8"/>
      <c r="F1951" s="8"/>
      <c r="G1951" s="8"/>
      <c r="H1951" s="8"/>
      <c r="I1951" s="8"/>
      <c r="J1951" s="8"/>
      <c r="K1951" s="8"/>
      <c r="L1951" s="8"/>
      <c r="M1951" s="8"/>
      <c r="N1951" s="8"/>
      <c r="O1951" s="8"/>
      <c r="P1951" s="8"/>
      <c r="Q1951" s="8"/>
    </row>
    <row r="1952" spans="1:17" ht="18" customHeight="1" x14ac:dyDescent="0.3">
      <c r="A1952" s="8"/>
      <c r="B1952" s="8"/>
      <c r="C1952" s="8"/>
      <c r="D1952" s="8"/>
      <c r="E1952" s="8"/>
      <c r="F1952" s="8"/>
      <c r="G1952" s="8"/>
      <c r="H1952" s="8"/>
      <c r="I1952" s="8"/>
      <c r="J1952" s="8"/>
      <c r="K1952" s="8"/>
      <c r="L1952" s="8"/>
      <c r="M1952" s="8"/>
      <c r="N1952" s="8"/>
      <c r="O1952" s="8"/>
      <c r="P1952" s="8"/>
      <c r="Q1952" s="8"/>
    </row>
    <row r="1953" spans="1:17" ht="18" customHeight="1" x14ac:dyDescent="0.3">
      <c r="A1953" s="8"/>
      <c r="B1953" s="8"/>
      <c r="C1953" s="8"/>
      <c r="D1953" s="8"/>
      <c r="E1953" s="8"/>
      <c r="F1953" s="8"/>
      <c r="G1953" s="8"/>
      <c r="H1953" s="8"/>
      <c r="I1953" s="8"/>
      <c r="J1953" s="8"/>
      <c r="K1953" s="8"/>
      <c r="L1953" s="8"/>
      <c r="M1953" s="8"/>
      <c r="N1953" s="8"/>
      <c r="O1953" s="8"/>
      <c r="P1953" s="8"/>
      <c r="Q1953" s="8"/>
    </row>
    <row r="1954" spans="1:17" ht="18" customHeight="1" x14ac:dyDescent="0.3">
      <c r="A1954" s="8"/>
      <c r="B1954" s="8"/>
      <c r="C1954" s="8"/>
      <c r="D1954" s="8"/>
      <c r="E1954" s="8"/>
      <c r="F1954" s="8"/>
      <c r="G1954" s="8"/>
      <c r="H1954" s="8"/>
      <c r="I1954" s="8"/>
      <c r="J1954" s="8"/>
      <c r="K1954" s="8"/>
      <c r="L1954" s="8"/>
      <c r="M1954" s="8"/>
      <c r="N1954" s="8"/>
      <c r="O1954" s="8"/>
      <c r="P1954" s="8"/>
      <c r="Q1954" s="8"/>
    </row>
    <row r="1955" spans="1:17" ht="18" customHeight="1" x14ac:dyDescent="0.3">
      <c r="A1955" s="8"/>
      <c r="B1955" s="8"/>
      <c r="C1955" s="8"/>
      <c r="D1955" s="8"/>
      <c r="E1955" s="8"/>
      <c r="F1955" s="8"/>
      <c r="G1955" s="8"/>
      <c r="H1955" s="8"/>
      <c r="I1955" s="8"/>
      <c r="J1955" s="8"/>
      <c r="K1955" s="8"/>
      <c r="L1955" s="8"/>
      <c r="M1955" s="8"/>
      <c r="N1955" s="8"/>
      <c r="O1955" s="8"/>
      <c r="P1955" s="8"/>
      <c r="Q1955" s="8"/>
    </row>
    <row r="1956" spans="1:17" ht="18" customHeight="1" x14ac:dyDescent="0.3">
      <c r="A1956" s="8"/>
      <c r="B1956" s="8"/>
      <c r="C1956" s="8"/>
      <c r="D1956" s="8"/>
      <c r="E1956" s="8"/>
      <c r="F1956" s="8"/>
      <c r="G1956" s="8"/>
      <c r="H1956" s="8"/>
      <c r="I1956" s="8"/>
      <c r="J1956" s="8"/>
      <c r="K1956" s="8"/>
      <c r="L1956" s="8"/>
      <c r="M1956" s="8"/>
      <c r="N1956" s="8"/>
      <c r="O1956" s="8"/>
      <c r="P1956" s="8"/>
      <c r="Q1956" s="8"/>
    </row>
    <row r="1957" spans="1:17" ht="18" customHeight="1" x14ac:dyDescent="0.3">
      <c r="A1957" s="8"/>
      <c r="B1957" s="8"/>
      <c r="C1957" s="8"/>
      <c r="D1957" s="8"/>
      <c r="E1957" s="8"/>
      <c r="F1957" s="8"/>
      <c r="G1957" s="8"/>
      <c r="H1957" s="8"/>
      <c r="I1957" s="8"/>
      <c r="J1957" s="8"/>
      <c r="K1957" s="8"/>
      <c r="L1957" s="8"/>
      <c r="M1957" s="8"/>
      <c r="N1957" s="8"/>
      <c r="O1957" s="8"/>
      <c r="P1957" s="8"/>
      <c r="Q1957" s="8"/>
    </row>
    <row r="1958" spans="1:17" ht="18" customHeight="1" x14ac:dyDescent="0.3">
      <c r="A1958" s="8"/>
      <c r="B1958" s="8"/>
      <c r="C1958" s="8"/>
      <c r="D1958" s="8"/>
      <c r="E1958" s="8"/>
      <c r="F1958" s="8"/>
      <c r="G1958" s="8"/>
      <c r="H1958" s="8"/>
      <c r="I1958" s="8"/>
      <c r="J1958" s="8"/>
      <c r="K1958" s="8"/>
      <c r="L1958" s="8"/>
      <c r="M1958" s="8"/>
      <c r="N1958" s="8"/>
      <c r="O1958" s="8"/>
      <c r="P1958" s="8"/>
      <c r="Q1958" s="8"/>
    </row>
    <row r="1959" spans="1:17" ht="18" customHeight="1" x14ac:dyDescent="0.3">
      <c r="A1959" s="8"/>
      <c r="B1959" s="8"/>
      <c r="C1959" s="8"/>
      <c r="D1959" s="8"/>
      <c r="E1959" s="8"/>
      <c r="F1959" s="8"/>
      <c r="G1959" s="8"/>
      <c r="H1959" s="8"/>
      <c r="I1959" s="8"/>
      <c r="J1959" s="8"/>
      <c r="K1959" s="8"/>
      <c r="L1959" s="8"/>
      <c r="M1959" s="8"/>
      <c r="N1959" s="8"/>
      <c r="O1959" s="8"/>
      <c r="P1959" s="8"/>
      <c r="Q1959" s="8"/>
    </row>
    <row r="1960" spans="1:17" ht="18" customHeight="1" x14ac:dyDescent="0.3">
      <c r="A1960" s="8"/>
      <c r="B1960" s="8"/>
      <c r="C1960" s="8"/>
      <c r="D1960" s="8"/>
      <c r="E1960" s="8"/>
      <c r="F1960" s="8"/>
      <c r="G1960" s="8"/>
      <c r="H1960" s="8"/>
      <c r="I1960" s="8"/>
      <c r="J1960" s="8"/>
      <c r="K1960" s="8"/>
      <c r="L1960" s="8"/>
      <c r="M1960" s="8"/>
      <c r="N1960" s="8"/>
      <c r="O1960" s="8"/>
      <c r="P1960" s="8"/>
      <c r="Q1960" s="8"/>
    </row>
    <row r="1961" spans="1:17" ht="18" customHeight="1" x14ac:dyDescent="0.3">
      <c r="A1961" s="8"/>
      <c r="B1961" s="8"/>
      <c r="C1961" s="8"/>
      <c r="D1961" s="8"/>
      <c r="E1961" s="8"/>
      <c r="F1961" s="8"/>
      <c r="G1961" s="8"/>
      <c r="H1961" s="8"/>
      <c r="I1961" s="8"/>
      <c r="J1961" s="8"/>
      <c r="K1961" s="8"/>
      <c r="L1961" s="8"/>
      <c r="M1961" s="8"/>
      <c r="N1961" s="8"/>
      <c r="O1961" s="8"/>
      <c r="P1961" s="8"/>
      <c r="Q1961" s="8"/>
    </row>
    <row r="1962" spans="1:17" ht="18" customHeight="1" x14ac:dyDescent="0.3">
      <c r="A1962" s="8"/>
      <c r="B1962" s="8"/>
      <c r="C1962" s="8"/>
      <c r="D1962" s="8"/>
      <c r="E1962" s="8"/>
      <c r="F1962" s="8"/>
      <c r="G1962" s="8"/>
      <c r="H1962" s="8"/>
      <c r="I1962" s="8"/>
      <c r="J1962" s="8"/>
      <c r="K1962" s="8"/>
      <c r="L1962" s="8"/>
      <c r="M1962" s="8"/>
      <c r="N1962" s="8"/>
      <c r="O1962" s="8"/>
      <c r="P1962" s="8"/>
      <c r="Q1962" s="8"/>
    </row>
    <row r="1963" spans="1:17" ht="18" customHeight="1" x14ac:dyDescent="0.3">
      <c r="A1963" s="8"/>
      <c r="B1963" s="8"/>
      <c r="C1963" s="8"/>
      <c r="D1963" s="8"/>
      <c r="E1963" s="8"/>
      <c r="F1963" s="8"/>
      <c r="G1963" s="8"/>
      <c r="H1963" s="8"/>
      <c r="I1963" s="8"/>
      <c r="J1963" s="8"/>
      <c r="K1963" s="8"/>
      <c r="L1963" s="8"/>
      <c r="M1963" s="8"/>
      <c r="N1963" s="8"/>
      <c r="O1963" s="8"/>
      <c r="P1963" s="8"/>
      <c r="Q1963" s="8"/>
    </row>
    <row r="1964" spans="1:17" ht="18" customHeight="1" x14ac:dyDescent="0.3">
      <c r="A1964" s="8"/>
      <c r="B1964" s="8"/>
      <c r="C1964" s="8"/>
      <c r="D1964" s="8"/>
      <c r="E1964" s="8"/>
      <c r="F1964" s="8"/>
      <c r="G1964" s="8"/>
      <c r="H1964" s="8"/>
      <c r="I1964" s="8"/>
      <c r="J1964" s="8"/>
      <c r="K1964" s="8"/>
      <c r="L1964" s="8"/>
      <c r="M1964" s="8"/>
      <c r="N1964" s="8"/>
      <c r="O1964" s="8"/>
      <c r="P1964" s="8"/>
      <c r="Q1964" s="8"/>
    </row>
    <row r="1965" spans="1:17" ht="18" customHeight="1" x14ac:dyDescent="0.3">
      <c r="A1965" s="8"/>
      <c r="B1965" s="8"/>
      <c r="C1965" s="8"/>
      <c r="D1965" s="8"/>
      <c r="E1965" s="8"/>
      <c r="F1965" s="8"/>
      <c r="G1965" s="8"/>
      <c r="H1965" s="8"/>
      <c r="I1965" s="8"/>
      <c r="J1965" s="8"/>
      <c r="K1965" s="8"/>
      <c r="L1965" s="8"/>
      <c r="M1965" s="8"/>
      <c r="N1965" s="8"/>
      <c r="O1965" s="8"/>
      <c r="P1965" s="8"/>
      <c r="Q1965" s="8"/>
    </row>
    <row r="1966" spans="1:17" ht="18" customHeight="1" x14ac:dyDescent="0.3">
      <c r="A1966" s="8"/>
      <c r="B1966" s="8"/>
      <c r="C1966" s="8"/>
      <c r="D1966" s="8"/>
      <c r="E1966" s="8"/>
      <c r="F1966" s="8"/>
      <c r="G1966" s="8"/>
      <c r="H1966" s="8"/>
      <c r="I1966" s="8"/>
      <c r="J1966" s="8"/>
      <c r="K1966" s="8"/>
      <c r="L1966" s="8"/>
      <c r="M1966" s="8"/>
      <c r="N1966" s="8"/>
      <c r="O1966" s="8"/>
      <c r="P1966" s="8"/>
      <c r="Q1966" s="8"/>
    </row>
    <row r="1967" spans="1:17" ht="18" customHeight="1" x14ac:dyDescent="0.3">
      <c r="A1967" s="8"/>
      <c r="B1967" s="8"/>
      <c r="C1967" s="8"/>
      <c r="D1967" s="8"/>
      <c r="E1967" s="8"/>
      <c r="F1967" s="8"/>
      <c r="G1967" s="8"/>
      <c r="H1967" s="8"/>
      <c r="I1967" s="8"/>
      <c r="J1967" s="8"/>
      <c r="K1967" s="8"/>
      <c r="L1967" s="8"/>
      <c r="M1967" s="8"/>
      <c r="N1967" s="8"/>
      <c r="O1967" s="8"/>
      <c r="P1967" s="8"/>
      <c r="Q1967" s="8"/>
    </row>
    <row r="1968" spans="1:17" ht="18" customHeight="1" x14ac:dyDescent="0.3">
      <c r="A1968" s="8"/>
      <c r="B1968" s="8"/>
      <c r="C1968" s="8"/>
      <c r="D1968" s="8"/>
      <c r="E1968" s="8"/>
      <c r="F1968" s="8"/>
      <c r="G1968" s="8"/>
      <c r="H1968" s="8"/>
      <c r="I1968" s="8"/>
      <c r="J1968" s="8"/>
      <c r="K1968" s="8"/>
      <c r="L1968" s="8"/>
      <c r="M1968" s="8"/>
      <c r="N1968" s="8"/>
      <c r="O1968" s="8"/>
      <c r="P1968" s="8"/>
      <c r="Q1968" s="8"/>
    </row>
    <row r="1969" spans="1:17" ht="18" customHeight="1" x14ac:dyDescent="0.3">
      <c r="A1969" s="8"/>
      <c r="B1969" s="8"/>
      <c r="C1969" s="8"/>
      <c r="D1969" s="8"/>
      <c r="E1969" s="8"/>
      <c r="F1969" s="8"/>
      <c r="G1969" s="8"/>
      <c r="H1969" s="8"/>
      <c r="I1969" s="8"/>
      <c r="J1969" s="8"/>
      <c r="K1969" s="8"/>
      <c r="L1969" s="8"/>
      <c r="M1969" s="8"/>
      <c r="N1969" s="8"/>
      <c r="O1969" s="8"/>
      <c r="P1969" s="8"/>
      <c r="Q1969" s="8"/>
    </row>
    <row r="1970" spans="1:17" ht="18" customHeight="1" x14ac:dyDescent="0.3">
      <c r="A1970" s="8"/>
      <c r="B1970" s="8"/>
      <c r="C1970" s="8"/>
      <c r="D1970" s="8"/>
      <c r="E1970" s="8"/>
      <c r="F1970" s="8"/>
      <c r="G1970" s="8"/>
      <c r="H1970" s="8"/>
      <c r="I1970" s="8"/>
      <c r="J1970" s="8"/>
      <c r="K1970" s="8"/>
      <c r="L1970" s="8"/>
      <c r="M1970" s="8"/>
      <c r="N1970" s="8"/>
      <c r="O1970" s="8"/>
      <c r="P1970" s="8"/>
      <c r="Q1970" s="8"/>
    </row>
    <row r="1971" spans="1:17" ht="18" customHeight="1" x14ac:dyDescent="0.3">
      <c r="A1971" s="8"/>
      <c r="B1971" s="8"/>
      <c r="C1971" s="8"/>
      <c r="D1971" s="8"/>
      <c r="E1971" s="8"/>
      <c r="F1971" s="8"/>
      <c r="G1971" s="8"/>
      <c r="H1971" s="8"/>
      <c r="I1971" s="8"/>
      <c r="J1971" s="8"/>
      <c r="K1971" s="8"/>
      <c r="L1971" s="8"/>
      <c r="M1971" s="8"/>
      <c r="N1971" s="8"/>
      <c r="O1971" s="8"/>
      <c r="P1971" s="8"/>
      <c r="Q1971" s="8"/>
    </row>
    <row r="1972" spans="1:17" ht="18" customHeight="1" x14ac:dyDescent="0.3">
      <c r="A1972" s="8"/>
      <c r="B1972" s="8"/>
      <c r="C1972" s="8"/>
      <c r="D1972" s="8"/>
      <c r="E1972" s="8"/>
      <c r="F1972" s="8"/>
      <c r="G1972" s="8"/>
      <c r="H1972" s="8"/>
      <c r="I1972" s="8"/>
      <c r="J1972" s="8"/>
      <c r="K1972" s="8"/>
      <c r="L1972" s="8"/>
      <c r="M1972" s="8"/>
      <c r="N1972" s="8"/>
      <c r="O1972" s="8"/>
      <c r="P1972" s="8"/>
      <c r="Q1972" s="8"/>
    </row>
    <row r="1973" spans="1:17" ht="18" customHeight="1" x14ac:dyDescent="0.3">
      <c r="A1973" s="8"/>
      <c r="B1973" s="8"/>
      <c r="C1973" s="8"/>
      <c r="D1973" s="8"/>
      <c r="E1973" s="8"/>
      <c r="F1973" s="8"/>
      <c r="G1973" s="8"/>
      <c r="H1973" s="8"/>
      <c r="I1973" s="8"/>
      <c r="J1973" s="8"/>
      <c r="K1973" s="8"/>
      <c r="L1973" s="8"/>
      <c r="M1973" s="8"/>
      <c r="N1973" s="8"/>
      <c r="O1973" s="8"/>
      <c r="P1973" s="8"/>
      <c r="Q1973" s="8"/>
    </row>
    <row r="1974" spans="1:17" ht="18" customHeight="1" x14ac:dyDescent="0.3">
      <c r="A1974" s="8"/>
      <c r="B1974" s="8"/>
      <c r="C1974" s="8"/>
      <c r="D1974" s="8"/>
      <c r="E1974" s="8"/>
      <c r="F1974" s="8"/>
      <c r="G1974" s="8"/>
      <c r="H1974" s="8"/>
      <c r="I1974" s="8"/>
      <c r="J1974" s="8"/>
      <c r="K1974" s="8"/>
      <c r="L1974" s="8"/>
      <c r="M1974" s="8"/>
      <c r="N1974" s="8"/>
      <c r="O1974" s="8"/>
      <c r="P1974" s="8"/>
      <c r="Q1974" s="8"/>
    </row>
    <row r="1975" spans="1:17" ht="18" customHeight="1" x14ac:dyDescent="0.3">
      <c r="A1975" s="8"/>
      <c r="B1975" s="8"/>
      <c r="C1975" s="8"/>
      <c r="D1975" s="8"/>
      <c r="E1975" s="8"/>
      <c r="F1975" s="8"/>
      <c r="G1975" s="8"/>
      <c r="H1975" s="8"/>
      <c r="I1975" s="8"/>
      <c r="J1975" s="8"/>
      <c r="K1975" s="8"/>
      <c r="L1975" s="8"/>
      <c r="M1975" s="8"/>
      <c r="N1975" s="8"/>
      <c r="O1975" s="8"/>
      <c r="P1975" s="8"/>
      <c r="Q1975" s="8"/>
    </row>
    <row r="1976" spans="1:17" ht="18" customHeight="1" x14ac:dyDescent="0.3">
      <c r="A1976" s="8"/>
      <c r="B1976" s="8"/>
      <c r="C1976" s="8"/>
      <c r="D1976" s="8"/>
      <c r="E1976" s="8"/>
      <c r="F1976" s="8"/>
      <c r="G1976" s="8"/>
      <c r="H1976" s="8"/>
      <c r="I1976" s="8"/>
      <c r="J1976" s="8"/>
      <c r="K1976" s="8"/>
      <c r="L1976" s="8"/>
      <c r="M1976" s="8"/>
      <c r="N1976" s="8"/>
      <c r="O1976" s="8"/>
      <c r="P1976" s="8"/>
      <c r="Q1976" s="8"/>
    </row>
    <row r="1977" spans="1:17" ht="18" customHeight="1" x14ac:dyDescent="0.3">
      <c r="A1977" s="8"/>
      <c r="B1977" s="8"/>
      <c r="C1977" s="8"/>
      <c r="D1977" s="8"/>
      <c r="E1977" s="8"/>
      <c r="F1977" s="8"/>
      <c r="G1977" s="8"/>
      <c r="H1977" s="8"/>
      <c r="I1977" s="8"/>
      <c r="J1977" s="8"/>
      <c r="K1977" s="8"/>
      <c r="L1977" s="8"/>
      <c r="M1977" s="8"/>
      <c r="N1977" s="8"/>
      <c r="O1977" s="8"/>
      <c r="P1977" s="8"/>
      <c r="Q1977" s="8"/>
    </row>
    <row r="1978" spans="1:17" ht="18" customHeight="1" x14ac:dyDescent="0.3">
      <c r="A1978" s="8"/>
      <c r="B1978" s="8"/>
      <c r="C1978" s="8"/>
      <c r="D1978" s="8"/>
      <c r="E1978" s="8"/>
      <c r="F1978" s="8"/>
      <c r="G1978" s="8"/>
      <c r="H1978" s="8"/>
      <c r="I1978" s="8"/>
      <c r="J1978" s="8"/>
      <c r="K1978" s="8"/>
      <c r="L1978" s="8"/>
      <c r="M1978" s="8"/>
      <c r="N1978" s="8"/>
      <c r="O1978" s="8"/>
      <c r="P1978" s="8"/>
      <c r="Q1978" s="8"/>
    </row>
    <row r="1979" spans="1:17" ht="18" customHeight="1" x14ac:dyDescent="0.3">
      <c r="A1979" s="8"/>
      <c r="B1979" s="8"/>
      <c r="C1979" s="8"/>
      <c r="D1979" s="8"/>
      <c r="E1979" s="8"/>
      <c r="F1979" s="8"/>
      <c r="G1979" s="8"/>
      <c r="H1979" s="8"/>
      <c r="I1979" s="8"/>
      <c r="J1979" s="8"/>
      <c r="K1979" s="8"/>
      <c r="L1979" s="8"/>
      <c r="M1979" s="8"/>
      <c r="N1979" s="8"/>
      <c r="O1979" s="8"/>
      <c r="P1979" s="8"/>
      <c r="Q1979" s="8"/>
    </row>
    <row r="1980" spans="1:17" ht="18" customHeight="1" x14ac:dyDescent="0.3">
      <c r="A1980" s="8"/>
      <c r="B1980" s="8"/>
      <c r="C1980" s="8"/>
      <c r="D1980" s="8"/>
      <c r="E1980" s="8"/>
      <c r="F1980" s="8"/>
      <c r="G1980" s="8"/>
      <c r="H1980" s="8"/>
      <c r="I1980" s="8"/>
      <c r="J1980" s="8"/>
      <c r="K1980" s="8"/>
      <c r="L1980" s="8"/>
      <c r="M1980" s="8"/>
      <c r="N1980" s="8"/>
      <c r="O1980" s="8"/>
      <c r="P1980" s="8"/>
      <c r="Q1980" s="8"/>
    </row>
    <row r="1981" spans="1:17" ht="18" customHeight="1" x14ac:dyDescent="0.3">
      <c r="A1981" s="8"/>
      <c r="B1981" s="8"/>
      <c r="C1981" s="8"/>
      <c r="D1981" s="8"/>
      <c r="E1981" s="8"/>
      <c r="F1981" s="8"/>
      <c r="G1981" s="8"/>
      <c r="H1981" s="8"/>
      <c r="I1981" s="8"/>
      <c r="J1981" s="8"/>
      <c r="K1981" s="8"/>
      <c r="L1981" s="8"/>
      <c r="M1981" s="8"/>
      <c r="N1981" s="8"/>
      <c r="O1981" s="8"/>
      <c r="P1981" s="8"/>
      <c r="Q1981" s="8"/>
    </row>
    <row r="1982" spans="1:17" ht="18" customHeight="1" x14ac:dyDescent="0.3">
      <c r="A1982" s="8"/>
      <c r="B1982" s="8"/>
      <c r="C1982" s="8"/>
      <c r="D1982" s="8"/>
      <c r="E1982" s="8"/>
      <c r="F1982" s="8"/>
      <c r="G1982" s="8"/>
      <c r="H1982" s="8"/>
      <c r="I1982" s="8"/>
      <c r="J1982" s="8"/>
      <c r="K1982" s="8"/>
      <c r="L1982" s="8"/>
      <c r="M1982" s="8"/>
      <c r="N1982" s="8"/>
      <c r="O1982" s="8"/>
      <c r="P1982" s="8"/>
      <c r="Q1982" s="8"/>
    </row>
    <row r="1983" spans="1:17" ht="18" customHeight="1" x14ac:dyDescent="0.3">
      <c r="A1983" s="8"/>
      <c r="B1983" s="8"/>
      <c r="C1983" s="8"/>
      <c r="D1983" s="8"/>
      <c r="E1983" s="8"/>
      <c r="F1983" s="8"/>
      <c r="G1983" s="8"/>
      <c r="H1983" s="8"/>
      <c r="I1983" s="8"/>
      <c r="J1983" s="8"/>
      <c r="K1983" s="8"/>
      <c r="L1983" s="8"/>
      <c r="M1983" s="8"/>
      <c r="N1983" s="8"/>
      <c r="O1983" s="8"/>
      <c r="P1983" s="8"/>
      <c r="Q1983" s="8"/>
    </row>
    <row r="1984" spans="1:17" ht="18" customHeight="1" x14ac:dyDescent="0.3">
      <c r="A1984" s="8"/>
      <c r="B1984" s="8"/>
      <c r="C1984" s="8"/>
      <c r="D1984" s="8"/>
      <c r="E1984" s="8"/>
      <c r="F1984" s="8"/>
      <c r="G1984" s="8"/>
      <c r="H1984" s="8"/>
      <c r="I1984" s="8"/>
      <c r="J1984" s="8"/>
      <c r="K1984" s="8"/>
      <c r="L1984" s="8"/>
      <c r="M1984" s="8"/>
      <c r="N1984" s="8"/>
      <c r="O1984" s="8"/>
      <c r="P1984" s="8"/>
      <c r="Q1984" s="8"/>
    </row>
    <row r="1985" spans="1:17" ht="18" customHeight="1" x14ac:dyDescent="0.3">
      <c r="A1985" s="8"/>
      <c r="B1985" s="8"/>
      <c r="C1985" s="8"/>
      <c r="D1985" s="8"/>
      <c r="E1985" s="8"/>
      <c r="F1985" s="8"/>
      <c r="G1985" s="8"/>
      <c r="H1985" s="8"/>
      <c r="I1985" s="8"/>
      <c r="J1985" s="8"/>
      <c r="K1985" s="8"/>
      <c r="L1985" s="8"/>
      <c r="M1985" s="8"/>
      <c r="N1985" s="8"/>
      <c r="O1985" s="8"/>
      <c r="P1985" s="8"/>
      <c r="Q1985" s="8"/>
    </row>
    <row r="1986" spans="1:17" ht="18" customHeight="1" x14ac:dyDescent="0.3">
      <c r="A1986" s="8"/>
      <c r="B1986" s="8"/>
      <c r="C1986" s="8"/>
      <c r="D1986" s="8"/>
      <c r="E1986" s="8"/>
      <c r="F1986" s="8"/>
      <c r="G1986" s="8"/>
      <c r="H1986" s="8"/>
      <c r="I1986" s="8"/>
      <c r="J1986" s="8"/>
      <c r="K1986" s="8"/>
      <c r="L1986" s="8"/>
      <c r="M1986" s="8"/>
      <c r="N1986" s="8"/>
      <c r="O1986" s="8"/>
      <c r="P1986" s="8"/>
      <c r="Q1986" s="8"/>
    </row>
    <row r="1987" spans="1:17" ht="18" customHeight="1" x14ac:dyDescent="0.3">
      <c r="A1987" s="8"/>
      <c r="B1987" s="8"/>
      <c r="C1987" s="8"/>
      <c r="D1987" s="8"/>
      <c r="E1987" s="8"/>
      <c r="F1987" s="8"/>
      <c r="G1987" s="8"/>
      <c r="H1987" s="8"/>
      <c r="I1987" s="8"/>
      <c r="J1987" s="8"/>
      <c r="K1987" s="8"/>
      <c r="L1987" s="8"/>
      <c r="M1987" s="8"/>
      <c r="N1987" s="8"/>
      <c r="O1987" s="8"/>
      <c r="P1987" s="8"/>
      <c r="Q1987" s="8"/>
    </row>
    <row r="1988" spans="1:17" ht="18" customHeight="1" x14ac:dyDescent="0.3">
      <c r="A1988" s="8"/>
      <c r="B1988" s="8"/>
      <c r="C1988" s="8"/>
      <c r="D1988" s="8"/>
      <c r="E1988" s="8"/>
      <c r="F1988" s="8"/>
      <c r="G1988" s="8"/>
      <c r="H1988" s="8"/>
      <c r="I1988" s="8"/>
      <c r="J1988" s="8"/>
      <c r="K1988" s="8"/>
      <c r="L1988" s="8"/>
      <c r="M1988" s="8"/>
      <c r="N1988" s="8"/>
      <c r="O1988" s="8"/>
      <c r="P1988" s="8"/>
      <c r="Q1988" s="8"/>
    </row>
    <row r="1989" spans="1:17" ht="18" customHeight="1" x14ac:dyDescent="0.3">
      <c r="A1989" s="8"/>
      <c r="B1989" s="8"/>
      <c r="C1989" s="8"/>
      <c r="D1989" s="8"/>
      <c r="E1989" s="8"/>
      <c r="F1989" s="8"/>
      <c r="G1989" s="8"/>
      <c r="H1989" s="8"/>
      <c r="I1989" s="8"/>
      <c r="J1989" s="8"/>
      <c r="K1989" s="8"/>
      <c r="L1989" s="8"/>
      <c r="M1989" s="8"/>
      <c r="N1989" s="8"/>
      <c r="O1989" s="8"/>
      <c r="P1989" s="8"/>
      <c r="Q1989" s="8"/>
    </row>
    <row r="1990" spans="1:17" ht="18" customHeight="1" x14ac:dyDescent="0.3">
      <c r="A1990" s="8"/>
      <c r="B1990" s="8"/>
      <c r="C1990" s="8"/>
      <c r="D1990" s="8"/>
      <c r="E1990" s="8"/>
      <c r="F1990" s="8"/>
      <c r="G1990" s="8"/>
      <c r="H1990" s="8"/>
      <c r="I1990" s="8"/>
      <c r="J1990" s="8"/>
      <c r="K1990" s="8"/>
      <c r="L1990" s="8"/>
      <c r="M1990" s="8"/>
      <c r="N1990" s="8"/>
      <c r="O1990" s="8"/>
      <c r="P1990" s="8"/>
      <c r="Q1990" s="8"/>
    </row>
    <row r="1991" spans="1:17" ht="18" customHeight="1" x14ac:dyDescent="0.3">
      <c r="A1991" s="8"/>
      <c r="B1991" s="8"/>
      <c r="C1991" s="8"/>
      <c r="D1991" s="8"/>
      <c r="E1991" s="8"/>
      <c r="F1991" s="8"/>
      <c r="G1991" s="8"/>
      <c r="H1991" s="8"/>
      <c r="I1991" s="8"/>
      <c r="J1991" s="8"/>
      <c r="K1991" s="8"/>
      <c r="L1991" s="8"/>
      <c r="M1991" s="8"/>
      <c r="N1991" s="8"/>
      <c r="O1991" s="8"/>
      <c r="P1991" s="8"/>
      <c r="Q1991" s="8"/>
    </row>
    <row r="1992" spans="1:17" ht="18" customHeight="1" x14ac:dyDescent="0.3">
      <c r="A1992" s="8"/>
      <c r="B1992" s="8"/>
      <c r="C1992" s="8"/>
      <c r="D1992" s="8"/>
      <c r="E1992" s="8"/>
      <c r="F1992" s="8"/>
      <c r="G1992" s="8"/>
      <c r="H1992" s="8"/>
      <c r="I1992" s="8"/>
      <c r="J1992" s="8"/>
      <c r="K1992" s="8"/>
      <c r="L1992" s="8"/>
      <c r="M1992" s="8"/>
      <c r="N1992" s="8"/>
      <c r="O1992" s="8"/>
      <c r="P1992" s="8"/>
      <c r="Q1992" s="8"/>
    </row>
    <row r="1993" spans="1:17" ht="18" customHeight="1" x14ac:dyDescent="0.3">
      <c r="A1993" s="8"/>
      <c r="B1993" s="8"/>
      <c r="C1993" s="8"/>
      <c r="D1993" s="8"/>
      <c r="E1993" s="8"/>
      <c r="F1993" s="8"/>
      <c r="G1993" s="8"/>
      <c r="H1993" s="8"/>
      <c r="I1993" s="8"/>
      <c r="J1993" s="8"/>
      <c r="K1993" s="8"/>
      <c r="L1993" s="8"/>
      <c r="M1993" s="8"/>
      <c r="N1993" s="8"/>
      <c r="O1993" s="8"/>
      <c r="P1993" s="8"/>
      <c r="Q1993" s="8"/>
    </row>
    <row r="1994" spans="1:17" ht="18" customHeight="1" x14ac:dyDescent="0.3">
      <c r="A1994" s="8"/>
      <c r="B1994" s="8"/>
      <c r="C1994" s="8"/>
      <c r="D1994" s="8"/>
      <c r="E1994" s="8"/>
      <c r="F1994" s="8"/>
      <c r="G1994" s="8"/>
      <c r="H1994" s="8"/>
      <c r="I1994" s="8"/>
      <c r="J1994" s="8"/>
      <c r="K1994" s="8"/>
      <c r="L1994" s="8"/>
      <c r="M1994" s="8"/>
      <c r="N1994" s="8"/>
      <c r="O1994" s="8"/>
      <c r="P1994" s="8"/>
      <c r="Q1994" s="8"/>
    </row>
    <row r="1995" spans="1:17" ht="18" customHeight="1" x14ac:dyDescent="0.3">
      <c r="A1995" s="8"/>
      <c r="B1995" s="8"/>
      <c r="C1995" s="8"/>
      <c r="D1995" s="8"/>
      <c r="E1995" s="8"/>
      <c r="F1995" s="8"/>
      <c r="G1995" s="8"/>
      <c r="H1995" s="8"/>
      <c r="I1995" s="8"/>
      <c r="J1995" s="8"/>
      <c r="K1995" s="8"/>
      <c r="L1995" s="8"/>
      <c r="M1995" s="8"/>
      <c r="N1995" s="8"/>
      <c r="O1995" s="8"/>
      <c r="P1995" s="8"/>
      <c r="Q1995" s="8"/>
    </row>
    <row r="1996" spans="1:17" ht="18" customHeight="1" x14ac:dyDescent="0.3">
      <c r="A1996" s="8"/>
      <c r="B1996" s="8"/>
      <c r="C1996" s="8"/>
      <c r="D1996" s="8"/>
      <c r="E1996" s="8"/>
      <c r="F1996" s="8"/>
      <c r="G1996" s="8"/>
      <c r="H1996" s="8"/>
      <c r="I1996" s="8"/>
      <c r="J1996" s="8"/>
      <c r="K1996" s="8"/>
      <c r="L1996" s="8"/>
      <c r="M1996" s="8"/>
      <c r="N1996" s="8"/>
      <c r="O1996" s="8"/>
      <c r="P1996" s="8"/>
      <c r="Q1996" s="8"/>
    </row>
    <row r="1997" spans="1:17" ht="18" customHeight="1" x14ac:dyDescent="0.3">
      <c r="A1997" s="8"/>
      <c r="B1997" s="8"/>
      <c r="C1997" s="8"/>
      <c r="D1997" s="8"/>
      <c r="E1997" s="8"/>
      <c r="F1997" s="8"/>
      <c r="G1997" s="8"/>
      <c r="H1997" s="8"/>
      <c r="I1997" s="8"/>
      <c r="J1997" s="8"/>
      <c r="K1997" s="8"/>
      <c r="L1997" s="8"/>
      <c r="M1997" s="8"/>
      <c r="N1997" s="8"/>
      <c r="O1997" s="8"/>
      <c r="P1997" s="8"/>
      <c r="Q1997" s="8"/>
    </row>
    <row r="1998" spans="1:17" ht="18" customHeight="1" x14ac:dyDescent="0.3">
      <c r="A1998" s="8"/>
      <c r="B1998" s="8"/>
      <c r="C1998" s="8"/>
      <c r="D1998" s="8"/>
      <c r="E1998" s="8"/>
      <c r="F1998" s="8"/>
      <c r="G1998" s="8"/>
      <c r="H1998" s="8"/>
      <c r="I1998" s="8"/>
      <c r="J1998" s="8"/>
      <c r="K1998" s="8"/>
      <c r="L1998" s="8"/>
      <c r="M1998" s="8"/>
      <c r="N1998" s="8"/>
      <c r="O1998" s="8"/>
      <c r="P1998" s="8"/>
      <c r="Q1998" s="8"/>
    </row>
    <row r="1999" spans="1:17" ht="18" customHeight="1" x14ac:dyDescent="0.3">
      <c r="A1999" s="8"/>
      <c r="B1999" s="8"/>
      <c r="C1999" s="8"/>
      <c r="D1999" s="8"/>
      <c r="E1999" s="8"/>
      <c r="F1999" s="8"/>
      <c r="G1999" s="8"/>
      <c r="H1999" s="8"/>
      <c r="I1999" s="8"/>
      <c r="J1999" s="8"/>
      <c r="K1999" s="8"/>
      <c r="L1999" s="8"/>
      <c r="M1999" s="8"/>
      <c r="N1999" s="8"/>
      <c r="O1999" s="8"/>
      <c r="P1999" s="8"/>
      <c r="Q1999" s="8"/>
    </row>
    <row r="2000" spans="1:17" ht="18" customHeight="1" x14ac:dyDescent="0.3">
      <c r="A2000" s="8"/>
      <c r="B2000" s="8"/>
      <c r="C2000" s="8"/>
      <c r="D2000" s="8"/>
      <c r="E2000" s="8"/>
      <c r="F2000" s="8"/>
      <c r="G2000" s="8"/>
      <c r="H2000" s="8"/>
      <c r="I2000" s="8"/>
      <c r="J2000" s="8"/>
      <c r="K2000" s="8"/>
      <c r="L2000" s="8"/>
      <c r="M2000" s="8"/>
      <c r="N2000" s="8"/>
      <c r="O2000" s="8"/>
      <c r="P2000" s="8"/>
      <c r="Q2000" s="8"/>
    </row>
    <row r="2001" spans="1:17" ht="18" customHeight="1" x14ac:dyDescent="0.3">
      <c r="A2001" s="8"/>
      <c r="B2001" s="8"/>
      <c r="C2001" s="8"/>
      <c r="D2001" s="8"/>
      <c r="E2001" s="8"/>
      <c r="F2001" s="8"/>
      <c r="G2001" s="8"/>
      <c r="H2001" s="8"/>
      <c r="I2001" s="8"/>
      <c r="J2001" s="8"/>
      <c r="K2001" s="8"/>
      <c r="L2001" s="8"/>
      <c r="M2001" s="8"/>
      <c r="N2001" s="8"/>
      <c r="O2001" s="8"/>
      <c r="P2001" s="8"/>
      <c r="Q2001" s="8"/>
    </row>
    <row r="2002" spans="1:17" ht="18" customHeight="1" x14ac:dyDescent="0.3">
      <c r="A2002" s="8"/>
      <c r="B2002" s="8"/>
      <c r="C2002" s="8"/>
      <c r="D2002" s="8"/>
      <c r="E2002" s="8"/>
      <c r="F2002" s="8"/>
      <c r="G2002" s="8"/>
      <c r="H2002" s="8"/>
      <c r="I2002" s="8"/>
      <c r="J2002" s="8"/>
      <c r="K2002" s="8"/>
      <c r="L2002" s="8"/>
      <c r="M2002" s="8"/>
      <c r="N2002" s="8"/>
      <c r="O2002" s="8"/>
      <c r="P2002" s="8"/>
      <c r="Q2002" s="8"/>
    </row>
    <row r="2003" spans="1:17" ht="18" customHeight="1" x14ac:dyDescent="0.3">
      <c r="A2003" s="8"/>
      <c r="B2003" s="8"/>
      <c r="C2003" s="8"/>
      <c r="D2003" s="8"/>
      <c r="E2003" s="8"/>
      <c r="F2003" s="8"/>
      <c r="G2003" s="8"/>
      <c r="H2003" s="8"/>
      <c r="I2003" s="8"/>
      <c r="J2003" s="8"/>
      <c r="K2003" s="8"/>
      <c r="L2003" s="8"/>
      <c r="M2003" s="8"/>
      <c r="N2003" s="8"/>
      <c r="O2003" s="8"/>
      <c r="P2003" s="8"/>
      <c r="Q2003" s="8"/>
    </row>
    <row r="2004" spans="1:17" ht="18" customHeight="1" x14ac:dyDescent="0.3">
      <c r="A2004" s="8"/>
      <c r="B2004" s="8"/>
      <c r="C2004" s="8"/>
      <c r="D2004" s="8"/>
      <c r="E2004" s="8"/>
      <c r="F2004" s="8"/>
      <c r="G2004" s="8"/>
      <c r="H2004" s="8"/>
      <c r="I2004" s="8"/>
      <c r="J2004" s="8"/>
      <c r="K2004" s="8"/>
      <c r="L2004" s="8"/>
      <c r="M2004" s="8"/>
      <c r="N2004" s="8"/>
      <c r="O2004" s="8"/>
      <c r="P2004" s="8"/>
      <c r="Q2004" s="8"/>
    </row>
    <row r="2005" spans="1:17" ht="18" customHeight="1" x14ac:dyDescent="0.3">
      <c r="A2005" s="8"/>
      <c r="B2005" s="8"/>
      <c r="C2005" s="8"/>
      <c r="D2005" s="8"/>
      <c r="E2005" s="8"/>
      <c r="F2005" s="8"/>
      <c r="G2005" s="8"/>
      <c r="H2005" s="8"/>
      <c r="I2005" s="8"/>
      <c r="J2005" s="8"/>
      <c r="K2005" s="8"/>
      <c r="L2005" s="8"/>
      <c r="M2005" s="8"/>
      <c r="N2005" s="8"/>
      <c r="O2005" s="8"/>
      <c r="P2005" s="8"/>
      <c r="Q2005" s="8"/>
    </row>
    <row r="2006" spans="1:17" ht="18" customHeight="1" x14ac:dyDescent="0.3">
      <c r="A2006" s="8"/>
      <c r="B2006" s="8"/>
      <c r="C2006" s="8"/>
      <c r="D2006" s="8"/>
      <c r="E2006" s="8"/>
      <c r="F2006" s="8"/>
      <c r="G2006" s="8"/>
      <c r="H2006" s="8"/>
      <c r="I2006" s="8"/>
      <c r="J2006" s="8"/>
      <c r="K2006" s="8"/>
      <c r="L2006" s="8"/>
      <c r="M2006" s="8"/>
      <c r="N2006" s="8"/>
      <c r="O2006" s="8"/>
      <c r="P2006" s="8"/>
      <c r="Q2006" s="8"/>
    </row>
    <row r="2007" spans="1:17" ht="18" customHeight="1" x14ac:dyDescent="0.3">
      <c r="A2007" s="8"/>
      <c r="B2007" s="8"/>
      <c r="C2007" s="8"/>
      <c r="D2007" s="8"/>
      <c r="E2007" s="8"/>
      <c r="F2007" s="8"/>
      <c r="G2007" s="8"/>
      <c r="H2007" s="8"/>
      <c r="I2007" s="8"/>
      <c r="J2007" s="8"/>
      <c r="K2007" s="8"/>
      <c r="L2007" s="8"/>
      <c r="M2007" s="8"/>
      <c r="N2007" s="8"/>
      <c r="O2007" s="8"/>
      <c r="P2007" s="8"/>
      <c r="Q2007" s="8"/>
    </row>
    <row r="2008" spans="1:17" ht="18" customHeight="1" x14ac:dyDescent="0.3">
      <c r="A2008" s="8"/>
      <c r="B2008" s="8"/>
      <c r="C2008" s="8"/>
      <c r="D2008" s="8"/>
      <c r="E2008" s="8"/>
      <c r="F2008" s="8"/>
      <c r="G2008" s="8"/>
      <c r="H2008" s="8"/>
      <c r="I2008" s="8"/>
      <c r="J2008" s="8"/>
      <c r="K2008" s="8"/>
      <c r="L2008" s="8"/>
      <c r="M2008" s="8"/>
      <c r="N2008" s="8"/>
      <c r="O2008" s="8"/>
      <c r="P2008" s="8"/>
      <c r="Q2008" s="8"/>
    </row>
    <row r="2009" spans="1:17" ht="18" customHeight="1" x14ac:dyDescent="0.3">
      <c r="A2009" s="8"/>
      <c r="B2009" s="8"/>
      <c r="C2009" s="8"/>
      <c r="D2009" s="8"/>
      <c r="E2009" s="8"/>
      <c r="F2009" s="8"/>
      <c r="G2009" s="8"/>
      <c r="H2009" s="8"/>
      <c r="I2009" s="8"/>
      <c r="J2009" s="8"/>
      <c r="K2009" s="8"/>
      <c r="L2009" s="8"/>
      <c r="M2009" s="8"/>
      <c r="N2009" s="8"/>
      <c r="O2009" s="8"/>
      <c r="P2009" s="8"/>
      <c r="Q2009" s="8"/>
    </row>
    <row r="2010" spans="1:17" ht="18" customHeight="1" x14ac:dyDescent="0.3">
      <c r="A2010" s="8"/>
      <c r="B2010" s="8"/>
      <c r="C2010" s="8"/>
      <c r="D2010" s="8"/>
      <c r="E2010" s="8"/>
      <c r="F2010" s="8"/>
      <c r="G2010" s="8"/>
      <c r="H2010" s="8"/>
      <c r="I2010" s="8"/>
      <c r="J2010" s="8"/>
      <c r="K2010" s="8"/>
      <c r="L2010" s="8"/>
      <c r="M2010" s="8"/>
      <c r="N2010" s="8"/>
      <c r="O2010" s="8"/>
      <c r="P2010" s="8"/>
      <c r="Q2010" s="8"/>
    </row>
    <row r="2011" spans="1:17" ht="18" customHeight="1" x14ac:dyDescent="0.3">
      <c r="A2011" s="8"/>
      <c r="B2011" s="8"/>
      <c r="C2011" s="8"/>
      <c r="D2011" s="8"/>
      <c r="E2011" s="8"/>
      <c r="F2011" s="8"/>
      <c r="G2011" s="8"/>
      <c r="H2011" s="8"/>
      <c r="I2011" s="8"/>
      <c r="J2011" s="8"/>
      <c r="K2011" s="8"/>
      <c r="L2011" s="8"/>
      <c r="M2011" s="8"/>
      <c r="N2011" s="8"/>
      <c r="O2011" s="8"/>
      <c r="P2011" s="8"/>
      <c r="Q2011" s="8"/>
    </row>
    <row r="2012" spans="1:17" ht="18" customHeight="1" x14ac:dyDescent="0.3">
      <c r="A2012" s="8"/>
      <c r="B2012" s="8"/>
      <c r="C2012" s="8"/>
      <c r="D2012" s="8"/>
      <c r="E2012" s="8"/>
      <c r="F2012" s="8"/>
      <c r="G2012" s="8"/>
      <c r="H2012" s="8"/>
      <c r="I2012" s="8"/>
      <c r="J2012" s="8"/>
      <c r="K2012" s="8"/>
      <c r="L2012" s="8"/>
      <c r="M2012" s="8"/>
      <c r="N2012" s="8"/>
      <c r="O2012" s="8"/>
      <c r="P2012" s="8"/>
      <c r="Q2012" s="8"/>
    </row>
    <row r="2013" spans="1:17" ht="18" customHeight="1" x14ac:dyDescent="0.3">
      <c r="A2013" s="8"/>
      <c r="B2013" s="8"/>
      <c r="C2013" s="8"/>
      <c r="D2013" s="8"/>
      <c r="E2013" s="8"/>
      <c r="F2013" s="8"/>
      <c r="G2013" s="8"/>
      <c r="H2013" s="8"/>
      <c r="I2013" s="8"/>
      <c r="J2013" s="8"/>
      <c r="K2013" s="8"/>
      <c r="L2013" s="8"/>
      <c r="M2013" s="8"/>
      <c r="N2013" s="8"/>
      <c r="O2013" s="8"/>
      <c r="P2013" s="8"/>
      <c r="Q2013" s="8"/>
    </row>
    <row r="2014" spans="1:17" ht="18" customHeight="1" x14ac:dyDescent="0.3">
      <c r="A2014" s="8"/>
      <c r="B2014" s="8"/>
      <c r="C2014" s="8"/>
      <c r="D2014" s="8"/>
      <c r="E2014" s="8"/>
      <c r="F2014" s="8"/>
      <c r="G2014" s="8"/>
      <c r="H2014" s="8"/>
      <c r="I2014" s="8"/>
      <c r="J2014" s="8"/>
      <c r="K2014" s="8"/>
      <c r="L2014" s="8"/>
      <c r="M2014" s="8"/>
      <c r="N2014" s="8"/>
      <c r="O2014" s="8"/>
      <c r="P2014" s="8"/>
      <c r="Q2014" s="8"/>
    </row>
    <row r="2015" spans="1:17" ht="18" customHeight="1" x14ac:dyDescent="0.3">
      <c r="A2015" s="8"/>
      <c r="B2015" s="8"/>
      <c r="C2015" s="8"/>
      <c r="D2015" s="8"/>
      <c r="E2015" s="8"/>
      <c r="F2015" s="8"/>
      <c r="G2015" s="8"/>
      <c r="H2015" s="8"/>
      <c r="I2015" s="8"/>
      <c r="J2015" s="8"/>
      <c r="K2015" s="8"/>
      <c r="L2015" s="8"/>
      <c r="M2015" s="8"/>
      <c r="N2015" s="8"/>
      <c r="O2015" s="8"/>
      <c r="P2015" s="8"/>
      <c r="Q2015" s="8"/>
    </row>
    <row r="2016" spans="1:17" ht="18" customHeight="1" x14ac:dyDescent="0.3">
      <c r="A2016" s="8"/>
      <c r="B2016" s="8"/>
      <c r="C2016" s="8"/>
      <c r="D2016" s="8"/>
      <c r="E2016" s="8"/>
      <c r="F2016" s="8"/>
      <c r="G2016" s="8"/>
      <c r="H2016" s="8"/>
      <c r="I2016" s="8"/>
      <c r="J2016" s="8"/>
      <c r="K2016" s="8"/>
      <c r="L2016" s="8"/>
      <c r="M2016" s="8"/>
      <c r="N2016" s="8"/>
      <c r="O2016" s="8"/>
      <c r="P2016" s="8"/>
      <c r="Q2016" s="8"/>
    </row>
    <row r="2017" spans="1:17" ht="18" customHeight="1" x14ac:dyDescent="0.3">
      <c r="A2017" s="8"/>
      <c r="B2017" s="8"/>
      <c r="C2017" s="8"/>
      <c r="D2017" s="8"/>
      <c r="E2017" s="8"/>
      <c r="F2017" s="8"/>
      <c r="G2017" s="8"/>
      <c r="H2017" s="8"/>
      <c r="I2017" s="8"/>
      <c r="J2017" s="8"/>
      <c r="K2017" s="8"/>
      <c r="L2017" s="8"/>
      <c r="M2017" s="8"/>
      <c r="N2017" s="8"/>
      <c r="O2017" s="8"/>
      <c r="P2017" s="8"/>
      <c r="Q2017" s="8"/>
    </row>
    <row r="2018" spans="1:17" ht="18" customHeight="1" x14ac:dyDescent="0.3">
      <c r="A2018" s="8"/>
      <c r="B2018" s="8"/>
      <c r="C2018" s="8"/>
      <c r="D2018" s="8"/>
      <c r="E2018" s="8"/>
      <c r="F2018" s="8"/>
      <c r="G2018" s="8"/>
      <c r="H2018" s="8"/>
      <c r="I2018" s="8"/>
      <c r="J2018" s="8"/>
      <c r="K2018" s="8"/>
      <c r="L2018" s="8"/>
      <c r="M2018" s="8"/>
      <c r="N2018" s="8"/>
      <c r="O2018" s="8"/>
      <c r="P2018" s="8"/>
      <c r="Q2018" s="8"/>
    </row>
    <row r="2019" spans="1:17" ht="18" customHeight="1" x14ac:dyDescent="0.3">
      <c r="A2019" s="8"/>
      <c r="B2019" s="8"/>
      <c r="C2019" s="8"/>
      <c r="D2019" s="8"/>
      <c r="E2019" s="8"/>
      <c r="F2019" s="8"/>
      <c r="G2019" s="8"/>
      <c r="H2019" s="8"/>
      <c r="I2019" s="8"/>
      <c r="J2019" s="8"/>
      <c r="K2019" s="8"/>
      <c r="L2019" s="8"/>
      <c r="M2019" s="8"/>
      <c r="N2019" s="8"/>
      <c r="O2019" s="8"/>
      <c r="P2019" s="8"/>
      <c r="Q2019" s="8"/>
    </row>
    <row r="2020" spans="1:17" ht="18" customHeight="1" x14ac:dyDescent="0.3">
      <c r="A2020" s="8"/>
      <c r="B2020" s="8"/>
      <c r="C2020" s="8"/>
      <c r="D2020" s="8"/>
      <c r="E2020" s="8"/>
      <c r="F2020" s="8"/>
      <c r="G2020" s="8"/>
      <c r="H2020" s="8"/>
      <c r="I2020" s="8"/>
      <c r="J2020" s="8"/>
      <c r="K2020" s="8"/>
      <c r="L2020" s="8"/>
      <c r="M2020" s="8"/>
      <c r="N2020" s="8"/>
      <c r="O2020" s="8"/>
      <c r="P2020" s="8"/>
      <c r="Q2020" s="8"/>
    </row>
    <row r="2021" spans="1:17" ht="18" customHeight="1" x14ac:dyDescent="0.3">
      <c r="A2021" s="8"/>
      <c r="B2021" s="8"/>
      <c r="C2021" s="8"/>
      <c r="D2021" s="8"/>
      <c r="E2021" s="8"/>
      <c r="F2021" s="8"/>
      <c r="G2021" s="8"/>
      <c r="H2021" s="8"/>
      <c r="I2021" s="8"/>
      <c r="J2021" s="8"/>
      <c r="K2021" s="8"/>
      <c r="L2021" s="8"/>
      <c r="M2021" s="8"/>
      <c r="N2021" s="8"/>
      <c r="O2021" s="8"/>
      <c r="P2021" s="8"/>
      <c r="Q2021" s="8"/>
    </row>
    <row r="2022" spans="1:17" ht="18" customHeight="1" x14ac:dyDescent="0.3">
      <c r="A2022" s="8"/>
      <c r="B2022" s="8"/>
      <c r="C2022" s="8"/>
      <c r="D2022" s="8"/>
      <c r="E2022" s="8"/>
      <c r="F2022" s="8"/>
      <c r="G2022" s="8"/>
      <c r="H2022" s="8"/>
      <c r="I2022" s="8"/>
      <c r="J2022" s="8"/>
      <c r="K2022" s="8"/>
      <c r="L2022" s="8"/>
      <c r="M2022" s="8"/>
      <c r="N2022" s="8"/>
      <c r="O2022" s="8"/>
      <c r="P2022" s="8"/>
      <c r="Q2022" s="8"/>
    </row>
    <row r="2023" spans="1:17" ht="18" customHeight="1" x14ac:dyDescent="0.3">
      <c r="A2023" s="8"/>
      <c r="B2023" s="8"/>
      <c r="C2023" s="8"/>
      <c r="D2023" s="8"/>
      <c r="E2023" s="8"/>
      <c r="F2023" s="8"/>
      <c r="G2023" s="8"/>
      <c r="H2023" s="8"/>
      <c r="I2023" s="8"/>
      <c r="J2023" s="8"/>
      <c r="K2023" s="8"/>
      <c r="L2023" s="8"/>
      <c r="M2023" s="8"/>
      <c r="N2023" s="8"/>
      <c r="O2023" s="8"/>
      <c r="P2023" s="8"/>
      <c r="Q2023" s="8"/>
    </row>
    <row r="2024" spans="1:17" ht="18" customHeight="1" x14ac:dyDescent="0.3">
      <c r="A2024" s="8"/>
      <c r="B2024" s="8"/>
      <c r="C2024" s="8"/>
      <c r="D2024" s="8"/>
      <c r="E2024" s="8"/>
      <c r="F2024" s="8"/>
      <c r="G2024" s="8"/>
      <c r="H2024" s="8"/>
      <c r="I2024" s="8"/>
      <c r="J2024" s="8"/>
      <c r="K2024" s="8"/>
      <c r="L2024" s="8"/>
      <c r="M2024" s="8"/>
      <c r="N2024" s="8"/>
      <c r="O2024" s="8"/>
      <c r="P2024" s="8"/>
      <c r="Q2024" s="8"/>
    </row>
    <row r="2025" spans="1:17" ht="18" customHeight="1" x14ac:dyDescent="0.3">
      <c r="A2025" s="8"/>
      <c r="B2025" s="8"/>
      <c r="C2025" s="8"/>
      <c r="D2025" s="8"/>
      <c r="E2025" s="8"/>
      <c r="F2025" s="8"/>
      <c r="G2025" s="8"/>
      <c r="H2025" s="8"/>
      <c r="I2025" s="8"/>
      <c r="J2025" s="8"/>
      <c r="K2025" s="8"/>
      <c r="L2025" s="8"/>
      <c r="M2025" s="8"/>
      <c r="N2025" s="8"/>
      <c r="O2025" s="8"/>
      <c r="P2025" s="8"/>
      <c r="Q2025" s="8"/>
    </row>
    <row r="2026" spans="1:17" ht="18" customHeight="1" x14ac:dyDescent="0.3">
      <c r="A2026" s="8"/>
      <c r="B2026" s="8"/>
      <c r="C2026" s="8"/>
      <c r="D2026" s="8"/>
      <c r="E2026" s="8"/>
      <c r="F2026" s="8"/>
      <c r="G2026" s="8"/>
      <c r="H2026" s="8"/>
      <c r="I2026" s="8"/>
      <c r="J2026" s="8"/>
      <c r="K2026" s="8"/>
      <c r="L2026" s="8"/>
      <c r="M2026" s="8"/>
      <c r="N2026" s="8"/>
      <c r="O2026" s="8"/>
      <c r="P2026" s="8"/>
      <c r="Q2026" s="8"/>
    </row>
    <row r="2027" spans="1:17" ht="18" customHeight="1" x14ac:dyDescent="0.3">
      <c r="A2027" s="8"/>
      <c r="B2027" s="8"/>
      <c r="C2027" s="8"/>
      <c r="D2027" s="8"/>
      <c r="E2027" s="8"/>
      <c r="F2027" s="8"/>
      <c r="G2027" s="8"/>
      <c r="H2027" s="8"/>
      <c r="I2027" s="8"/>
      <c r="J2027" s="8"/>
      <c r="K2027" s="8"/>
      <c r="L2027" s="8"/>
      <c r="M2027" s="8"/>
      <c r="N2027" s="8"/>
      <c r="O2027" s="8"/>
      <c r="P2027" s="8"/>
      <c r="Q2027" s="8"/>
    </row>
    <row r="2028" spans="1:17" ht="18" customHeight="1" x14ac:dyDescent="0.3">
      <c r="A2028" s="8"/>
      <c r="B2028" s="8"/>
      <c r="C2028" s="8"/>
      <c r="D2028" s="8"/>
      <c r="E2028" s="8"/>
      <c r="F2028" s="8"/>
      <c r="G2028" s="8"/>
      <c r="H2028" s="8"/>
      <c r="I2028" s="8"/>
      <c r="J2028" s="8"/>
      <c r="K2028" s="8"/>
      <c r="L2028" s="8"/>
      <c r="M2028" s="8"/>
      <c r="N2028" s="8"/>
      <c r="O2028" s="8"/>
      <c r="P2028" s="8"/>
      <c r="Q2028" s="8"/>
    </row>
    <row r="2029" spans="1:17" ht="18" customHeight="1" x14ac:dyDescent="0.3">
      <c r="A2029" s="8"/>
      <c r="B2029" s="8"/>
      <c r="C2029" s="8"/>
      <c r="D2029" s="8"/>
      <c r="E2029" s="8"/>
      <c r="F2029" s="8"/>
      <c r="G2029" s="8"/>
      <c r="H2029" s="8"/>
      <c r="I2029" s="8"/>
      <c r="J2029" s="8"/>
      <c r="K2029" s="8"/>
      <c r="L2029" s="8"/>
      <c r="M2029" s="8"/>
      <c r="N2029" s="8"/>
      <c r="O2029" s="8"/>
      <c r="P2029" s="8"/>
      <c r="Q2029" s="8"/>
    </row>
    <row r="2030" spans="1:17" ht="18" customHeight="1" x14ac:dyDescent="0.3">
      <c r="A2030" s="8"/>
      <c r="B2030" s="8"/>
      <c r="C2030" s="8"/>
      <c r="D2030" s="8"/>
      <c r="E2030" s="8"/>
      <c r="F2030" s="8"/>
      <c r="G2030" s="8"/>
      <c r="H2030" s="8"/>
      <c r="I2030" s="8"/>
      <c r="J2030" s="8"/>
      <c r="K2030" s="8"/>
      <c r="L2030" s="8"/>
      <c r="M2030" s="8"/>
      <c r="N2030" s="8"/>
      <c r="O2030" s="8"/>
      <c r="P2030" s="8"/>
      <c r="Q2030" s="8"/>
    </row>
    <row r="2031" spans="1:17" ht="18" customHeight="1" x14ac:dyDescent="0.3">
      <c r="A2031" s="8"/>
      <c r="B2031" s="8"/>
      <c r="C2031" s="8"/>
      <c r="D2031" s="8"/>
      <c r="E2031" s="8"/>
      <c r="F2031" s="8"/>
      <c r="G2031" s="8"/>
      <c r="H2031" s="8"/>
      <c r="I2031" s="8"/>
      <c r="J2031" s="8"/>
      <c r="K2031" s="8"/>
      <c r="L2031" s="8"/>
      <c r="M2031" s="8"/>
      <c r="N2031" s="8"/>
      <c r="O2031" s="8"/>
      <c r="P2031" s="8"/>
      <c r="Q2031" s="8"/>
    </row>
    <row r="2032" spans="1:17" ht="18" customHeight="1" x14ac:dyDescent="0.3">
      <c r="A2032" s="8"/>
      <c r="B2032" s="8"/>
      <c r="C2032" s="8"/>
      <c r="D2032" s="8"/>
      <c r="E2032" s="8"/>
      <c r="F2032" s="8"/>
      <c r="G2032" s="8"/>
      <c r="H2032" s="8"/>
      <c r="I2032" s="8"/>
      <c r="J2032" s="8"/>
      <c r="K2032" s="8"/>
      <c r="L2032" s="8"/>
      <c r="M2032" s="8"/>
      <c r="N2032" s="8"/>
      <c r="O2032" s="8"/>
      <c r="P2032" s="8"/>
      <c r="Q2032" s="8"/>
    </row>
    <row r="2033" spans="1:17" ht="18" customHeight="1" x14ac:dyDescent="0.3">
      <c r="A2033" s="8"/>
      <c r="B2033" s="8"/>
      <c r="C2033" s="8"/>
      <c r="D2033" s="8"/>
      <c r="E2033" s="8"/>
      <c r="F2033" s="8"/>
      <c r="G2033" s="8"/>
      <c r="H2033" s="8"/>
      <c r="I2033" s="8"/>
      <c r="J2033" s="8"/>
      <c r="K2033" s="8"/>
      <c r="L2033" s="8"/>
      <c r="M2033" s="8"/>
      <c r="N2033" s="8"/>
      <c r="O2033" s="8"/>
      <c r="P2033" s="8"/>
      <c r="Q2033" s="8"/>
    </row>
    <row r="2034" spans="1:17" ht="18" customHeight="1" x14ac:dyDescent="0.3">
      <c r="A2034" s="8"/>
      <c r="B2034" s="8"/>
      <c r="C2034" s="8"/>
      <c r="D2034" s="8"/>
      <c r="E2034" s="8"/>
      <c r="F2034" s="8"/>
      <c r="G2034" s="8"/>
      <c r="H2034" s="8"/>
      <c r="I2034" s="8"/>
      <c r="J2034" s="8"/>
      <c r="K2034" s="8"/>
      <c r="L2034" s="8"/>
      <c r="M2034" s="8"/>
      <c r="N2034" s="8"/>
      <c r="O2034" s="8"/>
      <c r="P2034" s="8"/>
      <c r="Q2034" s="8"/>
    </row>
    <row r="2035" spans="1:17" ht="18" customHeight="1" x14ac:dyDescent="0.3">
      <c r="A2035" s="8"/>
      <c r="B2035" s="8"/>
      <c r="C2035" s="8"/>
      <c r="D2035" s="8"/>
      <c r="E2035" s="8"/>
      <c r="F2035" s="8"/>
      <c r="G2035" s="8"/>
      <c r="H2035" s="8"/>
      <c r="I2035" s="8"/>
      <c r="J2035" s="8"/>
      <c r="K2035" s="8"/>
      <c r="L2035" s="8"/>
      <c r="M2035" s="8"/>
      <c r="N2035" s="8"/>
      <c r="O2035" s="8"/>
      <c r="P2035" s="8"/>
      <c r="Q2035" s="8"/>
    </row>
    <row r="2036" spans="1:17" ht="18" customHeight="1" x14ac:dyDescent="0.3">
      <c r="A2036" s="8"/>
      <c r="B2036" s="8"/>
      <c r="C2036" s="8"/>
      <c r="D2036" s="8"/>
      <c r="E2036" s="8"/>
      <c r="F2036" s="8"/>
      <c r="G2036" s="8"/>
      <c r="H2036" s="8"/>
      <c r="I2036" s="8"/>
      <c r="J2036" s="8"/>
      <c r="K2036" s="8"/>
      <c r="L2036" s="8"/>
      <c r="M2036" s="8"/>
      <c r="N2036" s="8"/>
      <c r="O2036" s="8"/>
      <c r="P2036" s="8"/>
      <c r="Q2036" s="8"/>
    </row>
    <row r="2037" spans="1:17" ht="18" customHeight="1" x14ac:dyDescent="0.3">
      <c r="A2037" s="8"/>
      <c r="B2037" s="8"/>
      <c r="C2037" s="8"/>
      <c r="D2037" s="8"/>
      <c r="E2037" s="8"/>
      <c r="F2037" s="8"/>
      <c r="G2037" s="8"/>
      <c r="H2037" s="8"/>
      <c r="I2037" s="8"/>
      <c r="J2037" s="8"/>
      <c r="K2037" s="8"/>
      <c r="L2037" s="8"/>
      <c r="M2037" s="8"/>
      <c r="N2037" s="8"/>
      <c r="O2037" s="8"/>
      <c r="P2037" s="8"/>
      <c r="Q2037" s="8"/>
    </row>
    <row r="2038" spans="1:17" ht="18" customHeight="1" x14ac:dyDescent="0.3">
      <c r="A2038" s="8"/>
      <c r="B2038" s="8"/>
      <c r="C2038" s="8"/>
      <c r="D2038" s="8"/>
      <c r="E2038" s="8"/>
      <c r="F2038" s="8"/>
      <c r="G2038" s="8"/>
      <c r="H2038" s="8"/>
      <c r="I2038" s="8"/>
      <c r="J2038" s="8"/>
      <c r="K2038" s="8"/>
      <c r="L2038" s="8"/>
      <c r="M2038" s="8"/>
      <c r="N2038" s="8"/>
      <c r="O2038" s="8"/>
      <c r="P2038" s="8"/>
      <c r="Q2038" s="8"/>
    </row>
    <row r="2039" spans="1:17" ht="18" customHeight="1" x14ac:dyDescent="0.3">
      <c r="A2039" s="8"/>
      <c r="B2039" s="8"/>
      <c r="C2039" s="8"/>
      <c r="D2039" s="8"/>
      <c r="E2039" s="8"/>
      <c r="F2039" s="8"/>
      <c r="G2039" s="8"/>
      <c r="H2039" s="8"/>
      <c r="I2039" s="8"/>
      <c r="J2039" s="8"/>
      <c r="K2039" s="8"/>
      <c r="L2039" s="8"/>
      <c r="M2039" s="8"/>
      <c r="N2039" s="8"/>
      <c r="O2039" s="8"/>
      <c r="P2039" s="8"/>
      <c r="Q2039" s="8"/>
    </row>
    <row r="2040" spans="1:17" ht="18" customHeight="1" x14ac:dyDescent="0.3">
      <c r="A2040" s="8"/>
      <c r="B2040" s="8"/>
      <c r="C2040" s="8"/>
      <c r="D2040" s="8"/>
      <c r="E2040" s="8"/>
      <c r="F2040" s="8"/>
      <c r="G2040" s="8"/>
      <c r="H2040" s="8"/>
      <c r="I2040" s="8"/>
      <c r="J2040" s="8"/>
      <c r="K2040" s="8"/>
      <c r="L2040" s="8"/>
      <c r="M2040" s="8"/>
      <c r="N2040" s="8"/>
      <c r="O2040" s="8"/>
      <c r="P2040" s="8"/>
      <c r="Q2040" s="8"/>
    </row>
    <row r="2041" spans="1:17" ht="18" customHeight="1" x14ac:dyDescent="0.3">
      <c r="A2041" s="8"/>
      <c r="B2041" s="8"/>
      <c r="C2041" s="8"/>
      <c r="D2041" s="8"/>
      <c r="E2041" s="8"/>
      <c r="F2041" s="8"/>
      <c r="G2041" s="8"/>
      <c r="H2041" s="8"/>
      <c r="I2041" s="8"/>
      <c r="J2041" s="8"/>
      <c r="K2041" s="8"/>
      <c r="L2041" s="8"/>
      <c r="M2041" s="8"/>
      <c r="N2041" s="8"/>
      <c r="O2041" s="8"/>
      <c r="P2041" s="8"/>
      <c r="Q2041" s="8"/>
    </row>
    <row r="2042" spans="1:17" ht="18" customHeight="1" x14ac:dyDescent="0.3">
      <c r="A2042" s="8"/>
      <c r="B2042" s="8"/>
      <c r="C2042" s="8"/>
      <c r="D2042" s="8"/>
      <c r="E2042" s="8"/>
      <c r="F2042" s="8"/>
      <c r="G2042" s="8"/>
      <c r="H2042" s="8"/>
      <c r="I2042" s="8"/>
      <c r="J2042" s="8"/>
      <c r="K2042" s="8"/>
      <c r="L2042" s="8"/>
      <c r="M2042" s="8"/>
      <c r="N2042" s="8"/>
      <c r="O2042" s="8"/>
      <c r="P2042" s="8"/>
      <c r="Q2042" s="8"/>
    </row>
    <row r="2043" spans="1:17" ht="18" customHeight="1" x14ac:dyDescent="0.3">
      <c r="A2043" s="8"/>
      <c r="B2043" s="8"/>
      <c r="C2043" s="8"/>
      <c r="D2043" s="8"/>
      <c r="E2043" s="8"/>
      <c r="F2043" s="8"/>
      <c r="G2043" s="8"/>
      <c r="H2043" s="8"/>
      <c r="I2043" s="8"/>
      <c r="J2043" s="8"/>
      <c r="K2043" s="8"/>
      <c r="L2043" s="8"/>
      <c r="M2043" s="8"/>
      <c r="N2043" s="8"/>
      <c r="O2043" s="8"/>
      <c r="P2043" s="8"/>
      <c r="Q2043" s="8"/>
    </row>
    <row r="2044" spans="1:17" ht="18" customHeight="1" x14ac:dyDescent="0.3">
      <c r="A2044" s="8"/>
      <c r="B2044" s="8"/>
      <c r="C2044" s="8"/>
      <c r="D2044" s="8"/>
      <c r="E2044" s="8"/>
      <c r="F2044" s="8"/>
      <c r="G2044" s="8"/>
      <c r="H2044" s="8"/>
      <c r="I2044" s="8"/>
      <c r="J2044" s="8"/>
      <c r="K2044" s="8"/>
      <c r="L2044" s="8"/>
      <c r="M2044" s="8"/>
      <c r="N2044" s="8"/>
      <c r="O2044" s="8"/>
      <c r="P2044" s="8"/>
      <c r="Q2044" s="8"/>
    </row>
    <row r="2045" spans="1:17" ht="18" customHeight="1" x14ac:dyDescent="0.3">
      <c r="A2045" s="8"/>
      <c r="B2045" s="8"/>
      <c r="C2045" s="8"/>
      <c r="D2045" s="8"/>
      <c r="E2045" s="8"/>
      <c r="F2045" s="8"/>
      <c r="G2045" s="8"/>
      <c r="H2045" s="8"/>
      <c r="I2045" s="8"/>
      <c r="J2045" s="8"/>
      <c r="K2045" s="8"/>
      <c r="L2045" s="8"/>
      <c r="M2045" s="8"/>
      <c r="N2045" s="8"/>
      <c r="O2045" s="8"/>
      <c r="P2045" s="8"/>
      <c r="Q2045" s="8"/>
    </row>
    <row r="2046" spans="1:17" ht="18" customHeight="1" x14ac:dyDescent="0.3">
      <c r="A2046" s="8"/>
      <c r="B2046" s="8"/>
      <c r="C2046" s="8"/>
      <c r="D2046" s="8"/>
      <c r="E2046" s="8"/>
      <c r="F2046" s="8"/>
      <c r="G2046" s="8"/>
      <c r="H2046" s="8"/>
      <c r="I2046" s="8"/>
      <c r="J2046" s="8"/>
      <c r="K2046" s="8"/>
      <c r="L2046" s="8"/>
      <c r="M2046" s="8"/>
      <c r="N2046" s="8"/>
      <c r="O2046" s="8"/>
      <c r="P2046" s="8"/>
      <c r="Q2046" s="8"/>
    </row>
    <row r="2047" spans="1:17" ht="18" customHeight="1" x14ac:dyDescent="0.3">
      <c r="A2047" s="8"/>
      <c r="B2047" s="8"/>
      <c r="C2047" s="8"/>
      <c r="D2047" s="8"/>
      <c r="E2047" s="8"/>
      <c r="F2047" s="8"/>
      <c r="G2047" s="8"/>
      <c r="H2047" s="8"/>
      <c r="I2047" s="8"/>
      <c r="J2047" s="8"/>
      <c r="K2047" s="8"/>
      <c r="L2047" s="8"/>
      <c r="M2047" s="8"/>
      <c r="N2047" s="8"/>
      <c r="O2047" s="8"/>
      <c r="P2047" s="8"/>
      <c r="Q2047" s="8"/>
    </row>
    <row r="2048" spans="1:17" ht="18" customHeight="1" x14ac:dyDescent="0.3">
      <c r="A2048" s="8"/>
      <c r="B2048" s="8"/>
      <c r="C2048" s="8"/>
      <c r="D2048" s="8"/>
      <c r="E2048" s="8"/>
      <c r="F2048" s="8"/>
      <c r="G2048" s="8"/>
      <c r="H2048" s="8"/>
      <c r="I2048" s="8"/>
      <c r="J2048" s="8"/>
      <c r="K2048" s="8"/>
      <c r="L2048" s="8"/>
      <c r="M2048" s="8"/>
      <c r="N2048" s="8"/>
      <c r="O2048" s="8"/>
      <c r="P2048" s="8"/>
      <c r="Q2048" s="8"/>
    </row>
    <row r="2049" spans="1:17" ht="18" customHeight="1" x14ac:dyDescent="0.3">
      <c r="A2049" s="8"/>
      <c r="B2049" s="8"/>
      <c r="C2049" s="8"/>
      <c r="D2049" s="8"/>
      <c r="E2049" s="8"/>
      <c r="F2049" s="8"/>
      <c r="G2049" s="8"/>
      <c r="H2049" s="8"/>
      <c r="I2049" s="8"/>
      <c r="J2049" s="8"/>
      <c r="K2049" s="8"/>
      <c r="L2049" s="8"/>
      <c r="M2049" s="8"/>
      <c r="N2049" s="8"/>
      <c r="O2049" s="8"/>
      <c r="P2049" s="8"/>
      <c r="Q2049" s="8"/>
    </row>
    <row r="2050" spans="1:17" ht="18" customHeight="1" x14ac:dyDescent="0.3">
      <c r="A2050" s="8"/>
      <c r="B2050" s="8"/>
      <c r="C2050" s="8"/>
      <c r="D2050" s="8"/>
      <c r="E2050" s="8"/>
      <c r="F2050" s="8"/>
      <c r="G2050" s="8"/>
      <c r="H2050" s="8"/>
      <c r="I2050" s="8"/>
      <c r="J2050" s="8"/>
      <c r="K2050" s="8"/>
      <c r="L2050" s="8"/>
      <c r="M2050" s="8"/>
      <c r="N2050" s="8"/>
      <c r="O2050" s="8"/>
      <c r="P2050" s="8"/>
      <c r="Q2050" s="8"/>
    </row>
    <row r="2051" spans="1:17" ht="18" customHeight="1" x14ac:dyDescent="0.3">
      <c r="A2051" s="8"/>
      <c r="B2051" s="8"/>
      <c r="C2051" s="8"/>
      <c r="D2051" s="8"/>
      <c r="E2051" s="8"/>
      <c r="F2051" s="8"/>
      <c r="G2051" s="8"/>
      <c r="H2051" s="8"/>
      <c r="I2051" s="8"/>
      <c r="J2051" s="8"/>
      <c r="K2051" s="8"/>
      <c r="L2051" s="8"/>
      <c r="M2051" s="8"/>
      <c r="N2051" s="8"/>
      <c r="O2051" s="8"/>
      <c r="P2051" s="8"/>
      <c r="Q2051" s="8"/>
    </row>
    <row r="2052" spans="1:17" ht="18" customHeight="1" x14ac:dyDescent="0.3">
      <c r="A2052" s="8"/>
      <c r="B2052" s="8"/>
      <c r="C2052" s="8"/>
      <c r="D2052" s="8"/>
      <c r="E2052" s="8"/>
      <c r="F2052" s="8"/>
      <c r="G2052" s="8"/>
      <c r="H2052" s="8"/>
      <c r="I2052" s="8"/>
      <c r="J2052" s="8"/>
      <c r="K2052" s="8"/>
      <c r="L2052" s="8"/>
      <c r="M2052" s="8"/>
      <c r="N2052" s="8"/>
      <c r="O2052" s="8"/>
      <c r="P2052" s="8"/>
      <c r="Q2052" s="8"/>
    </row>
    <row r="2053" spans="1:17" ht="18" customHeight="1" x14ac:dyDescent="0.3">
      <c r="A2053" s="8"/>
      <c r="B2053" s="8"/>
      <c r="C2053" s="8"/>
      <c r="D2053" s="8"/>
      <c r="E2053" s="8"/>
      <c r="F2053" s="8"/>
      <c r="G2053" s="8"/>
      <c r="H2053" s="8"/>
      <c r="I2053" s="8"/>
      <c r="J2053" s="8"/>
      <c r="K2053" s="8"/>
      <c r="L2053" s="8"/>
      <c r="M2053" s="8"/>
      <c r="N2053" s="8"/>
      <c r="O2053" s="8"/>
      <c r="P2053" s="8"/>
      <c r="Q2053" s="8"/>
    </row>
    <row r="2054" spans="1:17" ht="18" customHeight="1" x14ac:dyDescent="0.3">
      <c r="A2054" s="8"/>
      <c r="B2054" s="8"/>
      <c r="C2054" s="8"/>
      <c r="D2054" s="8"/>
      <c r="E2054" s="8"/>
      <c r="F2054" s="8"/>
      <c r="G2054" s="8"/>
      <c r="H2054" s="8"/>
      <c r="I2054" s="8"/>
      <c r="J2054" s="8"/>
      <c r="K2054" s="8"/>
      <c r="L2054" s="8"/>
      <c r="M2054" s="8"/>
      <c r="N2054" s="8"/>
      <c r="O2054" s="8"/>
      <c r="P2054" s="8"/>
      <c r="Q2054" s="8"/>
    </row>
    <row r="2055" spans="1:17" ht="18" customHeight="1" x14ac:dyDescent="0.3">
      <c r="A2055" s="8"/>
      <c r="B2055" s="8"/>
      <c r="C2055" s="8"/>
      <c r="D2055" s="8"/>
      <c r="E2055" s="8"/>
      <c r="F2055" s="8"/>
      <c r="G2055" s="8"/>
      <c r="H2055" s="8"/>
      <c r="I2055" s="8"/>
      <c r="J2055" s="8"/>
      <c r="K2055" s="8"/>
      <c r="L2055" s="8"/>
      <c r="M2055" s="8"/>
      <c r="N2055" s="8"/>
      <c r="O2055" s="8"/>
      <c r="P2055" s="8"/>
      <c r="Q2055" s="8"/>
    </row>
    <row r="2056" spans="1:17" ht="18" customHeight="1" x14ac:dyDescent="0.3">
      <c r="A2056" s="8"/>
      <c r="B2056" s="8"/>
      <c r="C2056" s="8"/>
      <c r="D2056" s="8"/>
      <c r="E2056" s="8"/>
      <c r="F2056" s="8"/>
      <c r="G2056" s="8"/>
      <c r="H2056" s="8"/>
      <c r="I2056" s="8"/>
      <c r="J2056" s="8"/>
      <c r="K2056" s="8"/>
      <c r="L2056" s="8"/>
      <c r="M2056" s="8"/>
      <c r="N2056" s="8"/>
      <c r="O2056" s="8"/>
      <c r="P2056" s="8"/>
      <c r="Q2056" s="8"/>
    </row>
    <row r="2057" spans="1:17" ht="18" customHeight="1" x14ac:dyDescent="0.3">
      <c r="A2057" s="8"/>
      <c r="B2057" s="8"/>
      <c r="C2057" s="8"/>
      <c r="D2057" s="8"/>
      <c r="E2057" s="8"/>
      <c r="F2057" s="8"/>
      <c r="G2057" s="8"/>
      <c r="H2057" s="8"/>
      <c r="I2057" s="8"/>
      <c r="J2057" s="8"/>
      <c r="K2057" s="8"/>
      <c r="L2057" s="8"/>
      <c r="M2057" s="8"/>
      <c r="N2057" s="8"/>
      <c r="O2057" s="8"/>
      <c r="P2057" s="8"/>
      <c r="Q2057" s="8"/>
    </row>
    <row r="2058" spans="1:17" ht="18" customHeight="1" x14ac:dyDescent="0.3">
      <c r="A2058" s="8"/>
      <c r="B2058" s="8"/>
      <c r="C2058" s="8"/>
      <c r="D2058" s="8"/>
      <c r="E2058" s="8"/>
      <c r="F2058" s="8"/>
      <c r="G2058" s="8"/>
      <c r="H2058" s="8"/>
      <c r="I2058" s="8"/>
      <c r="J2058" s="8"/>
      <c r="K2058" s="8"/>
      <c r="L2058" s="8"/>
      <c r="M2058" s="8"/>
      <c r="N2058" s="8"/>
      <c r="O2058" s="8"/>
      <c r="P2058" s="8"/>
      <c r="Q2058" s="8"/>
    </row>
    <row r="2059" spans="1:17" ht="18" customHeight="1" x14ac:dyDescent="0.3">
      <c r="A2059" s="8"/>
      <c r="B2059" s="8"/>
      <c r="C2059" s="8"/>
      <c r="D2059" s="8"/>
      <c r="E2059" s="8"/>
      <c r="F2059" s="8"/>
      <c r="G2059" s="8"/>
      <c r="H2059" s="8"/>
      <c r="I2059" s="8"/>
      <c r="J2059" s="8"/>
      <c r="K2059" s="8"/>
      <c r="L2059" s="8"/>
      <c r="M2059" s="8"/>
      <c r="N2059" s="8"/>
      <c r="O2059" s="8"/>
      <c r="P2059" s="8"/>
      <c r="Q2059" s="8"/>
    </row>
    <row r="2060" spans="1:17" ht="18" customHeight="1" x14ac:dyDescent="0.3">
      <c r="A2060" s="8"/>
      <c r="B2060" s="8"/>
      <c r="C2060" s="8"/>
      <c r="D2060" s="8"/>
      <c r="E2060" s="8"/>
      <c r="F2060" s="8"/>
      <c r="G2060" s="8"/>
      <c r="H2060" s="8"/>
      <c r="I2060" s="8"/>
      <c r="J2060" s="8"/>
      <c r="K2060" s="8"/>
      <c r="L2060" s="8"/>
      <c r="M2060" s="8"/>
      <c r="N2060" s="8"/>
      <c r="O2060" s="8"/>
      <c r="P2060" s="8"/>
      <c r="Q2060" s="8"/>
    </row>
    <row r="2061" spans="1:17" ht="18" customHeight="1" x14ac:dyDescent="0.3">
      <c r="A2061" s="8"/>
      <c r="B2061" s="8"/>
      <c r="C2061" s="8"/>
      <c r="D2061" s="8"/>
      <c r="E2061" s="8"/>
      <c r="F2061" s="8"/>
      <c r="G2061" s="8"/>
      <c r="H2061" s="8"/>
      <c r="I2061" s="8"/>
      <c r="J2061" s="8"/>
      <c r="K2061" s="8"/>
      <c r="L2061" s="8"/>
      <c r="M2061" s="8"/>
      <c r="N2061" s="8"/>
      <c r="O2061" s="8"/>
      <c r="P2061" s="8"/>
      <c r="Q2061" s="8"/>
    </row>
    <row r="2062" spans="1:17" ht="18" customHeight="1" x14ac:dyDescent="0.3">
      <c r="A2062" s="8"/>
      <c r="B2062" s="8"/>
      <c r="C2062" s="8"/>
      <c r="D2062" s="8"/>
      <c r="E2062" s="8"/>
      <c r="F2062" s="8"/>
      <c r="G2062" s="8"/>
      <c r="H2062" s="8"/>
      <c r="I2062" s="8"/>
      <c r="J2062" s="8"/>
      <c r="K2062" s="8"/>
      <c r="L2062" s="8"/>
      <c r="M2062" s="8"/>
      <c r="N2062" s="8"/>
      <c r="O2062" s="8"/>
      <c r="P2062" s="8"/>
      <c r="Q2062" s="8"/>
    </row>
    <row r="2063" spans="1:17" ht="18" customHeight="1" x14ac:dyDescent="0.3">
      <c r="A2063" s="8"/>
      <c r="B2063" s="8"/>
      <c r="C2063" s="8"/>
      <c r="D2063" s="8"/>
      <c r="E2063" s="8"/>
      <c r="F2063" s="8"/>
      <c r="G2063" s="8"/>
      <c r="H2063" s="8"/>
      <c r="I2063" s="8"/>
      <c r="J2063" s="8"/>
      <c r="K2063" s="8"/>
      <c r="L2063" s="8"/>
      <c r="M2063" s="8"/>
      <c r="N2063" s="8"/>
      <c r="O2063" s="8"/>
      <c r="P2063" s="8"/>
      <c r="Q2063" s="8"/>
    </row>
    <row r="2064" spans="1:17" ht="18" customHeight="1" x14ac:dyDescent="0.3">
      <c r="A2064" s="8"/>
      <c r="B2064" s="8"/>
      <c r="C2064" s="8"/>
      <c r="D2064" s="8"/>
      <c r="E2064" s="8"/>
      <c r="F2064" s="8"/>
      <c r="G2064" s="8"/>
      <c r="H2064" s="8"/>
      <c r="I2064" s="8"/>
      <c r="J2064" s="8"/>
      <c r="K2064" s="8"/>
      <c r="L2064" s="8"/>
      <c r="M2064" s="8"/>
      <c r="N2064" s="8"/>
      <c r="O2064" s="8"/>
      <c r="P2064" s="8"/>
      <c r="Q2064" s="8"/>
    </row>
    <row r="2065" spans="1:17" ht="18" customHeight="1" x14ac:dyDescent="0.3">
      <c r="A2065" s="8"/>
      <c r="B2065" s="8"/>
      <c r="C2065" s="8"/>
      <c r="D2065" s="8"/>
      <c r="E2065" s="8"/>
      <c r="F2065" s="8"/>
      <c r="G2065" s="8"/>
      <c r="H2065" s="8"/>
      <c r="I2065" s="8"/>
      <c r="J2065" s="8"/>
      <c r="K2065" s="8"/>
      <c r="L2065" s="8"/>
      <c r="M2065" s="8"/>
      <c r="N2065" s="8"/>
      <c r="O2065" s="8"/>
      <c r="P2065" s="8"/>
      <c r="Q2065" s="8"/>
    </row>
    <row r="2066" spans="1:17" ht="18" customHeight="1" x14ac:dyDescent="0.3">
      <c r="A2066" s="8"/>
      <c r="B2066" s="8"/>
      <c r="C2066" s="8"/>
      <c r="D2066" s="8"/>
      <c r="E2066" s="8"/>
      <c r="F2066" s="8"/>
      <c r="G2066" s="8"/>
      <c r="H2066" s="8"/>
      <c r="I2066" s="8"/>
      <c r="J2066" s="8"/>
      <c r="K2066" s="8"/>
      <c r="L2066" s="8"/>
      <c r="M2066" s="8"/>
      <c r="N2066" s="8"/>
      <c r="O2066" s="8"/>
      <c r="P2066" s="8"/>
      <c r="Q2066" s="8"/>
    </row>
    <row r="2067" spans="1:17" ht="18" customHeight="1" x14ac:dyDescent="0.3">
      <c r="A2067" s="8"/>
      <c r="B2067" s="8"/>
      <c r="C2067" s="8"/>
      <c r="D2067" s="8"/>
      <c r="E2067" s="8"/>
      <c r="F2067" s="8"/>
      <c r="G2067" s="8"/>
      <c r="H2067" s="8"/>
      <c r="I2067" s="8"/>
      <c r="J2067" s="8"/>
      <c r="K2067" s="8"/>
      <c r="L2067" s="8"/>
      <c r="M2067" s="8"/>
      <c r="N2067" s="8"/>
      <c r="O2067" s="8"/>
      <c r="P2067" s="8"/>
      <c r="Q2067" s="8"/>
    </row>
    <row r="2068" spans="1:17" ht="18" customHeight="1" x14ac:dyDescent="0.3">
      <c r="A2068" s="8"/>
      <c r="B2068" s="8"/>
      <c r="C2068" s="8"/>
      <c r="D2068" s="8"/>
      <c r="E2068" s="8"/>
      <c r="F2068" s="8"/>
      <c r="G2068" s="8"/>
      <c r="H2068" s="8"/>
      <c r="I2068" s="8"/>
      <c r="J2068" s="8"/>
      <c r="K2068" s="8"/>
      <c r="L2068" s="8"/>
      <c r="M2068" s="8"/>
      <c r="N2068" s="8"/>
      <c r="O2068" s="8"/>
      <c r="P2068" s="8"/>
      <c r="Q2068" s="8"/>
    </row>
    <row r="2069" spans="1:17" ht="18" customHeight="1" x14ac:dyDescent="0.3">
      <c r="A2069" s="8"/>
      <c r="B2069" s="8"/>
      <c r="C2069" s="8"/>
      <c r="D2069" s="8"/>
      <c r="E2069" s="8"/>
      <c r="F2069" s="8"/>
      <c r="G2069" s="8"/>
      <c r="H2069" s="8"/>
      <c r="I2069" s="8"/>
      <c r="J2069" s="8"/>
      <c r="K2069" s="8"/>
      <c r="L2069" s="8"/>
      <c r="M2069" s="8"/>
      <c r="N2069" s="8"/>
      <c r="O2069" s="8"/>
      <c r="P2069" s="8"/>
      <c r="Q2069" s="8"/>
    </row>
    <row r="2070" spans="1:17" ht="18" customHeight="1" x14ac:dyDescent="0.3">
      <c r="A2070" s="8"/>
      <c r="B2070" s="8"/>
      <c r="C2070" s="8"/>
      <c r="D2070" s="8"/>
      <c r="E2070" s="8"/>
      <c r="F2070" s="8"/>
      <c r="G2070" s="8"/>
      <c r="H2070" s="8"/>
      <c r="I2070" s="8"/>
      <c r="J2070" s="8"/>
      <c r="K2070" s="8"/>
      <c r="L2070" s="8"/>
      <c r="M2070" s="8"/>
      <c r="N2070" s="8"/>
      <c r="O2070" s="8"/>
      <c r="P2070" s="8"/>
      <c r="Q2070" s="8"/>
    </row>
    <row r="2071" spans="1:17" ht="18" customHeight="1" x14ac:dyDescent="0.3">
      <c r="A2071" s="8"/>
      <c r="B2071" s="8"/>
      <c r="C2071" s="8"/>
      <c r="D2071" s="8"/>
      <c r="E2071" s="8"/>
      <c r="F2071" s="8"/>
      <c r="G2071" s="8"/>
      <c r="H2071" s="8"/>
      <c r="I2071" s="8"/>
      <c r="J2071" s="8"/>
      <c r="K2071" s="8"/>
      <c r="L2071" s="8"/>
      <c r="M2071" s="8"/>
      <c r="N2071" s="8"/>
      <c r="O2071" s="8"/>
      <c r="P2071" s="8"/>
      <c r="Q2071" s="8"/>
    </row>
    <row r="2072" spans="1:17" ht="18" customHeight="1" x14ac:dyDescent="0.3">
      <c r="A2072" s="8"/>
      <c r="B2072" s="8"/>
      <c r="C2072" s="8"/>
      <c r="D2072" s="8"/>
      <c r="E2072" s="8"/>
      <c r="F2072" s="8"/>
      <c r="G2072" s="8"/>
      <c r="H2072" s="8"/>
      <c r="I2072" s="8"/>
      <c r="J2072" s="8"/>
      <c r="K2072" s="8"/>
      <c r="L2072" s="8"/>
      <c r="M2072" s="8"/>
      <c r="N2072" s="8"/>
      <c r="O2072" s="8"/>
      <c r="P2072" s="8"/>
      <c r="Q2072" s="8"/>
    </row>
    <row r="2073" spans="1:17" ht="18" customHeight="1" x14ac:dyDescent="0.3">
      <c r="A2073" s="8"/>
      <c r="B2073" s="8"/>
      <c r="C2073" s="8"/>
      <c r="D2073" s="8"/>
      <c r="E2073" s="8"/>
      <c r="F2073" s="8"/>
      <c r="G2073" s="8"/>
      <c r="H2073" s="8"/>
      <c r="I2073" s="8"/>
      <c r="J2073" s="8"/>
      <c r="K2073" s="8"/>
      <c r="L2073" s="8"/>
      <c r="M2073" s="8"/>
      <c r="N2073" s="8"/>
      <c r="O2073" s="8"/>
      <c r="P2073" s="8"/>
      <c r="Q2073" s="8"/>
    </row>
    <row r="2074" spans="1:17" ht="18" customHeight="1" x14ac:dyDescent="0.3">
      <c r="A2074" s="8"/>
      <c r="B2074" s="8"/>
      <c r="C2074" s="8"/>
      <c r="D2074" s="8"/>
      <c r="E2074" s="8"/>
      <c r="F2074" s="8"/>
      <c r="G2074" s="8"/>
      <c r="H2074" s="8"/>
      <c r="I2074" s="8"/>
      <c r="J2074" s="8"/>
      <c r="K2074" s="8"/>
      <c r="L2074" s="8"/>
      <c r="M2074" s="8"/>
      <c r="N2074" s="8"/>
      <c r="O2074" s="8"/>
      <c r="P2074" s="8"/>
      <c r="Q2074" s="8"/>
    </row>
    <row r="2075" spans="1:17" ht="18" customHeight="1" x14ac:dyDescent="0.3">
      <c r="A2075" s="8"/>
      <c r="B2075" s="8"/>
      <c r="C2075" s="8"/>
      <c r="D2075" s="8"/>
      <c r="E2075" s="8"/>
      <c r="F2075" s="8"/>
      <c r="G2075" s="8"/>
      <c r="H2075" s="8"/>
      <c r="I2075" s="8"/>
      <c r="J2075" s="8"/>
      <c r="K2075" s="8"/>
      <c r="L2075" s="8"/>
      <c r="M2075" s="8"/>
      <c r="N2075" s="8"/>
      <c r="O2075" s="8"/>
      <c r="P2075" s="8"/>
      <c r="Q2075" s="8"/>
    </row>
    <row r="2076" spans="1:17" ht="18" customHeight="1" x14ac:dyDescent="0.3">
      <c r="A2076" s="8"/>
      <c r="B2076" s="8"/>
      <c r="C2076" s="8"/>
      <c r="D2076" s="8"/>
      <c r="E2076" s="8"/>
      <c r="F2076" s="8"/>
      <c r="G2076" s="8"/>
      <c r="H2076" s="8"/>
      <c r="I2076" s="8"/>
      <c r="J2076" s="8"/>
      <c r="K2076" s="8"/>
      <c r="L2076" s="8"/>
      <c r="M2076" s="8"/>
      <c r="N2076" s="8"/>
      <c r="O2076" s="8"/>
      <c r="P2076" s="8"/>
      <c r="Q2076" s="8"/>
    </row>
    <row r="2077" spans="1:17" ht="18" customHeight="1" x14ac:dyDescent="0.3">
      <c r="A2077" s="8"/>
      <c r="B2077" s="8"/>
      <c r="C2077" s="8"/>
      <c r="D2077" s="8"/>
      <c r="E2077" s="8"/>
      <c r="F2077" s="8"/>
      <c r="G2077" s="8"/>
      <c r="H2077" s="8"/>
      <c r="I2077" s="8"/>
      <c r="J2077" s="8"/>
      <c r="K2077" s="8"/>
      <c r="L2077" s="8"/>
      <c r="M2077" s="8"/>
      <c r="N2077" s="8"/>
      <c r="O2077" s="8"/>
      <c r="P2077" s="8"/>
      <c r="Q2077" s="8"/>
    </row>
    <row r="2078" spans="1:17" ht="18" customHeight="1" x14ac:dyDescent="0.3">
      <c r="A2078" s="8"/>
      <c r="B2078" s="8"/>
      <c r="C2078" s="8"/>
      <c r="D2078" s="8"/>
      <c r="E2078" s="8"/>
      <c r="F2078" s="8"/>
      <c r="G2078" s="8"/>
      <c r="H2078" s="8"/>
      <c r="I2078" s="8"/>
      <c r="J2078" s="8"/>
      <c r="K2078" s="8"/>
      <c r="L2078" s="8"/>
      <c r="M2078" s="8"/>
      <c r="N2078" s="8"/>
      <c r="O2078" s="8"/>
      <c r="P2078" s="8"/>
      <c r="Q2078" s="8"/>
    </row>
    <row r="2079" spans="1:17" ht="18" customHeight="1" x14ac:dyDescent="0.3">
      <c r="A2079" s="8"/>
      <c r="B2079" s="8"/>
      <c r="C2079" s="8"/>
      <c r="D2079" s="8"/>
      <c r="E2079" s="8"/>
      <c r="F2079" s="8"/>
      <c r="G2079" s="8"/>
      <c r="H2079" s="8"/>
      <c r="I2079" s="8"/>
      <c r="J2079" s="8"/>
      <c r="K2079" s="8"/>
      <c r="L2079" s="8"/>
      <c r="M2079" s="8"/>
      <c r="N2079" s="8"/>
      <c r="O2079" s="8"/>
      <c r="P2079" s="8"/>
      <c r="Q2079" s="8"/>
    </row>
    <row r="2080" spans="1:17" ht="18" customHeight="1" x14ac:dyDescent="0.3">
      <c r="A2080" s="8"/>
      <c r="B2080" s="8"/>
      <c r="C2080" s="8"/>
      <c r="D2080" s="8"/>
      <c r="E2080" s="8"/>
      <c r="F2080" s="8"/>
      <c r="G2080" s="8"/>
      <c r="H2080" s="8"/>
      <c r="I2080" s="8"/>
      <c r="J2080" s="8"/>
      <c r="K2080" s="8"/>
      <c r="L2080" s="8"/>
      <c r="M2080" s="8"/>
      <c r="N2080" s="8"/>
      <c r="O2080" s="8"/>
      <c r="P2080" s="8"/>
      <c r="Q2080" s="8"/>
    </row>
    <row r="2081" spans="1:17" ht="18" customHeight="1" x14ac:dyDescent="0.3">
      <c r="A2081" s="8"/>
      <c r="B2081" s="8"/>
      <c r="C2081" s="8"/>
      <c r="D2081" s="8"/>
      <c r="E2081" s="8"/>
      <c r="F2081" s="8"/>
      <c r="G2081" s="8"/>
      <c r="H2081" s="8"/>
      <c r="I2081" s="8"/>
      <c r="J2081" s="8"/>
      <c r="K2081" s="8"/>
      <c r="L2081" s="8"/>
      <c r="M2081" s="8"/>
      <c r="N2081" s="8"/>
      <c r="O2081" s="8"/>
      <c r="P2081" s="8"/>
      <c r="Q2081" s="8"/>
    </row>
    <row r="2082" spans="1:17" ht="18" customHeight="1" x14ac:dyDescent="0.3">
      <c r="A2082" s="8"/>
      <c r="B2082" s="8"/>
      <c r="C2082" s="8"/>
      <c r="D2082" s="8"/>
      <c r="E2082" s="8"/>
      <c r="F2082" s="8"/>
      <c r="G2082" s="8"/>
      <c r="H2082" s="8"/>
      <c r="I2082" s="8"/>
      <c r="J2082" s="8"/>
      <c r="K2082" s="8"/>
      <c r="L2082" s="8"/>
      <c r="M2082" s="8"/>
      <c r="N2082" s="8"/>
      <c r="O2082" s="8"/>
      <c r="P2082" s="8"/>
      <c r="Q2082" s="8"/>
    </row>
    <row r="2083" spans="1:17" ht="18" customHeight="1" x14ac:dyDescent="0.3">
      <c r="A2083" s="8"/>
      <c r="B2083" s="8"/>
      <c r="C2083" s="8"/>
      <c r="D2083" s="8"/>
      <c r="E2083" s="8"/>
      <c r="F2083" s="8"/>
      <c r="G2083" s="8"/>
      <c r="H2083" s="8"/>
      <c r="I2083" s="8"/>
      <c r="J2083" s="8"/>
      <c r="K2083" s="8"/>
      <c r="L2083" s="8"/>
      <c r="M2083" s="8"/>
      <c r="N2083" s="8"/>
      <c r="O2083" s="8"/>
      <c r="P2083" s="8"/>
      <c r="Q2083" s="8"/>
    </row>
    <row r="2084" spans="1:17" ht="18" customHeight="1" x14ac:dyDescent="0.3">
      <c r="A2084" s="8"/>
      <c r="B2084" s="8"/>
      <c r="C2084" s="8"/>
      <c r="D2084" s="8"/>
      <c r="E2084" s="8"/>
      <c r="F2084" s="8"/>
      <c r="G2084" s="8"/>
      <c r="H2084" s="8"/>
      <c r="I2084" s="8"/>
      <c r="J2084" s="8"/>
      <c r="K2084" s="8"/>
      <c r="L2084" s="8"/>
      <c r="M2084" s="8"/>
      <c r="N2084" s="8"/>
      <c r="O2084" s="8"/>
      <c r="P2084" s="8"/>
      <c r="Q2084" s="8"/>
    </row>
    <row r="2085" spans="1:17" ht="18" customHeight="1" x14ac:dyDescent="0.3">
      <c r="A2085" s="8"/>
      <c r="B2085" s="8"/>
      <c r="C2085" s="8"/>
      <c r="D2085" s="8"/>
      <c r="E2085" s="8"/>
      <c r="F2085" s="8"/>
      <c r="G2085" s="8"/>
      <c r="H2085" s="8"/>
      <c r="I2085" s="8"/>
      <c r="J2085" s="8"/>
      <c r="K2085" s="8"/>
      <c r="L2085" s="8"/>
      <c r="M2085" s="8"/>
      <c r="N2085" s="8"/>
      <c r="O2085" s="8"/>
      <c r="P2085" s="8"/>
      <c r="Q2085" s="8"/>
    </row>
    <row r="2086" spans="1:17" ht="18" customHeight="1" x14ac:dyDescent="0.3">
      <c r="A2086" s="8"/>
      <c r="B2086" s="8"/>
      <c r="C2086" s="8"/>
      <c r="D2086" s="8"/>
      <c r="E2086" s="8"/>
      <c r="F2086" s="8"/>
      <c r="G2086" s="8"/>
      <c r="H2086" s="8"/>
      <c r="I2086" s="8"/>
      <c r="J2086" s="8"/>
      <c r="K2086" s="8"/>
      <c r="L2086" s="8"/>
      <c r="M2086" s="8"/>
      <c r="N2086" s="8"/>
      <c r="O2086" s="8"/>
      <c r="P2086" s="8"/>
      <c r="Q2086" s="8"/>
    </row>
    <row r="2087" spans="1:17" ht="18" customHeight="1" x14ac:dyDescent="0.3">
      <c r="A2087" s="8"/>
      <c r="B2087" s="8"/>
      <c r="C2087" s="8"/>
      <c r="D2087" s="8"/>
      <c r="E2087" s="8"/>
      <c r="F2087" s="8"/>
      <c r="G2087" s="8"/>
      <c r="H2087" s="8"/>
      <c r="I2087" s="8"/>
      <c r="J2087" s="8"/>
      <c r="K2087" s="8"/>
      <c r="L2087" s="8"/>
      <c r="M2087" s="8"/>
      <c r="N2087" s="8"/>
      <c r="O2087" s="8"/>
      <c r="P2087" s="8"/>
      <c r="Q2087" s="8"/>
    </row>
    <row r="2088" spans="1:17" ht="18" customHeight="1" x14ac:dyDescent="0.3">
      <c r="A2088" s="8"/>
      <c r="B2088" s="8"/>
      <c r="C2088" s="8"/>
      <c r="D2088" s="8"/>
      <c r="E2088" s="8"/>
      <c r="F2088" s="8"/>
      <c r="G2088" s="8"/>
      <c r="H2088" s="8"/>
      <c r="I2088" s="8"/>
      <c r="J2088" s="8"/>
      <c r="K2088" s="8"/>
      <c r="L2088" s="8"/>
      <c r="M2088" s="8"/>
      <c r="N2088" s="8"/>
      <c r="O2088" s="8"/>
      <c r="P2088" s="8"/>
      <c r="Q2088" s="8"/>
    </row>
    <row r="2089" spans="1:17" ht="18" customHeight="1" x14ac:dyDescent="0.3">
      <c r="A2089" s="8"/>
      <c r="B2089" s="8"/>
      <c r="C2089" s="8"/>
      <c r="D2089" s="8"/>
      <c r="E2089" s="8"/>
      <c r="F2089" s="8"/>
      <c r="G2089" s="8"/>
      <c r="H2089" s="8"/>
      <c r="I2089" s="8"/>
      <c r="J2089" s="8"/>
      <c r="K2089" s="8"/>
      <c r="L2089" s="8"/>
      <c r="M2089" s="8"/>
      <c r="N2089" s="8"/>
      <c r="O2089" s="8"/>
      <c r="P2089" s="8"/>
      <c r="Q2089" s="8"/>
    </row>
    <row r="2090" spans="1:17" ht="18" customHeight="1" x14ac:dyDescent="0.3">
      <c r="A2090" s="8"/>
      <c r="B2090" s="8"/>
      <c r="C2090" s="8"/>
      <c r="D2090" s="8"/>
      <c r="E2090" s="8"/>
      <c r="F2090" s="8"/>
      <c r="G2090" s="8"/>
      <c r="H2090" s="8"/>
      <c r="I2090" s="8"/>
      <c r="J2090" s="8"/>
      <c r="K2090" s="8"/>
      <c r="L2090" s="8"/>
      <c r="M2090" s="8"/>
      <c r="N2090" s="8"/>
      <c r="O2090" s="8"/>
      <c r="P2090" s="8"/>
      <c r="Q2090" s="8"/>
    </row>
    <row r="2091" spans="1:17" ht="18" customHeight="1" x14ac:dyDescent="0.3">
      <c r="A2091" s="8"/>
      <c r="B2091" s="8"/>
      <c r="C2091" s="8"/>
      <c r="D2091" s="8"/>
      <c r="E2091" s="8"/>
      <c r="F2091" s="8"/>
      <c r="G2091" s="8"/>
      <c r="H2091" s="8"/>
      <c r="I2091" s="8"/>
      <c r="J2091" s="8"/>
      <c r="K2091" s="8"/>
      <c r="L2091" s="8"/>
      <c r="M2091" s="8"/>
      <c r="N2091" s="8"/>
      <c r="O2091" s="8"/>
      <c r="P2091" s="8"/>
      <c r="Q2091" s="8"/>
    </row>
    <row r="2092" spans="1:17" ht="18" customHeight="1" x14ac:dyDescent="0.3">
      <c r="A2092" s="8"/>
      <c r="B2092" s="8"/>
      <c r="C2092" s="8"/>
      <c r="D2092" s="8"/>
      <c r="E2092" s="8"/>
      <c r="F2092" s="8"/>
      <c r="G2092" s="8"/>
      <c r="H2092" s="8"/>
      <c r="I2092" s="8"/>
      <c r="J2092" s="8"/>
      <c r="K2092" s="8"/>
      <c r="L2092" s="8"/>
      <c r="M2092" s="8"/>
      <c r="N2092" s="8"/>
      <c r="O2092" s="8"/>
      <c r="P2092" s="8"/>
      <c r="Q2092" s="8"/>
    </row>
    <row r="2093" spans="1:17" ht="18" customHeight="1" x14ac:dyDescent="0.3">
      <c r="A2093" s="8"/>
      <c r="B2093" s="8"/>
      <c r="C2093" s="8"/>
      <c r="D2093" s="8"/>
      <c r="E2093" s="8"/>
      <c r="F2093" s="8"/>
      <c r="G2093" s="8"/>
      <c r="H2093" s="8"/>
      <c r="I2093" s="8"/>
      <c r="J2093" s="8"/>
      <c r="K2093" s="8"/>
      <c r="L2093" s="8"/>
      <c r="M2093" s="8"/>
      <c r="N2093" s="8"/>
      <c r="O2093" s="8"/>
      <c r="P2093" s="8"/>
      <c r="Q2093" s="8"/>
    </row>
    <row r="2094" spans="1:17" ht="18" customHeight="1" x14ac:dyDescent="0.3">
      <c r="A2094" s="8"/>
      <c r="B2094" s="8"/>
      <c r="C2094" s="8"/>
      <c r="D2094" s="8"/>
      <c r="E2094" s="8"/>
      <c r="F2094" s="8"/>
      <c r="G2094" s="8"/>
      <c r="H2094" s="8"/>
      <c r="I2094" s="8"/>
      <c r="J2094" s="8"/>
      <c r="K2094" s="8"/>
      <c r="L2094" s="8"/>
      <c r="M2094" s="8"/>
      <c r="N2094" s="8"/>
      <c r="O2094" s="8"/>
      <c r="P2094" s="8"/>
      <c r="Q2094" s="8"/>
    </row>
    <row r="2095" spans="1:17" ht="18" customHeight="1" x14ac:dyDescent="0.3">
      <c r="A2095" s="8"/>
      <c r="B2095" s="8"/>
      <c r="C2095" s="8"/>
      <c r="D2095" s="8"/>
      <c r="E2095" s="8"/>
      <c r="F2095" s="8"/>
      <c r="G2095" s="8"/>
      <c r="H2095" s="8"/>
      <c r="I2095" s="8"/>
      <c r="J2095" s="8"/>
      <c r="K2095" s="8"/>
      <c r="L2095" s="8"/>
      <c r="M2095" s="8"/>
      <c r="N2095" s="8"/>
      <c r="O2095" s="8"/>
      <c r="P2095" s="8"/>
      <c r="Q2095" s="8"/>
    </row>
    <row r="2096" spans="1:17" ht="18" customHeight="1" x14ac:dyDescent="0.3">
      <c r="A2096" s="8"/>
      <c r="B2096" s="8"/>
      <c r="C2096" s="8"/>
      <c r="D2096" s="8"/>
      <c r="E2096" s="8"/>
      <c r="F2096" s="8"/>
      <c r="G2096" s="8"/>
      <c r="H2096" s="8"/>
      <c r="I2096" s="8"/>
      <c r="J2096" s="8"/>
      <c r="K2096" s="8"/>
      <c r="L2096" s="8"/>
      <c r="M2096" s="8"/>
      <c r="N2096" s="8"/>
      <c r="O2096" s="8"/>
      <c r="P2096" s="8"/>
      <c r="Q2096" s="8"/>
    </row>
    <row r="2097" spans="1:17" ht="18" customHeight="1" x14ac:dyDescent="0.3">
      <c r="A2097" s="8"/>
      <c r="B2097" s="8"/>
      <c r="C2097" s="8"/>
      <c r="D2097" s="8"/>
      <c r="E2097" s="8"/>
      <c r="F2097" s="8"/>
      <c r="G2097" s="8"/>
      <c r="H2097" s="8"/>
      <c r="I2097" s="8"/>
      <c r="J2097" s="8"/>
      <c r="K2097" s="8"/>
      <c r="L2097" s="8"/>
      <c r="M2097" s="8"/>
      <c r="N2097" s="8"/>
      <c r="O2097" s="8"/>
      <c r="P2097" s="8"/>
      <c r="Q2097" s="8"/>
    </row>
    <row r="2098" spans="1:17" ht="18" customHeight="1" x14ac:dyDescent="0.3">
      <c r="A2098" s="8"/>
      <c r="B2098" s="8"/>
      <c r="C2098" s="8"/>
      <c r="D2098" s="8"/>
      <c r="E2098" s="8"/>
      <c r="F2098" s="8"/>
      <c r="G2098" s="8"/>
      <c r="H2098" s="8"/>
      <c r="I2098" s="8"/>
      <c r="J2098" s="8"/>
      <c r="K2098" s="8"/>
      <c r="L2098" s="8"/>
      <c r="M2098" s="8"/>
      <c r="N2098" s="8"/>
      <c r="O2098" s="8"/>
      <c r="P2098" s="8"/>
      <c r="Q2098" s="8"/>
    </row>
    <row r="2099" spans="1:17" ht="18" customHeight="1" x14ac:dyDescent="0.3">
      <c r="A2099" s="8"/>
      <c r="B2099" s="8"/>
      <c r="C2099" s="8"/>
      <c r="D2099" s="8"/>
      <c r="E2099" s="8"/>
      <c r="F2099" s="8"/>
      <c r="G2099" s="8"/>
      <c r="H2099" s="8"/>
      <c r="I2099" s="8"/>
      <c r="J2099" s="8"/>
      <c r="K2099" s="8"/>
      <c r="L2099" s="8"/>
      <c r="M2099" s="8"/>
      <c r="N2099" s="8"/>
      <c r="O2099" s="8"/>
      <c r="P2099" s="8"/>
      <c r="Q2099" s="8"/>
    </row>
    <row r="2100" spans="1:17" ht="18" customHeight="1" x14ac:dyDescent="0.3">
      <c r="A2100" s="8"/>
      <c r="B2100" s="8"/>
      <c r="C2100" s="8"/>
      <c r="D2100" s="8"/>
      <c r="E2100" s="8"/>
      <c r="F2100" s="8"/>
      <c r="G2100" s="8"/>
      <c r="H2100" s="8"/>
      <c r="I2100" s="8"/>
      <c r="J2100" s="8"/>
      <c r="K2100" s="8"/>
      <c r="L2100" s="8"/>
      <c r="M2100" s="8"/>
      <c r="N2100" s="8"/>
      <c r="O2100" s="8"/>
      <c r="P2100" s="8"/>
      <c r="Q2100" s="8"/>
    </row>
    <row r="2101" spans="1:17" ht="18" customHeight="1" x14ac:dyDescent="0.3">
      <c r="A2101" s="8"/>
      <c r="B2101" s="8"/>
      <c r="C2101" s="8"/>
      <c r="D2101" s="8"/>
      <c r="E2101" s="8"/>
      <c r="F2101" s="8"/>
      <c r="G2101" s="8"/>
      <c r="H2101" s="8"/>
      <c r="I2101" s="8"/>
      <c r="J2101" s="8"/>
      <c r="K2101" s="8"/>
      <c r="L2101" s="8"/>
      <c r="M2101" s="8"/>
      <c r="N2101" s="8"/>
      <c r="O2101" s="8"/>
      <c r="P2101" s="8"/>
      <c r="Q2101" s="8"/>
    </row>
    <row r="2102" spans="1:17" ht="18" customHeight="1" x14ac:dyDescent="0.3">
      <c r="A2102" s="8"/>
      <c r="B2102" s="8"/>
      <c r="C2102" s="8"/>
      <c r="D2102" s="8"/>
      <c r="E2102" s="8"/>
      <c r="F2102" s="8"/>
      <c r="G2102" s="8"/>
      <c r="H2102" s="8"/>
      <c r="I2102" s="8"/>
      <c r="J2102" s="8"/>
      <c r="K2102" s="8"/>
      <c r="L2102" s="8"/>
      <c r="M2102" s="8"/>
      <c r="N2102" s="8"/>
      <c r="O2102" s="8"/>
      <c r="P2102" s="8"/>
      <c r="Q2102" s="8"/>
    </row>
    <row r="2103" spans="1:17" ht="18" customHeight="1" x14ac:dyDescent="0.3">
      <c r="A2103" s="8"/>
      <c r="B2103" s="8"/>
      <c r="C2103" s="8"/>
      <c r="D2103" s="8"/>
      <c r="E2103" s="8"/>
      <c r="F2103" s="8"/>
      <c r="G2103" s="8"/>
      <c r="H2103" s="8"/>
      <c r="I2103" s="8"/>
      <c r="J2103" s="8"/>
      <c r="K2103" s="8"/>
      <c r="L2103" s="8"/>
      <c r="M2103" s="8"/>
      <c r="N2103" s="8"/>
      <c r="O2103" s="8"/>
      <c r="P2103" s="8"/>
      <c r="Q2103" s="8"/>
    </row>
    <row r="2104" spans="1:17" ht="18" customHeight="1" x14ac:dyDescent="0.3">
      <c r="A2104" s="8"/>
      <c r="B2104" s="8"/>
      <c r="C2104" s="8"/>
      <c r="D2104" s="8"/>
      <c r="E2104" s="8"/>
      <c r="F2104" s="8"/>
      <c r="G2104" s="8"/>
      <c r="H2104" s="8"/>
      <c r="I2104" s="8"/>
      <c r="J2104" s="8"/>
      <c r="K2104" s="8"/>
      <c r="L2104" s="8"/>
      <c r="M2104" s="8"/>
      <c r="N2104" s="8"/>
      <c r="O2104" s="8"/>
      <c r="P2104" s="8"/>
      <c r="Q2104" s="8"/>
    </row>
    <row r="2105" spans="1:17" ht="18" customHeight="1" x14ac:dyDescent="0.3">
      <c r="A2105" s="8"/>
      <c r="B2105" s="8"/>
      <c r="C2105" s="8"/>
      <c r="D2105" s="8"/>
      <c r="E2105" s="8"/>
      <c r="F2105" s="8"/>
      <c r="G2105" s="8"/>
      <c r="H2105" s="8"/>
      <c r="I2105" s="8"/>
      <c r="J2105" s="8"/>
      <c r="K2105" s="8"/>
      <c r="L2105" s="8"/>
      <c r="M2105" s="8"/>
      <c r="N2105" s="8"/>
      <c r="O2105" s="8"/>
      <c r="P2105" s="8"/>
      <c r="Q2105" s="8"/>
    </row>
    <row r="2106" spans="1:17" ht="18" customHeight="1" x14ac:dyDescent="0.3">
      <c r="A2106" s="8"/>
      <c r="B2106" s="8"/>
      <c r="C2106" s="8"/>
      <c r="D2106" s="8"/>
      <c r="E2106" s="8"/>
      <c r="F2106" s="8"/>
      <c r="G2106" s="8"/>
      <c r="H2106" s="8"/>
      <c r="I2106" s="8"/>
      <c r="J2106" s="8"/>
      <c r="K2106" s="8"/>
      <c r="L2106" s="8"/>
      <c r="M2106" s="8"/>
      <c r="N2106" s="8"/>
      <c r="O2106" s="8"/>
      <c r="P2106" s="8"/>
      <c r="Q2106" s="8"/>
    </row>
    <row r="2107" spans="1:17" ht="18" customHeight="1" x14ac:dyDescent="0.3">
      <c r="A2107" s="8"/>
      <c r="B2107" s="8"/>
      <c r="C2107" s="8"/>
      <c r="D2107" s="8"/>
      <c r="E2107" s="8"/>
      <c r="F2107" s="8"/>
      <c r="G2107" s="8"/>
      <c r="H2107" s="8"/>
      <c r="I2107" s="8"/>
      <c r="J2107" s="8"/>
      <c r="K2107" s="8"/>
      <c r="L2107" s="8"/>
      <c r="M2107" s="8"/>
      <c r="N2107" s="8"/>
      <c r="O2107" s="8"/>
      <c r="P2107" s="8"/>
      <c r="Q2107" s="8"/>
    </row>
    <row r="2108" spans="1:17" ht="18" customHeight="1" x14ac:dyDescent="0.3">
      <c r="A2108" s="8"/>
      <c r="B2108" s="8"/>
      <c r="C2108" s="8"/>
      <c r="D2108" s="8"/>
      <c r="E2108" s="8"/>
      <c r="F2108" s="8"/>
      <c r="G2108" s="8"/>
      <c r="H2108" s="8"/>
      <c r="I2108" s="8"/>
      <c r="J2108" s="8"/>
      <c r="K2108" s="8"/>
      <c r="L2108" s="8"/>
      <c r="M2108" s="8"/>
      <c r="N2108" s="8"/>
      <c r="O2108" s="8"/>
      <c r="P2108" s="8"/>
      <c r="Q2108" s="8"/>
    </row>
    <row r="2109" spans="1:17" ht="18" customHeight="1" x14ac:dyDescent="0.3">
      <c r="A2109" s="8"/>
      <c r="B2109" s="8"/>
      <c r="C2109" s="8"/>
      <c r="D2109" s="8"/>
      <c r="E2109" s="8"/>
      <c r="F2109" s="8"/>
      <c r="G2109" s="8"/>
      <c r="H2109" s="8"/>
      <c r="I2109" s="8"/>
      <c r="J2109" s="8"/>
      <c r="K2109" s="8"/>
      <c r="L2109" s="8"/>
      <c r="M2109" s="8"/>
      <c r="N2109" s="8"/>
      <c r="O2109" s="8"/>
      <c r="P2109" s="8"/>
      <c r="Q2109" s="8"/>
    </row>
    <row r="2110" spans="1:17" ht="18" customHeight="1" x14ac:dyDescent="0.3">
      <c r="A2110" s="8"/>
      <c r="B2110" s="8"/>
      <c r="C2110" s="8"/>
      <c r="D2110" s="8"/>
      <c r="E2110" s="8"/>
      <c r="F2110" s="8"/>
      <c r="G2110" s="8"/>
      <c r="H2110" s="8"/>
      <c r="I2110" s="8"/>
      <c r="J2110" s="8"/>
      <c r="K2110" s="8"/>
      <c r="L2110" s="8"/>
      <c r="M2110" s="8"/>
      <c r="N2110" s="8"/>
      <c r="O2110" s="8"/>
      <c r="P2110" s="8"/>
      <c r="Q2110" s="8"/>
    </row>
    <row r="2111" spans="1:17" ht="18" customHeight="1" x14ac:dyDescent="0.3">
      <c r="A2111" s="8"/>
      <c r="B2111" s="8"/>
      <c r="C2111" s="8"/>
      <c r="D2111" s="8"/>
      <c r="E2111" s="8"/>
      <c r="F2111" s="8"/>
      <c r="G2111" s="8"/>
      <c r="H2111" s="8"/>
      <c r="I2111" s="8"/>
      <c r="J2111" s="8"/>
      <c r="K2111" s="8"/>
      <c r="L2111" s="8"/>
      <c r="M2111" s="8"/>
      <c r="N2111" s="8"/>
      <c r="O2111" s="8"/>
      <c r="P2111" s="8"/>
      <c r="Q2111" s="8"/>
    </row>
    <row r="2112" spans="1:17" ht="18" customHeight="1" x14ac:dyDescent="0.3">
      <c r="A2112" s="8"/>
      <c r="B2112" s="8"/>
      <c r="C2112" s="8"/>
      <c r="D2112" s="8"/>
      <c r="E2112" s="8"/>
      <c r="F2112" s="8"/>
      <c r="G2112" s="8"/>
      <c r="H2112" s="8"/>
      <c r="I2112" s="8"/>
      <c r="J2112" s="8"/>
      <c r="K2112" s="8"/>
      <c r="L2112" s="8"/>
      <c r="M2112" s="8"/>
      <c r="N2112" s="8"/>
      <c r="O2112" s="8"/>
      <c r="P2112" s="8"/>
      <c r="Q2112" s="8"/>
    </row>
    <row r="2113" spans="1:17" ht="18" customHeight="1" x14ac:dyDescent="0.3">
      <c r="A2113" s="8"/>
      <c r="B2113" s="8"/>
      <c r="C2113" s="8"/>
      <c r="D2113" s="8"/>
      <c r="E2113" s="8"/>
      <c r="F2113" s="8"/>
      <c r="G2113" s="8"/>
      <c r="H2113" s="8"/>
      <c r="I2113" s="8"/>
      <c r="J2113" s="8"/>
      <c r="K2113" s="8"/>
      <c r="L2113" s="8"/>
      <c r="M2113" s="8"/>
      <c r="N2113" s="8"/>
      <c r="O2113" s="8"/>
      <c r="P2113" s="8"/>
      <c r="Q2113" s="8"/>
    </row>
    <row r="2114" spans="1:17" ht="18" customHeight="1" x14ac:dyDescent="0.3">
      <c r="A2114" s="8"/>
      <c r="B2114" s="8"/>
      <c r="C2114" s="8"/>
      <c r="D2114" s="8"/>
      <c r="E2114" s="8"/>
      <c r="F2114" s="8"/>
      <c r="G2114" s="8"/>
      <c r="H2114" s="8"/>
      <c r="I2114" s="8"/>
      <c r="J2114" s="8"/>
      <c r="K2114" s="8"/>
      <c r="L2114" s="8"/>
      <c r="M2114" s="8"/>
      <c r="N2114" s="8"/>
      <c r="O2114" s="8"/>
      <c r="P2114" s="8"/>
      <c r="Q2114" s="8"/>
    </row>
    <row r="2115" spans="1:17" ht="18" customHeight="1" x14ac:dyDescent="0.3">
      <c r="A2115" s="8"/>
      <c r="B2115" s="8"/>
      <c r="C2115" s="8"/>
      <c r="D2115" s="8"/>
      <c r="E2115" s="8"/>
      <c r="F2115" s="8"/>
      <c r="G2115" s="8"/>
      <c r="H2115" s="8"/>
      <c r="I2115" s="8"/>
      <c r="J2115" s="8"/>
      <c r="K2115" s="8"/>
      <c r="L2115" s="8"/>
      <c r="M2115" s="8"/>
      <c r="N2115" s="8"/>
      <c r="O2115" s="8"/>
      <c r="P2115" s="8"/>
      <c r="Q2115" s="8"/>
    </row>
    <row r="2116" spans="1:17" ht="18" customHeight="1" x14ac:dyDescent="0.3">
      <c r="A2116" s="8"/>
      <c r="B2116" s="8"/>
      <c r="C2116" s="8"/>
      <c r="D2116" s="8"/>
      <c r="E2116" s="8"/>
      <c r="F2116" s="8"/>
      <c r="G2116" s="8"/>
      <c r="H2116" s="8"/>
      <c r="I2116" s="8"/>
      <c r="J2116" s="8"/>
      <c r="K2116" s="8"/>
      <c r="L2116" s="8"/>
      <c r="M2116" s="8"/>
      <c r="N2116" s="8"/>
      <c r="O2116" s="8"/>
      <c r="P2116" s="8"/>
      <c r="Q2116" s="8"/>
    </row>
    <row r="2117" spans="1:17" ht="18" customHeight="1" x14ac:dyDescent="0.3">
      <c r="A2117" s="8"/>
      <c r="B2117" s="8"/>
      <c r="C2117" s="8"/>
      <c r="D2117" s="8"/>
      <c r="E2117" s="8"/>
      <c r="F2117" s="8"/>
      <c r="G2117" s="8"/>
      <c r="H2117" s="8"/>
      <c r="I2117" s="8"/>
      <c r="J2117" s="8"/>
      <c r="K2117" s="8"/>
      <c r="L2117" s="8"/>
      <c r="M2117" s="8"/>
      <c r="N2117" s="8"/>
      <c r="O2117" s="8"/>
      <c r="P2117" s="8"/>
      <c r="Q2117" s="8"/>
    </row>
    <row r="2118" spans="1:17" ht="18" customHeight="1" x14ac:dyDescent="0.3">
      <c r="A2118" s="8"/>
      <c r="B2118" s="8"/>
      <c r="C2118" s="8"/>
      <c r="D2118" s="8"/>
      <c r="E2118" s="8"/>
      <c r="F2118" s="8"/>
      <c r="G2118" s="8"/>
      <c r="H2118" s="8"/>
      <c r="I2118" s="8"/>
      <c r="J2118" s="8"/>
      <c r="K2118" s="8"/>
      <c r="L2118" s="8"/>
      <c r="M2118" s="8"/>
      <c r="N2118" s="8"/>
      <c r="O2118" s="8"/>
      <c r="P2118" s="8"/>
      <c r="Q2118" s="8"/>
    </row>
    <row r="2119" spans="1:17" ht="18" customHeight="1" x14ac:dyDescent="0.3">
      <c r="A2119" s="8"/>
      <c r="B2119" s="8"/>
      <c r="C2119" s="8"/>
      <c r="D2119" s="8"/>
      <c r="E2119" s="8"/>
      <c r="F2119" s="8"/>
      <c r="G2119" s="8"/>
      <c r="H2119" s="8"/>
      <c r="I2119" s="8"/>
      <c r="J2119" s="8"/>
      <c r="K2119" s="8"/>
      <c r="L2119" s="8"/>
      <c r="M2119" s="8"/>
      <c r="N2119" s="8"/>
      <c r="O2119" s="8"/>
      <c r="P2119" s="8"/>
      <c r="Q2119" s="8"/>
    </row>
    <row r="2120" spans="1:17" ht="18" customHeight="1" x14ac:dyDescent="0.3">
      <c r="A2120" s="8"/>
      <c r="B2120" s="8"/>
      <c r="C2120" s="8"/>
      <c r="D2120" s="8"/>
      <c r="E2120" s="8"/>
      <c r="F2120" s="8"/>
      <c r="G2120" s="8"/>
      <c r="H2120" s="8"/>
      <c r="I2120" s="8"/>
      <c r="J2120" s="8"/>
      <c r="K2120" s="8"/>
      <c r="L2120" s="8"/>
      <c r="M2120" s="8"/>
      <c r="N2120" s="8"/>
      <c r="O2120" s="8"/>
      <c r="P2120" s="8"/>
      <c r="Q2120" s="8"/>
    </row>
    <row r="2121" spans="1:17" ht="18" customHeight="1" x14ac:dyDescent="0.3">
      <c r="A2121" s="8"/>
      <c r="B2121" s="8"/>
      <c r="C2121" s="8"/>
      <c r="D2121" s="8"/>
      <c r="E2121" s="8"/>
      <c r="F2121" s="8"/>
      <c r="G2121" s="8"/>
      <c r="H2121" s="8"/>
      <c r="I2121" s="8"/>
      <c r="J2121" s="8"/>
      <c r="K2121" s="8"/>
      <c r="L2121" s="8"/>
      <c r="M2121" s="8"/>
      <c r="N2121" s="8"/>
      <c r="O2121" s="8"/>
      <c r="P2121" s="8"/>
      <c r="Q2121" s="8"/>
    </row>
    <row r="2122" spans="1:17" ht="18" customHeight="1" x14ac:dyDescent="0.3">
      <c r="A2122" s="8"/>
      <c r="B2122" s="8"/>
      <c r="C2122" s="8"/>
      <c r="D2122" s="8"/>
      <c r="E2122" s="8"/>
      <c r="F2122" s="8"/>
      <c r="G2122" s="8"/>
      <c r="H2122" s="8"/>
      <c r="I2122" s="8"/>
      <c r="J2122" s="8"/>
      <c r="K2122" s="8"/>
      <c r="L2122" s="8"/>
      <c r="M2122" s="8"/>
      <c r="N2122" s="8"/>
      <c r="O2122" s="8"/>
      <c r="P2122" s="8"/>
      <c r="Q2122" s="8"/>
    </row>
    <row r="2123" spans="1:17" ht="18" customHeight="1" x14ac:dyDescent="0.3">
      <c r="A2123" s="8"/>
      <c r="B2123" s="8"/>
      <c r="C2123" s="8"/>
      <c r="D2123" s="8"/>
      <c r="E2123" s="8"/>
      <c r="F2123" s="8"/>
      <c r="G2123" s="8"/>
      <c r="H2123" s="8"/>
      <c r="I2123" s="8"/>
      <c r="J2123" s="8"/>
      <c r="K2123" s="8"/>
      <c r="L2123" s="8"/>
      <c r="M2123" s="8"/>
      <c r="N2123" s="8"/>
      <c r="O2123" s="8"/>
      <c r="P2123" s="8"/>
      <c r="Q2123" s="8"/>
    </row>
    <row r="2124" spans="1:17" ht="18" customHeight="1" x14ac:dyDescent="0.3">
      <c r="A2124" s="8"/>
      <c r="B2124" s="8"/>
      <c r="C2124" s="8"/>
      <c r="D2124" s="8"/>
      <c r="E2124" s="8"/>
      <c r="F2124" s="8"/>
      <c r="G2124" s="8"/>
      <c r="H2124" s="8"/>
      <c r="I2124" s="8"/>
      <c r="J2124" s="8"/>
      <c r="K2124" s="8"/>
      <c r="L2124" s="8"/>
      <c r="M2124" s="8"/>
      <c r="N2124" s="8"/>
      <c r="O2124" s="8"/>
      <c r="P2124" s="8"/>
      <c r="Q2124" s="8"/>
    </row>
    <row r="2125" spans="1:17" ht="18" customHeight="1" x14ac:dyDescent="0.3">
      <c r="A2125" s="8"/>
      <c r="B2125" s="8"/>
      <c r="C2125" s="8"/>
      <c r="D2125" s="8"/>
      <c r="E2125" s="8"/>
      <c r="F2125" s="8"/>
      <c r="G2125" s="8"/>
      <c r="H2125" s="8"/>
      <c r="I2125" s="8"/>
      <c r="J2125" s="8"/>
      <c r="K2125" s="8"/>
      <c r="L2125" s="8"/>
      <c r="M2125" s="8"/>
      <c r="N2125" s="8"/>
      <c r="O2125" s="8"/>
      <c r="P2125" s="8"/>
      <c r="Q2125" s="8"/>
    </row>
    <row r="2126" spans="1:17" ht="18" customHeight="1" x14ac:dyDescent="0.3">
      <c r="A2126" s="8"/>
      <c r="B2126" s="8"/>
      <c r="C2126" s="8"/>
      <c r="D2126" s="8"/>
      <c r="E2126" s="8"/>
      <c r="F2126" s="8"/>
      <c r="G2126" s="8"/>
      <c r="H2126" s="8"/>
      <c r="I2126" s="8"/>
      <c r="J2126" s="8"/>
      <c r="K2126" s="8"/>
      <c r="L2126" s="8"/>
      <c r="M2126" s="8"/>
      <c r="N2126" s="8"/>
      <c r="O2126" s="8"/>
      <c r="P2126" s="8"/>
      <c r="Q2126" s="8"/>
    </row>
    <row r="2127" spans="1:17" ht="18" customHeight="1" x14ac:dyDescent="0.3">
      <c r="A2127" s="8"/>
      <c r="B2127" s="8"/>
      <c r="C2127" s="8"/>
      <c r="D2127" s="8"/>
      <c r="E2127" s="8"/>
      <c r="F2127" s="8"/>
      <c r="G2127" s="8"/>
      <c r="H2127" s="8"/>
      <c r="I2127" s="8"/>
      <c r="J2127" s="8"/>
      <c r="K2127" s="8"/>
      <c r="L2127" s="8"/>
      <c r="M2127" s="8"/>
      <c r="N2127" s="8"/>
      <c r="O2127" s="8"/>
      <c r="P2127" s="8"/>
      <c r="Q2127" s="8"/>
    </row>
    <row r="2128" spans="1:17" ht="18" customHeight="1" x14ac:dyDescent="0.3">
      <c r="A2128" s="8"/>
      <c r="B2128" s="8"/>
      <c r="C2128" s="8"/>
      <c r="D2128" s="8"/>
      <c r="E2128" s="8"/>
      <c r="F2128" s="8"/>
      <c r="G2128" s="8"/>
      <c r="H2128" s="8"/>
      <c r="I2128" s="8"/>
      <c r="J2128" s="8"/>
      <c r="K2128" s="8"/>
      <c r="L2128" s="8"/>
      <c r="M2128" s="8"/>
      <c r="N2128" s="8"/>
      <c r="O2128" s="8"/>
      <c r="P2128" s="8"/>
      <c r="Q2128" s="8"/>
    </row>
    <row r="2129" spans="1:17" ht="18" customHeight="1" x14ac:dyDescent="0.3">
      <c r="A2129" s="8"/>
      <c r="B2129" s="8"/>
      <c r="C2129" s="8"/>
      <c r="D2129" s="8"/>
      <c r="E2129" s="8"/>
      <c r="F2129" s="8"/>
      <c r="G2129" s="8"/>
      <c r="H2129" s="8"/>
      <c r="I2129" s="8"/>
      <c r="J2129" s="8"/>
      <c r="K2129" s="8"/>
      <c r="L2129" s="8"/>
      <c r="M2129" s="8"/>
      <c r="N2129" s="8"/>
      <c r="O2129" s="8"/>
      <c r="P2129" s="8"/>
      <c r="Q2129" s="8"/>
    </row>
    <row r="2130" spans="1:17" ht="18" customHeight="1" x14ac:dyDescent="0.3">
      <c r="A2130" s="8"/>
      <c r="B2130" s="8"/>
      <c r="C2130" s="8"/>
      <c r="D2130" s="8"/>
      <c r="E2130" s="8"/>
      <c r="F2130" s="8"/>
      <c r="G2130" s="8"/>
      <c r="H2130" s="8"/>
      <c r="I2130" s="8"/>
      <c r="J2130" s="8"/>
      <c r="K2130" s="8"/>
      <c r="L2130" s="8"/>
      <c r="M2130" s="8"/>
      <c r="N2130" s="8"/>
      <c r="O2130" s="8"/>
      <c r="P2130" s="8"/>
      <c r="Q2130" s="8"/>
    </row>
    <row r="2131" spans="1:17" ht="18" customHeight="1" x14ac:dyDescent="0.3">
      <c r="A2131" s="8"/>
      <c r="B2131" s="8"/>
      <c r="C2131" s="8"/>
      <c r="D2131" s="8"/>
      <c r="E2131" s="8"/>
      <c r="F2131" s="8"/>
      <c r="G2131" s="8"/>
      <c r="H2131" s="8"/>
      <c r="I2131" s="8"/>
      <c r="J2131" s="8"/>
      <c r="K2131" s="8"/>
      <c r="L2131" s="8"/>
      <c r="M2131" s="8"/>
      <c r="N2131" s="8"/>
      <c r="O2131" s="8"/>
      <c r="P2131" s="8"/>
      <c r="Q2131" s="8"/>
    </row>
    <row r="2132" spans="1:17" ht="18" customHeight="1" x14ac:dyDescent="0.3">
      <c r="A2132" s="8"/>
      <c r="B2132" s="8"/>
      <c r="C2132" s="8"/>
      <c r="D2132" s="8"/>
      <c r="E2132" s="8"/>
      <c r="F2132" s="8"/>
      <c r="G2132" s="8"/>
      <c r="H2132" s="8"/>
      <c r="I2132" s="8"/>
      <c r="J2132" s="8"/>
      <c r="K2132" s="8"/>
      <c r="L2132" s="8"/>
      <c r="M2132" s="8"/>
      <c r="N2132" s="8"/>
      <c r="O2132" s="8"/>
      <c r="P2132" s="8"/>
      <c r="Q2132" s="8"/>
    </row>
    <row r="2133" spans="1:17" ht="18" customHeight="1" x14ac:dyDescent="0.3">
      <c r="A2133" s="8"/>
      <c r="B2133" s="8"/>
      <c r="C2133" s="8"/>
      <c r="D2133" s="8"/>
      <c r="E2133" s="8"/>
      <c r="F2133" s="8"/>
      <c r="G2133" s="8"/>
      <c r="H2133" s="8"/>
      <c r="I2133" s="8"/>
      <c r="J2133" s="8"/>
      <c r="K2133" s="8"/>
      <c r="L2133" s="8"/>
      <c r="M2133" s="8"/>
      <c r="N2133" s="8"/>
      <c r="O2133" s="8"/>
      <c r="P2133" s="8"/>
      <c r="Q2133" s="8"/>
    </row>
    <row r="2134" spans="1:17" ht="18" customHeight="1" x14ac:dyDescent="0.3">
      <c r="A2134" s="8"/>
      <c r="B2134" s="8"/>
      <c r="C2134" s="8"/>
      <c r="D2134" s="8"/>
      <c r="E2134" s="8"/>
      <c r="F2134" s="8"/>
      <c r="G2134" s="8"/>
      <c r="H2134" s="8"/>
      <c r="I2134" s="8"/>
      <c r="J2134" s="8"/>
      <c r="K2134" s="8"/>
      <c r="L2134" s="8"/>
      <c r="M2134" s="8"/>
      <c r="N2134" s="8"/>
      <c r="O2134" s="8"/>
      <c r="P2134" s="8"/>
      <c r="Q2134" s="8"/>
    </row>
    <row r="2135" spans="1:17" ht="18" customHeight="1" x14ac:dyDescent="0.3">
      <c r="A2135" s="8"/>
      <c r="B2135" s="8"/>
      <c r="C2135" s="8"/>
      <c r="D2135" s="8"/>
      <c r="E2135" s="8"/>
      <c r="F2135" s="8"/>
      <c r="G2135" s="8"/>
      <c r="H2135" s="8"/>
      <c r="I2135" s="8"/>
      <c r="J2135" s="8"/>
      <c r="K2135" s="8"/>
      <c r="L2135" s="8"/>
      <c r="M2135" s="8"/>
      <c r="N2135" s="8"/>
      <c r="O2135" s="8"/>
      <c r="P2135" s="8"/>
      <c r="Q2135" s="8"/>
    </row>
    <row r="2136" spans="1:17" ht="18" customHeight="1" x14ac:dyDescent="0.3">
      <c r="A2136" s="8"/>
      <c r="B2136" s="8"/>
      <c r="C2136" s="8"/>
      <c r="D2136" s="8"/>
      <c r="E2136" s="8"/>
      <c r="F2136" s="8"/>
      <c r="G2136" s="8"/>
      <c r="H2136" s="8"/>
      <c r="I2136" s="8"/>
      <c r="J2136" s="8"/>
      <c r="K2136" s="8"/>
      <c r="L2136" s="8"/>
      <c r="M2136" s="8"/>
      <c r="N2136" s="8"/>
      <c r="O2136" s="8"/>
      <c r="P2136" s="8"/>
      <c r="Q2136" s="8"/>
    </row>
    <row r="2137" spans="1:17" ht="18" customHeight="1" x14ac:dyDescent="0.3">
      <c r="A2137" s="8"/>
      <c r="B2137" s="8"/>
      <c r="C2137" s="8"/>
      <c r="D2137" s="8"/>
      <c r="E2137" s="8"/>
      <c r="F2137" s="8"/>
      <c r="G2137" s="8"/>
      <c r="H2137" s="8"/>
      <c r="I2137" s="8"/>
      <c r="J2137" s="8"/>
      <c r="K2137" s="8"/>
      <c r="L2137" s="8"/>
      <c r="M2137" s="8"/>
      <c r="N2137" s="8"/>
      <c r="O2137" s="8"/>
      <c r="P2137" s="8"/>
      <c r="Q2137" s="8"/>
    </row>
    <row r="2138" spans="1:17" ht="18" customHeight="1" x14ac:dyDescent="0.3">
      <c r="A2138" s="8"/>
      <c r="B2138" s="8"/>
      <c r="C2138" s="8"/>
      <c r="D2138" s="8"/>
      <c r="E2138" s="8"/>
      <c r="F2138" s="8"/>
      <c r="G2138" s="8"/>
      <c r="H2138" s="8"/>
      <c r="I2138" s="8"/>
      <c r="J2138" s="8"/>
      <c r="K2138" s="8"/>
      <c r="L2138" s="8"/>
      <c r="M2138" s="8"/>
      <c r="N2138" s="8"/>
      <c r="O2138" s="8"/>
      <c r="P2138" s="8"/>
      <c r="Q2138" s="8"/>
    </row>
    <row r="2139" spans="1:17" ht="18" customHeight="1" x14ac:dyDescent="0.3">
      <c r="A2139" s="8"/>
      <c r="B2139" s="8"/>
      <c r="C2139" s="8"/>
      <c r="D2139" s="8"/>
      <c r="E2139" s="8"/>
      <c r="F2139" s="8"/>
      <c r="G2139" s="8"/>
      <c r="H2139" s="8"/>
      <c r="I2139" s="8"/>
      <c r="J2139" s="8"/>
      <c r="K2139" s="8"/>
      <c r="L2139" s="8"/>
      <c r="M2139" s="8"/>
      <c r="N2139" s="8"/>
      <c r="O2139" s="8"/>
      <c r="P2139" s="8"/>
      <c r="Q2139" s="8"/>
    </row>
    <row r="2140" spans="1:17" ht="18" customHeight="1" x14ac:dyDescent="0.3">
      <c r="A2140" s="8"/>
      <c r="B2140" s="8"/>
      <c r="C2140" s="8"/>
      <c r="D2140" s="8"/>
      <c r="E2140" s="8"/>
      <c r="F2140" s="8"/>
      <c r="G2140" s="8"/>
      <c r="H2140" s="8"/>
      <c r="I2140" s="8"/>
      <c r="J2140" s="8"/>
      <c r="K2140" s="8"/>
      <c r="L2140" s="8"/>
      <c r="M2140" s="8"/>
      <c r="N2140" s="8"/>
      <c r="O2140" s="8"/>
      <c r="P2140" s="8"/>
      <c r="Q2140" s="8"/>
    </row>
    <row r="2141" spans="1:17" ht="18" customHeight="1" x14ac:dyDescent="0.3">
      <c r="A2141" s="8"/>
      <c r="B2141" s="8"/>
      <c r="C2141" s="8"/>
      <c r="D2141" s="8"/>
      <c r="E2141" s="8"/>
      <c r="F2141" s="8"/>
      <c r="G2141" s="8"/>
      <c r="H2141" s="8"/>
      <c r="I2141" s="8"/>
      <c r="J2141" s="8"/>
      <c r="K2141" s="8"/>
      <c r="L2141" s="8"/>
      <c r="M2141" s="8"/>
      <c r="N2141" s="8"/>
      <c r="O2141" s="8"/>
      <c r="P2141" s="8"/>
      <c r="Q2141" s="8"/>
    </row>
    <row r="2142" spans="1:17" ht="18" customHeight="1" x14ac:dyDescent="0.3">
      <c r="A2142" s="8"/>
      <c r="B2142" s="8"/>
      <c r="C2142" s="8"/>
      <c r="D2142" s="8"/>
      <c r="E2142" s="8"/>
      <c r="F2142" s="8"/>
      <c r="G2142" s="8"/>
      <c r="H2142" s="8"/>
      <c r="I2142" s="8"/>
      <c r="J2142" s="8"/>
      <c r="K2142" s="8"/>
      <c r="L2142" s="8"/>
      <c r="M2142" s="8"/>
      <c r="N2142" s="8"/>
      <c r="O2142" s="8"/>
      <c r="P2142" s="8"/>
      <c r="Q2142" s="8"/>
    </row>
    <row r="2143" spans="1:17" ht="18" customHeight="1" x14ac:dyDescent="0.3">
      <c r="A2143" s="8"/>
      <c r="B2143" s="8"/>
      <c r="C2143" s="8"/>
      <c r="D2143" s="8"/>
      <c r="E2143" s="8"/>
      <c r="F2143" s="8"/>
      <c r="G2143" s="8"/>
      <c r="H2143" s="8"/>
      <c r="I2143" s="8"/>
      <c r="J2143" s="8"/>
      <c r="K2143" s="8"/>
      <c r="L2143" s="8"/>
      <c r="M2143" s="8"/>
      <c r="N2143" s="8"/>
      <c r="O2143" s="8"/>
      <c r="P2143" s="8"/>
      <c r="Q2143" s="8"/>
    </row>
    <row r="2144" spans="1:17" ht="18" customHeight="1" x14ac:dyDescent="0.3">
      <c r="A2144" s="8"/>
      <c r="B2144" s="8"/>
      <c r="C2144" s="8"/>
      <c r="D2144" s="8"/>
      <c r="E2144" s="8"/>
      <c r="F2144" s="8"/>
      <c r="G2144" s="8"/>
      <c r="H2144" s="8"/>
      <c r="I2144" s="8"/>
      <c r="J2144" s="8"/>
      <c r="K2144" s="8"/>
      <c r="L2144" s="8"/>
      <c r="M2144" s="8"/>
      <c r="N2144" s="8"/>
      <c r="O2144" s="8"/>
      <c r="P2144" s="8"/>
      <c r="Q2144" s="8"/>
    </row>
    <row r="2145" spans="1:17" ht="18" customHeight="1" x14ac:dyDescent="0.3">
      <c r="A2145" s="8"/>
      <c r="B2145" s="8"/>
      <c r="C2145" s="8"/>
      <c r="D2145" s="8"/>
      <c r="E2145" s="8"/>
      <c r="F2145" s="8"/>
      <c r="G2145" s="8"/>
      <c r="H2145" s="8"/>
      <c r="I2145" s="8"/>
      <c r="J2145" s="8"/>
      <c r="K2145" s="8"/>
      <c r="L2145" s="8"/>
      <c r="M2145" s="8"/>
      <c r="N2145" s="8"/>
      <c r="O2145" s="8"/>
      <c r="P2145" s="8"/>
      <c r="Q2145" s="8"/>
    </row>
    <row r="2146" spans="1:17" ht="18" customHeight="1" x14ac:dyDescent="0.3">
      <c r="A2146" s="8"/>
      <c r="B2146" s="8"/>
      <c r="C2146" s="8"/>
      <c r="D2146" s="8"/>
      <c r="E2146" s="8"/>
      <c r="F2146" s="8"/>
      <c r="G2146" s="8"/>
      <c r="H2146" s="8"/>
      <c r="I2146" s="8"/>
      <c r="J2146" s="8"/>
      <c r="K2146" s="8"/>
      <c r="L2146" s="8"/>
      <c r="M2146" s="8"/>
      <c r="N2146" s="8"/>
      <c r="O2146" s="8"/>
      <c r="P2146" s="8"/>
      <c r="Q2146" s="8"/>
    </row>
    <row r="2147" spans="1:17" ht="18" customHeight="1" x14ac:dyDescent="0.3">
      <c r="A2147" s="8"/>
      <c r="B2147" s="8"/>
      <c r="C2147" s="8"/>
      <c r="D2147" s="8"/>
      <c r="E2147" s="8"/>
      <c r="F2147" s="8"/>
      <c r="G2147" s="8"/>
      <c r="H2147" s="8"/>
      <c r="I2147" s="8"/>
      <c r="J2147" s="8"/>
      <c r="K2147" s="8"/>
      <c r="L2147" s="8"/>
      <c r="M2147" s="8"/>
      <c r="N2147" s="8"/>
      <c r="O2147" s="8"/>
      <c r="P2147" s="8"/>
      <c r="Q2147" s="8"/>
    </row>
    <row r="2148" spans="1:17" ht="18" customHeight="1" x14ac:dyDescent="0.3">
      <c r="A2148" s="8"/>
      <c r="B2148" s="8"/>
      <c r="C2148" s="8"/>
      <c r="D2148" s="8"/>
      <c r="E2148" s="8"/>
      <c r="F2148" s="8"/>
      <c r="G2148" s="8"/>
      <c r="H2148" s="8"/>
      <c r="I2148" s="8"/>
      <c r="J2148" s="8"/>
      <c r="K2148" s="8"/>
      <c r="L2148" s="8"/>
      <c r="M2148" s="8"/>
      <c r="N2148" s="8"/>
      <c r="O2148" s="8"/>
      <c r="P2148" s="8"/>
      <c r="Q2148" s="8"/>
    </row>
    <row r="2149" spans="1:17" ht="18" customHeight="1" x14ac:dyDescent="0.3">
      <c r="A2149" s="8"/>
      <c r="B2149" s="8"/>
      <c r="C2149" s="8"/>
      <c r="D2149" s="8"/>
      <c r="E2149" s="8"/>
      <c r="F2149" s="8"/>
      <c r="G2149" s="8"/>
      <c r="H2149" s="8"/>
      <c r="I2149" s="8"/>
      <c r="J2149" s="8"/>
      <c r="K2149" s="8"/>
      <c r="L2149" s="8"/>
      <c r="M2149" s="8"/>
      <c r="N2149" s="8"/>
      <c r="O2149" s="8"/>
      <c r="P2149" s="8"/>
      <c r="Q2149" s="8"/>
    </row>
    <row r="2150" spans="1:17" ht="18" customHeight="1" x14ac:dyDescent="0.3">
      <c r="A2150" s="8"/>
      <c r="B2150" s="8"/>
      <c r="C2150" s="8"/>
      <c r="D2150" s="8"/>
      <c r="E2150" s="8"/>
      <c r="F2150" s="8"/>
      <c r="G2150" s="8"/>
      <c r="H2150" s="8"/>
      <c r="I2150" s="8"/>
      <c r="J2150" s="8"/>
      <c r="K2150" s="8"/>
      <c r="L2150" s="8"/>
      <c r="M2150" s="8"/>
      <c r="N2150" s="8"/>
      <c r="O2150" s="8"/>
      <c r="P2150" s="8"/>
      <c r="Q2150" s="8"/>
    </row>
    <row r="2151" spans="1:17" ht="18" customHeight="1" x14ac:dyDescent="0.3">
      <c r="A2151" s="8"/>
      <c r="B2151" s="8"/>
      <c r="C2151" s="8"/>
      <c r="D2151" s="8"/>
      <c r="E2151" s="8"/>
      <c r="F2151" s="8"/>
      <c r="G2151" s="8"/>
      <c r="H2151" s="8"/>
      <c r="I2151" s="8"/>
      <c r="J2151" s="8"/>
      <c r="K2151" s="8"/>
      <c r="L2151" s="8"/>
      <c r="M2151" s="8"/>
      <c r="N2151" s="8"/>
      <c r="O2151" s="8"/>
      <c r="P2151" s="8"/>
      <c r="Q2151" s="8"/>
    </row>
    <row r="2152" spans="1:17" ht="18" customHeight="1" x14ac:dyDescent="0.3">
      <c r="A2152" s="8"/>
      <c r="B2152" s="8"/>
      <c r="C2152" s="8"/>
      <c r="D2152" s="8"/>
      <c r="E2152" s="8"/>
      <c r="F2152" s="8"/>
      <c r="G2152" s="8"/>
      <c r="H2152" s="8"/>
      <c r="I2152" s="8"/>
      <c r="J2152" s="8"/>
      <c r="K2152" s="8"/>
      <c r="L2152" s="8"/>
      <c r="M2152" s="8"/>
      <c r="N2152" s="8"/>
      <c r="O2152" s="8"/>
      <c r="P2152" s="8"/>
      <c r="Q2152" s="8"/>
    </row>
    <row r="2153" spans="1:17" ht="18" customHeight="1" x14ac:dyDescent="0.3">
      <c r="A2153" s="8"/>
      <c r="B2153" s="8"/>
      <c r="C2153" s="8"/>
      <c r="D2153" s="8"/>
      <c r="E2153" s="8"/>
      <c r="F2153" s="8"/>
      <c r="G2153" s="8"/>
      <c r="H2153" s="8"/>
      <c r="I2153" s="8"/>
      <c r="J2153" s="8"/>
      <c r="K2153" s="8"/>
      <c r="L2153" s="8"/>
      <c r="M2153" s="8"/>
      <c r="N2153" s="8"/>
      <c r="O2153" s="8"/>
      <c r="P2153" s="8"/>
      <c r="Q2153" s="8"/>
    </row>
    <row r="2154" spans="1:17" ht="18" customHeight="1" x14ac:dyDescent="0.3">
      <c r="A2154" s="8"/>
      <c r="B2154" s="8"/>
      <c r="C2154" s="8"/>
      <c r="D2154" s="8"/>
      <c r="E2154" s="8"/>
      <c r="F2154" s="8"/>
      <c r="G2154" s="8"/>
      <c r="H2154" s="8"/>
      <c r="I2154" s="8"/>
      <c r="J2154" s="8"/>
      <c r="K2154" s="8"/>
      <c r="L2154" s="8"/>
      <c r="M2154" s="8"/>
      <c r="N2154" s="8"/>
      <c r="O2154" s="8"/>
      <c r="P2154" s="8"/>
      <c r="Q2154" s="8"/>
    </row>
    <row r="2155" spans="1:17" ht="18" customHeight="1" x14ac:dyDescent="0.3">
      <c r="A2155" s="8"/>
      <c r="B2155" s="8"/>
      <c r="C2155" s="8"/>
      <c r="D2155" s="8"/>
      <c r="E2155" s="8"/>
      <c r="F2155" s="8"/>
      <c r="G2155" s="8"/>
      <c r="H2155" s="8"/>
      <c r="I2155" s="8"/>
      <c r="J2155" s="8"/>
      <c r="K2155" s="8"/>
      <c r="L2155" s="8"/>
      <c r="M2155" s="8"/>
      <c r="N2155" s="8"/>
      <c r="O2155" s="8"/>
      <c r="P2155" s="8"/>
      <c r="Q2155" s="8"/>
    </row>
    <row r="2156" spans="1:17" ht="18" customHeight="1" x14ac:dyDescent="0.3">
      <c r="A2156" s="8"/>
      <c r="B2156" s="8"/>
      <c r="C2156" s="8"/>
      <c r="D2156" s="8"/>
      <c r="E2156" s="8"/>
      <c r="F2156" s="8"/>
      <c r="G2156" s="8"/>
      <c r="H2156" s="8"/>
      <c r="I2156" s="8"/>
      <c r="J2156" s="8"/>
      <c r="K2156" s="8"/>
      <c r="L2156" s="8"/>
      <c r="M2156" s="8"/>
      <c r="N2156" s="8"/>
      <c r="O2156" s="8"/>
      <c r="P2156" s="8"/>
      <c r="Q2156" s="8"/>
    </row>
    <row r="2157" spans="1:17" ht="18" customHeight="1" x14ac:dyDescent="0.3">
      <c r="A2157" s="8"/>
      <c r="B2157" s="8"/>
      <c r="C2157" s="8"/>
      <c r="D2157" s="8"/>
      <c r="E2157" s="8"/>
      <c r="F2157" s="8"/>
      <c r="G2157" s="8"/>
      <c r="H2157" s="8"/>
      <c r="I2157" s="8"/>
      <c r="J2157" s="8"/>
      <c r="K2157" s="8"/>
      <c r="L2157" s="8"/>
      <c r="M2157" s="8"/>
      <c r="N2157" s="8"/>
      <c r="O2157" s="8"/>
      <c r="P2157" s="8"/>
      <c r="Q2157" s="8"/>
    </row>
    <row r="2158" spans="1:17" ht="18" customHeight="1" x14ac:dyDescent="0.3">
      <c r="A2158" s="8"/>
      <c r="B2158" s="8"/>
      <c r="C2158" s="8"/>
      <c r="D2158" s="8"/>
      <c r="E2158" s="8"/>
      <c r="F2158" s="8"/>
      <c r="G2158" s="8"/>
      <c r="H2158" s="8"/>
      <c r="I2158" s="8"/>
      <c r="J2158" s="8"/>
      <c r="K2158" s="8"/>
      <c r="L2158" s="8"/>
      <c r="M2158" s="8"/>
      <c r="N2158" s="8"/>
      <c r="O2158" s="8"/>
      <c r="P2158" s="8"/>
      <c r="Q2158" s="8"/>
    </row>
    <row r="2159" spans="1:17" ht="18" customHeight="1" x14ac:dyDescent="0.3">
      <c r="A2159" s="8"/>
      <c r="B2159" s="8"/>
      <c r="C2159" s="8"/>
      <c r="D2159" s="8"/>
      <c r="E2159" s="8"/>
      <c r="F2159" s="8"/>
      <c r="G2159" s="8"/>
      <c r="H2159" s="8"/>
      <c r="I2159" s="8"/>
      <c r="J2159" s="8"/>
      <c r="K2159" s="8"/>
      <c r="L2159" s="8"/>
      <c r="M2159" s="8"/>
      <c r="N2159" s="8"/>
      <c r="O2159" s="8"/>
      <c r="P2159" s="8"/>
      <c r="Q2159" s="8"/>
    </row>
  </sheetData>
  <sheetProtection formatCells="0" formatColumns="0" formatRows="0" insertColumns="0" insertRows="0" insertHyperlinks="0" deleteColumns="0" deleteRows="0" sort="0" autoFilter="0" pivotTables="0"/>
  <autoFilter ref="A1:A323"/>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159"/>
  <sheetViews>
    <sheetView workbookViewId="0">
      <selection sqref="A1:XFD1048576"/>
    </sheetView>
  </sheetViews>
  <sheetFormatPr baseColWidth="10" defaultColWidth="11.88671875" defaultRowHeight="18" customHeight="1" x14ac:dyDescent="0.3"/>
  <cols>
    <col min="1" max="3" width="11.88671875" customWidth="1"/>
    <col min="4" max="4" width="15.6640625" bestFit="1" customWidth="1"/>
    <col min="5" max="5" width="23.6640625" bestFit="1" customWidth="1"/>
    <col min="6" max="6" width="15" bestFit="1" customWidth="1"/>
    <col min="7" max="7" width="23" bestFit="1" customWidth="1"/>
    <col min="8" max="8" width="14.88671875" bestFit="1" customWidth="1"/>
    <col min="9" max="9" width="22.88671875" bestFit="1" customWidth="1"/>
    <col min="10" max="10" width="12.88671875" bestFit="1" customWidth="1"/>
    <col min="11" max="11" width="20.6640625" bestFit="1" customWidth="1"/>
    <col min="12" max="12" width="17.33203125" bestFit="1" customWidth="1"/>
    <col min="13" max="13" width="16.88671875" bestFit="1" customWidth="1"/>
    <col min="14" max="14" width="30.88671875" bestFit="1" customWidth="1"/>
    <col min="15" max="15" width="8.5546875" bestFit="1" customWidth="1"/>
    <col min="16" max="16" width="10.5546875" bestFit="1" customWidth="1"/>
    <col min="17" max="17" width="67.109375" bestFit="1" customWidth="1"/>
    <col min="18" max="18" width="74.44140625" bestFit="1" customWidth="1"/>
    <col min="19" max="19" width="12.33203125" bestFit="1" customWidth="1"/>
    <col min="20" max="21" width="11.88671875" customWidth="1"/>
  </cols>
  <sheetData>
    <row r="1" spans="1:19" ht="28.8" x14ac:dyDescent="0.3">
      <c r="A1" s="107" t="s">
        <v>481</v>
      </c>
      <c r="B1" s="107" t="s">
        <v>891</v>
      </c>
      <c r="C1" s="107" t="s">
        <v>892</v>
      </c>
      <c r="D1" s="107" t="s">
        <v>482</v>
      </c>
      <c r="E1" s="107" t="s">
        <v>483</v>
      </c>
      <c r="F1" s="107" t="s">
        <v>484</v>
      </c>
      <c r="G1" s="107" t="s">
        <v>485</v>
      </c>
      <c r="H1" s="107" t="s">
        <v>468</v>
      </c>
      <c r="I1" s="107" t="s">
        <v>486</v>
      </c>
      <c r="J1" s="107" t="s">
        <v>487</v>
      </c>
      <c r="K1" s="107" t="s">
        <v>488</v>
      </c>
      <c r="L1" s="107" t="s">
        <v>489</v>
      </c>
      <c r="M1" s="107" t="s">
        <v>490</v>
      </c>
      <c r="N1" s="107" t="s">
        <v>491</v>
      </c>
      <c r="O1" s="107" t="s">
        <v>466</v>
      </c>
      <c r="P1" s="107" t="s">
        <v>492</v>
      </c>
      <c r="Q1" s="107" t="s">
        <v>893</v>
      </c>
      <c r="R1" s="107" t="s">
        <v>894</v>
      </c>
      <c r="S1" s="107" t="s">
        <v>493</v>
      </c>
    </row>
    <row r="2" spans="1:19" ht="18" customHeight="1" x14ac:dyDescent="0.3">
      <c r="A2" s="8" t="s">
        <v>863</v>
      </c>
      <c r="B2" s="8" t="s">
        <v>941</v>
      </c>
      <c r="C2" s="8" t="s">
        <v>941</v>
      </c>
      <c r="D2" s="8" t="s">
        <v>655</v>
      </c>
      <c r="E2" s="8">
        <v>3</v>
      </c>
      <c r="F2" s="8" t="s">
        <v>663</v>
      </c>
      <c r="G2" s="8">
        <v>4</v>
      </c>
      <c r="H2" s="8" t="s">
        <v>660</v>
      </c>
      <c r="I2" s="8">
        <v>4</v>
      </c>
      <c r="J2" s="8" t="s">
        <v>654</v>
      </c>
      <c r="K2" s="8">
        <v>4</v>
      </c>
      <c r="L2" s="8" t="s">
        <v>494</v>
      </c>
      <c r="M2" s="8">
        <v>4</v>
      </c>
      <c r="N2" s="8" t="s">
        <v>319</v>
      </c>
      <c r="O2" s="8" t="s">
        <v>441</v>
      </c>
      <c r="P2" s="8" t="s">
        <v>936</v>
      </c>
      <c r="Q2" s="114" t="s">
        <v>1210</v>
      </c>
      <c r="R2" s="114" t="s">
        <v>1210</v>
      </c>
      <c r="S2" s="8"/>
    </row>
    <row r="3" spans="1:19" ht="18" customHeight="1" x14ac:dyDescent="0.3">
      <c r="A3" s="8" t="s">
        <v>863</v>
      </c>
      <c r="B3" s="8" t="s">
        <v>941</v>
      </c>
      <c r="C3" s="8" t="s">
        <v>941</v>
      </c>
      <c r="D3" s="8" t="s">
        <v>655</v>
      </c>
      <c r="E3" s="8">
        <v>3</v>
      </c>
      <c r="F3" s="8" t="s">
        <v>663</v>
      </c>
      <c r="G3" s="8">
        <v>4</v>
      </c>
      <c r="H3" s="8" t="s">
        <v>660</v>
      </c>
      <c r="I3" s="8">
        <v>4</v>
      </c>
      <c r="J3" s="8" t="s">
        <v>654</v>
      </c>
      <c r="K3" s="8">
        <v>4</v>
      </c>
      <c r="L3" s="8" t="s">
        <v>494</v>
      </c>
      <c r="M3" s="8">
        <v>4</v>
      </c>
      <c r="N3" s="8" t="s">
        <v>319</v>
      </c>
      <c r="O3" s="8" t="s">
        <v>442</v>
      </c>
      <c r="P3" s="8" t="s">
        <v>936</v>
      </c>
      <c r="Q3" s="114" t="s">
        <v>1210</v>
      </c>
      <c r="R3" s="114" t="s">
        <v>1210</v>
      </c>
      <c r="S3" s="8"/>
    </row>
    <row r="4" spans="1:19" ht="18" customHeight="1" x14ac:dyDescent="0.3">
      <c r="A4" s="8" t="s">
        <v>863</v>
      </c>
      <c r="B4" s="8" t="s">
        <v>941</v>
      </c>
      <c r="C4" s="8" t="s">
        <v>941</v>
      </c>
      <c r="D4" s="8" t="s">
        <v>655</v>
      </c>
      <c r="E4" s="8">
        <v>3</v>
      </c>
      <c r="F4" s="8" t="s">
        <v>663</v>
      </c>
      <c r="G4" s="8">
        <v>4</v>
      </c>
      <c r="H4" s="8" t="s">
        <v>660</v>
      </c>
      <c r="I4" s="8">
        <v>4</v>
      </c>
      <c r="J4" s="8" t="s">
        <v>654</v>
      </c>
      <c r="K4" s="8">
        <v>4</v>
      </c>
      <c r="L4" s="8" t="s">
        <v>494</v>
      </c>
      <c r="M4" s="8">
        <v>4</v>
      </c>
      <c r="N4" s="8" t="s">
        <v>319</v>
      </c>
      <c r="O4" s="8" t="s">
        <v>443</v>
      </c>
      <c r="P4" s="8" t="s">
        <v>936</v>
      </c>
      <c r="Q4" s="114" t="s">
        <v>1210</v>
      </c>
      <c r="R4" s="114" t="s">
        <v>1210</v>
      </c>
      <c r="S4" s="8"/>
    </row>
    <row r="5" spans="1:19" ht="18" customHeight="1" x14ac:dyDescent="0.3">
      <c r="A5" s="8" t="s">
        <v>863</v>
      </c>
      <c r="B5" s="8" t="s">
        <v>941</v>
      </c>
      <c r="C5" s="8" t="s">
        <v>941</v>
      </c>
      <c r="D5" s="8" t="s">
        <v>655</v>
      </c>
      <c r="E5" s="8">
        <v>3</v>
      </c>
      <c r="F5" s="8" t="s">
        <v>663</v>
      </c>
      <c r="G5" s="8">
        <v>4</v>
      </c>
      <c r="H5" s="8" t="s">
        <v>660</v>
      </c>
      <c r="I5" s="8">
        <v>4</v>
      </c>
      <c r="J5" s="8" t="s">
        <v>654</v>
      </c>
      <c r="K5" s="8">
        <v>4</v>
      </c>
      <c r="L5" s="8" t="s">
        <v>494</v>
      </c>
      <c r="M5" s="8">
        <v>4</v>
      </c>
      <c r="N5" s="8" t="s">
        <v>319</v>
      </c>
      <c r="O5" s="8" t="s">
        <v>444</v>
      </c>
      <c r="P5" s="8" t="s">
        <v>936</v>
      </c>
      <c r="Q5" s="114" t="s">
        <v>1210</v>
      </c>
      <c r="R5" s="114" t="s">
        <v>1210</v>
      </c>
      <c r="S5" s="8"/>
    </row>
    <row r="6" spans="1:19" ht="18" customHeight="1" x14ac:dyDescent="0.3">
      <c r="A6" s="8" t="s">
        <v>863</v>
      </c>
      <c r="B6" s="8" t="s">
        <v>941</v>
      </c>
      <c r="C6" s="8" t="s">
        <v>941</v>
      </c>
      <c r="D6" s="8" t="s">
        <v>655</v>
      </c>
      <c r="E6" s="8">
        <v>3</v>
      </c>
      <c r="F6" s="8" t="s">
        <v>663</v>
      </c>
      <c r="G6" s="8">
        <v>4</v>
      </c>
      <c r="H6" s="8" t="s">
        <v>660</v>
      </c>
      <c r="I6" s="8">
        <v>4</v>
      </c>
      <c r="J6" s="8" t="s">
        <v>654</v>
      </c>
      <c r="K6" s="8">
        <v>4</v>
      </c>
      <c r="L6" s="8" t="s">
        <v>494</v>
      </c>
      <c r="M6" s="8">
        <v>4</v>
      </c>
      <c r="N6" s="8" t="s">
        <v>319</v>
      </c>
      <c r="O6" s="8" t="s">
        <v>445</v>
      </c>
      <c r="P6" s="8" t="s">
        <v>936</v>
      </c>
      <c r="Q6" s="114" t="s">
        <v>1210</v>
      </c>
      <c r="R6" s="114" t="s">
        <v>1210</v>
      </c>
      <c r="S6" s="8"/>
    </row>
    <row r="7" spans="1:19" ht="18" customHeight="1" x14ac:dyDescent="0.3">
      <c r="A7" s="8" t="s">
        <v>863</v>
      </c>
      <c r="B7" s="8" t="s">
        <v>941</v>
      </c>
      <c r="C7" s="8" t="s">
        <v>941</v>
      </c>
      <c r="D7" s="8" t="s">
        <v>655</v>
      </c>
      <c r="E7" s="8">
        <v>3</v>
      </c>
      <c r="F7" s="8" t="s">
        <v>663</v>
      </c>
      <c r="G7" s="8">
        <v>4</v>
      </c>
      <c r="H7" s="8" t="s">
        <v>660</v>
      </c>
      <c r="I7" s="8">
        <v>4</v>
      </c>
      <c r="J7" s="8" t="s">
        <v>654</v>
      </c>
      <c r="K7" s="8">
        <v>4</v>
      </c>
      <c r="L7" s="8" t="s">
        <v>494</v>
      </c>
      <c r="M7" s="8">
        <v>4</v>
      </c>
      <c r="N7" s="8" t="s">
        <v>319</v>
      </c>
      <c r="O7" s="8" t="s">
        <v>446</v>
      </c>
      <c r="P7" s="8" t="s">
        <v>936</v>
      </c>
      <c r="Q7" s="114" t="s">
        <v>1210</v>
      </c>
      <c r="R7" s="114" t="s">
        <v>1210</v>
      </c>
      <c r="S7" s="8"/>
    </row>
    <row r="8" spans="1:19" ht="18" customHeight="1" x14ac:dyDescent="0.3">
      <c r="A8" s="8" t="s">
        <v>863</v>
      </c>
      <c r="B8" s="8" t="s">
        <v>941</v>
      </c>
      <c r="C8" s="8" t="s">
        <v>941</v>
      </c>
      <c r="D8" s="8" t="s">
        <v>655</v>
      </c>
      <c r="E8" s="8">
        <v>3</v>
      </c>
      <c r="F8" s="8" t="s">
        <v>663</v>
      </c>
      <c r="G8" s="8">
        <v>4</v>
      </c>
      <c r="H8" s="8" t="s">
        <v>660</v>
      </c>
      <c r="I8" s="8">
        <v>4</v>
      </c>
      <c r="J8" s="8" t="s">
        <v>654</v>
      </c>
      <c r="K8" s="8">
        <v>4</v>
      </c>
      <c r="L8" s="8" t="s">
        <v>494</v>
      </c>
      <c r="M8" s="8">
        <v>4</v>
      </c>
      <c r="N8" s="8" t="s">
        <v>319</v>
      </c>
      <c r="O8" s="8" t="s">
        <v>543</v>
      </c>
      <c r="P8" s="8" t="s">
        <v>936</v>
      </c>
      <c r="Q8" s="114" t="s">
        <v>1210</v>
      </c>
      <c r="R8" s="114" t="s">
        <v>1210</v>
      </c>
      <c r="S8" s="8"/>
    </row>
    <row r="9" spans="1:19" ht="18" customHeight="1" x14ac:dyDescent="0.3">
      <c r="A9" s="8" t="s">
        <v>863</v>
      </c>
      <c r="B9" s="8" t="s">
        <v>941</v>
      </c>
      <c r="C9" s="8" t="s">
        <v>941</v>
      </c>
      <c r="D9" s="8" t="s">
        <v>655</v>
      </c>
      <c r="E9" s="8">
        <v>3</v>
      </c>
      <c r="F9" s="8" t="s">
        <v>663</v>
      </c>
      <c r="G9" s="8">
        <v>4</v>
      </c>
      <c r="H9" s="8" t="s">
        <v>660</v>
      </c>
      <c r="I9" s="8">
        <v>4</v>
      </c>
      <c r="J9" s="8" t="s">
        <v>654</v>
      </c>
      <c r="K9" s="8">
        <v>4</v>
      </c>
      <c r="L9" s="8" t="s">
        <v>494</v>
      </c>
      <c r="M9" s="8">
        <v>4</v>
      </c>
      <c r="N9" s="8" t="s">
        <v>319</v>
      </c>
      <c r="O9" s="8" t="s">
        <v>544</v>
      </c>
      <c r="P9" s="8" t="s">
        <v>936</v>
      </c>
      <c r="Q9" s="114" t="s">
        <v>1210</v>
      </c>
      <c r="R9" s="114" t="s">
        <v>1210</v>
      </c>
      <c r="S9" s="8"/>
    </row>
    <row r="10" spans="1:19" ht="18" customHeight="1" x14ac:dyDescent="0.3">
      <c r="A10" s="8" t="s">
        <v>863</v>
      </c>
      <c r="B10" s="8" t="s">
        <v>941</v>
      </c>
      <c r="C10" s="8" t="s">
        <v>941</v>
      </c>
      <c r="D10" s="8" t="s">
        <v>655</v>
      </c>
      <c r="E10" s="8">
        <v>3</v>
      </c>
      <c r="F10" s="8" t="s">
        <v>663</v>
      </c>
      <c r="G10" s="8">
        <v>4</v>
      </c>
      <c r="H10" s="8" t="s">
        <v>660</v>
      </c>
      <c r="I10" s="8">
        <v>4</v>
      </c>
      <c r="J10" s="8" t="s">
        <v>654</v>
      </c>
      <c r="K10" s="8">
        <v>4</v>
      </c>
      <c r="L10" s="8" t="s">
        <v>494</v>
      </c>
      <c r="M10" s="8">
        <v>4</v>
      </c>
      <c r="N10" s="8" t="s">
        <v>319</v>
      </c>
      <c r="O10" s="8" t="s">
        <v>546</v>
      </c>
      <c r="P10" s="8" t="s">
        <v>936</v>
      </c>
      <c r="Q10" s="114" t="s">
        <v>1210</v>
      </c>
      <c r="R10" s="114" t="s">
        <v>1210</v>
      </c>
      <c r="S10" s="8"/>
    </row>
    <row r="11" spans="1:19" ht="18" customHeight="1" x14ac:dyDescent="0.3">
      <c r="A11" s="8" t="s">
        <v>863</v>
      </c>
      <c r="B11" s="8" t="s">
        <v>941</v>
      </c>
      <c r="C11" s="8" t="s">
        <v>941</v>
      </c>
      <c r="D11" s="8" t="s">
        <v>655</v>
      </c>
      <c r="E11" s="8">
        <v>3</v>
      </c>
      <c r="F11" s="8" t="s">
        <v>663</v>
      </c>
      <c r="G11" s="8">
        <v>4</v>
      </c>
      <c r="H11" s="8" t="s">
        <v>660</v>
      </c>
      <c r="I11" s="8">
        <v>4</v>
      </c>
      <c r="J11" s="8" t="s">
        <v>654</v>
      </c>
      <c r="K11" s="8">
        <v>4</v>
      </c>
      <c r="L11" s="8" t="s">
        <v>494</v>
      </c>
      <c r="M11" s="8">
        <v>4</v>
      </c>
      <c r="N11" s="8" t="s">
        <v>78</v>
      </c>
      <c r="O11" s="8" t="s">
        <v>339</v>
      </c>
      <c r="P11" s="8" t="s">
        <v>936</v>
      </c>
      <c r="Q11" s="114" t="s">
        <v>1210</v>
      </c>
      <c r="R11" s="114" t="s">
        <v>1210</v>
      </c>
      <c r="S11" s="8"/>
    </row>
    <row r="12" spans="1:19" ht="18" customHeight="1" x14ac:dyDescent="0.3">
      <c r="A12" s="8" t="s">
        <v>864</v>
      </c>
      <c r="B12" s="8" t="s">
        <v>942</v>
      </c>
      <c r="C12" s="8" t="s">
        <v>942</v>
      </c>
      <c r="D12" s="8" t="s">
        <v>655</v>
      </c>
      <c r="E12" s="8">
        <v>3</v>
      </c>
      <c r="F12" s="8" t="s">
        <v>656</v>
      </c>
      <c r="G12" s="8">
        <v>2</v>
      </c>
      <c r="H12" s="8" t="s">
        <v>657</v>
      </c>
      <c r="I12" s="8">
        <v>3</v>
      </c>
      <c r="J12" s="8" t="s">
        <v>658</v>
      </c>
      <c r="K12" s="8">
        <v>3</v>
      </c>
      <c r="L12" s="8" t="s">
        <v>1214</v>
      </c>
      <c r="M12" s="8">
        <v>3</v>
      </c>
      <c r="N12" s="8" t="s">
        <v>319</v>
      </c>
      <c r="O12" s="8" t="s">
        <v>441</v>
      </c>
      <c r="P12" s="8" t="s">
        <v>936</v>
      </c>
      <c r="Q12" s="114" t="s">
        <v>1210</v>
      </c>
      <c r="R12" s="114" t="s">
        <v>1210</v>
      </c>
      <c r="S12" s="8"/>
    </row>
    <row r="13" spans="1:19" ht="18" customHeight="1" x14ac:dyDescent="0.3">
      <c r="A13" s="8" t="s">
        <v>864</v>
      </c>
      <c r="B13" s="8" t="s">
        <v>942</v>
      </c>
      <c r="C13" s="8" t="s">
        <v>942</v>
      </c>
      <c r="D13" s="8" t="s">
        <v>655</v>
      </c>
      <c r="E13" s="8">
        <v>3</v>
      </c>
      <c r="F13" s="8" t="s">
        <v>656</v>
      </c>
      <c r="G13" s="8">
        <v>2</v>
      </c>
      <c r="H13" s="8" t="s">
        <v>657</v>
      </c>
      <c r="I13" s="8">
        <v>3</v>
      </c>
      <c r="J13" s="8" t="s">
        <v>658</v>
      </c>
      <c r="K13" s="8">
        <v>3</v>
      </c>
      <c r="L13" s="8" t="s">
        <v>1214</v>
      </c>
      <c r="M13" s="8">
        <v>3</v>
      </c>
      <c r="N13" s="8" t="s">
        <v>319</v>
      </c>
      <c r="O13" s="8" t="s">
        <v>442</v>
      </c>
      <c r="P13" s="8" t="s">
        <v>936</v>
      </c>
      <c r="Q13" s="114" t="s">
        <v>1210</v>
      </c>
      <c r="R13" s="114" t="s">
        <v>1210</v>
      </c>
      <c r="S13" s="8"/>
    </row>
    <row r="14" spans="1:19" ht="18" customHeight="1" x14ac:dyDescent="0.3">
      <c r="A14" s="8" t="s">
        <v>864</v>
      </c>
      <c r="B14" s="8" t="s">
        <v>942</v>
      </c>
      <c r="C14" s="8" t="s">
        <v>942</v>
      </c>
      <c r="D14" s="8" t="s">
        <v>655</v>
      </c>
      <c r="E14" s="8">
        <v>3</v>
      </c>
      <c r="F14" s="8" t="s">
        <v>656</v>
      </c>
      <c r="G14" s="8">
        <v>2</v>
      </c>
      <c r="H14" s="8" t="s">
        <v>657</v>
      </c>
      <c r="I14" s="8">
        <v>3</v>
      </c>
      <c r="J14" s="8" t="s">
        <v>658</v>
      </c>
      <c r="K14" s="8">
        <v>3</v>
      </c>
      <c r="L14" s="8" t="s">
        <v>1214</v>
      </c>
      <c r="M14" s="8">
        <v>3</v>
      </c>
      <c r="N14" s="8" t="s">
        <v>319</v>
      </c>
      <c r="O14" s="8" t="s">
        <v>443</v>
      </c>
      <c r="P14" s="8" t="s">
        <v>936</v>
      </c>
      <c r="Q14" s="114" t="s">
        <v>1210</v>
      </c>
      <c r="R14" s="114" t="s">
        <v>1210</v>
      </c>
      <c r="S14" s="8"/>
    </row>
    <row r="15" spans="1:19" ht="18" customHeight="1" x14ac:dyDescent="0.3">
      <c r="A15" s="8" t="s">
        <v>864</v>
      </c>
      <c r="B15" s="8" t="s">
        <v>942</v>
      </c>
      <c r="C15" s="8" t="s">
        <v>942</v>
      </c>
      <c r="D15" s="8" t="s">
        <v>655</v>
      </c>
      <c r="E15" s="8">
        <v>3</v>
      </c>
      <c r="F15" s="8" t="s">
        <v>656</v>
      </c>
      <c r="G15" s="8">
        <v>2</v>
      </c>
      <c r="H15" s="8" t="s">
        <v>657</v>
      </c>
      <c r="I15" s="8">
        <v>3</v>
      </c>
      <c r="J15" s="8" t="s">
        <v>658</v>
      </c>
      <c r="K15" s="8">
        <v>3</v>
      </c>
      <c r="L15" s="8" t="s">
        <v>1214</v>
      </c>
      <c r="M15" s="8">
        <v>3</v>
      </c>
      <c r="N15" s="8" t="s">
        <v>319</v>
      </c>
      <c r="O15" s="8" t="s">
        <v>444</v>
      </c>
      <c r="P15" s="8" t="s">
        <v>936</v>
      </c>
      <c r="Q15" s="114" t="s">
        <v>1210</v>
      </c>
      <c r="R15" s="114" t="s">
        <v>1210</v>
      </c>
      <c r="S15" s="8"/>
    </row>
    <row r="16" spans="1:19" ht="18" customHeight="1" x14ac:dyDescent="0.3">
      <c r="A16" s="8" t="s">
        <v>864</v>
      </c>
      <c r="B16" s="8" t="s">
        <v>942</v>
      </c>
      <c r="C16" s="8" t="s">
        <v>942</v>
      </c>
      <c r="D16" s="8" t="s">
        <v>655</v>
      </c>
      <c r="E16" s="8">
        <v>3</v>
      </c>
      <c r="F16" s="8" t="s">
        <v>656</v>
      </c>
      <c r="G16" s="8">
        <v>2</v>
      </c>
      <c r="H16" s="8" t="s">
        <v>657</v>
      </c>
      <c r="I16" s="8">
        <v>3</v>
      </c>
      <c r="J16" s="8" t="s">
        <v>658</v>
      </c>
      <c r="K16" s="8">
        <v>3</v>
      </c>
      <c r="L16" s="8" t="s">
        <v>1214</v>
      </c>
      <c r="M16" s="8">
        <v>3</v>
      </c>
      <c r="N16" s="8" t="s">
        <v>319</v>
      </c>
      <c r="O16" s="8" t="s">
        <v>445</v>
      </c>
      <c r="P16" s="8" t="s">
        <v>936</v>
      </c>
      <c r="Q16" s="114" t="s">
        <v>1210</v>
      </c>
      <c r="R16" s="114" t="s">
        <v>1210</v>
      </c>
      <c r="S16" s="8"/>
    </row>
    <row r="17" spans="1:19" ht="18" customHeight="1" x14ac:dyDescent="0.3">
      <c r="A17" s="8" t="s">
        <v>864</v>
      </c>
      <c r="B17" s="8" t="s">
        <v>942</v>
      </c>
      <c r="C17" s="8" t="s">
        <v>942</v>
      </c>
      <c r="D17" s="8" t="s">
        <v>655</v>
      </c>
      <c r="E17" s="8">
        <v>3</v>
      </c>
      <c r="F17" s="8" t="s">
        <v>656</v>
      </c>
      <c r="G17" s="8">
        <v>2</v>
      </c>
      <c r="H17" s="8" t="s">
        <v>657</v>
      </c>
      <c r="I17" s="8">
        <v>3</v>
      </c>
      <c r="J17" s="8" t="s">
        <v>658</v>
      </c>
      <c r="K17" s="8">
        <v>3</v>
      </c>
      <c r="L17" s="8" t="s">
        <v>1214</v>
      </c>
      <c r="M17" s="8">
        <v>3</v>
      </c>
      <c r="N17" s="8" t="s">
        <v>319</v>
      </c>
      <c r="O17" s="8" t="s">
        <v>446</v>
      </c>
      <c r="P17" s="8" t="s">
        <v>936</v>
      </c>
      <c r="Q17" s="114" t="s">
        <v>1210</v>
      </c>
      <c r="R17" s="114" t="s">
        <v>1210</v>
      </c>
      <c r="S17" s="8"/>
    </row>
    <row r="18" spans="1:19" ht="18" customHeight="1" x14ac:dyDescent="0.3">
      <c r="A18" s="8" t="s">
        <v>866</v>
      </c>
      <c r="B18" s="8" t="s">
        <v>1308</v>
      </c>
      <c r="C18" s="8" t="s">
        <v>1308</v>
      </c>
      <c r="D18" s="8" t="s">
        <v>655</v>
      </c>
      <c r="E18" s="8">
        <v>3</v>
      </c>
      <c r="F18" s="8" t="s">
        <v>656</v>
      </c>
      <c r="G18" s="8">
        <v>2</v>
      </c>
      <c r="H18" s="8" t="s">
        <v>657</v>
      </c>
      <c r="I18" s="8">
        <v>3</v>
      </c>
      <c r="J18" s="8" t="s">
        <v>658</v>
      </c>
      <c r="K18" s="8">
        <v>3</v>
      </c>
      <c r="L18" s="8" t="s">
        <v>1214</v>
      </c>
      <c r="M18" s="8">
        <v>3</v>
      </c>
      <c r="N18" s="8" t="s">
        <v>317</v>
      </c>
      <c r="O18" s="8" t="s">
        <v>352</v>
      </c>
      <c r="P18" s="8" t="s">
        <v>940</v>
      </c>
      <c r="Q18" s="114" t="s">
        <v>865</v>
      </c>
      <c r="R18" s="114" t="s">
        <v>865</v>
      </c>
      <c r="S18" s="8"/>
    </row>
    <row r="19" spans="1:19" ht="18" customHeight="1" x14ac:dyDescent="0.3">
      <c r="A19" s="8" t="s">
        <v>866</v>
      </c>
      <c r="B19" s="8" t="s">
        <v>1308</v>
      </c>
      <c r="C19" s="8" t="s">
        <v>1308</v>
      </c>
      <c r="D19" s="8" t="s">
        <v>655</v>
      </c>
      <c r="E19" s="8">
        <v>3</v>
      </c>
      <c r="F19" s="8" t="s">
        <v>656</v>
      </c>
      <c r="G19" s="8">
        <v>2</v>
      </c>
      <c r="H19" s="8" t="s">
        <v>657</v>
      </c>
      <c r="I19" s="8">
        <v>3</v>
      </c>
      <c r="J19" s="8" t="s">
        <v>658</v>
      </c>
      <c r="K19" s="8">
        <v>3</v>
      </c>
      <c r="L19" s="8" t="s">
        <v>1214</v>
      </c>
      <c r="M19" s="8">
        <v>3</v>
      </c>
      <c r="N19" s="8" t="s">
        <v>317</v>
      </c>
      <c r="O19" s="8" t="s">
        <v>394</v>
      </c>
      <c r="P19" s="8" t="s">
        <v>940</v>
      </c>
      <c r="Q19" s="114" t="s">
        <v>865</v>
      </c>
      <c r="R19" s="114" t="s">
        <v>865</v>
      </c>
      <c r="S19" s="8"/>
    </row>
    <row r="20" spans="1:19" ht="18" customHeight="1" x14ac:dyDescent="0.3">
      <c r="A20" s="8" t="s">
        <v>866</v>
      </c>
      <c r="B20" s="8" t="s">
        <v>1308</v>
      </c>
      <c r="C20" s="8" t="s">
        <v>1308</v>
      </c>
      <c r="D20" s="8" t="s">
        <v>655</v>
      </c>
      <c r="E20" s="8">
        <v>3</v>
      </c>
      <c r="F20" s="8" t="s">
        <v>656</v>
      </c>
      <c r="G20" s="8">
        <v>2</v>
      </c>
      <c r="H20" s="8" t="s">
        <v>657</v>
      </c>
      <c r="I20" s="8">
        <v>3</v>
      </c>
      <c r="J20" s="8" t="s">
        <v>658</v>
      </c>
      <c r="K20" s="8">
        <v>3</v>
      </c>
      <c r="L20" s="8" t="s">
        <v>1214</v>
      </c>
      <c r="M20" s="8">
        <v>3</v>
      </c>
      <c r="N20" s="8" t="s">
        <v>317</v>
      </c>
      <c r="O20" s="8" t="s">
        <v>396</v>
      </c>
      <c r="P20" s="8" t="s">
        <v>940</v>
      </c>
      <c r="Q20" s="114" t="s">
        <v>865</v>
      </c>
      <c r="R20" s="114" t="s">
        <v>865</v>
      </c>
      <c r="S20" s="8"/>
    </row>
    <row r="21" spans="1:19" ht="18" customHeight="1" x14ac:dyDescent="0.3">
      <c r="A21" s="8" t="s">
        <v>866</v>
      </c>
      <c r="B21" s="8" t="s">
        <v>1308</v>
      </c>
      <c r="C21" s="8" t="s">
        <v>1308</v>
      </c>
      <c r="D21" s="8" t="s">
        <v>655</v>
      </c>
      <c r="E21" s="8">
        <v>3</v>
      </c>
      <c r="F21" s="8" t="s">
        <v>656</v>
      </c>
      <c r="G21" s="8">
        <v>2</v>
      </c>
      <c r="H21" s="8" t="s">
        <v>657</v>
      </c>
      <c r="I21" s="8">
        <v>3</v>
      </c>
      <c r="J21" s="8" t="s">
        <v>658</v>
      </c>
      <c r="K21" s="8">
        <v>3</v>
      </c>
      <c r="L21" s="8" t="s">
        <v>1214</v>
      </c>
      <c r="M21" s="8">
        <v>3</v>
      </c>
      <c r="N21" s="8" t="s">
        <v>317</v>
      </c>
      <c r="O21" s="8" t="s">
        <v>397</v>
      </c>
      <c r="P21" s="8" t="s">
        <v>940</v>
      </c>
      <c r="Q21" s="114" t="s">
        <v>865</v>
      </c>
      <c r="R21" s="114" t="s">
        <v>865</v>
      </c>
      <c r="S21" s="8"/>
    </row>
    <row r="22" spans="1:19" ht="18" customHeight="1" x14ac:dyDescent="0.3">
      <c r="A22" s="8" t="s">
        <v>866</v>
      </c>
      <c r="B22" s="8" t="s">
        <v>1308</v>
      </c>
      <c r="C22" s="8" t="s">
        <v>1308</v>
      </c>
      <c r="D22" s="8" t="s">
        <v>655</v>
      </c>
      <c r="E22" s="8">
        <v>3</v>
      </c>
      <c r="F22" s="8" t="s">
        <v>656</v>
      </c>
      <c r="G22" s="8">
        <v>2</v>
      </c>
      <c r="H22" s="8" t="s">
        <v>657</v>
      </c>
      <c r="I22" s="8">
        <v>3</v>
      </c>
      <c r="J22" s="8" t="s">
        <v>658</v>
      </c>
      <c r="K22" s="8">
        <v>3</v>
      </c>
      <c r="L22" s="8" t="s">
        <v>1214</v>
      </c>
      <c r="M22" s="8">
        <v>3</v>
      </c>
      <c r="N22" s="8" t="s">
        <v>317</v>
      </c>
      <c r="O22" s="8" t="s">
        <v>398</v>
      </c>
      <c r="P22" s="8" t="s">
        <v>940</v>
      </c>
      <c r="Q22" s="114" t="s">
        <v>865</v>
      </c>
      <c r="R22" s="114" t="s">
        <v>865</v>
      </c>
      <c r="S22" s="8"/>
    </row>
    <row r="23" spans="1:19" ht="18" customHeight="1" x14ac:dyDescent="0.3">
      <c r="A23" s="8" t="s">
        <v>866</v>
      </c>
      <c r="B23" s="8" t="s">
        <v>1308</v>
      </c>
      <c r="C23" s="8" t="s">
        <v>1308</v>
      </c>
      <c r="D23" s="8" t="s">
        <v>655</v>
      </c>
      <c r="E23" s="8">
        <v>3</v>
      </c>
      <c r="F23" s="8" t="s">
        <v>656</v>
      </c>
      <c r="G23" s="8">
        <v>2</v>
      </c>
      <c r="H23" s="8" t="s">
        <v>657</v>
      </c>
      <c r="I23" s="8">
        <v>3</v>
      </c>
      <c r="J23" s="8" t="s">
        <v>658</v>
      </c>
      <c r="K23" s="8">
        <v>3</v>
      </c>
      <c r="L23" s="8" t="s">
        <v>1214</v>
      </c>
      <c r="M23" s="8">
        <v>3</v>
      </c>
      <c r="N23" s="8" t="s">
        <v>317</v>
      </c>
      <c r="O23" s="8" t="s">
        <v>400</v>
      </c>
      <c r="P23" s="8" t="s">
        <v>940</v>
      </c>
      <c r="Q23" s="114" t="s">
        <v>865</v>
      </c>
      <c r="R23" s="114" t="s">
        <v>865</v>
      </c>
      <c r="S23" s="8"/>
    </row>
    <row r="24" spans="1:19" ht="18" customHeight="1" x14ac:dyDescent="0.3">
      <c r="A24" s="8" t="s">
        <v>866</v>
      </c>
      <c r="B24" s="8" t="s">
        <v>1308</v>
      </c>
      <c r="C24" s="8" t="s">
        <v>1308</v>
      </c>
      <c r="D24" s="8" t="s">
        <v>655</v>
      </c>
      <c r="E24" s="8">
        <v>3</v>
      </c>
      <c r="F24" s="8" t="s">
        <v>656</v>
      </c>
      <c r="G24" s="8">
        <v>2</v>
      </c>
      <c r="H24" s="8" t="s">
        <v>657</v>
      </c>
      <c r="I24" s="8">
        <v>3</v>
      </c>
      <c r="J24" s="8" t="s">
        <v>658</v>
      </c>
      <c r="K24" s="8">
        <v>3</v>
      </c>
      <c r="L24" s="8" t="s">
        <v>1214</v>
      </c>
      <c r="M24" s="8">
        <v>3</v>
      </c>
      <c r="N24" s="8" t="s">
        <v>317</v>
      </c>
      <c r="O24" s="8" t="s">
        <v>401</v>
      </c>
      <c r="P24" s="8" t="s">
        <v>940</v>
      </c>
      <c r="Q24" s="114" t="s">
        <v>865</v>
      </c>
      <c r="R24" s="114" t="s">
        <v>865</v>
      </c>
      <c r="S24" s="8"/>
    </row>
    <row r="25" spans="1:19" ht="18" customHeight="1" x14ac:dyDescent="0.3">
      <c r="A25" s="8" t="s">
        <v>866</v>
      </c>
      <c r="B25" s="8" t="s">
        <v>1308</v>
      </c>
      <c r="C25" s="8" t="s">
        <v>1308</v>
      </c>
      <c r="D25" s="8" t="s">
        <v>655</v>
      </c>
      <c r="E25" s="8">
        <v>3</v>
      </c>
      <c r="F25" s="8" t="s">
        <v>656</v>
      </c>
      <c r="G25" s="8">
        <v>2</v>
      </c>
      <c r="H25" s="8" t="s">
        <v>657</v>
      </c>
      <c r="I25" s="8">
        <v>3</v>
      </c>
      <c r="J25" s="8" t="s">
        <v>658</v>
      </c>
      <c r="K25" s="8">
        <v>3</v>
      </c>
      <c r="L25" s="8" t="s">
        <v>1214</v>
      </c>
      <c r="M25" s="8">
        <v>3</v>
      </c>
      <c r="N25" s="8" t="s">
        <v>317</v>
      </c>
      <c r="O25" s="8" t="s">
        <v>402</v>
      </c>
      <c r="P25" s="8" t="s">
        <v>940</v>
      </c>
      <c r="Q25" s="114" t="s">
        <v>865</v>
      </c>
      <c r="R25" s="114" t="s">
        <v>865</v>
      </c>
      <c r="S25" s="8"/>
    </row>
    <row r="26" spans="1:19" ht="18" customHeight="1" x14ac:dyDescent="0.3">
      <c r="A26" s="8" t="s">
        <v>866</v>
      </c>
      <c r="B26" s="8" t="s">
        <v>1308</v>
      </c>
      <c r="C26" s="8" t="s">
        <v>1308</v>
      </c>
      <c r="D26" s="8" t="s">
        <v>655</v>
      </c>
      <c r="E26" s="8">
        <v>3</v>
      </c>
      <c r="F26" s="8" t="s">
        <v>656</v>
      </c>
      <c r="G26" s="8">
        <v>2</v>
      </c>
      <c r="H26" s="8" t="s">
        <v>657</v>
      </c>
      <c r="I26" s="8">
        <v>3</v>
      </c>
      <c r="J26" s="8" t="s">
        <v>658</v>
      </c>
      <c r="K26" s="8">
        <v>3</v>
      </c>
      <c r="L26" s="8" t="s">
        <v>1214</v>
      </c>
      <c r="M26" s="8">
        <v>3</v>
      </c>
      <c r="N26" s="8" t="s">
        <v>317</v>
      </c>
      <c r="O26" s="8" t="s">
        <v>403</v>
      </c>
      <c r="P26" s="8" t="s">
        <v>940</v>
      </c>
      <c r="Q26" s="114" t="s">
        <v>865</v>
      </c>
      <c r="R26" s="114" t="s">
        <v>865</v>
      </c>
      <c r="S26" s="8"/>
    </row>
    <row r="27" spans="1:19" ht="18" customHeight="1" x14ac:dyDescent="0.3">
      <c r="A27" s="8" t="s">
        <v>866</v>
      </c>
      <c r="B27" s="8" t="s">
        <v>1308</v>
      </c>
      <c r="C27" s="8" t="s">
        <v>1308</v>
      </c>
      <c r="D27" s="8" t="s">
        <v>655</v>
      </c>
      <c r="E27" s="8">
        <v>3</v>
      </c>
      <c r="F27" s="8" t="s">
        <v>656</v>
      </c>
      <c r="G27" s="8">
        <v>2</v>
      </c>
      <c r="H27" s="8" t="s">
        <v>657</v>
      </c>
      <c r="I27" s="8">
        <v>3</v>
      </c>
      <c r="J27" s="8" t="s">
        <v>658</v>
      </c>
      <c r="K27" s="8">
        <v>3</v>
      </c>
      <c r="L27" s="8" t="s">
        <v>1214</v>
      </c>
      <c r="M27" s="8">
        <v>3</v>
      </c>
      <c r="N27" s="8" t="s">
        <v>317</v>
      </c>
      <c r="O27" s="8" t="s">
        <v>404</v>
      </c>
      <c r="P27" s="8" t="s">
        <v>940</v>
      </c>
      <c r="Q27" s="114" t="s">
        <v>865</v>
      </c>
      <c r="R27" s="114" t="s">
        <v>865</v>
      </c>
      <c r="S27" s="8"/>
    </row>
    <row r="28" spans="1:19" ht="18" customHeight="1" x14ac:dyDescent="0.3">
      <c r="A28" s="8" t="s">
        <v>866</v>
      </c>
      <c r="B28" s="8" t="s">
        <v>1308</v>
      </c>
      <c r="C28" s="8" t="s">
        <v>1308</v>
      </c>
      <c r="D28" s="8" t="s">
        <v>655</v>
      </c>
      <c r="E28" s="8">
        <v>3</v>
      </c>
      <c r="F28" s="8" t="s">
        <v>656</v>
      </c>
      <c r="G28" s="8">
        <v>2</v>
      </c>
      <c r="H28" s="8" t="s">
        <v>657</v>
      </c>
      <c r="I28" s="8">
        <v>3</v>
      </c>
      <c r="J28" s="8" t="s">
        <v>658</v>
      </c>
      <c r="K28" s="8">
        <v>3</v>
      </c>
      <c r="L28" s="8" t="s">
        <v>1214</v>
      </c>
      <c r="M28" s="8">
        <v>3</v>
      </c>
      <c r="N28" s="8" t="s">
        <v>317</v>
      </c>
      <c r="O28" s="8" t="s">
        <v>405</v>
      </c>
      <c r="P28" s="8" t="s">
        <v>940</v>
      </c>
      <c r="Q28" s="114" t="s">
        <v>865</v>
      </c>
      <c r="R28" s="114" t="s">
        <v>865</v>
      </c>
      <c r="S28" s="8"/>
    </row>
    <row r="29" spans="1:19" ht="18" customHeight="1" x14ac:dyDescent="0.3">
      <c r="A29" s="8" t="s">
        <v>866</v>
      </c>
      <c r="B29" s="8" t="s">
        <v>1308</v>
      </c>
      <c r="C29" s="8" t="s">
        <v>1308</v>
      </c>
      <c r="D29" s="8" t="s">
        <v>655</v>
      </c>
      <c r="E29" s="8">
        <v>3</v>
      </c>
      <c r="F29" s="8" t="s">
        <v>656</v>
      </c>
      <c r="G29" s="8">
        <v>2</v>
      </c>
      <c r="H29" s="8" t="s">
        <v>657</v>
      </c>
      <c r="I29" s="8">
        <v>3</v>
      </c>
      <c r="J29" s="8" t="s">
        <v>658</v>
      </c>
      <c r="K29" s="8">
        <v>3</v>
      </c>
      <c r="L29" s="8" t="s">
        <v>1214</v>
      </c>
      <c r="M29" s="8">
        <v>3</v>
      </c>
      <c r="N29" s="8" t="s">
        <v>317</v>
      </c>
      <c r="O29" s="8" t="s">
        <v>406</v>
      </c>
      <c r="P29" s="8" t="s">
        <v>940</v>
      </c>
      <c r="Q29" s="114" t="s">
        <v>865</v>
      </c>
      <c r="R29" s="114" t="s">
        <v>865</v>
      </c>
      <c r="S29" s="8"/>
    </row>
    <row r="30" spans="1:19" ht="18" customHeight="1" x14ac:dyDescent="0.3">
      <c r="A30" s="8" t="s">
        <v>866</v>
      </c>
      <c r="B30" s="8" t="s">
        <v>1308</v>
      </c>
      <c r="C30" s="8" t="s">
        <v>1308</v>
      </c>
      <c r="D30" s="8" t="s">
        <v>655</v>
      </c>
      <c r="E30" s="8">
        <v>3</v>
      </c>
      <c r="F30" s="8" t="s">
        <v>656</v>
      </c>
      <c r="G30" s="8">
        <v>2</v>
      </c>
      <c r="H30" s="8" t="s">
        <v>657</v>
      </c>
      <c r="I30" s="8">
        <v>3</v>
      </c>
      <c r="J30" s="8" t="s">
        <v>658</v>
      </c>
      <c r="K30" s="8">
        <v>3</v>
      </c>
      <c r="L30" s="8" t="s">
        <v>1214</v>
      </c>
      <c r="M30" s="8">
        <v>3</v>
      </c>
      <c r="N30" s="8" t="s">
        <v>317</v>
      </c>
      <c r="O30" s="8" t="s">
        <v>407</v>
      </c>
      <c r="P30" s="8" t="s">
        <v>940</v>
      </c>
      <c r="Q30" s="114" t="s">
        <v>865</v>
      </c>
      <c r="R30" s="114" t="s">
        <v>865</v>
      </c>
      <c r="S30" s="8"/>
    </row>
    <row r="31" spans="1:19" ht="18" customHeight="1" x14ac:dyDescent="0.3">
      <c r="A31" s="8" t="s">
        <v>866</v>
      </c>
      <c r="B31" s="8" t="s">
        <v>1308</v>
      </c>
      <c r="C31" s="8" t="s">
        <v>1308</v>
      </c>
      <c r="D31" s="8" t="s">
        <v>655</v>
      </c>
      <c r="E31" s="8">
        <v>3</v>
      </c>
      <c r="F31" s="8" t="s">
        <v>656</v>
      </c>
      <c r="G31" s="8">
        <v>2</v>
      </c>
      <c r="H31" s="8" t="s">
        <v>657</v>
      </c>
      <c r="I31" s="8">
        <v>3</v>
      </c>
      <c r="J31" s="8" t="s">
        <v>658</v>
      </c>
      <c r="K31" s="8">
        <v>3</v>
      </c>
      <c r="L31" s="8" t="s">
        <v>1214</v>
      </c>
      <c r="M31" s="8">
        <v>3</v>
      </c>
      <c r="N31" s="8" t="s">
        <v>317</v>
      </c>
      <c r="O31" s="8" t="s">
        <v>59</v>
      </c>
      <c r="P31" s="8" t="s">
        <v>940</v>
      </c>
      <c r="Q31" s="114" t="s">
        <v>865</v>
      </c>
      <c r="R31" s="114" t="s">
        <v>865</v>
      </c>
      <c r="S31" s="8"/>
    </row>
    <row r="32" spans="1:19" ht="18" customHeight="1" x14ac:dyDescent="0.3">
      <c r="A32" s="8" t="s">
        <v>866</v>
      </c>
      <c r="B32" s="8" t="s">
        <v>1308</v>
      </c>
      <c r="C32" s="8" t="s">
        <v>1308</v>
      </c>
      <c r="D32" s="8" t="s">
        <v>655</v>
      </c>
      <c r="E32" s="8">
        <v>3</v>
      </c>
      <c r="F32" s="8" t="s">
        <v>656</v>
      </c>
      <c r="G32" s="8">
        <v>2</v>
      </c>
      <c r="H32" s="8" t="s">
        <v>657</v>
      </c>
      <c r="I32" s="8">
        <v>3</v>
      </c>
      <c r="J32" s="8" t="s">
        <v>658</v>
      </c>
      <c r="K32" s="8">
        <v>3</v>
      </c>
      <c r="L32" s="8" t="s">
        <v>1214</v>
      </c>
      <c r="M32" s="8">
        <v>3</v>
      </c>
      <c r="N32" s="8" t="s">
        <v>317</v>
      </c>
      <c r="O32" s="8" t="s">
        <v>555</v>
      </c>
      <c r="P32" s="8" t="s">
        <v>940</v>
      </c>
      <c r="Q32" s="114" t="s">
        <v>865</v>
      </c>
      <c r="R32" s="114" t="s">
        <v>865</v>
      </c>
      <c r="S32" s="8"/>
    </row>
    <row r="33" spans="1:19" ht="18" customHeight="1" x14ac:dyDescent="0.3">
      <c r="A33" s="8" t="s">
        <v>866</v>
      </c>
      <c r="B33" s="8" t="s">
        <v>1308</v>
      </c>
      <c r="C33" s="8" t="s">
        <v>1308</v>
      </c>
      <c r="D33" s="8" t="s">
        <v>655</v>
      </c>
      <c r="E33" s="8">
        <v>3</v>
      </c>
      <c r="F33" s="8" t="s">
        <v>656</v>
      </c>
      <c r="G33" s="8">
        <v>2</v>
      </c>
      <c r="H33" s="8" t="s">
        <v>657</v>
      </c>
      <c r="I33" s="8">
        <v>3</v>
      </c>
      <c r="J33" s="8" t="s">
        <v>658</v>
      </c>
      <c r="K33" s="8">
        <v>3</v>
      </c>
      <c r="L33" s="8" t="s">
        <v>1214</v>
      </c>
      <c r="M33" s="8">
        <v>3</v>
      </c>
      <c r="N33" s="8" t="s">
        <v>317</v>
      </c>
      <c r="O33" s="8" t="s">
        <v>634</v>
      </c>
      <c r="P33" s="8" t="s">
        <v>940</v>
      </c>
      <c r="Q33" s="114" t="s">
        <v>865</v>
      </c>
      <c r="R33" s="114" t="s">
        <v>865</v>
      </c>
      <c r="S33" s="8"/>
    </row>
    <row r="34" spans="1:19" ht="18" customHeight="1" x14ac:dyDescent="0.3">
      <c r="A34" s="8" t="s">
        <v>866</v>
      </c>
      <c r="B34" s="8" t="s">
        <v>1308</v>
      </c>
      <c r="C34" s="8" t="s">
        <v>1308</v>
      </c>
      <c r="D34" s="8" t="s">
        <v>655</v>
      </c>
      <c r="E34" s="8">
        <v>3</v>
      </c>
      <c r="F34" s="8" t="s">
        <v>656</v>
      </c>
      <c r="G34" s="8">
        <v>2</v>
      </c>
      <c r="H34" s="8" t="s">
        <v>657</v>
      </c>
      <c r="I34" s="8">
        <v>3</v>
      </c>
      <c r="J34" s="8" t="s">
        <v>658</v>
      </c>
      <c r="K34" s="8">
        <v>3</v>
      </c>
      <c r="L34" s="8" t="s">
        <v>1214</v>
      </c>
      <c r="M34" s="8">
        <v>3</v>
      </c>
      <c r="N34" s="8" t="s">
        <v>317</v>
      </c>
      <c r="O34" s="8" t="s">
        <v>635</v>
      </c>
      <c r="P34" s="8" t="s">
        <v>940</v>
      </c>
      <c r="Q34" s="114" t="s">
        <v>865</v>
      </c>
      <c r="R34" s="114" t="s">
        <v>865</v>
      </c>
      <c r="S34" s="8"/>
    </row>
    <row r="35" spans="1:19" ht="18" customHeight="1" x14ac:dyDescent="0.3">
      <c r="A35" s="8" t="s">
        <v>866</v>
      </c>
      <c r="B35" s="8" t="s">
        <v>1308</v>
      </c>
      <c r="C35" s="8" t="s">
        <v>1308</v>
      </c>
      <c r="D35" s="8" t="s">
        <v>655</v>
      </c>
      <c r="E35" s="8">
        <v>3</v>
      </c>
      <c r="F35" s="8" t="s">
        <v>656</v>
      </c>
      <c r="G35" s="8">
        <v>2</v>
      </c>
      <c r="H35" s="8" t="s">
        <v>657</v>
      </c>
      <c r="I35" s="8">
        <v>3</v>
      </c>
      <c r="J35" s="8" t="s">
        <v>658</v>
      </c>
      <c r="K35" s="8">
        <v>3</v>
      </c>
      <c r="L35" s="8" t="s">
        <v>1214</v>
      </c>
      <c r="M35" s="8">
        <v>3</v>
      </c>
      <c r="N35" s="8" t="s">
        <v>317</v>
      </c>
      <c r="O35" s="8" t="s">
        <v>636</v>
      </c>
      <c r="P35" s="8" t="s">
        <v>940</v>
      </c>
      <c r="Q35" s="114" t="s">
        <v>865</v>
      </c>
      <c r="R35" s="114" t="s">
        <v>865</v>
      </c>
      <c r="S35" s="8"/>
    </row>
    <row r="36" spans="1:19" ht="18" customHeight="1" x14ac:dyDescent="0.3">
      <c r="A36" s="8" t="s">
        <v>866</v>
      </c>
      <c r="B36" s="8" t="s">
        <v>1308</v>
      </c>
      <c r="C36" s="8" t="s">
        <v>1308</v>
      </c>
      <c r="D36" s="8" t="s">
        <v>655</v>
      </c>
      <c r="E36" s="8">
        <v>3</v>
      </c>
      <c r="F36" s="8" t="s">
        <v>656</v>
      </c>
      <c r="G36" s="8">
        <v>2</v>
      </c>
      <c r="H36" s="8" t="s">
        <v>657</v>
      </c>
      <c r="I36" s="8">
        <v>3</v>
      </c>
      <c r="J36" s="8" t="s">
        <v>658</v>
      </c>
      <c r="K36" s="8">
        <v>3</v>
      </c>
      <c r="L36" s="8" t="s">
        <v>1214</v>
      </c>
      <c r="M36" s="8">
        <v>3</v>
      </c>
      <c r="N36" s="8" t="s">
        <v>317</v>
      </c>
      <c r="O36" s="8" t="s">
        <v>733</v>
      </c>
      <c r="P36" s="8" t="s">
        <v>940</v>
      </c>
      <c r="Q36" s="114" t="s">
        <v>865</v>
      </c>
      <c r="R36" s="114" t="s">
        <v>865</v>
      </c>
      <c r="S36" s="8"/>
    </row>
    <row r="37" spans="1:19" ht="18" customHeight="1" x14ac:dyDescent="0.3">
      <c r="A37" s="8" t="s">
        <v>866</v>
      </c>
      <c r="B37" s="8" t="s">
        <v>1308</v>
      </c>
      <c r="C37" s="8" t="s">
        <v>1308</v>
      </c>
      <c r="D37" s="8" t="s">
        <v>655</v>
      </c>
      <c r="E37" s="8">
        <v>3</v>
      </c>
      <c r="F37" s="8" t="s">
        <v>656</v>
      </c>
      <c r="G37" s="8">
        <v>2</v>
      </c>
      <c r="H37" s="8" t="s">
        <v>657</v>
      </c>
      <c r="I37" s="8">
        <v>3</v>
      </c>
      <c r="J37" s="8" t="s">
        <v>658</v>
      </c>
      <c r="K37" s="8">
        <v>3</v>
      </c>
      <c r="L37" s="8" t="s">
        <v>1214</v>
      </c>
      <c r="M37" s="8">
        <v>3</v>
      </c>
      <c r="N37" s="8" t="s">
        <v>317</v>
      </c>
      <c r="O37" s="8" t="s">
        <v>391</v>
      </c>
      <c r="P37" s="8" t="s">
        <v>940</v>
      </c>
      <c r="Q37" s="114" t="s">
        <v>865</v>
      </c>
      <c r="R37" s="114" t="s">
        <v>865</v>
      </c>
      <c r="S37" s="8"/>
    </row>
    <row r="38" spans="1:19" ht="18" customHeight="1" x14ac:dyDescent="0.3">
      <c r="A38" s="8" t="s">
        <v>866</v>
      </c>
      <c r="B38" s="8" t="s">
        <v>1308</v>
      </c>
      <c r="C38" s="8" t="s">
        <v>1308</v>
      </c>
      <c r="D38" s="8" t="s">
        <v>655</v>
      </c>
      <c r="E38" s="8">
        <v>3</v>
      </c>
      <c r="F38" s="8" t="s">
        <v>656</v>
      </c>
      <c r="G38" s="8">
        <v>2</v>
      </c>
      <c r="H38" s="8" t="s">
        <v>657</v>
      </c>
      <c r="I38" s="8">
        <v>3</v>
      </c>
      <c r="J38" s="8" t="s">
        <v>658</v>
      </c>
      <c r="K38" s="8">
        <v>3</v>
      </c>
      <c r="L38" s="8" t="s">
        <v>1214</v>
      </c>
      <c r="M38" s="8">
        <v>3</v>
      </c>
      <c r="N38" s="8" t="s">
        <v>317</v>
      </c>
      <c r="O38" s="8" t="s">
        <v>527</v>
      </c>
      <c r="P38" s="8" t="s">
        <v>940</v>
      </c>
      <c r="Q38" s="114" t="s">
        <v>865</v>
      </c>
      <c r="R38" s="114" t="s">
        <v>865</v>
      </c>
      <c r="S38" s="8"/>
    </row>
    <row r="39" spans="1:19" ht="18" customHeight="1" x14ac:dyDescent="0.3">
      <c r="A39" s="8" t="s">
        <v>866</v>
      </c>
      <c r="B39" s="8" t="s">
        <v>1308</v>
      </c>
      <c r="C39" s="8" t="s">
        <v>1308</v>
      </c>
      <c r="D39" s="8" t="s">
        <v>655</v>
      </c>
      <c r="E39" s="8">
        <v>3</v>
      </c>
      <c r="F39" s="8" t="s">
        <v>656</v>
      </c>
      <c r="G39" s="8">
        <v>2</v>
      </c>
      <c r="H39" s="8" t="s">
        <v>657</v>
      </c>
      <c r="I39" s="8">
        <v>3</v>
      </c>
      <c r="J39" s="8" t="s">
        <v>658</v>
      </c>
      <c r="K39" s="8">
        <v>3</v>
      </c>
      <c r="L39" s="8" t="s">
        <v>1214</v>
      </c>
      <c r="M39" s="8">
        <v>3</v>
      </c>
      <c r="N39" s="8" t="s">
        <v>317</v>
      </c>
      <c r="O39" s="8" t="s">
        <v>531</v>
      </c>
      <c r="P39" s="8" t="s">
        <v>940</v>
      </c>
      <c r="Q39" s="114" t="s">
        <v>865</v>
      </c>
      <c r="R39" s="114" t="s">
        <v>865</v>
      </c>
      <c r="S39" s="8"/>
    </row>
    <row r="40" spans="1:19" ht="18" customHeight="1" x14ac:dyDescent="0.3">
      <c r="A40" s="8" t="s">
        <v>866</v>
      </c>
      <c r="B40" s="8" t="s">
        <v>1308</v>
      </c>
      <c r="C40" s="8" t="s">
        <v>1308</v>
      </c>
      <c r="D40" s="8" t="s">
        <v>655</v>
      </c>
      <c r="E40" s="8">
        <v>3</v>
      </c>
      <c r="F40" s="8" t="s">
        <v>656</v>
      </c>
      <c r="G40" s="8">
        <v>2</v>
      </c>
      <c r="H40" s="8" t="s">
        <v>657</v>
      </c>
      <c r="I40" s="8">
        <v>3</v>
      </c>
      <c r="J40" s="8" t="s">
        <v>658</v>
      </c>
      <c r="K40" s="8">
        <v>3</v>
      </c>
      <c r="L40" s="8" t="s">
        <v>1214</v>
      </c>
      <c r="M40" s="8">
        <v>3</v>
      </c>
      <c r="N40" s="8" t="s">
        <v>317</v>
      </c>
      <c r="O40" s="8" t="s">
        <v>532</v>
      </c>
      <c r="P40" s="8" t="s">
        <v>940</v>
      </c>
      <c r="Q40" s="114" t="s">
        <v>865</v>
      </c>
      <c r="R40" s="114" t="s">
        <v>865</v>
      </c>
      <c r="S40" s="8"/>
    </row>
    <row r="41" spans="1:19" ht="18" customHeight="1" x14ac:dyDescent="0.3">
      <c r="A41" s="8" t="s">
        <v>866</v>
      </c>
      <c r="B41" s="8" t="s">
        <v>1308</v>
      </c>
      <c r="C41" s="8" t="s">
        <v>1308</v>
      </c>
      <c r="D41" s="8" t="s">
        <v>655</v>
      </c>
      <c r="E41" s="8">
        <v>3</v>
      </c>
      <c r="F41" s="8" t="s">
        <v>656</v>
      </c>
      <c r="G41" s="8">
        <v>2</v>
      </c>
      <c r="H41" s="8" t="s">
        <v>657</v>
      </c>
      <c r="I41" s="8">
        <v>3</v>
      </c>
      <c r="J41" s="8" t="s">
        <v>658</v>
      </c>
      <c r="K41" s="8">
        <v>3</v>
      </c>
      <c r="L41" s="8" t="s">
        <v>1214</v>
      </c>
      <c r="M41" s="8">
        <v>3</v>
      </c>
      <c r="N41" s="8" t="s">
        <v>317</v>
      </c>
      <c r="O41" s="8" t="s">
        <v>533</v>
      </c>
      <c r="P41" s="8" t="s">
        <v>940</v>
      </c>
      <c r="Q41" s="114" t="s">
        <v>865</v>
      </c>
      <c r="R41" s="114" t="s">
        <v>865</v>
      </c>
      <c r="S41" s="8"/>
    </row>
    <row r="42" spans="1:19" ht="18" customHeight="1" x14ac:dyDescent="0.3">
      <c r="A42" s="8" t="s">
        <v>866</v>
      </c>
      <c r="B42" s="8" t="s">
        <v>1308</v>
      </c>
      <c r="C42" s="8" t="s">
        <v>1308</v>
      </c>
      <c r="D42" s="8" t="s">
        <v>655</v>
      </c>
      <c r="E42" s="8">
        <v>3</v>
      </c>
      <c r="F42" s="8" t="s">
        <v>656</v>
      </c>
      <c r="G42" s="8">
        <v>2</v>
      </c>
      <c r="H42" s="8" t="s">
        <v>657</v>
      </c>
      <c r="I42" s="8">
        <v>3</v>
      </c>
      <c r="J42" s="8" t="s">
        <v>658</v>
      </c>
      <c r="K42" s="8">
        <v>3</v>
      </c>
      <c r="L42" s="8" t="s">
        <v>1214</v>
      </c>
      <c r="M42" s="8">
        <v>3</v>
      </c>
      <c r="N42" s="8" t="s">
        <v>317</v>
      </c>
      <c r="O42" s="8" t="s">
        <v>534</v>
      </c>
      <c r="P42" s="8" t="s">
        <v>940</v>
      </c>
      <c r="Q42" s="114" t="s">
        <v>865</v>
      </c>
      <c r="R42" s="114" t="s">
        <v>865</v>
      </c>
      <c r="S42" s="8"/>
    </row>
    <row r="43" spans="1:19" ht="18" customHeight="1" x14ac:dyDescent="0.3">
      <c r="A43" s="8" t="s">
        <v>866</v>
      </c>
      <c r="B43" s="8" t="s">
        <v>1308</v>
      </c>
      <c r="C43" s="8" t="s">
        <v>1308</v>
      </c>
      <c r="D43" s="8" t="s">
        <v>655</v>
      </c>
      <c r="E43" s="8">
        <v>3</v>
      </c>
      <c r="F43" s="8" t="s">
        <v>656</v>
      </c>
      <c r="G43" s="8">
        <v>2</v>
      </c>
      <c r="H43" s="8" t="s">
        <v>657</v>
      </c>
      <c r="I43" s="8">
        <v>3</v>
      </c>
      <c r="J43" s="8" t="s">
        <v>658</v>
      </c>
      <c r="K43" s="8">
        <v>3</v>
      </c>
      <c r="L43" s="8" t="s">
        <v>1214</v>
      </c>
      <c r="M43" s="8">
        <v>3</v>
      </c>
      <c r="N43" s="8" t="s">
        <v>317</v>
      </c>
      <c r="O43" s="8" t="s">
        <v>535</v>
      </c>
      <c r="P43" s="8" t="s">
        <v>940</v>
      </c>
      <c r="Q43" s="114" t="s">
        <v>865</v>
      </c>
      <c r="R43" s="114" t="s">
        <v>865</v>
      </c>
      <c r="S43" s="8"/>
    </row>
    <row r="44" spans="1:19" ht="18" customHeight="1" x14ac:dyDescent="0.3">
      <c r="A44" s="8" t="s">
        <v>866</v>
      </c>
      <c r="B44" s="8" t="s">
        <v>1308</v>
      </c>
      <c r="C44" s="8" t="s">
        <v>1308</v>
      </c>
      <c r="D44" s="8" t="s">
        <v>655</v>
      </c>
      <c r="E44" s="8">
        <v>3</v>
      </c>
      <c r="F44" s="8" t="s">
        <v>656</v>
      </c>
      <c r="G44" s="8">
        <v>2</v>
      </c>
      <c r="H44" s="8" t="s">
        <v>657</v>
      </c>
      <c r="I44" s="8">
        <v>3</v>
      </c>
      <c r="J44" s="8" t="s">
        <v>658</v>
      </c>
      <c r="K44" s="8">
        <v>3</v>
      </c>
      <c r="L44" s="8" t="s">
        <v>1214</v>
      </c>
      <c r="M44" s="8">
        <v>3</v>
      </c>
      <c r="N44" s="8" t="s">
        <v>317</v>
      </c>
      <c r="O44" s="8" t="s">
        <v>541</v>
      </c>
      <c r="P44" s="8" t="s">
        <v>940</v>
      </c>
      <c r="Q44" s="114" t="s">
        <v>865</v>
      </c>
      <c r="R44" s="114" t="s">
        <v>865</v>
      </c>
      <c r="S44" s="8"/>
    </row>
    <row r="45" spans="1:19" ht="18" customHeight="1" x14ac:dyDescent="0.3">
      <c r="A45" s="8" t="s">
        <v>866</v>
      </c>
      <c r="B45" s="8" t="s">
        <v>1308</v>
      </c>
      <c r="C45" s="8" t="s">
        <v>1308</v>
      </c>
      <c r="D45" s="8" t="s">
        <v>655</v>
      </c>
      <c r="E45" s="8">
        <v>3</v>
      </c>
      <c r="F45" s="8" t="s">
        <v>656</v>
      </c>
      <c r="G45" s="8">
        <v>2</v>
      </c>
      <c r="H45" s="8" t="s">
        <v>657</v>
      </c>
      <c r="I45" s="8">
        <v>3</v>
      </c>
      <c r="J45" s="8" t="s">
        <v>658</v>
      </c>
      <c r="K45" s="8">
        <v>3</v>
      </c>
      <c r="L45" s="8" t="s">
        <v>1214</v>
      </c>
      <c r="M45" s="8">
        <v>3</v>
      </c>
      <c r="N45" s="8" t="s">
        <v>317</v>
      </c>
      <c r="O45" s="8" t="s">
        <v>542</v>
      </c>
      <c r="P45" s="8" t="s">
        <v>940</v>
      </c>
      <c r="Q45" s="114" t="s">
        <v>865</v>
      </c>
      <c r="R45" s="114" t="s">
        <v>865</v>
      </c>
      <c r="S45" s="8"/>
    </row>
    <row r="46" spans="1:19" ht="18" customHeight="1" x14ac:dyDescent="0.3">
      <c r="A46" s="8" t="s">
        <v>866</v>
      </c>
      <c r="B46" s="8" t="s">
        <v>1308</v>
      </c>
      <c r="C46" s="8" t="s">
        <v>1308</v>
      </c>
      <c r="D46" s="8" t="s">
        <v>655</v>
      </c>
      <c r="E46" s="8">
        <v>3</v>
      </c>
      <c r="F46" s="8" t="s">
        <v>656</v>
      </c>
      <c r="G46" s="8">
        <v>2</v>
      </c>
      <c r="H46" s="8" t="s">
        <v>657</v>
      </c>
      <c r="I46" s="8">
        <v>3</v>
      </c>
      <c r="J46" s="8" t="s">
        <v>658</v>
      </c>
      <c r="K46" s="8">
        <v>3</v>
      </c>
      <c r="L46" s="8" t="s">
        <v>1214</v>
      </c>
      <c r="M46" s="8">
        <v>3</v>
      </c>
      <c r="N46" s="8" t="s">
        <v>78</v>
      </c>
      <c r="O46" s="8" t="s">
        <v>937</v>
      </c>
      <c r="P46" s="8" t="s">
        <v>940</v>
      </c>
      <c r="Q46" s="114" t="s">
        <v>865</v>
      </c>
      <c r="R46" s="114" t="s">
        <v>865</v>
      </c>
      <c r="S46" s="8"/>
    </row>
    <row r="47" spans="1:19" ht="18" customHeight="1" x14ac:dyDescent="0.3">
      <c r="A47" s="8" t="s">
        <v>866</v>
      </c>
      <c r="B47" s="8" t="s">
        <v>1308</v>
      </c>
      <c r="C47" s="8" t="s">
        <v>1308</v>
      </c>
      <c r="D47" s="8" t="s">
        <v>655</v>
      </c>
      <c r="E47" s="8">
        <v>3</v>
      </c>
      <c r="F47" s="8" t="s">
        <v>656</v>
      </c>
      <c r="G47" s="8">
        <v>2</v>
      </c>
      <c r="H47" s="8" t="s">
        <v>657</v>
      </c>
      <c r="I47" s="8">
        <v>3</v>
      </c>
      <c r="J47" s="8" t="s">
        <v>658</v>
      </c>
      <c r="K47" s="8">
        <v>3</v>
      </c>
      <c r="L47" s="8" t="s">
        <v>1214</v>
      </c>
      <c r="M47" s="8">
        <v>3</v>
      </c>
      <c r="N47" s="8" t="s">
        <v>78</v>
      </c>
      <c r="O47" s="8" t="s">
        <v>938</v>
      </c>
      <c r="P47" s="8" t="s">
        <v>940</v>
      </c>
      <c r="Q47" s="114" t="s">
        <v>865</v>
      </c>
      <c r="R47" s="114" t="s">
        <v>865</v>
      </c>
      <c r="S47" s="8"/>
    </row>
    <row r="48" spans="1:19" ht="18" customHeight="1" x14ac:dyDescent="0.3">
      <c r="A48" s="8" t="s">
        <v>866</v>
      </c>
      <c r="B48" s="8" t="s">
        <v>1308</v>
      </c>
      <c r="C48" s="8" t="s">
        <v>1308</v>
      </c>
      <c r="D48" s="8" t="s">
        <v>655</v>
      </c>
      <c r="E48" s="8">
        <v>3</v>
      </c>
      <c r="F48" s="8" t="s">
        <v>656</v>
      </c>
      <c r="G48" s="8">
        <v>2</v>
      </c>
      <c r="H48" s="8" t="s">
        <v>657</v>
      </c>
      <c r="I48" s="8">
        <v>3</v>
      </c>
      <c r="J48" s="8" t="s">
        <v>658</v>
      </c>
      <c r="K48" s="8">
        <v>3</v>
      </c>
      <c r="L48" s="8" t="s">
        <v>1214</v>
      </c>
      <c r="M48" s="8">
        <v>3</v>
      </c>
      <c r="N48" s="8" t="s">
        <v>78</v>
      </c>
      <c r="O48" s="8" t="s">
        <v>558</v>
      </c>
      <c r="P48" s="8" t="s">
        <v>940</v>
      </c>
      <c r="Q48" s="114" t="s">
        <v>865</v>
      </c>
      <c r="R48" s="114" t="s">
        <v>865</v>
      </c>
      <c r="S48" s="8"/>
    </row>
    <row r="49" spans="1:19" ht="18" customHeight="1" x14ac:dyDescent="0.3">
      <c r="A49" s="8" t="s">
        <v>867</v>
      </c>
      <c r="B49" s="8" t="s">
        <v>944</v>
      </c>
      <c r="C49" s="8" t="s">
        <v>944</v>
      </c>
      <c r="D49" s="8" t="s">
        <v>655</v>
      </c>
      <c r="E49" s="8">
        <v>3</v>
      </c>
      <c r="F49" s="8" t="s">
        <v>656</v>
      </c>
      <c r="G49" s="8">
        <v>2</v>
      </c>
      <c r="H49" s="8" t="s">
        <v>657</v>
      </c>
      <c r="I49" s="8">
        <v>3</v>
      </c>
      <c r="J49" s="8" t="s">
        <v>658</v>
      </c>
      <c r="K49" s="8">
        <v>3</v>
      </c>
      <c r="L49" s="8" t="s">
        <v>1214</v>
      </c>
      <c r="M49" s="8">
        <v>3</v>
      </c>
      <c r="N49" s="8" t="s">
        <v>318</v>
      </c>
      <c r="O49" s="8" t="s">
        <v>349</v>
      </c>
      <c r="P49" s="8" t="s">
        <v>1007</v>
      </c>
      <c r="Q49" s="114" t="s">
        <v>1008</v>
      </c>
      <c r="R49" s="114" t="s">
        <v>1008</v>
      </c>
      <c r="S49" s="8"/>
    </row>
    <row r="50" spans="1:19" ht="18" customHeight="1" x14ac:dyDescent="0.3">
      <c r="A50" s="8" t="s">
        <v>867</v>
      </c>
      <c r="B50" s="8" t="s">
        <v>944</v>
      </c>
      <c r="C50" s="8" t="s">
        <v>944</v>
      </c>
      <c r="D50" s="8" t="s">
        <v>655</v>
      </c>
      <c r="E50" s="8">
        <v>3</v>
      </c>
      <c r="F50" s="8" t="s">
        <v>656</v>
      </c>
      <c r="G50" s="8">
        <v>2</v>
      </c>
      <c r="H50" s="8" t="s">
        <v>657</v>
      </c>
      <c r="I50" s="8">
        <v>3</v>
      </c>
      <c r="J50" s="8" t="s">
        <v>658</v>
      </c>
      <c r="K50" s="8">
        <v>3</v>
      </c>
      <c r="L50" s="8" t="s">
        <v>1214</v>
      </c>
      <c r="M50" s="8">
        <v>3</v>
      </c>
      <c r="N50" s="8" t="s">
        <v>318</v>
      </c>
      <c r="O50" s="114" t="s">
        <v>350</v>
      </c>
      <c r="P50" s="8" t="s">
        <v>1007</v>
      </c>
      <c r="Q50" s="114" t="s">
        <v>1008</v>
      </c>
      <c r="R50" s="114" t="s">
        <v>1008</v>
      </c>
      <c r="S50" s="8"/>
    </row>
    <row r="51" spans="1:19" ht="18" customHeight="1" x14ac:dyDescent="0.3">
      <c r="A51" s="8" t="s">
        <v>867</v>
      </c>
      <c r="B51" s="8" t="s">
        <v>944</v>
      </c>
      <c r="C51" s="8" t="s">
        <v>944</v>
      </c>
      <c r="D51" s="8" t="s">
        <v>655</v>
      </c>
      <c r="E51" s="8">
        <v>3</v>
      </c>
      <c r="F51" s="8" t="s">
        <v>656</v>
      </c>
      <c r="G51" s="8">
        <v>2</v>
      </c>
      <c r="H51" s="8" t="s">
        <v>657</v>
      </c>
      <c r="I51" s="8">
        <v>3</v>
      </c>
      <c r="J51" s="8" t="s">
        <v>658</v>
      </c>
      <c r="K51" s="8">
        <v>3</v>
      </c>
      <c r="L51" s="8" t="s">
        <v>1214</v>
      </c>
      <c r="M51" s="8">
        <v>3</v>
      </c>
      <c r="N51" s="8" t="s">
        <v>318</v>
      </c>
      <c r="O51" s="114" t="s">
        <v>351</v>
      </c>
      <c r="P51" s="8" t="s">
        <v>1007</v>
      </c>
      <c r="Q51" s="114" t="s">
        <v>1008</v>
      </c>
      <c r="R51" s="114" t="s">
        <v>1008</v>
      </c>
      <c r="S51" s="8"/>
    </row>
    <row r="52" spans="1:19" ht="18" customHeight="1" x14ac:dyDescent="0.3">
      <c r="A52" s="8" t="s">
        <v>867</v>
      </c>
      <c r="B52" s="8" t="s">
        <v>944</v>
      </c>
      <c r="C52" s="8" t="s">
        <v>944</v>
      </c>
      <c r="D52" s="8" t="s">
        <v>655</v>
      </c>
      <c r="E52" s="8">
        <v>3</v>
      </c>
      <c r="F52" s="8" t="s">
        <v>656</v>
      </c>
      <c r="G52" s="8">
        <v>2</v>
      </c>
      <c r="H52" s="8" t="s">
        <v>657</v>
      </c>
      <c r="I52" s="8">
        <v>3</v>
      </c>
      <c r="J52" s="8" t="s">
        <v>658</v>
      </c>
      <c r="K52" s="8">
        <v>3</v>
      </c>
      <c r="L52" s="8" t="s">
        <v>1214</v>
      </c>
      <c r="M52" s="8">
        <v>3</v>
      </c>
      <c r="N52" s="8" t="s">
        <v>318</v>
      </c>
      <c r="O52" s="114" t="s">
        <v>632</v>
      </c>
      <c r="P52" s="8" t="s">
        <v>1007</v>
      </c>
      <c r="Q52" s="114" t="s">
        <v>1008</v>
      </c>
      <c r="R52" s="114" t="s">
        <v>1008</v>
      </c>
      <c r="S52" s="8"/>
    </row>
    <row r="53" spans="1:19" ht="18" customHeight="1" x14ac:dyDescent="0.3">
      <c r="A53" s="8" t="s">
        <v>867</v>
      </c>
      <c r="B53" s="8" t="s">
        <v>944</v>
      </c>
      <c r="C53" s="8" t="s">
        <v>944</v>
      </c>
      <c r="D53" s="8" t="s">
        <v>655</v>
      </c>
      <c r="E53" s="8">
        <v>3</v>
      </c>
      <c r="F53" s="8" t="s">
        <v>656</v>
      </c>
      <c r="G53" s="8">
        <v>2</v>
      </c>
      <c r="H53" s="8" t="s">
        <v>657</v>
      </c>
      <c r="I53" s="8">
        <v>3</v>
      </c>
      <c r="J53" s="8" t="s">
        <v>658</v>
      </c>
      <c r="K53" s="8">
        <v>3</v>
      </c>
      <c r="L53" s="8" t="s">
        <v>1214</v>
      </c>
      <c r="M53" s="8">
        <v>3</v>
      </c>
      <c r="N53" s="8" t="s">
        <v>318</v>
      </c>
      <c r="O53" s="114" t="s">
        <v>633</v>
      </c>
      <c r="P53" s="8" t="s">
        <v>1007</v>
      </c>
      <c r="Q53" s="114" t="s">
        <v>1008</v>
      </c>
      <c r="R53" s="114" t="s">
        <v>1008</v>
      </c>
      <c r="S53" s="8"/>
    </row>
    <row r="54" spans="1:19" ht="18" customHeight="1" x14ac:dyDescent="0.3">
      <c r="A54" s="8" t="s">
        <v>867</v>
      </c>
      <c r="B54" s="8" t="s">
        <v>944</v>
      </c>
      <c r="C54" s="8" t="s">
        <v>944</v>
      </c>
      <c r="D54" s="8" t="s">
        <v>655</v>
      </c>
      <c r="E54" s="8">
        <v>3</v>
      </c>
      <c r="F54" s="8" t="s">
        <v>656</v>
      </c>
      <c r="G54" s="8">
        <v>2</v>
      </c>
      <c r="H54" s="8" t="s">
        <v>657</v>
      </c>
      <c r="I54" s="8">
        <v>3</v>
      </c>
      <c r="J54" s="8" t="s">
        <v>658</v>
      </c>
      <c r="K54" s="8">
        <v>3</v>
      </c>
      <c r="L54" s="8" t="s">
        <v>1214</v>
      </c>
      <c r="M54" s="8">
        <v>3</v>
      </c>
      <c r="N54" s="8" t="s">
        <v>318</v>
      </c>
      <c r="O54" s="114" t="s">
        <v>639</v>
      </c>
      <c r="P54" s="8" t="s">
        <v>1007</v>
      </c>
      <c r="Q54" s="114" t="s">
        <v>1008</v>
      </c>
      <c r="R54" s="114" t="s">
        <v>1008</v>
      </c>
      <c r="S54" s="8"/>
    </row>
    <row r="55" spans="1:19" ht="18" customHeight="1" x14ac:dyDescent="0.3">
      <c r="A55" s="8" t="s">
        <v>867</v>
      </c>
      <c r="B55" s="8" t="s">
        <v>944</v>
      </c>
      <c r="C55" s="8" t="s">
        <v>944</v>
      </c>
      <c r="D55" s="8" t="s">
        <v>655</v>
      </c>
      <c r="E55" s="8">
        <v>3</v>
      </c>
      <c r="F55" s="8" t="s">
        <v>656</v>
      </c>
      <c r="G55" s="8">
        <v>2</v>
      </c>
      <c r="H55" s="8" t="s">
        <v>657</v>
      </c>
      <c r="I55" s="8">
        <v>3</v>
      </c>
      <c r="J55" s="8" t="s">
        <v>658</v>
      </c>
      <c r="K55" s="8">
        <v>3</v>
      </c>
      <c r="L55" s="8" t="s">
        <v>1214</v>
      </c>
      <c r="M55" s="8">
        <v>3</v>
      </c>
      <c r="N55" s="8" t="s">
        <v>371</v>
      </c>
      <c r="O55" s="114" t="s">
        <v>369</v>
      </c>
      <c r="P55" s="8" t="s">
        <v>1007</v>
      </c>
      <c r="Q55" s="114" t="s">
        <v>1008</v>
      </c>
      <c r="R55" s="114" t="s">
        <v>1008</v>
      </c>
      <c r="S55" s="8"/>
    </row>
    <row r="56" spans="1:19" ht="18" customHeight="1" x14ac:dyDescent="0.3">
      <c r="A56" s="8" t="s">
        <v>867</v>
      </c>
      <c r="B56" s="8" t="s">
        <v>944</v>
      </c>
      <c r="C56" s="8" t="s">
        <v>944</v>
      </c>
      <c r="D56" s="8" t="s">
        <v>655</v>
      </c>
      <c r="E56" s="8">
        <v>3</v>
      </c>
      <c r="F56" s="8" t="s">
        <v>656</v>
      </c>
      <c r="G56" s="8">
        <v>2</v>
      </c>
      <c r="H56" s="8" t="s">
        <v>657</v>
      </c>
      <c r="I56" s="8">
        <v>3</v>
      </c>
      <c r="J56" s="8" t="s">
        <v>658</v>
      </c>
      <c r="K56" s="8">
        <v>3</v>
      </c>
      <c r="L56" s="8" t="s">
        <v>1214</v>
      </c>
      <c r="M56" s="8">
        <v>3</v>
      </c>
      <c r="N56" s="8" t="s">
        <v>371</v>
      </c>
      <c r="O56" s="8" t="s">
        <v>372</v>
      </c>
      <c r="P56" s="8" t="s">
        <v>1007</v>
      </c>
      <c r="Q56" s="114" t="s">
        <v>1008</v>
      </c>
      <c r="R56" s="114" t="s">
        <v>1008</v>
      </c>
      <c r="S56" s="8"/>
    </row>
    <row r="57" spans="1:19" ht="18" customHeight="1" x14ac:dyDescent="0.3">
      <c r="A57" s="8" t="s">
        <v>867</v>
      </c>
      <c r="B57" s="8" t="s">
        <v>944</v>
      </c>
      <c r="C57" s="8" t="s">
        <v>944</v>
      </c>
      <c r="D57" s="8" t="s">
        <v>655</v>
      </c>
      <c r="E57" s="8">
        <v>3</v>
      </c>
      <c r="F57" s="8" t="s">
        <v>656</v>
      </c>
      <c r="G57" s="8">
        <v>2</v>
      </c>
      <c r="H57" s="8" t="s">
        <v>657</v>
      </c>
      <c r="I57" s="8">
        <v>3</v>
      </c>
      <c r="J57" s="8" t="s">
        <v>658</v>
      </c>
      <c r="K57" s="8">
        <v>3</v>
      </c>
      <c r="L57" s="8" t="s">
        <v>1214</v>
      </c>
      <c r="M57" s="8">
        <v>3</v>
      </c>
      <c r="N57" s="8" t="s">
        <v>371</v>
      </c>
      <c r="O57" s="8" t="s">
        <v>374</v>
      </c>
      <c r="P57" s="8" t="s">
        <v>1007</v>
      </c>
      <c r="Q57" s="114" t="s">
        <v>1008</v>
      </c>
      <c r="R57" s="114" t="s">
        <v>1008</v>
      </c>
      <c r="S57" s="8"/>
    </row>
    <row r="58" spans="1:19" ht="18" customHeight="1" x14ac:dyDescent="0.3">
      <c r="A58" s="8" t="s">
        <v>867</v>
      </c>
      <c r="B58" s="8" t="s">
        <v>944</v>
      </c>
      <c r="C58" s="8" t="s">
        <v>944</v>
      </c>
      <c r="D58" s="8" t="s">
        <v>655</v>
      </c>
      <c r="E58" s="8">
        <v>3</v>
      </c>
      <c r="F58" s="8" t="s">
        <v>656</v>
      </c>
      <c r="G58" s="8">
        <v>2</v>
      </c>
      <c r="H58" s="8" t="s">
        <v>657</v>
      </c>
      <c r="I58" s="8">
        <v>3</v>
      </c>
      <c r="J58" s="8" t="s">
        <v>658</v>
      </c>
      <c r="K58" s="8">
        <v>3</v>
      </c>
      <c r="L58" s="8" t="s">
        <v>1214</v>
      </c>
      <c r="M58" s="8">
        <v>3</v>
      </c>
      <c r="N58" s="8" t="s">
        <v>371</v>
      </c>
      <c r="O58" s="8" t="s">
        <v>376</v>
      </c>
      <c r="P58" s="8" t="s">
        <v>1007</v>
      </c>
      <c r="Q58" s="114" t="s">
        <v>1008</v>
      </c>
      <c r="R58" s="114" t="s">
        <v>1008</v>
      </c>
      <c r="S58" s="8"/>
    </row>
    <row r="59" spans="1:19" ht="18" customHeight="1" x14ac:dyDescent="0.3">
      <c r="A59" s="8" t="s">
        <v>867</v>
      </c>
      <c r="B59" s="8" t="s">
        <v>944</v>
      </c>
      <c r="C59" s="8" t="s">
        <v>944</v>
      </c>
      <c r="D59" s="8" t="s">
        <v>655</v>
      </c>
      <c r="E59" s="8">
        <v>3</v>
      </c>
      <c r="F59" s="8" t="s">
        <v>656</v>
      </c>
      <c r="G59" s="8">
        <v>2</v>
      </c>
      <c r="H59" s="8" t="s">
        <v>657</v>
      </c>
      <c r="I59" s="8">
        <v>3</v>
      </c>
      <c r="J59" s="8" t="s">
        <v>658</v>
      </c>
      <c r="K59" s="8">
        <v>3</v>
      </c>
      <c r="L59" s="8" t="s">
        <v>1214</v>
      </c>
      <c r="M59" s="8">
        <v>3</v>
      </c>
      <c r="N59" s="8" t="s">
        <v>371</v>
      </c>
      <c r="O59" s="8" t="s">
        <v>379</v>
      </c>
      <c r="P59" s="8" t="s">
        <v>1007</v>
      </c>
      <c r="Q59" s="114" t="s">
        <v>1008</v>
      </c>
      <c r="R59" s="114" t="s">
        <v>1008</v>
      </c>
      <c r="S59" s="8"/>
    </row>
    <row r="60" spans="1:19" ht="18" customHeight="1" x14ac:dyDescent="0.3">
      <c r="A60" s="8" t="s">
        <v>867</v>
      </c>
      <c r="B60" s="8" t="s">
        <v>944</v>
      </c>
      <c r="C60" s="8" t="s">
        <v>944</v>
      </c>
      <c r="D60" s="8" t="s">
        <v>655</v>
      </c>
      <c r="E60" s="8">
        <v>3</v>
      </c>
      <c r="F60" s="8" t="s">
        <v>656</v>
      </c>
      <c r="G60" s="8">
        <v>2</v>
      </c>
      <c r="H60" s="8" t="s">
        <v>657</v>
      </c>
      <c r="I60" s="8">
        <v>3</v>
      </c>
      <c r="J60" s="8" t="s">
        <v>658</v>
      </c>
      <c r="K60" s="8">
        <v>3</v>
      </c>
      <c r="L60" s="8" t="s">
        <v>1214</v>
      </c>
      <c r="M60" s="8">
        <v>3</v>
      </c>
      <c r="N60" s="8" t="s">
        <v>371</v>
      </c>
      <c r="O60" s="8" t="s">
        <v>380</v>
      </c>
      <c r="P60" s="8" t="s">
        <v>1007</v>
      </c>
      <c r="Q60" s="114" t="s">
        <v>1008</v>
      </c>
      <c r="R60" s="114" t="s">
        <v>1008</v>
      </c>
      <c r="S60" s="8"/>
    </row>
    <row r="61" spans="1:19" ht="18" customHeight="1" x14ac:dyDescent="0.3">
      <c r="A61" s="8" t="s">
        <v>867</v>
      </c>
      <c r="B61" s="8" t="s">
        <v>944</v>
      </c>
      <c r="C61" s="8" t="s">
        <v>944</v>
      </c>
      <c r="D61" s="8" t="s">
        <v>655</v>
      </c>
      <c r="E61" s="8">
        <v>3</v>
      </c>
      <c r="F61" s="8" t="s">
        <v>656</v>
      </c>
      <c r="G61" s="8">
        <v>2</v>
      </c>
      <c r="H61" s="8" t="s">
        <v>657</v>
      </c>
      <c r="I61" s="8">
        <v>3</v>
      </c>
      <c r="J61" s="8" t="s">
        <v>658</v>
      </c>
      <c r="K61" s="8">
        <v>3</v>
      </c>
      <c r="L61" s="8" t="s">
        <v>1214</v>
      </c>
      <c r="M61" s="8">
        <v>3</v>
      </c>
      <c r="N61" s="8" t="s">
        <v>371</v>
      </c>
      <c r="O61" s="8" t="s">
        <v>382</v>
      </c>
      <c r="P61" s="8" t="s">
        <v>1007</v>
      </c>
      <c r="Q61" s="114" t="s">
        <v>1008</v>
      </c>
      <c r="R61" s="114" t="s">
        <v>1008</v>
      </c>
      <c r="S61" s="8"/>
    </row>
    <row r="62" spans="1:19" ht="18" customHeight="1" x14ac:dyDescent="0.3">
      <c r="A62" s="8" t="s">
        <v>867</v>
      </c>
      <c r="B62" s="8" t="s">
        <v>944</v>
      </c>
      <c r="C62" s="8" t="s">
        <v>944</v>
      </c>
      <c r="D62" s="8" t="s">
        <v>655</v>
      </c>
      <c r="E62" s="8">
        <v>3</v>
      </c>
      <c r="F62" s="8" t="s">
        <v>656</v>
      </c>
      <c r="G62" s="8">
        <v>2</v>
      </c>
      <c r="H62" s="8" t="s">
        <v>657</v>
      </c>
      <c r="I62" s="8">
        <v>3</v>
      </c>
      <c r="J62" s="8" t="s">
        <v>658</v>
      </c>
      <c r="K62" s="8">
        <v>3</v>
      </c>
      <c r="L62" s="8" t="s">
        <v>1214</v>
      </c>
      <c r="M62" s="8">
        <v>3</v>
      </c>
      <c r="N62" s="8" t="s">
        <v>371</v>
      </c>
      <c r="O62" s="8" t="s">
        <v>384</v>
      </c>
      <c r="P62" s="8" t="s">
        <v>1007</v>
      </c>
      <c r="Q62" s="114" t="s">
        <v>1008</v>
      </c>
      <c r="R62" s="114" t="s">
        <v>1008</v>
      </c>
      <c r="S62" s="8"/>
    </row>
    <row r="63" spans="1:19" ht="18" customHeight="1" x14ac:dyDescent="0.3">
      <c r="A63" s="8" t="s">
        <v>867</v>
      </c>
      <c r="B63" s="8" t="s">
        <v>944</v>
      </c>
      <c r="C63" s="8" t="s">
        <v>944</v>
      </c>
      <c r="D63" s="8" t="s">
        <v>655</v>
      </c>
      <c r="E63" s="8">
        <v>3</v>
      </c>
      <c r="F63" s="8" t="s">
        <v>656</v>
      </c>
      <c r="G63" s="8">
        <v>2</v>
      </c>
      <c r="H63" s="8" t="s">
        <v>657</v>
      </c>
      <c r="I63" s="8">
        <v>3</v>
      </c>
      <c r="J63" s="8" t="s">
        <v>658</v>
      </c>
      <c r="K63" s="8">
        <v>3</v>
      </c>
      <c r="L63" s="8" t="s">
        <v>1214</v>
      </c>
      <c r="M63" s="8">
        <v>3</v>
      </c>
      <c r="N63" s="8" t="s">
        <v>371</v>
      </c>
      <c r="O63" s="8" t="s">
        <v>385</v>
      </c>
      <c r="P63" s="8" t="s">
        <v>1007</v>
      </c>
      <c r="Q63" s="114" t="s">
        <v>1008</v>
      </c>
      <c r="R63" s="114" t="s">
        <v>1008</v>
      </c>
      <c r="S63" s="8"/>
    </row>
    <row r="64" spans="1:19" ht="18" customHeight="1" x14ac:dyDescent="0.3">
      <c r="A64" s="8" t="s">
        <v>867</v>
      </c>
      <c r="B64" s="8" t="s">
        <v>944</v>
      </c>
      <c r="C64" s="8" t="s">
        <v>944</v>
      </c>
      <c r="D64" s="8" t="s">
        <v>655</v>
      </c>
      <c r="E64" s="8">
        <v>3</v>
      </c>
      <c r="F64" s="8" t="s">
        <v>656</v>
      </c>
      <c r="G64" s="8">
        <v>2</v>
      </c>
      <c r="H64" s="8" t="s">
        <v>657</v>
      </c>
      <c r="I64" s="8">
        <v>3</v>
      </c>
      <c r="J64" s="8" t="s">
        <v>658</v>
      </c>
      <c r="K64" s="8">
        <v>3</v>
      </c>
      <c r="L64" s="8" t="s">
        <v>1214</v>
      </c>
      <c r="M64" s="8">
        <v>3</v>
      </c>
      <c r="N64" s="8" t="s">
        <v>371</v>
      </c>
      <c r="O64" s="8" t="s">
        <v>387</v>
      </c>
      <c r="P64" s="8" t="s">
        <v>1007</v>
      </c>
      <c r="Q64" s="114" t="s">
        <v>1008</v>
      </c>
      <c r="R64" s="114" t="s">
        <v>1008</v>
      </c>
      <c r="S64" s="8"/>
    </row>
    <row r="65" spans="1:19" ht="18" customHeight="1" x14ac:dyDescent="0.3">
      <c r="A65" s="8" t="s">
        <v>867</v>
      </c>
      <c r="B65" s="8" t="s">
        <v>944</v>
      </c>
      <c r="C65" s="8" t="s">
        <v>944</v>
      </c>
      <c r="D65" s="8" t="s">
        <v>655</v>
      </c>
      <c r="E65" s="8">
        <v>3</v>
      </c>
      <c r="F65" s="8" t="s">
        <v>656</v>
      </c>
      <c r="G65" s="8">
        <v>2</v>
      </c>
      <c r="H65" s="8" t="s">
        <v>657</v>
      </c>
      <c r="I65" s="8">
        <v>3</v>
      </c>
      <c r="J65" s="8" t="s">
        <v>658</v>
      </c>
      <c r="K65" s="8">
        <v>3</v>
      </c>
      <c r="L65" s="8" t="s">
        <v>1214</v>
      </c>
      <c r="M65" s="8">
        <v>3</v>
      </c>
      <c r="N65" s="8" t="s">
        <v>371</v>
      </c>
      <c r="O65" s="8" t="s">
        <v>389</v>
      </c>
      <c r="P65" s="8" t="s">
        <v>1007</v>
      </c>
      <c r="Q65" s="114" t="s">
        <v>1008</v>
      </c>
      <c r="R65" s="114" t="s">
        <v>1008</v>
      </c>
      <c r="S65" s="8"/>
    </row>
    <row r="66" spans="1:19" ht="18" customHeight="1" x14ac:dyDescent="0.3">
      <c r="A66" s="8" t="s">
        <v>867</v>
      </c>
      <c r="B66" s="8" t="s">
        <v>944</v>
      </c>
      <c r="C66" s="8" t="s">
        <v>944</v>
      </c>
      <c r="D66" s="8" t="s">
        <v>655</v>
      </c>
      <c r="E66" s="8">
        <v>3</v>
      </c>
      <c r="F66" s="8" t="s">
        <v>656</v>
      </c>
      <c r="G66" s="8">
        <v>2</v>
      </c>
      <c r="H66" s="8" t="s">
        <v>657</v>
      </c>
      <c r="I66" s="8">
        <v>3</v>
      </c>
      <c r="J66" s="8" t="s">
        <v>658</v>
      </c>
      <c r="K66" s="8">
        <v>3</v>
      </c>
      <c r="L66" s="8" t="s">
        <v>1214</v>
      </c>
      <c r="M66" s="8">
        <v>3</v>
      </c>
      <c r="N66" s="8" t="s">
        <v>371</v>
      </c>
      <c r="O66" s="8" t="s">
        <v>771</v>
      </c>
      <c r="P66" s="8" t="s">
        <v>1007</v>
      </c>
      <c r="Q66" s="114" t="s">
        <v>1008</v>
      </c>
      <c r="R66" s="114" t="s">
        <v>1008</v>
      </c>
      <c r="S66" s="8"/>
    </row>
    <row r="67" spans="1:19" ht="18" customHeight="1" x14ac:dyDescent="0.3">
      <c r="A67" s="8" t="s">
        <v>867</v>
      </c>
      <c r="B67" s="8" t="s">
        <v>944</v>
      </c>
      <c r="C67" s="8" t="s">
        <v>944</v>
      </c>
      <c r="D67" s="8" t="s">
        <v>655</v>
      </c>
      <c r="E67" s="8">
        <v>3</v>
      </c>
      <c r="F67" s="8" t="s">
        <v>656</v>
      </c>
      <c r="G67" s="8">
        <v>2</v>
      </c>
      <c r="H67" s="8" t="s">
        <v>657</v>
      </c>
      <c r="I67" s="8">
        <v>3</v>
      </c>
      <c r="J67" s="8" t="s">
        <v>658</v>
      </c>
      <c r="K67" s="8">
        <v>3</v>
      </c>
      <c r="L67" s="8" t="s">
        <v>1214</v>
      </c>
      <c r="M67" s="8">
        <v>3</v>
      </c>
      <c r="N67" s="8" t="s">
        <v>371</v>
      </c>
      <c r="O67" s="8" t="s">
        <v>536</v>
      </c>
      <c r="P67" s="8" t="s">
        <v>1007</v>
      </c>
      <c r="Q67" s="114" t="s">
        <v>1008</v>
      </c>
      <c r="R67" s="114" t="s">
        <v>1008</v>
      </c>
      <c r="S67" s="8"/>
    </row>
    <row r="68" spans="1:19" ht="18" customHeight="1" x14ac:dyDescent="0.3">
      <c r="A68" s="8" t="s">
        <v>867</v>
      </c>
      <c r="B68" s="8" t="s">
        <v>944</v>
      </c>
      <c r="C68" s="8" t="s">
        <v>944</v>
      </c>
      <c r="D68" s="8" t="s">
        <v>655</v>
      </c>
      <c r="E68" s="8">
        <v>3</v>
      </c>
      <c r="F68" s="8" t="s">
        <v>656</v>
      </c>
      <c r="G68" s="8">
        <v>2</v>
      </c>
      <c r="H68" s="8" t="s">
        <v>657</v>
      </c>
      <c r="I68" s="8">
        <v>3</v>
      </c>
      <c r="J68" s="8" t="s">
        <v>658</v>
      </c>
      <c r="K68" s="8">
        <v>3</v>
      </c>
      <c r="L68" s="8" t="s">
        <v>1214</v>
      </c>
      <c r="M68" s="8">
        <v>3</v>
      </c>
      <c r="N68" s="8" t="s">
        <v>371</v>
      </c>
      <c r="O68" s="8" t="s">
        <v>537</v>
      </c>
      <c r="P68" s="8" t="s">
        <v>1007</v>
      </c>
      <c r="Q68" s="114" t="s">
        <v>1008</v>
      </c>
      <c r="R68" s="114" t="s">
        <v>1008</v>
      </c>
      <c r="S68" s="8"/>
    </row>
    <row r="69" spans="1:19" ht="18" customHeight="1" x14ac:dyDescent="0.3">
      <c r="A69" s="8" t="s">
        <v>867</v>
      </c>
      <c r="B69" s="8" t="s">
        <v>944</v>
      </c>
      <c r="C69" s="8" t="s">
        <v>944</v>
      </c>
      <c r="D69" s="8" t="s">
        <v>655</v>
      </c>
      <c r="E69" s="8">
        <v>3</v>
      </c>
      <c r="F69" s="8" t="s">
        <v>656</v>
      </c>
      <c r="G69" s="8">
        <v>2</v>
      </c>
      <c r="H69" s="8" t="s">
        <v>657</v>
      </c>
      <c r="I69" s="8">
        <v>3</v>
      </c>
      <c r="J69" s="8" t="s">
        <v>658</v>
      </c>
      <c r="K69" s="8">
        <v>3</v>
      </c>
      <c r="L69" s="8" t="s">
        <v>1214</v>
      </c>
      <c r="M69" s="8">
        <v>3</v>
      </c>
      <c r="N69" s="8" t="s">
        <v>371</v>
      </c>
      <c r="O69" s="8" t="s">
        <v>539</v>
      </c>
      <c r="P69" s="8" t="s">
        <v>1007</v>
      </c>
      <c r="Q69" s="114" t="s">
        <v>1008</v>
      </c>
      <c r="R69" s="114" t="s">
        <v>1008</v>
      </c>
      <c r="S69" s="8"/>
    </row>
    <row r="70" spans="1:19" ht="18" customHeight="1" x14ac:dyDescent="0.3">
      <c r="A70" s="8" t="s">
        <v>867</v>
      </c>
      <c r="B70" s="8" t="s">
        <v>944</v>
      </c>
      <c r="C70" s="8" t="s">
        <v>944</v>
      </c>
      <c r="D70" s="8" t="s">
        <v>655</v>
      </c>
      <c r="E70" s="8">
        <v>3</v>
      </c>
      <c r="F70" s="8" t="s">
        <v>656</v>
      </c>
      <c r="G70" s="8">
        <v>2</v>
      </c>
      <c r="H70" s="8" t="s">
        <v>657</v>
      </c>
      <c r="I70" s="8">
        <v>3</v>
      </c>
      <c r="J70" s="8" t="s">
        <v>658</v>
      </c>
      <c r="K70" s="8">
        <v>3</v>
      </c>
      <c r="L70" s="8" t="s">
        <v>1214</v>
      </c>
      <c r="M70" s="8">
        <v>3</v>
      </c>
      <c r="N70" s="8" t="s">
        <v>371</v>
      </c>
      <c r="O70" s="8" t="s">
        <v>540</v>
      </c>
      <c r="P70" s="8" t="s">
        <v>1007</v>
      </c>
      <c r="Q70" s="114" t="s">
        <v>1008</v>
      </c>
      <c r="R70" s="114" t="s">
        <v>1008</v>
      </c>
      <c r="S70" s="8"/>
    </row>
    <row r="71" spans="1:19" ht="18" customHeight="1" x14ac:dyDescent="0.3">
      <c r="A71" s="8" t="s">
        <v>867</v>
      </c>
      <c r="B71" s="8" t="s">
        <v>944</v>
      </c>
      <c r="C71" s="8" t="s">
        <v>944</v>
      </c>
      <c r="D71" s="8" t="s">
        <v>655</v>
      </c>
      <c r="E71" s="8">
        <v>3</v>
      </c>
      <c r="F71" s="8" t="s">
        <v>656</v>
      </c>
      <c r="G71" s="8">
        <v>2</v>
      </c>
      <c r="H71" s="8" t="s">
        <v>657</v>
      </c>
      <c r="I71" s="8">
        <v>3</v>
      </c>
      <c r="J71" s="8" t="s">
        <v>658</v>
      </c>
      <c r="K71" s="8">
        <v>3</v>
      </c>
      <c r="L71" s="8" t="s">
        <v>1214</v>
      </c>
      <c r="M71" s="8">
        <v>3</v>
      </c>
      <c r="N71" s="8" t="s">
        <v>355</v>
      </c>
      <c r="O71" s="8" t="s">
        <v>528</v>
      </c>
      <c r="P71" s="8" t="s">
        <v>1007</v>
      </c>
      <c r="Q71" s="114" t="s">
        <v>1008</v>
      </c>
      <c r="R71" s="114" t="s">
        <v>1008</v>
      </c>
      <c r="S71" s="8"/>
    </row>
    <row r="72" spans="1:19" ht="18" customHeight="1" x14ac:dyDescent="0.3">
      <c r="A72" s="8" t="s">
        <v>868</v>
      </c>
      <c r="B72" s="8" t="s">
        <v>1009</v>
      </c>
      <c r="C72" s="8" t="s">
        <v>1009</v>
      </c>
      <c r="D72" s="8" t="s">
        <v>655</v>
      </c>
      <c r="E72" s="8">
        <v>3</v>
      </c>
      <c r="F72" s="8" t="s">
        <v>656</v>
      </c>
      <c r="G72" s="8">
        <v>2</v>
      </c>
      <c r="H72" s="8" t="s">
        <v>657</v>
      </c>
      <c r="I72" s="8">
        <v>3</v>
      </c>
      <c r="J72" s="8" t="s">
        <v>654</v>
      </c>
      <c r="K72" s="8">
        <v>4</v>
      </c>
      <c r="L72" s="8" t="s">
        <v>494</v>
      </c>
      <c r="M72" s="8">
        <v>4</v>
      </c>
      <c r="N72" s="8" t="s">
        <v>318</v>
      </c>
      <c r="O72" s="8" t="s">
        <v>349</v>
      </c>
      <c r="P72" s="8" t="s">
        <v>1007</v>
      </c>
      <c r="Q72" s="114" t="s">
        <v>1008</v>
      </c>
      <c r="R72" s="114" t="s">
        <v>1008</v>
      </c>
      <c r="S72" s="8"/>
    </row>
    <row r="73" spans="1:19" ht="18" customHeight="1" x14ac:dyDescent="0.3">
      <c r="A73" s="8" t="s">
        <v>868</v>
      </c>
      <c r="B73" s="8" t="s">
        <v>1009</v>
      </c>
      <c r="C73" s="8" t="s">
        <v>1009</v>
      </c>
      <c r="D73" s="8" t="s">
        <v>655</v>
      </c>
      <c r="E73" s="8">
        <v>3</v>
      </c>
      <c r="F73" s="8" t="s">
        <v>656</v>
      </c>
      <c r="G73" s="8">
        <v>2</v>
      </c>
      <c r="H73" s="8" t="s">
        <v>657</v>
      </c>
      <c r="I73" s="8">
        <v>3</v>
      </c>
      <c r="J73" s="8" t="s">
        <v>654</v>
      </c>
      <c r="K73" s="8">
        <v>4</v>
      </c>
      <c r="L73" s="8" t="s">
        <v>494</v>
      </c>
      <c r="M73" s="8">
        <v>4</v>
      </c>
      <c r="N73" s="8" t="s">
        <v>318</v>
      </c>
      <c r="O73" s="8" t="s">
        <v>349</v>
      </c>
      <c r="P73" s="8" t="s">
        <v>940</v>
      </c>
      <c r="Q73" s="114" t="s">
        <v>865</v>
      </c>
      <c r="R73" s="114" t="s">
        <v>865</v>
      </c>
      <c r="S73" s="8"/>
    </row>
    <row r="74" spans="1:19" ht="18" customHeight="1" x14ac:dyDescent="0.3">
      <c r="A74" s="8" t="s">
        <v>868</v>
      </c>
      <c r="B74" s="8" t="s">
        <v>1009</v>
      </c>
      <c r="C74" s="8" t="s">
        <v>1009</v>
      </c>
      <c r="D74" s="8" t="s">
        <v>655</v>
      </c>
      <c r="E74" s="8">
        <v>3</v>
      </c>
      <c r="F74" s="8" t="s">
        <v>656</v>
      </c>
      <c r="G74" s="8">
        <v>2</v>
      </c>
      <c r="H74" s="8" t="s">
        <v>657</v>
      </c>
      <c r="I74" s="8">
        <v>3</v>
      </c>
      <c r="J74" s="8" t="s">
        <v>654</v>
      </c>
      <c r="K74" s="8">
        <v>4</v>
      </c>
      <c r="L74" s="8" t="s">
        <v>494</v>
      </c>
      <c r="M74" s="8">
        <v>4</v>
      </c>
      <c r="N74" s="8" t="s">
        <v>318</v>
      </c>
      <c r="O74" s="8" t="s">
        <v>350</v>
      </c>
      <c r="P74" s="8" t="s">
        <v>1007</v>
      </c>
      <c r="Q74" s="114" t="s">
        <v>1008</v>
      </c>
      <c r="R74" s="114" t="s">
        <v>1008</v>
      </c>
      <c r="S74" s="8"/>
    </row>
    <row r="75" spans="1:19" ht="18" customHeight="1" x14ac:dyDescent="0.3">
      <c r="A75" s="8" t="s">
        <v>868</v>
      </c>
      <c r="B75" s="8" t="s">
        <v>1009</v>
      </c>
      <c r="C75" s="8" t="s">
        <v>1009</v>
      </c>
      <c r="D75" s="8" t="s">
        <v>655</v>
      </c>
      <c r="E75" s="8">
        <v>3</v>
      </c>
      <c r="F75" s="8" t="s">
        <v>656</v>
      </c>
      <c r="G75" s="8">
        <v>2</v>
      </c>
      <c r="H75" s="8" t="s">
        <v>657</v>
      </c>
      <c r="I75" s="8">
        <v>3</v>
      </c>
      <c r="J75" s="8" t="s">
        <v>654</v>
      </c>
      <c r="K75" s="8">
        <v>4</v>
      </c>
      <c r="L75" s="8" t="s">
        <v>494</v>
      </c>
      <c r="M75" s="8">
        <v>4</v>
      </c>
      <c r="N75" s="8" t="s">
        <v>318</v>
      </c>
      <c r="O75" s="8" t="s">
        <v>350</v>
      </c>
      <c r="P75" s="8" t="s">
        <v>940</v>
      </c>
      <c r="Q75" s="114" t="s">
        <v>865</v>
      </c>
      <c r="R75" s="114" t="s">
        <v>865</v>
      </c>
      <c r="S75" s="8"/>
    </row>
    <row r="76" spans="1:19" ht="18" customHeight="1" x14ac:dyDescent="0.3">
      <c r="A76" s="8" t="s">
        <v>868</v>
      </c>
      <c r="B76" s="8" t="s">
        <v>1009</v>
      </c>
      <c r="C76" s="8" t="s">
        <v>1009</v>
      </c>
      <c r="D76" s="8" t="s">
        <v>655</v>
      </c>
      <c r="E76" s="8">
        <v>3</v>
      </c>
      <c r="F76" s="8" t="s">
        <v>656</v>
      </c>
      <c r="G76" s="8">
        <v>2</v>
      </c>
      <c r="H76" s="8" t="s">
        <v>657</v>
      </c>
      <c r="I76" s="8">
        <v>3</v>
      </c>
      <c r="J76" s="8" t="s">
        <v>654</v>
      </c>
      <c r="K76" s="8">
        <v>4</v>
      </c>
      <c r="L76" s="8" t="s">
        <v>494</v>
      </c>
      <c r="M76" s="8">
        <v>4</v>
      </c>
      <c r="N76" s="8" t="s">
        <v>318</v>
      </c>
      <c r="O76" s="8" t="s">
        <v>351</v>
      </c>
      <c r="P76" s="8" t="s">
        <v>1007</v>
      </c>
      <c r="Q76" s="114" t="s">
        <v>1008</v>
      </c>
      <c r="R76" s="114" t="s">
        <v>1008</v>
      </c>
      <c r="S76" s="8"/>
    </row>
    <row r="77" spans="1:19" ht="18" customHeight="1" x14ac:dyDescent="0.3">
      <c r="A77" s="8" t="s">
        <v>868</v>
      </c>
      <c r="B77" s="8" t="s">
        <v>1009</v>
      </c>
      <c r="C77" s="8" t="s">
        <v>1009</v>
      </c>
      <c r="D77" s="8" t="s">
        <v>655</v>
      </c>
      <c r="E77" s="8">
        <v>3</v>
      </c>
      <c r="F77" s="8" t="s">
        <v>656</v>
      </c>
      <c r="G77" s="8">
        <v>2</v>
      </c>
      <c r="H77" s="8" t="s">
        <v>657</v>
      </c>
      <c r="I77" s="8">
        <v>3</v>
      </c>
      <c r="J77" s="8" t="s">
        <v>654</v>
      </c>
      <c r="K77" s="8">
        <v>4</v>
      </c>
      <c r="L77" s="8" t="s">
        <v>494</v>
      </c>
      <c r="M77" s="8">
        <v>4</v>
      </c>
      <c r="N77" s="8" t="s">
        <v>318</v>
      </c>
      <c r="O77" s="8" t="s">
        <v>351</v>
      </c>
      <c r="P77" s="8" t="s">
        <v>940</v>
      </c>
      <c r="Q77" s="114" t="s">
        <v>865</v>
      </c>
      <c r="R77" s="114" t="s">
        <v>865</v>
      </c>
      <c r="S77" s="8"/>
    </row>
    <row r="78" spans="1:19" ht="18" customHeight="1" x14ac:dyDescent="0.3">
      <c r="A78" s="8" t="s">
        <v>868</v>
      </c>
      <c r="B78" s="8" t="s">
        <v>1009</v>
      </c>
      <c r="C78" s="8" t="s">
        <v>1009</v>
      </c>
      <c r="D78" s="8" t="s">
        <v>655</v>
      </c>
      <c r="E78" s="8">
        <v>3</v>
      </c>
      <c r="F78" s="8" t="s">
        <v>656</v>
      </c>
      <c r="G78" s="8">
        <v>2</v>
      </c>
      <c r="H78" s="8" t="s">
        <v>657</v>
      </c>
      <c r="I78" s="8">
        <v>3</v>
      </c>
      <c r="J78" s="8" t="s">
        <v>654</v>
      </c>
      <c r="K78" s="8">
        <v>4</v>
      </c>
      <c r="L78" s="8" t="s">
        <v>494</v>
      </c>
      <c r="M78" s="8">
        <v>4</v>
      </c>
      <c r="N78" s="8" t="s">
        <v>318</v>
      </c>
      <c r="O78" s="8" t="s">
        <v>632</v>
      </c>
      <c r="P78" s="8" t="s">
        <v>1007</v>
      </c>
      <c r="Q78" s="114" t="s">
        <v>1008</v>
      </c>
      <c r="R78" s="114" t="s">
        <v>1008</v>
      </c>
      <c r="S78" s="8"/>
    </row>
    <row r="79" spans="1:19" ht="18" customHeight="1" x14ac:dyDescent="0.3">
      <c r="A79" s="8" t="s">
        <v>868</v>
      </c>
      <c r="B79" s="8" t="s">
        <v>1009</v>
      </c>
      <c r="C79" s="8" t="s">
        <v>1009</v>
      </c>
      <c r="D79" s="8" t="s">
        <v>655</v>
      </c>
      <c r="E79" s="8">
        <v>3</v>
      </c>
      <c r="F79" s="8" t="s">
        <v>656</v>
      </c>
      <c r="G79" s="8">
        <v>2</v>
      </c>
      <c r="H79" s="8" t="s">
        <v>657</v>
      </c>
      <c r="I79" s="8">
        <v>3</v>
      </c>
      <c r="J79" s="8" t="s">
        <v>654</v>
      </c>
      <c r="K79" s="8">
        <v>4</v>
      </c>
      <c r="L79" s="8" t="s">
        <v>494</v>
      </c>
      <c r="M79" s="8">
        <v>4</v>
      </c>
      <c r="N79" s="8" t="s">
        <v>318</v>
      </c>
      <c r="O79" s="8" t="s">
        <v>632</v>
      </c>
      <c r="P79" s="8" t="s">
        <v>940</v>
      </c>
      <c r="Q79" s="114" t="s">
        <v>865</v>
      </c>
      <c r="R79" s="114" t="s">
        <v>865</v>
      </c>
      <c r="S79" s="8"/>
    </row>
    <row r="80" spans="1:19" ht="18" customHeight="1" x14ac:dyDescent="0.3">
      <c r="A80" s="8" t="s">
        <v>868</v>
      </c>
      <c r="B80" s="8" t="s">
        <v>1009</v>
      </c>
      <c r="C80" s="8" t="s">
        <v>1009</v>
      </c>
      <c r="D80" s="8" t="s">
        <v>655</v>
      </c>
      <c r="E80" s="8">
        <v>3</v>
      </c>
      <c r="F80" s="8" t="s">
        <v>656</v>
      </c>
      <c r="G80" s="8">
        <v>2</v>
      </c>
      <c r="H80" s="8" t="s">
        <v>657</v>
      </c>
      <c r="I80" s="8">
        <v>3</v>
      </c>
      <c r="J80" s="8" t="s">
        <v>654</v>
      </c>
      <c r="K80" s="8">
        <v>4</v>
      </c>
      <c r="L80" s="8" t="s">
        <v>494</v>
      </c>
      <c r="M80" s="8">
        <v>4</v>
      </c>
      <c r="N80" s="8" t="s">
        <v>318</v>
      </c>
      <c r="O80" s="8" t="s">
        <v>633</v>
      </c>
      <c r="P80" s="8" t="s">
        <v>1007</v>
      </c>
      <c r="Q80" s="114" t="s">
        <v>1008</v>
      </c>
      <c r="R80" s="114" t="s">
        <v>1008</v>
      </c>
      <c r="S80" s="8"/>
    </row>
    <row r="81" spans="1:19" ht="18" customHeight="1" x14ac:dyDescent="0.3">
      <c r="A81" s="8" t="s">
        <v>868</v>
      </c>
      <c r="B81" s="8" t="s">
        <v>1009</v>
      </c>
      <c r="C81" s="8" t="s">
        <v>1009</v>
      </c>
      <c r="D81" s="8" t="s">
        <v>655</v>
      </c>
      <c r="E81" s="8">
        <v>3</v>
      </c>
      <c r="F81" s="8" t="s">
        <v>656</v>
      </c>
      <c r="G81" s="8">
        <v>2</v>
      </c>
      <c r="H81" s="8" t="s">
        <v>657</v>
      </c>
      <c r="I81" s="8">
        <v>3</v>
      </c>
      <c r="J81" s="8" t="s">
        <v>654</v>
      </c>
      <c r="K81" s="8">
        <v>4</v>
      </c>
      <c r="L81" s="8" t="s">
        <v>494</v>
      </c>
      <c r="M81" s="8">
        <v>4</v>
      </c>
      <c r="N81" s="8" t="s">
        <v>318</v>
      </c>
      <c r="O81" s="8" t="s">
        <v>633</v>
      </c>
      <c r="P81" s="8" t="s">
        <v>940</v>
      </c>
      <c r="Q81" s="114" t="s">
        <v>865</v>
      </c>
      <c r="R81" s="114" t="s">
        <v>865</v>
      </c>
      <c r="S81" s="8"/>
    </row>
    <row r="82" spans="1:19" ht="18" customHeight="1" x14ac:dyDescent="0.3">
      <c r="A82" s="8" t="s">
        <v>868</v>
      </c>
      <c r="B82" s="8" t="s">
        <v>1009</v>
      </c>
      <c r="C82" s="8" t="s">
        <v>1009</v>
      </c>
      <c r="D82" s="8" t="s">
        <v>655</v>
      </c>
      <c r="E82" s="8">
        <v>3</v>
      </c>
      <c r="F82" s="8" t="s">
        <v>656</v>
      </c>
      <c r="G82" s="8">
        <v>2</v>
      </c>
      <c r="H82" s="8" t="s">
        <v>657</v>
      </c>
      <c r="I82" s="8">
        <v>3</v>
      </c>
      <c r="J82" s="8" t="s">
        <v>654</v>
      </c>
      <c r="K82" s="8">
        <v>4</v>
      </c>
      <c r="L82" s="8" t="s">
        <v>494</v>
      </c>
      <c r="M82" s="8">
        <v>4</v>
      </c>
      <c r="N82" s="8" t="s">
        <v>318</v>
      </c>
      <c r="O82" s="8" t="s">
        <v>639</v>
      </c>
      <c r="P82" s="8" t="s">
        <v>1007</v>
      </c>
      <c r="Q82" s="114" t="s">
        <v>1008</v>
      </c>
      <c r="R82" s="114" t="s">
        <v>1008</v>
      </c>
      <c r="S82" s="8"/>
    </row>
    <row r="83" spans="1:19" ht="18" customHeight="1" x14ac:dyDescent="0.3">
      <c r="A83" s="8" t="s">
        <v>868</v>
      </c>
      <c r="B83" s="8" t="s">
        <v>1009</v>
      </c>
      <c r="C83" s="8" t="s">
        <v>1009</v>
      </c>
      <c r="D83" s="8" t="s">
        <v>655</v>
      </c>
      <c r="E83" s="8">
        <v>3</v>
      </c>
      <c r="F83" s="8" t="s">
        <v>656</v>
      </c>
      <c r="G83" s="8">
        <v>2</v>
      </c>
      <c r="H83" s="8" t="s">
        <v>657</v>
      </c>
      <c r="I83" s="8">
        <v>3</v>
      </c>
      <c r="J83" s="8" t="s">
        <v>654</v>
      </c>
      <c r="K83" s="8">
        <v>4</v>
      </c>
      <c r="L83" s="8" t="s">
        <v>494</v>
      </c>
      <c r="M83" s="8">
        <v>4</v>
      </c>
      <c r="N83" s="8" t="s">
        <v>318</v>
      </c>
      <c r="O83" s="8" t="s">
        <v>639</v>
      </c>
      <c r="P83" s="8" t="s">
        <v>940</v>
      </c>
      <c r="Q83" s="114" t="s">
        <v>865</v>
      </c>
      <c r="R83" s="114" t="s">
        <v>865</v>
      </c>
      <c r="S83" s="8"/>
    </row>
    <row r="84" spans="1:19" ht="18" customHeight="1" x14ac:dyDescent="0.3">
      <c r="A84" s="8" t="s">
        <v>868</v>
      </c>
      <c r="B84" s="8" t="s">
        <v>1009</v>
      </c>
      <c r="C84" s="8" t="s">
        <v>1009</v>
      </c>
      <c r="D84" s="8" t="s">
        <v>655</v>
      </c>
      <c r="E84" s="8">
        <v>3</v>
      </c>
      <c r="F84" s="8" t="s">
        <v>656</v>
      </c>
      <c r="G84" s="8">
        <v>2</v>
      </c>
      <c r="H84" s="8" t="s">
        <v>657</v>
      </c>
      <c r="I84" s="8">
        <v>3</v>
      </c>
      <c r="J84" s="8" t="s">
        <v>654</v>
      </c>
      <c r="K84" s="8">
        <v>4</v>
      </c>
      <c r="L84" s="8" t="s">
        <v>494</v>
      </c>
      <c r="M84" s="8">
        <v>4</v>
      </c>
      <c r="N84" s="8" t="s">
        <v>355</v>
      </c>
      <c r="O84" s="8" t="s">
        <v>528</v>
      </c>
      <c r="P84" s="8" t="s">
        <v>1007</v>
      </c>
      <c r="Q84" s="114" t="s">
        <v>1008</v>
      </c>
      <c r="R84" s="114" t="s">
        <v>1008</v>
      </c>
      <c r="S84" s="8"/>
    </row>
    <row r="85" spans="1:19" ht="18" customHeight="1" x14ac:dyDescent="0.3">
      <c r="A85" s="8" t="s">
        <v>868</v>
      </c>
      <c r="B85" s="8" t="s">
        <v>1009</v>
      </c>
      <c r="C85" s="8" t="s">
        <v>1009</v>
      </c>
      <c r="D85" s="8" t="s">
        <v>655</v>
      </c>
      <c r="E85" s="8">
        <v>3</v>
      </c>
      <c r="F85" s="8" t="s">
        <v>656</v>
      </c>
      <c r="G85" s="8">
        <v>2</v>
      </c>
      <c r="H85" s="8" t="s">
        <v>657</v>
      </c>
      <c r="I85" s="8">
        <v>3</v>
      </c>
      <c r="J85" s="8" t="s">
        <v>654</v>
      </c>
      <c r="K85" s="8">
        <v>4</v>
      </c>
      <c r="L85" s="8" t="s">
        <v>494</v>
      </c>
      <c r="M85" s="8">
        <v>4</v>
      </c>
      <c r="N85" s="8" t="s">
        <v>355</v>
      </c>
      <c r="O85" s="8" t="s">
        <v>528</v>
      </c>
      <c r="P85" s="8" t="s">
        <v>940</v>
      </c>
      <c r="Q85" s="114" t="s">
        <v>865</v>
      </c>
      <c r="R85" s="114" t="s">
        <v>865</v>
      </c>
      <c r="S85" s="8"/>
    </row>
    <row r="86" spans="1:19" ht="18" customHeight="1" x14ac:dyDescent="0.3">
      <c r="A86" s="8" t="s">
        <v>868</v>
      </c>
      <c r="B86" s="8" t="s">
        <v>1009</v>
      </c>
      <c r="C86" s="8" t="s">
        <v>1009</v>
      </c>
      <c r="D86" s="8" t="s">
        <v>655</v>
      </c>
      <c r="E86" s="8">
        <v>3</v>
      </c>
      <c r="F86" s="8" t="s">
        <v>656</v>
      </c>
      <c r="G86" s="8">
        <v>2</v>
      </c>
      <c r="H86" s="8" t="s">
        <v>657</v>
      </c>
      <c r="I86" s="8">
        <v>3</v>
      </c>
      <c r="J86" s="8" t="s">
        <v>654</v>
      </c>
      <c r="K86" s="8">
        <v>4</v>
      </c>
      <c r="L86" s="8" t="s">
        <v>494</v>
      </c>
      <c r="M86" s="8">
        <v>4</v>
      </c>
      <c r="N86" s="8" t="s">
        <v>317</v>
      </c>
      <c r="O86" s="8" t="s">
        <v>430</v>
      </c>
      <c r="P86" s="8" t="s">
        <v>1007</v>
      </c>
      <c r="Q86" s="114" t="s">
        <v>1008</v>
      </c>
      <c r="R86" s="114" t="s">
        <v>1008</v>
      </c>
      <c r="S86" s="8"/>
    </row>
    <row r="87" spans="1:19" ht="18" customHeight="1" x14ac:dyDescent="0.3">
      <c r="A87" s="8" t="s">
        <v>868</v>
      </c>
      <c r="B87" s="8" t="s">
        <v>1009</v>
      </c>
      <c r="C87" s="8" t="s">
        <v>1009</v>
      </c>
      <c r="D87" s="8" t="s">
        <v>655</v>
      </c>
      <c r="E87" s="8">
        <v>3</v>
      </c>
      <c r="F87" s="8" t="s">
        <v>656</v>
      </c>
      <c r="G87" s="8">
        <v>2</v>
      </c>
      <c r="H87" s="8" t="s">
        <v>657</v>
      </c>
      <c r="I87" s="8">
        <v>3</v>
      </c>
      <c r="J87" s="8" t="s">
        <v>654</v>
      </c>
      <c r="K87" s="8">
        <v>4</v>
      </c>
      <c r="L87" s="8" t="s">
        <v>494</v>
      </c>
      <c r="M87" s="8">
        <v>4</v>
      </c>
      <c r="N87" s="8" t="s">
        <v>317</v>
      </c>
      <c r="O87" s="8" t="s">
        <v>430</v>
      </c>
      <c r="P87" s="8" t="s">
        <v>940</v>
      </c>
      <c r="Q87" s="114" t="s">
        <v>865</v>
      </c>
      <c r="R87" s="114" t="s">
        <v>865</v>
      </c>
      <c r="S87" s="8"/>
    </row>
    <row r="88" spans="1:19" ht="18" customHeight="1" x14ac:dyDescent="0.3">
      <c r="A88" s="8" t="s">
        <v>868</v>
      </c>
      <c r="B88" s="8" t="s">
        <v>1009</v>
      </c>
      <c r="C88" s="8" t="s">
        <v>1009</v>
      </c>
      <c r="D88" s="8" t="s">
        <v>655</v>
      </c>
      <c r="E88" s="8">
        <v>3</v>
      </c>
      <c r="F88" s="8" t="s">
        <v>656</v>
      </c>
      <c r="G88" s="8">
        <v>2</v>
      </c>
      <c r="H88" s="8" t="s">
        <v>657</v>
      </c>
      <c r="I88" s="8">
        <v>3</v>
      </c>
      <c r="J88" s="8" t="s">
        <v>654</v>
      </c>
      <c r="K88" s="8">
        <v>4</v>
      </c>
      <c r="L88" s="8" t="s">
        <v>494</v>
      </c>
      <c r="M88" s="8">
        <v>4</v>
      </c>
      <c r="N88" s="8" t="s">
        <v>317</v>
      </c>
      <c r="O88" s="8" t="s">
        <v>431</v>
      </c>
      <c r="P88" s="8" t="s">
        <v>1007</v>
      </c>
      <c r="Q88" s="114" t="s">
        <v>1008</v>
      </c>
      <c r="R88" s="114" t="s">
        <v>1008</v>
      </c>
      <c r="S88" s="8"/>
    </row>
    <row r="89" spans="1:19" ht="18" customHeight="1" x14ac:dyDescent="0.3">
      <c r="A89" s="8" t="s">
        <v>868</v>
      </c>
      <c r="B89" s="8" t="s">
        <v>1009</v>
      </c>
      <c r="C89" s="8" t="s">
        <v>1009</v>
      </c>
      <c r="D89" s="8" t="s">
        <v>655</v>
      </c>
      <c r="E89" s="8">
        <v>3</v>
      </c>
      <c r="F89" s="8" t="s">
        <v>656</v>
      </c>
      <c r="G89" s="8">
        <v>2</v>
      </c>
      <c r="H89" s="8" t="s">
        <v>657</v>
      </c>
      <c r="I89" s="8">
        <v>3</v>
      </c>
      <c r="J89" s="8" t="s">
        <v>654</v>
      </c>
      <c r="K89" s="8">
        <v>4</v>
      </c>
      <c r="L89" s="8" t="s">
        <v>494</v>
      </c>
      <c r="M89" s="8">
        <v>4</v>
      </c>
      <c r="N89" s="8" t="s">
        <v>317</v>
      </c>
      <c r="O89" s="8" t="s">
        <v>431</v>
      </c>
      <c r="P89" s="8" t="s">
        <v>940</v>
      </c>
      <c r="Q89" s="114" t="s">
        <v>865</v>
      </c>
      <c r="R89" s="114" t="s">
        <v>865</v>
      </c>
      <c r="S89" s="8"/>
    </row>
    <row r="90" spans="1:19" ht="18" customHeight="1" x14ac:dyDescent="0.3">
      <c r="A90" s="8" t="s">
        <v>868</v>
      </c>
      <c r="B90" s="8" t="s">
        <v>1009</v>
      </c>
      <c r="C90" s="8" t="s">
        <v>1009</v>
      </c>
      <c r="D90" s="8" t="s">
        <v>655</v>
      </c>
      <c r="E90" s="8">
        <v>3</v>
      </c>
      <c r="F90" s="8" t="s">
        <v>656</v>
      </c>
      <c r="G90" s="8">
        <v>2</v>
      </c>
      <c r="H90" s="8" t="s">
        <v>657</v>
      </c>
      <c r="I90" s="8">
        <v>3</v>
      </c>
      <c r="J90" s="8" t="s">
        <v>654</v>
      </c>
      <c r="K90" s="8">
        <v>4</v>
      </c>
      <c r="L90" s="8" t="s">
        <v>494</v>
      </c>
      <c r="M90" s="8">
        <v>4</v>
      </c>
      <c r="N90" s="8" t="s">
        <v>317</v>
      </c>
      <c r="O90" s="8" t="s">
        <v>58</v>
      </c>
      <c r="P90" s="8" t="s">
        <v>1007</v>
      </c>
      <c r="Q90" s="114" t="s">
        <v>1008</v>
      </c>
      <c r="R90" s="114" t="s">
        <v>1008</v>
      </c>
      <c r="S90" s="8"/>
    </row>
    <row r="91" spans="1:19" ht="18" customHeight="1" x14ac:dyDescent="0.3">
      <c r="A91" s="8" t="s">
        <v>868</v>
      </c>
      <c r="B91" s="8" t="s">
        <v>1009</v>
      </c>
      <c r="C91" s="8" t="s">
        <v>1009</v>
      </c>
      <c r="D91" s="8" t="s">
        <v>655</v>
      </c>
      <c r="E91" s="8">
        <v>3</v>
      </c>
      <c r="F91" s="8" t="s">
        <v>656</v>
      </c>
      <c r="G91" s="8">
        <v>2</v>
      </c>
      <c r="H91" s="8" t="s">
        <v>657</v>
      </c>
      <c r="I91" s="8">
        <v>3</v>
      </c>
      <c r="J91" s="8" t="s">
        <v>654</v>
      </c>
      <c r="K91" s="8">
        <v>4</v>
      </c>
      <c r="L91" s="8" t="s">
        <v>494</v>
      </c>
      <c r="M91" s="8">
        <v>4</v>
      </c>
      <c r="N91" s="8" t="s">
        <v>317</v>
      </c>
      <c r="O91" s="8" t="s">
        <v>58</v>
      </c>
      <c r="P91" s="8" t="s">
        <v>940</v>
      </c>
      <c r="Q91" s="114" t="s">
        <v>865</v>
      </c>
      <c r="R91" s="114" t="s">
        <v>865</v>
      </c>
      <c r="S91" s="8"/>
    </row>
    <row r="92" spans="1:19" ht="18" customHeight="1" x14ac:dyDescent="0.3">
      <c r="A92" s="8" t="s">
        <v>868</v>
      </c>
      <c r="B92" s="8" t="s">
        <v>1009</v>
      </c>
      <c r="C92" s="8" t="s">
        <v>1009</v>
      </c>
      <c r="D92" s="8" t="s">
        <v>655</v>
      </c>
      <c r="E92" s="8">
        <v>3</v>
      </c>
      <c r="F92" s="8" t="s">
        <v>656</v>
      </c>
      <c r="G92" s="8">
        <v>2</v>
      </c>
      <c r="H92" s="8" t="s">
        <v>657</v>
      </c>
      <c r="I92" s="8">
        <v>3</v>
      </c>
      <c r="J92" s="8" t="s">
        <v>654</v>
      </c>
      <c r="K92" s="8">
        <v>4</v>
      </c>
      <c r="L92" s="8" t="s">
        <v>494</v>
      </c>
      <c r="M92" s="8">
        <v>4</v>
      </c>
      <c r="N92" s="8" t="s">
        <v>317</v>
      </c>
      <c r="O92" s="8" t="s">
        <v>635</v>
      </c>
      <c r="P92" s="8" t="s">
        <v>1007</v>
      </c>
      <c r="Q92" s="114" t="s">
        <v>1008</v>
      </c>
      <c r="R92" s="114" t="s">
        <v>1008</v>
      </c>
      <c r="S92" s="8"/>
    </row>
    <row r="93" spans="1:19" ht="18" customHeight="1" x14ac:dyDescent="0.3">
      <c r="A93" s="8" t="s">
        <v>868</v>
      </c>
      <c r="B93" s="8" t="s">
        <v>1009</v>
      </c>
      <c r="C93" s="8" t="s">
        <v>1009</v>
      </c>
      <c r="D93" s="8" t="s">
        <v>655</v>
      </c>
      <c r="E93" s="8">
        <v>3</v>
      </c>
      <c r="F93" s="8" t="s">
        <v>656</v>
      </c>
      <c r="G93" s="8">
        <v>2</v>
      </c>
      <c r="H93" s="8" t="s">
        <v>657</v>
      </c>
      <c r="I93" s="8">
        <v>3</v>
      </c>
      <c r="J93" s="8" t="s">
        <v>654</v>
      </c>
      <c r="K93" s="8">
        <v>4</v>
      </c>
      <c r="L93" s="8" t="s">
        <v>494</v>
      </c>
      <c r="M93" s="8">
        <v>4</v>
      </c>
      <c r="N93" s="8" t="s">
        <v>317</v>
      </c>
      <c r="O93" s="8" t="s">
        <v>635</v>
      </c>
      <c r="P93" s="8" t="s">
        <v>940</v>
      </c>
      <c r="Q93" s="114" t="s">
        <v>865</v>
      </c>
      <c r="R93" s="114" t="s">
        <v>865</v>
      </c>
      <c r="S93" s="8"/>
    </row>
    <row r="94" spans="1:19" ht="18" customHeight="1" x14ac:dyDescent="0.3">
      <c r="A94" s="8" t="s">
        <v>868</v>
      </c>
      <c r="B94" s="8" t="s">
        <v>1009</v>
      </c>
      <c r="C94" s="8" t="s">
        <v>1009</v>
      </c>
      <c r="D94" s="8" t="s">
        <v>655</v>
      </c>
      <c r="E94" s="8">
        <v>3</v>
      </c>
      <c r="F94" s="8" t="s">
        <v>656</v>
      </c>
      <c r="G94" s="8">
        <v>2</v>
      </c>
      <c r="H94" s="8" t="s">
        <v>657</v>
      </c>
      <c r="I94" s="8">
        <v>3</v>
      </c>
      <c r="J94" s="8" t="s">
        <v>654</v>
      </c>
      <c r="K94" s="8">
        <v>4</v>
      </c>
      <c r="L94" s="8" t="s">
        <v>494</v>
      </c>
      <c r="M94" s="8">
        <v>4</v>
      </c>
      <c r="N94" s="8" t="s">
        <v>317</v>
      </c>
      <c r="O94" s="8" t="s">
        <v>733</v>
      </c>
      <c r="P94" s="8" t="s">
        <v>1007</v>
      </c>
      <c r="Q94" s="114" t="s">
        <v>1008</v>
      </c>
      <c r="R94" s="114" t="s">
        <v>1008</v>
      </c>
      <c r="S94" s="8"/>
    </row>
    <row r="95" spans="1:19" ht="18" customHeight="1" x14ac:dyDescent="0.3">
      <c r="A95" s="8" t="s">
        <v>868</v>
      </c>
      <c r="B95" s="8" t="s">
        <v>1009</v>
      </c>
      <c r="C95" s="8" t="s">
        <v>1009</v>
      </c>
      <c r="D95" s="8" t="s">
        <v>655</v>
      </c>
      <c r="E95" s="8">
        <v>3</v>
      </c>
      <c r="F95" s="8" t="s">
        <v>656</v>
      </c>
      <c r="G95" s="8">
        <v>2</v>
      </c>
      <c r="H95" s="8" t="s">
        <v>657</v>
      </c>
      <c r="I95" s="8">
        <v>3</v>
      </c>
      <c r="J95" s="8" t="s">
        <v>654</v>
      </c>
      <c r="K95" s="8">
        <v>4</v>
      </c>
      <c r="L95" s="8" t="s">
        <v>494</v>
      </c>
      <c r="M95" s="8">
        <v>4</v>
      </c>
      <c r="N95" s="8" t="s">
        <v>317</v>
      </c>
      <c r="O95" s="8" t="s">
        <v>733</v>
      </c>
      <c r="P95" s="8" t="s">
        <v>940</v>
      </c>
      <c r="Q95" s="114" t="s">
        <v>865</v>
      </c>
      <c r="R95" s="114" t="s">
        <v>865</v>
      </c>
      <c r="S95" s="8"/>
    </row>
    <row r="96" spans="1:19" ht="18" customHeight="1" x14ac:dyDescent="0.3">
      <c r="A96" s="8" t="s">
        <v>868</v>
      </c>
      <c r="B96" s="8" t="s">
        <v>1009</v>
      </c>
      <c r="C96" s="8" t="s">
        <v>1009</v>
      </c>
      <c r="D96" s="8" t="s">
        <v>655</v>
      </c>
      <c r="E96" s="8">
        <v>3</v>
      </c>
      <c r="F96" s="8" t="s">
        <v>656</v>
      </c>
      <c r="G96" s="8">
        <v>2</v>
      </c>
      <c r="H96" s="8" t="s">
        <v>657</v>
      </c>
      <c r="I96" s="8">
        <v>3</v>
      </c>
      <c r="J96" s="8" t="s">
        <v>654</v>
      </c>
      <c r="K96" s="8">
        <v>4</v>
      </c>
      <c r="L96" s="8" t="s">
        <v>494</v>
      </c>
      <c r="M96" s="8">
        <v>4</v>
      </c>
      <c r="N96" s="8" t="s">
        <v>78</v>
      </c>
      <c r="O96" s="8" t="s">
        <v>337</v>
      </c>
      <c r="P96" s="8" t="s">
        <v>1007</v>
      </c>
      <c r="Q96" s="114" t="s">
        <v>1008</v>
      </c>
      <c r="R96" s="114" t="s">
        <v>1008</v>
      </c>
      <c r="S96" s="8"/>
    </row>
    <row r="97" spans="1:19" ht="18" customHeight="1" x14ac:dyDescent="0.3">
      <c r="A97" s="8" t="s">
        <v>868</v>
      </c>
      <c r="B97" s="8" t="s">
        <v>1009</v>
      </c>
      <c r="C97" s="8" t="s">
        <v>1009</v>
      </c>
      <c r="D97" s="8" t="s">
        <v>655</v>
      </c>
      <c r="E97" s="8">
        <v>3</v>
      </c>
      <c r="F97" s="8" t="s">
        <v>656</v>
      </c>
      <c r="G97" s="8">
        <v>2</v>
      </c>
      <c r="H97" s="8" t="s">
        <v>657</v>
      </c>
      <c r="I97" s="8">
        <v>3</v>
      </c>
      <c r="J97" s="8" t="s">
        <v>654</v>
      </c>
      <c r="K97" s="8">
        <v>4</v>
      </c>
      <c r="L97" s="8" t="s">
        <v>494</v>
      </c>
      <c r="M97" s="8">
        <v>4</v>
      </c>
      <c r="N97" s="8" t="s">
        <v>78</v>
      </c>
      <c r="O97" s="8" t="s">
        <v>337</v>
      </c>
      <c r="P97" s="8" t="s">
        <v>940</v>
      </c>
      <c r="Q97" s="114" t="s">
        <v>865</v>
      </c>
      <c r="R97" s="114" t="s">
        <v>865</v>
      </c>
      <c r="S97" s="8"/>
    </row>
    <row r="98" spans="1:19" ht="18" customHeight="1" x14ac:dyDescent="0.3">
      <c r="A98" s="8" t="s">
        <v>868</v>
      </c>
      <c r="B98" s="8" t="s">
        <v>1009</v>
      </c>
      <c r="C98" s="8" t="s">
        <v>1009</v>
      </c>
      <c r="D98" s="8" t="s">
        <v>655</v>
      </c>
      <c r="E98" s="8">
        <v>3</v>
      </c>
      <c r="F98" s="8" t="s">
        <v>656</v>
      </c>
      <c r="G98" s="8">
        <v>2</v>
      </c>
      <c r="H98" s="8" t="s">
        <v>657</v>
      </c>
      <c r="I98" s="8">
        <v>3</v>
      </c>
      <c r="J98" s="8" t="s">
        <v>654</v>
      </c>
      <c r="K98" s="8">
        <v>4</v>
      </c>
      <c r="L98" s="8" t="s">
        <v>494</v>
      </c>
      <c r="M98" s="8">
        <v>4</v>
      </c>
      <c r="N98" s="8" t="s">
        <v>78</v>
      </c>
      <c r="O98" s="8" t="s">
        <v>339</v>
      </c>
      <c r="P98" s="8" t="s">
        <v>1007</v>
      </c>
      <c r="Q98" s="114" t="s">
        <v>1008</v>
      </c>
      <c r="R98" s="114" t="s">
        <v>1008</v>
      </c>
      <c r="S98" s="8"/>
    </row>
    <row r="99" spans="1:19" ht="18" customHeight="1" x14ac:dyDescent="0.3">
      <c r="A99" s="8" t="s">
        <v>868</v>
      </c>
      <c r="B99" s="8" t="s">
        <v>1009</v>
      </c>
      <c r="C99" s="8" t="s">
        <v>1009</v>
      </c>
      <c r="D99" s="8" t="s">
        <v>655</v>
      </c>
      <c r="E99" s="8">
        <v>3</v>
      </c>
      <c r="F99" s="8" t="s">
        <v>656</v>
      </c>
      <c r="G99" s="8">
        <v>2</v>
      </c>
      <c r="H99" s="8" t="s">
        <v>657</v>
      </c>
      <c r="I99" s="8">
        <v>3</v>
      </c>
      <c r="J99" s="8" t="s">
        <v>654</v>
      </c>
      <c r="K99" s="8">
        <v>4</v>
      </c>
      <c r="L99" s="8" t="s">
        <v>494</v>
      </c>
      <c r="M99" s="8">
        <v>4</v>
      </c>
      <c r="N99" s="8" t="s">
        <v>78</v>
      </c>
      <c r="O99" s="8" t="s">
        <v>339</v>
      </c>
      <c r="P99" s="8" t="s">
        <v>940</v>
      </c>
      <c r="Q99" s="114" t="s">
        <v>865</v>
      </c>
      <c r="R99" s="114" t="s">
        <v>865</v>
      </c>
      <c r="S99" s="8"/>
    </row>
    <row r="100" spans="1:19" ht="18" customHeight="1" x14ac:dyDescent="0.3">
      <c r="A100" s="8" t="s">
        <v>868</v>
      </c>
      <c r="B100" s="8" t="s">
        <v>1009</v>
      </c>
      <c r="C100" s="8" t="s">
        <v>1009</v>
      </c>
      <c r="D100" s="8" t="s">
        <v>655</v>
      </c>
      <c r="E100" s="8">
        <v>3</v>
      </c>
      <c r="F100" s="8" t="s">
        <v>656</v>
      </c>
      <c r="G100" s="8">
        <v>2</v>
      </c>
      <c r="H100" s="8" t="s">
        <v>657</v>
      </c>
      <c r="I100" s="8">
        <v>3</v>
      </c>
      <c r="J100" s="8" t="s">
        <v>654</v>
      </c>
      <c r="K100" s="8">
        <v>4</v>
      </c>
      <c r="L100" s="8" t="s">
        <v>494</v>
      </c>
      <c r="M100" s="8">
        <v>4</v>
      </c>
      <c r="N100" s="8" t="s">
        <v>78</v>
      </c>
      <c r="O100" s="8" t="s">
        <v>340</v>
      </c>
      <c r="P100" s="8" t="s">
        <v>1007</v>
      </c>
      <c r="Q100" s="114" t="s">
        <v>1008</v>
      </c>
      <c r="R100" s="114" t="s">
        <v>1008</v>
      </c>
      <c r="S100" s="8"/>
    </row>
    <row r="101" spans="1:19" ht="18" customHeight="1" x14ac:dyDescent="0.3">
      <c r="A101" s="8" t="s">
        <v>868</v>
      </c>
      <c r="B101" s="8" t="s">
        <v>1009</v>
      </c>
      <c r="C101" s="8" t="s">
        <v>1009</v>
      </c>
      <c r="D101" s="8" t="s">
        <v>655</v>
      </c>
      <c r="E101" s="8">
        <v>3</v>
      </c>
      <c r="F101" s="8" t="s">
        <v>656</v>
      </c>
      <c r="G101" s="8">
        <v>2</v>
      </c>
      <c r="H101" s="8" t="s">
        <v>657</v>
      </c>
      <c r="I101" s="8">
        <v>3</v>
      </c>
      <c r="J101" s="8" t="s">
        <v>654</v>
      </c>
      <c r="K101" s="8">
        <v>4</v>
      </c>
      <c r="L101" s="8" t="s">
        <v>494</v>
      </c>
      <c r="M101" s="8">
        <v>4</v>
      </c>
      <c r="N101" s="8" t="s">
        <v>78</v>
      </c>
      <c r="O101" s="8" t="s">
        <v>340</v>
      </c>
      <c r="P101" s="8" t="s">
        <v>940</v>
      </c>
      <c r="Q101" s="114" t="s">
        <v>865</v>
      </c>
      <c r="R101" s="114" t="s">
        <v>865</v>
      </c>
      <c r="S101" s="8"/>
    </row>
    <row r="102" spans="1:19" ht="18" customHeight="1" x14ac:dyDescent="0.3">
      <c r="A102" s="8" t="s">
        <v>868</v>
      </c>
      <c r="B102" s="8" t="s">
        <v>1009</v>
      </c>
      <c r="C102" s="8" t="s">
        <v>1009</v>
      </c>
      <c r="D102" s="8" t="s">
        <v>655</v>
      </c>
      <c r="E102" s="8">
        <v>3</v>
      </c>
      <c r="F102" s="8" t="s">
        <v>656</v>
      </c>
      <c r="G102" s="8">
        <v>2</v>
      </c>
      <c r="H102" s="8" t="s">
        <v>657</v>
      </c>
      <c r="I102" s="8">
        <v>3</v>
      </c>
      <c r="J102" s="8" t="s">
        <v>654</v>
      </c>
      <c r="K102" s="8">
        <v>4</v>
      </c>
      <c r="L102" s="8" t="s">
        <v>494</v>
      </c>
      <c r="M102" s="8">
        <v>4</v>
      </c>
      <c r="N102" s="8" t="s">
        <v>78</v>
      </c>
      <c r="O102" s="8" t="s">
        <v>341</v>
      </c>
      <c r="P102" s="8" t="s">
        <v>1007</v>
      </c>
      <c r="Q102" s="114" t="s">
        <v>1008</v>
      </c>
      <c r="R102" s="114" t="s">
        <v>1008</v>
      </c>
      <c r="S102" s="8"/>
    </row>
    <row r="103" spans="1:19" ht="18" customHeight="1" x14ac:dyDescent="0.3">
      <c r="A103" s="8" t="s">
        <v>868</v>
      </c>
      <c r="B103" s="8" t="s">
        <v>1009</v>
      </c>
      <c r="C103" s="8" t="s">
        <v>1009</v>
      </c>
      <c r="D103" s="8" t="s">
        <v>655</v>
      </c>
      <c r="E103" s="8">
        <v>3</v>
      </c>
      <c r="F103" s="8" t="s">
        <v>656</v>
      </c>
      <c r="G103" s="8">
        <v>2</v>
      </c>
      <c r="H103" s="8" t="s">
        <v>657</v>
      </c>
      <c r="I103" s="8">
        <v>3</v>
      </c>
      <c r="J103" s="8" t="s">
        <v>654</v>
      </c>
      <c r="K103" s="8">
        <v>4</v>
      </c>
      <c r="L103" s="8" t="s">
        <v>494</v>
      </c>
      <c r="M103" s="8">
        <v>4</v>
      </c>
      <c r="N103" s="8" t="s">
        <v>78</v>
      </c>
      <c r="O103" s="8" t="s">
        <v>341</v>
      </c>
      <c r="P103" s="8" t="s">
        <v>940</v>
      </c>
      <c r="Q103" s="114" t="s">
        <v>865</v>
      </c>
      <c r="R103" s="114" t="s">
        <v>865</v>
      </c>
      <c r="S103" s="8"/>
    </row>
    <row r="104" spans="1:19" ht="18" customHeight="1" x14ac:dyDescent="0.3">
      <c r="A104" s="8" t="s">
        <v>868</v>
      </c>
      <c r="B104" s="8" t="s">
        <v>1009</v>
      </c>
      <c r="C104" s="8" t="s">
        <v>1009</v>
      </c>
      <c r="D104" s="8" t="s">
        <v>655</v>
      </c>
      <c r="E104" s="8">
        <v>3</v>
      </c>
      <c r="F104" s="8" t="s">
        <v>656</v>
      </c>
      <c r="G104" s="8">
        <v>2</v>
      </c>
      <c r="H104" s="8" t="s">
        <v>657</v>
      </c>
      <c r="I104" s="8">
        <v>3</v>
      </c>
      <c r="J104" s="8" t="s">
        <v>654</v>
      </c>
      <c r="K104" s="8">
        <v>4</v>
      </c>
      <c r="L104" s="8" t="s">
        <v>494</v>
      </c>
      <c r="M104" s="8">
        <v>4</v>
      </c>
      <c r="N104" s="8" t="s">
        <v>78</v>
      </c>
      <c r="O104" s="8" t="s">
        <v>342</v>
      </c>
      <c r="P104" s="8" t="s">
        <v>1007</v>
      </c>
      <c r="Q104" s="114" t="s">
        <v>1008</v>
      </c>
      <c r="R104" s="114" t="s">
        <v>1008</v>
      </c>
      <c r="S104" s="8"/>
    </row>
    <row r="105" spans="1:19" ht="18" customHeight="1" x14ac:dyDescent="0.3">
      <c r="A105" s="8" t="s">
        <v>868</v>
      </c>
      <c r="B105" s="8" t="s">
        <v>1009</v>
      </c>
      <c r="C105" s="8" t="s">
        <v>1009</v>
      </c>
      <c r="D105" s="8" t="s">
        <v>655</v>
      </c>
      <c r="E105" s="8">
        <v>3</v>
      </c>
      <c r="F105" s="8" t="s">
        <v>656</v>
      </c>
      <c r="G105" s="8">
        <v>2</v>
      </c>
      <c r="H105" s="8" t="s">
        <v>657</v>
      </c>
      <c r="I105" s="8">
        <v>3</v>
      </c>
      <c r="J105" s="8" t="s">
        <v>654</v>
      </c>
      <c r="K105" s="8">
        <v>4</v>
      </c>
      <c r="L105" s="8" t="s">
        <v>494</v>
      </c>
      <c r="M105" s="8">
        <v>4</v>
      </c>
      <c r="N105" s="8" t="s">
        <v>78</v>
      </c>
      <c r="O105" s="8" t="s">
        <v>342</v>
      </c>
      <c r="P105" s="8" t="s">
        <v>940</v>
      </c>
      <c r="Q105" s="114" t="s">
        <v>865</v>
      </c>
      <c r="R105" s="114" t="s">
        <v>865</v>
      </c>
      <c r="S105" s="8"/>
    </row>
    <row r="106" spans="1:19" ht="18" customHeight="1" x14ac:dyDescent="0.3">
      <c r="A106" s="8" t="s">
        <v>868</v>
      </c>
      <c r="B106" s="8" t="s">
        <v>1009</v>
      </c>
      <c r="C106" s="8" t="s">
        <v>1009</v>
      </c>
      <c r="D106" s="8" t="s">
        <v>655</v>
      </c>
      <c r="E106" s="8">
        <v>3</v>
      </c>
      <c r="F106" s="8" t="s">
        <v>656</v>
      </c>
      <c r="G106" s="8">
        <v>2</v>
      </c>
      <c r="H106" s="8" t="s">
        <v>657</v>
      </c>
      <c r="I106" s="8">
        <v>3</v>
      </c>
      <c r="J106" s="8" t="s">
        <v>654</v>
      </c>
      <c r="K106" s="8">
        <v>4</v>
      </c>
      <c r="L106" s="8" t="s">
        <v>494</v>
      </c>
      <c r="M106" s="8">
        <v>4</v>
      </c>
      <c r="N106" s="8" t="s">
        <v>78</v>
      </c>
      <c r="O106" s="8" t="s">
        <v>343</v>
      </c>
      <c r="P106" s="8" t="s">
        <v>1007</v>
      </c>
      <c r="Q106" s="114" t="s">
        <v>1008</v>
      </c>
      <c r="R106" s="114" t="s">
        <v>1008</v>
      </c>
      <c r="S106" s="8"/>
    </row>
    <row r="107" spans="1:19" ht="18" customHeight="1" x14ac:dyDescent="0.3">
      <c r="A107" s="8" t="s">
        <v>868</v>
      </c>
      <c r="B107" s="8" t="s">
        <v>1009</v>
      </c>
      <c r="C107" s="8" t="s">
        <v>1009</v>
      </c>
      <c r="D107" s="8" t="s">
        <v>655</v>
      </c>
      <c r="E107" s="8">
        <v>3</v>
      </c>
      <c r="F107" s="8" t="s">
        <v>656</v>
      </c>
      <c r="G107" s="8">
        <v>2</v>
      </c>
      <c r="H107" s="8" t="s">
        <v>657</v>
      </c>
      <c r="I107" s="8">
        <v>3</v>
      </c>
      <c r="J107" s="8" t="s">
        <v>654</v>
      </c>
      <c r="K107" s="8">
        <v>4</v>
      </c>
      <c r="L107" s="8" t="s">
        <v>494</v>
      </c>
      <c r="M107" s="8">
        <v>4</v>
      </c>
      <c r="N107" s="8" t="s">
        <v>78</v>
      </c>
      <c r="O107" s="8" t="s">
        <v>343</v>
      </c>
      <c r="P107" s="8" t="s">
        <v>940</v>
      </c>
      <c r="Q107" s="114" t="s">
        <v>865</v>
      </c>
      <c r="R107" s="114" t="s">
        <v>865</v>
      </c>
      <c r="S107" s="8"/>
    </row>
    <row r="108" spans="1:19" ht="18" customHeight="1" x14ac:dyDescent="0.3">
      <c r="A108" s="8" t="s">
        <v>868</v>
      </c>
      <c r="B108" s="8" t="s">
        <v>1009</v>
      </c>
      <c r="C108" s="8" t="s">
        <v>1009</v>
      </c>
      <c r="D108" s="8" t="s">
        <v>655</v>
      </c>
      <c r="E108" s="8">
        <v>3</v>
      </c>
      <c r="F108" s="8" t="s">
        <v>656</v>
      </c>
      <c r="G108" s="8">
        <v>2</v>
      </c>
      <c r="H108" s="8" t="s">
        <v>657</v>
      </c>
      <c r="I108" s="8">
        <v>3</v>
      </c>
      <c r="J108" s="8" t="s">
        <v>654</v>
      </c>
      <c r="K108" s="8">
        <v>4</v>
      </c>
      <c r="L108" s="8" t="s">
        <v>494</v>
      </c>
      <c r="M108" s="8">
        <v>4</v>
      </c>
      <c r="N108" s="8" t="s">
        <v>78</v>
      </c>
      <c r="O108" s="8" t="s">
        <v>630</v>
      </c>
      <c r="P108" s="8" t="s">
        <v>1007</v>
      </c>
      <c r="Q108" s="114" t="s">
        <v>1008</v>
      </c>
      <c r="R108" s="114" t="s">
        <v>1008</v>
      </c>
      <c r="S108" s="8"/>
    </row>
    <row r="109" spans="1:19" ht="18" customHeight="1" x14ac:dyDescent="0.3">
      <c r="A109" s="8" t="s">
        <v>868</v>
      </c>
      <c r="B109" s="8" t="s">
        <v>1009</v>
      </c>
      <c r="C109" s="8" t="s">
        <v>1009</v>
      </c>
      <c r="D109" s="8" t="s">
        <v>655</v>
      </c>
      <c r="E109" s="8">
        <v>3</v>
      </c>
      <c r="F109" s="8" t="s">
        <v>656</v>
      </c>
      <c r="G109" s="8">
        <v>2</v>
      </c>
      <c r="H109" s="8" t="s">
        <v>657</v>
      </c>
      <c r="I109" s="8">
        <v>3</v>
      </c>
      <c r="J109" s="8" t="s">
        <v>654</v>
      </c>
      <c r="K109" s="8">
        <v>4</v>
      </c>
      <c r="L109" s="8" t="s">
        <v>494</v>
      </c>
      <c r="M109" s="8">
        <v>4</v>
      </c>
      <c r="N109" s="8" t="s">
        <v>78</v>
      </c>
      <c r="O109" s="8" t="s">
        <v>630</v>
      </c>
      <c r="P109" s="8" t="s">
        <v>940</v>
      </c>
      <c r="Q109" s="114" t="s">
        <v>865</v>
      </c>
      <c r="R109" s="114" t="s">
        <v>865</v>
      </c>
      <c r="S109" s="8"/>
    </row>
    <row r="110" spans="1:19" ht="18" customHeight="1" x14ac:dyDescent="0.3">
      <c r="A110" s="8" t="s">
        <v>868</v>
      </c>
      <c r="B110" s="8" t="s">
        <v>1009</v>
      </c>
      <c r="C110" s="8" t="s">
        <v>1009</v>
      </c>
      <c r="D110" s="8" t="s">
        <v>655</v>
      </c>
      <c r="E110" s="8">
        <v>3</v>
      </c>
      <c r="F110" s="8" t="s">
        <v>656</v>
      </c>
      <c r="G110" s="8">
        <v>2</v>
      </c>
      <c r="H110" s="8" t="s">
        <v>657</v>
      </c>
      <c r="I110" s="8">
        <v>3</v>
      </c>
      <c r="J110" s="8" t="s">
        <v>654</v>
      </c>
      <c r="K110" s="8">
        <v>4</v>
      </c>
      <c r="L110" s="8" t="s">
        <v>494</v>
      </c>
      <c r="M110" s="8">
        <v>4</v>
      </c>
      <c r="N110" s="8" t="s">
        <v>78</v>
      </c>
      <c r="O110" s="8" t="s">
        <v>631</v>
      </c>
      <c r="P110" s="8" t="s">
        <v>1007</v>
      </c>
      <c r="Q110" s="114" t="s">
        <v>1008</v>
      </c>
      <c r="R110" s="114" t="s">
        <v>1008</v>
      </c>
      <c r="S110" s="8"/>
    </row>
    <row r="111" spans="1:19" ht="18" customHeight="1" x14ac:dyDescent="0.3">
      <c r="A111" s="8" t="s">
        <v>868</v>
      </c>
      <c r="B111" s="8" t="s">
        <v>1009</v>
      </c>
      <c r="C111" s="8" t="s">
        <v>1009</v>
      </c>
      <c r="D111" s="8" t="s">
        <v>655</v>
      </c>
      <c r="E111" s="8">
        <v>3</v>
      </c>
      <c r="F111" s="8" t="s">
        <v>656</v>
      </c>
      <c r="G111" s="8">
        <v>2</v>
      </c>
      <c r="H111" s="8" t="s">
        <v>657</v>
      </c>
      <c r="I111" s="8">
        <v>3</v>
      </c>
      <c r="J111" s="8" t="s">
        <v>654</v>
      </c>
      <c r="K111" s="8">
        <v>4</v>
      </c>
      <c r="L111" s="8" t="s">
        <v>494</v>
      </c>
      <c r="M111" s="8">
        <v>4</v>
      </c>
      <c r="N111" s="8" t="s">
        <v>78</v>
      </c>
      <c r="O111" s="8" t="s">
        <v>631</v>
      </c>
      <c r="P111" s="8" t="s">
        <v>940</v>
      </c>
      <c r="Q111" s="114" t="s">
        <v>865</v>
      </c>
      <c r="R111" s="114" t="s">
        <v>865</v>
      </c>
      <c r="S111" s="8"/>
    </row>
    <row r="112" spans="1:19" ht="18" customHeight="1" x14ac:dyDescent="0.3">
      <c r="A112" s="8" t="s">
        <v>868</v>
      </c>
      <c r="B112" s="8" t="s">
        <v>1009</v>
      </c>
      <c r="C112" s="8" t="s">
        <v>1009</v>
      </c>
      <c r="D112" s="8" t="s">
        <v>655</v>
      </c>
      <c r="E112" s="8">
        <v>3</v>
      </c>
      <c r="F112" s="8" t="s">
        <v>656</v>
      </c>
      <c r="G112" s="8">
        <v>2</v>
      </c>
      <c r="H112" s="8" t="s">
        <v>657</v>
      </c>
      <c r="I112" s="8">
        <v>3</v>
      </c>
      <c r="J112" s="8" t="s">
        <v>654</v>
      </c>
      <c r="K112" s="8">
        <v>4</v>
      </c>
      <c r="L112" s="8" t="s">
        <v>494</v>
      </c>
      <c r="M112" s="8">
        <v>4</v>
      </c>
      <c r="N112" s="8" t="s">
        <v>78</v>
      </c>
      <c r="O112" s="8" t="s">
        <v>545</v>
      </c>
      <c r="P112" s="8" t="s">
        <v>1007</v>
      </c>
      <c r="Q112" s="114" t="s">
        <v>1008</v>
      </c>
      <c r="R112" s="114" t="s">
        <v>1008</v>
      </c>
      <c r="S112" s="8"/>
    </row>
    <row r="113" spans="1:19" ht="18" customHeight="1" x14ac:dyDescent="0.3">
      <c r="A113" s="8" t="s">
        <v>868</v>
      </c>
      <c r="B113" s="8" t="s">
        <v>1009</v>
      </c>
      <c r="C113" s="8" t="s">
        <v>1009</v>
      </c>
      <c r="D113" s="8" t="s">
        <v>655</v>
      </c>
      <c r="E113" s="8">
        <v>3</v>
      </c>
      <c r="F113" s="8" t="s">
        <v>656</v>
      </c>
      <c r="G113" s="8">
        <v>2</v>
      </c>
      <c r="H113" s="8" t="s">
        <v>657</v>
      </c>
      <c r="I113" s="8">
        <v>3</v>
      </c>
      <c r="J113" s="8" t="s">
        <v>654</v>
      </c>
      <c r="K113" s="8">
        <v>4</v>
      </c>
      <c r="L113" s="8" t="s">
        <v>494</v>
      </c>
      <c r="M113" s="8">
        <v>4</v>
      </c>
      <c r="N113" s="8" t="s">
        <v>78</v>
      </c>
      <c r="O113" s="8" t="s">
        <v>545</v>
      </c>
      <c r="P113" s="8" t="s">
        <v>940</v>
      </c>
      <c r="Q113" s="114" t="s">
        <v>865</v>
      </c>
      <c r="R113" s="114" t="s">
        <v>865</v>
      </c>
      <c r="S113" s="8"/>
    </row>
    <row r="114" spans="1:19" ht="18" customHeight="1" x14ac:dyDescent="0.3">
      <c r="A114" s="8" t="s">
        <v>869</v>
      </c>
      <c r="B114" s="8" t="s">
        <v>945</v>
      </c>
      <c r="C114" s="8" t="s">
        <v>945</v>
      </c>
      <c r="D114" s="8" t="s">
        <v>862</v>
      </c>
      <c r="E114" s="8">
        <v>4</v>
      </c>
      <c r="F114" s="8" t="s">
        <v>659</v>
      </c>
      <c r="G114" s="8">
        <v>3</v>
      </c>
      <c r="H114" s="8" t="s">
        <v>657</v>
      </c>
      <c r="I114" s="8">
        <v>3</v>
      </c>
      <c r="J114" s="8" t="s">
        <v>658</v>
      </c>
      <c r="K114" s="8">
        <v>3</v>
      </c>
      <c r="L114" s="8" t="s">
        <v>1214</v>
      </c>
      <c r="M114" s="8">
        <v>3</v>
      </c>
      <c r="N114" s="8" t="s">
        <v>371</v>
      </c>
      <c r="O114" s="8" t="s">
        <v>771</v>
      </c>
      <c r="P114" s="8" t="s">
        <v>940</v>
      </c>
      <c r="Q114" s="114" t="s">
        <v>865</v>
      </c>
      <c r="R114" s="114" t="s">
        <v>865</v>
      </c>
      <c r="S114" s="8"/>
    </row>
    <row r="115" spans="1:19" ht="18" customHeight="1" x14ac:dyDescent="0.3">
      <c r="A115" s="8" t="s">
        <v>869</v>
      </c>
      <c r="B115" s="8" t="s">
        <v>945</v>
      </c>
      <c r="C115" s="8" t="s">
        <v>945</v>
      </c>
      <c r="D115" s="8" t="s">
        <v>862</v>
      </c>
      <c r="E115" s="8">
        <v>4</v>
      </c>
      <c r="F115" s="8" t="s">
        <v>659</v>
      </c>
      <c r="G115" s="8">
        <v>3</v>
      </c>
      <c r="H115" s="8" t="s">
        <v>657</v>
      </c>
      <c r="I115" s="8">
        <v>3</v>
      </c>
      <c r="J115" s="8" t="s">
        <v>658</v>
      </c>
      <c r="K115" s="8">
        <v>3</v>
      </c>
      <c r="L115" s="8" t="s">
        <v>1214</v>
      </c>
      <c r="M115" s="8">
        <v>3</v>
      </c>
      <c r="N115" s="8" t="s">
        <v>317</v>
      </c>
      <c r="O115" s="8" t="s">
        <v>352</v>
      </c>
      <c r="P115" s="8" t="s">
        <v>940</v>
      </c>
      <c r="Q115" s="114" t="s">
        <v>865</v>
      </c>
      <c r="R115" s="114" t="s">
        <v>865</v>
      </c>
      <c r="S115" s="8"/>
    </row>
    <row r="116" spans="1:19" ht="18" customHeight="1" x14ac:dyDescent="0.3">
      <c r="A116" s="8" t="s">
        <v>869</v>
      </c>
      <c r="B116" s="8" t="s">
        <v>945</v>
      </c>
      <c r="C116" s="8" t="s">
        <v>945</v>
      </c>
      <c r="D116" s="8" t="s">
        <v>862</v>
      </c>
      <c r="E116" s="8">
        <v>4</v>
      </c>
      <c r="F116" s="8" t="s">
        <v>659</v>
      </c>
      <c r="G116" s="8">
        <v>3</v>
      </c>
      <c r="H116" s="8" t="s">
        <v>657</v>
      </c>
      <c r="I116" s="8">
        <v>3</v>
      </c>
      <c r="J116" s="8" t="s">
        <v>658</v>
      </c>
      <c r="K116" s="8">
        <v>3</v>
      </c>
      <c r="L116" s="8" t="s">
        <v>1214</v>
      </c>
      <c r="M116" s="8">
        <v>3</v>
      </c>
      <c r="N116" s="8" t="s">
        <v>317</v>
      </c>
      <c r="O116" s="8" t="s">
        <v>394</v>
      </c>
      <c r="P116" s="8" t="s">
        <v>940</v>
      </c>
      <c r="Q116" s="114" t="s">
        <v>865</v>
      </c>
      <c r="R116" s="114" t="s">
        <v>865</v>
      </c>
      <c r="S116" s="8"/>
    </row>
    <row r="117" spans="1:19" ht="18" customHeight="1" x14ac:dyDescent="0.3">
      <c r="A117" s="8" t="s">
        <v>869</v>
      </c>
      <c r="B117" s="8" t="s">
        <v>945</v>
      </c>
      <c r="C117" s="8" t="s">
        <v>945</v>
      </c>
      <c r="D117" s="8" t="s">
        <v>862</v>
      </c>
      <c r="E117" s="8">
        <v>4</v>
      </c>
      <c r="F117" s="8" t="s">
        <v>659</v>
      </c>
      <c r="G117" s="8">
        <v>3</v>
      </c>
      <c r="H117" s="8" t="s">
        <v>657</v>
      </c>
      <c r="I117" s="8">
        <v>3</v>
      </c>
      <c r="J117" s="8" t="s">
        <v>658</v>
      </c>
      <c r="K117" s="8">
        <v>3</v>
      </c>
      <c r="L117" s="8" t="s">
        <v>1214</v>
      </c>
      <c r="M117" s="8">
        <v>3</v>
      </c>
      <c r="N117" s="8" t="s">
        <v>317</v>
      </c>
      <c r="O117" s="8" t="s">
        <v>396</v>
      </c>
      <c r="P117" s="8" t="s">
        <v>940</v>
      </c>
      <c r="Q117" s="114" t="s">
        <v>865</v>
      </c>
      <c r="R117" s="114" t="s">
        <v>865</v>
      </c>
      <c r="S117" s="8"/>
    </row>
    <row r="118" spans="1:19" ht="18" customHeight="1" x14ac:dyDescent="0.3">
      <c r="A118" s="8" t="s">
        <v>869</v>
      </c>
      <c r="B118" s="8" t="s">
        <v>945</v>
      </c>
      <c r="C118" s="8" t="s">
        <v>945</v>
      </c>
      <c r="D118" s="8" t="s">
        <v>862</v>
      </c>
      <c r="E118" s="8">
        <v>4</v>
      </c>
      <c r="F118" s="8" t="s">
        <v>659</v>
      </c>
      <c r="G118" s="8">
        <v>3</v>
      </c>
      <c r="H118" s="8" t="s">
        <v>657</v>
      </c>
      <c r="I118" s="8">
        <v>3</v>
      </c>
      <c r="J118" s="8" t="s">
        <v>658</v>
      </c>
      <c r="K118" s="8">
        <v>3</v>
      </c>
      <c r="L118" s="8" t="s">
        <v>1214</v>
      </c>
      <c r="M118" s="8">
        <v>3</v>
      </c>
      <c r="N118" s="8" t="s">
        <v>317</v>
      </c>
      <c r="O118" s="8" t="s">
        <v>397</v>
      </c>
      <c r="P118" s="8" t="s">
        <v>940</v>
      </c>
      <c r="Q118" s="114" t="s">
        <v>865</v>
      </c>
      <c r="R118" s="114" t="s">
        <v>865</v>
      </c>
      <c r="S118" s="8"/>
    </row>
    <row r="119" spans="1:19" ht="18" customHeight="1" x14ac:dyDescent="0.3">
      <c r="A119" s="8" t="s">
        <v>869</v>
      </c>
      <c r="B119" s="8" t="s">
        <v>945</v>
      </c>
      <c r="C119" s="8" t="s">
        <v>945</v>
      </c>
      <c r="D119" s="8" t="s">
        <v>862</v>
      </c>
      <c r="E119" s="8">
        <v>4</v>
      </c>
      <c r="F119" s="8" t="s">
        <v>659</v>
      </c>
      <c r="G119" s="8">
        <v>3</v>
      </c>
      <c r="H119" s="8" t="s">
        <v>657</v>
      </c>
      <c r="I119" s="8">
        <v>3</v>
      </c>
      <c r="J119" s="8" t="s">
        <v>658</v>
      </c>
      <c r="K119" s="8">
        <v>3</v>
      </c>
      <c r="L119" s="8" t="s">
        <v>1214</v>
      </c>
      <c r="M119" s="8">
        <v>3</v>
      </c>
      <c r="N119" s="8" t="s">
        <v>317</v>
      </c>
      <c r="O119" s="8" t="s">
        <v>398</v>
      </c>
      <c r="P119" s="8" t="s">
        <v>940</v>
      </c>
      <c r="Q119" s="114" t="s">
        <v>865</v>
      </c>
      <c r="R119" s="114" t="s">
        <v>865</v>
      </c>
      <c r="S119" s="8"/>
    </row>
    <row r="120" spans="1:19" ht="18" customHeight="1" x14ac:dyDescent="0.3">
      <c r="A120" s="8" t="s">
        <v>869</v>
      </c>
      <c r="B120" s="8" t="s">
        <v>945</v>
      </c>
      <c r="C120" s="8" t="s">
        <v>945</v>
      </c>
      <c r="D120" s="8" t="s">
        <v>862</v>
      </c>
      <c r="E120" s="8">
        <v>4</v>
      </c>
      <c r="F120" s="8" t="s">
        <v>659</v>
      </c>
      <c r="G120" s="8">
        <v>3</v>
      </c>
      <c r="H120" s="8" t="s">
        <v>657</v>
      </c>
      <c r="I120" s="8">
        <v>3</v>
      </c>
      <c r="J120" s="8" t="s">
        <v>658</v>
      </c>
      <c r="K120" s="8">
        <v>3</v>
      </c>
      <c r="L120" s="8" t="s">
        <v>1214</v>
      </c>
      <c r="M120" s="8">
        <v>3</v>
      </c>
      <c r="N120" s="8" t="s">
        <v>317</v>
      </c>
      <c r="O120" s="8" t="s">
        <v>400</v>
      </c>
      <c r="P120" s="8" t="s">
        <v>940</v>
      </c>
      <c r="Q120" s="114" t="s">
        <v>865</v>
      </c>
      <c r="R120" s="114" t="s">
        <v>865</v>
      </c>
      <c r="S120" s="8"/>
    </row>
    <row r="121" spans="1:19" ht="18" customHeight="1" x14ac:dyDescent="0.3">
      <c r="A121" s="8" t="s">
        <v>869</v>
      </c>
      <c r="B121" s="8" t="s">
        <v>945</v>
      </c>
      <c r="C121" s="8" t="s">
        <v>945</v>
      </c>
      <c r="D121" s="8" t="s">
        <v>862</v>
      </c>
      <c r="E121" s="8">
        <v>4</v>
      </c>
      <c r="F121" s="8" t="s">
        <v>659</v>
      </c>
      <c r="G121" s="8">
        <v>3</v>
      </c>
      <c r="H121" s="8" t="s">
        <v>657</v>
      </c>
      <c r="I121" s="8">
        <v>3</v>
      </c>
      <c r="J121" s="8" t="s">
        <v>658</v>
      </c>
      <c r="K121" s="8">
        <v>3</v>
      </c>
      <c r="L121" s="8" t="s">
        <v>1214</v>
      </c>
      <c r="M121" s="8">
        <v>3</v>
      </c>
      <c r="N121" s="8" t="s">
        <v>317</v>
      </c>
      <c r="O121" s="8" t="s">
        <v>401</v>
      </c>
      <c r="P121" s="8" t="s">
        <v>940</v>
      </c>
      <c r="Q121" s="114" t="s">
        <v>865</v>
      </c>
      <c r="R121" s="114" t="s">
        <v>865</v>
      </c>
      <c r="S121" s="8"/>
    </row>
    <row r="122" spans="1:19" ht="18" customHeight="1" x14ac:dyDescent="0.3">
      <c r="A122" s="8" t="s">
        <v>869</v>
      </c>
      <c r="B122" s="8" t="s">
        <v>945</v>
      </c>
      <c r="C122" s="8" t="s">
        <v>945</v>
      </c>
      <c r="D122" s="8" t="s">
        <v>862</v>
      </c>
      <c r="E122" s="8">
        <v>4</v>
      </c>
      <c r="F122" s="8" t="s">
        <v>659</v>
      </c>
      <c r="G122" s="8">
        <v>3</v>
      </c>
      <c r="H122" s="8" t="s">
        <v>657</v>
      </c>
      <c r="I122" s="8">
        <v>3</v>
      </c>
      <c r="J122" s="8" t="s">
        <v>658</v>
      </c>
      <c r="K122" s="8">
        <v>3</v>
      </c>
      <c r="L122" s="8" t="s">
        <v>1214</v>
      </c>
      <c r="M122" s="8">
        <v>3</v>
      </c>
      <c r="N122" s="8" t="s">
        <v>317</v>
      </c>
      <c r="O122" s="8" t="s">
        <v>402</v>
      </c>
      <c r="P122" s="8" t="s">
        <v>940</v>
      </c>
      <c r="Q122" s="114" t="s">
        <v>865</v>
      </c>
      <c r="R122" s="114" t="s">
        <v>865</v>
      </c>
      <c r="S122" s="8"/>
    </row>
    <row r="123" spans="1:19" ht="18" customHeight="1" x14ac:dyDescent="0.3">
      <c r="A123" s="8" t="s">
        <v>869</v>
      </c>
      <c r="B123" s="8" t="s">
        <v>945</v>
      </c>
      <c r="C123" s="8" t="s">
        <v>945</v>
      </c>
      <c r="D123" s="8" t="s">
        <v>862</v>
      </c>
      <c r="E123" s="8">
        <v>4</v>
      </c>
      <c r="F123" s="8" t="s">
        <v>659</v>
      </c>
      <c r="G123" s="8">
        <v>3</v>
      </c>
      <c r="H123" s="8" t="s">
        <v>657</v>
      </c>
      <c r="I123" s="8">
        <v>3</v>
      </c>
      <c r="J123" s="8" t="s">
        <v>658</v>
      </c>
      <c r="K123" s="8">
        <v>3</v>
      </c>
      <c r="L123" s="8" t="s">
        <v>1214</v>
      </c>
      <c r="M123" s="8">
        <v>3</v>
      </c>
      <c r="N123" s="8" t="s">
        <v>317</v>
      </c>
      <c r="O123" s="8" t="s">
        <v>403</v>
      </c>
      <c r="P123" s="8" t="s">
        <v>940</v>
      </c>
      <c r="Q123" s="114" t="s">
        <v>865</v>
      </c>
      <c r="R123" s="114" t="s">
        <v>865</v>
      </c>
      <c r="S123" s="8"/>
    </row>
    <row r="124" spans="1:19" ht="18" customHeight="1" x14ac:dyDescent="0.3">
      <c r="A124" s="8" t="s">
        <v>869</v>
      </c>
      <c r="B124" s="8" t="s">
        <v>945</v>
      </c>
      <c r="C124" s="8" t="s">
        <v>945</v>
      </c>
      <c r="D124" s="8" t="s">
        <v>862</v>
      </c>
      <c r="E124" s="8">
        <v>4</v>
      </c>
      <c r="F124" s="8" t="s">
        <v>659</v>
      </c>
      <c r="G124" s="8">
        <v>3</v>
      </c>
      <c r="H124" s="8" t="s">
        <v>657</v>
      </c>
      <c r="I124" s="8">
        <v>3</v>
      </c>
      <c r="J124" s="8" t="s">
        <v>658</v>
      </c>
      <c r="K124" s="8">
        <v>3</v>
      </c>
      <c r="L124" s="8" t="s">
        <v>1214</v>
      </c>
      <c r="M124" s="8">
        <v>3</v>
      </c>
      <c r="N124" s="8" t="s">
        <v>317</v>
      </c>
      <c r="O124" s="8" t="s">
        <v>404</v>
      </c>
      <c r="P124" s="8" t="s">
        <v>940</v>
      </c>
      <c r="Q124" s="114" t="s">
        <v>865</v>
      </c>
      <c r="R124" s="114" t="s">
        <v>865</v>
      </c>
      <c r="S124" s="8"/>
    </row>
    <row r="125" spans="1:19" ht="18" customHeight="1" x14ac:dyDescent="0.3">
      <c r="A125" s="8" t="s">
        <v>869</v>
      </c>
      <c r="B125" s="8" t="s">
        <v>945</v>
      </c>
      <c r="C125" s="8" t="s">
        <v>945</v>
      </c>
      <c r="D125" s="8" t="s">
        <v>862</v>
      </c>
      <c r="E125" s="8">
        <v>4</v>
      </c>
      <c r="F125" s="8" t="s">
        <v>659</v>
      </c>
      <c r="G125" s="8">
        <v>3</v>
      </c>
      <c r="H125" s="8" t="s">
        <v>657</v>
      </c>
      <c r="I125" s="8">
        <v>3</v>
      </c>
      <c r="J125" s="8" t="s">
        <v>658</v>
      </c>
      <c r="K125" s="8">
        <v>3</v>
      </c>
      <c r="L125" s="8" t="s">
        <v>1214</v>
      </c>
      <c r="M125" s="8">
        <v>3</v>
      </c>
      <c r="N125" s="8" t="s">
        <v>317</v>
      </c>
      <c r="O125" s="8" t="s">
        <v>405</v>
      </c>
      <c r="P125" s="8" t="s">
        <v>940</v>
      </c>
      <c r="Q125" s="114" t="s">
        <v>865</v>
      </c>
      <c r="R125" s="114" t="s">
        <v>865</v>
      </c>
      <c r="S125" s="8"/>
    </row>
    <row r="126" spans="1:19" ht="18" customHeight="1" x14ac:dyDescent="0.3">
      <c r="A126" s="8" t="s">
        <v>869</v>
      </c>
      <c r="B126" s="8" t="s">
        <v>945</v>
      </c>
      <c r="C126" s="8" t="s">
        <v>945</v>
      </c>
      <c r="D126" s="8" t="s">
        <v>862</v>
      </c>
      <c r="E126" s="8">
        <v>4</v>
      </c>
      <c r="F126" s="8" t="s">
        <v>659</v>
      </c>
      <c r="G126" s="8">
        <v>3</v>
      </c>
      <c r="H126" s="8" t="s">
        <v>657</v>
      </c>
      <c r="I126" s="8">
        <v>3</v>
      </c>
      <c r="J126" s="8" t="s">
        <v>658</v>
      </c>
      <c r="K126" s="8">
        <v>3</v>
      </c>
      <c r="L126" s="8" t="s">
        <v>1214</v>
      </c>
      <c r="M126" s="8">
        <v>3</v>
      </c>
      <c r="N126" s="8" t="s">
        <v>317</v>
      </c>
      <c r="O126" s="8" t="s">
        <v>406</v>
      </c>
      <c r="P126" s="8" t="s">
        <v>940</v>
      </c>
      <c r="Q126" s="114" t="s">
        <v>865</v>
      </c>
      <c r="R126" s="114" t="s">
        <v>865</v>
      </c>
      <c r="S126" s="8"/>
    </row>
    <row r="127" spans="1:19" ht="18" customHeight="1" x14ac:dyDescent="0.3">
      <c r="A127" s="8" t="s">
        <v>869</v>
      </c>
      <c r="B127" s="8" t="s">
        <v>945</v>
      </c>
      <c r="C127" s="8" t="s">
        <v>945</v>
      </c>
      <c r="D127" s="8" t="s">
        <v>862</v>
      </c>
      <c r="E127" s="8">
        <v>4</v>
      </c>
      <c r="F127" s="8" t="s">
        <v>659</v>
      </c>
      <c r="G127" s="8">
        <v>3</v>
      </c>
      <c r="H127" s="8" t="s">
        <v>657</v>
      </c>
      <c r="I127" s="8">
        <v>3</v>
      </c>
      <c r="J127" s="8" t="s">
        <v>658</v>
      </c>
      <c r="K127" s="8">
        <v>3</v>
      </c>
      <c r="L127" s="8" t="s">
        <v>1214</v>
      </c>
      <c r="M127" s="8">
        <v>3</v>
      </c>
      <c r="N127" s="8" t="s">
        <v>317</v>
      </c>
      <c r="O127" s="8" t="s">
        <v>407</v>
      </c>
      <c r="P127" s="8" t="s">
        <v>940</v>
      </c>
      <c r="Q127" s="114" t="s">
        <v>865</v>
      </c>
      <c r="R127" s="114" t="s">
        <v>865</v>
      </c>
      <c r="S127" s="8"/>
    </row>
    <row r="128" spans="1:19" ht="18" customHeight="1" x14ac:dyDescent="0.3">
      <c r="A128" s="8" t="s">
        <v>869</v>
      </c>
      <c r="B128" s="8" t="s">
        <v>945</v>
      </c>
      <c r="C128" s="8" t="s">
        <v>945</v>
      </c>
      <c r="D128" s="8" t="s">
        <v>862</v>
      </c>
      <c r="E128" s="8">
        <v>4</v>
      </c>
      <c r="F128" s="8" t="s">
        <v>659</v>
      </c>
      <c r="G128" s="8">
        <v>3</v>
      </c>
      <c r="H128" s="8" t="s">
        <v>657</v>
      </c>
      <c r="I128" s="8">
        <v>3</v>
      </c>
      <c r="J128" s="8" t="s">
        <v>658</v>
      </c>
      <c r="K128" s="8">
        <v>3</v>
      </c>
      <c r="L128" s="8" t="s">
        <v>1214</v>
      </c>
      <c r="M128" s="8">
        <v>3</v>
      </c>
      <c r="N128" s="8" t="s">
        <v>317</v>
      </c>
      <c r="O128" s="8" t="s">
        <v>430</v>
      </c>
      <c r="P128" s="8" t="s">
        <v>940</v>
      </c>
      <c r="Q128" s="114" t="s">
        <v>865</v>
      </c>
      <c r="R128" s="114" t="s">
        <v>865</v>
      </c>
      <c r="S128" s="8"/>
    </row>
    <row r="129" spans="1:19" ht="18" customHeight="1" x14ac:dyDescent="0.3">
      <c r="A129" s="8" t="s">
        <v>869</v>
      </c>
      <c r="B129" s="8" t="s">
        <v>945</v>
      </c>
      <c r="C129" s="8" t="s">
        <v>945</v>
      </c>
      <c r="D129" s="8" t="s">
        <v>862</v>
      </c>
      <c r="E129" s="8">
        <v>4</v>
      </c>
      <c r="F129" s="8" t="s">
        <v>659</v>
      </c>
      <c r="G129" s="8">
        <v>3</v>
      </c>
      <c r="H129" s="8" t="s">
        <v>657</v>
      </c>
      <c r="I129" s="8">
        <v>3</v>
      </c>
      <c r="J129" s="8" t="s">
        <v>658</v>
      </c>
      <c r="K129" s="8">
        <v>3</v>
      </c>
      <c r="L129" s="8" t="s">
        <v>1214</v>
      </c>
      <c r="M129" s="8">
        <v>3</v>
      </c>
      <c r="N129" s="8" t="s">
        <v>317</v>
      </c>
      <c r="O129" s="8" t="s">
        <v>431</v>
      </c>
      <c r="P129" s="8" t="s">
        <v>940</v>
      </c>
      <c r="Q129" s="114" t="s">
        <v>865</v>
      </c>
      <c r="R129" s="114" t="s">
        <v>865</v>
      </c>
      <c r="S129" s="8"/>
    </row>
    <row r="130" spans="1:19" ht="18" customHeight="1" x14ac:dyDescent="0.3">
      <c r="A130" s="8" t="s">
        <v>869</v>
      </c>
      <c r="B130" s="8" t="s">
        <v>945</v>
      </c>
      <c r="C130" s="8" t="s">
        <v>945</v>
      </c>
      <c r="D130" s="8" t="s">
        <v>862</v>
      </c>
      <c r="E130" s="8">
        <v>4</v>
      </c>
      <c r="F130" s="8" t="s">
        <v>659</v>
      </c>
      <c r="G130" s="8">
        <v>3</v>
      </c>
      <c r="H130" s="8" t="s">
        <v>657</v>
      </c>
      <c r="I130" s="8">
        <v>3</v>
      </c>
      <c r="J130" s="8" t="s">
        <v>658</v>
      </c>
      <c r="K130" s="8">
        <v>3</v>
      </c>
      <c r="L130" s="8" t="s">
        <v>1214</v>
      </c>
      <c r="M130" s="8">
        <v>3</v>
      </c>
      <c r="N130" s="8" t="s">
        <v>317</v>
      </c>
      <c r="O130" s="8" t="s">
        <v>58</v>
      </c>
      <c r="P130" s="8" t="s">
        <v>940</v>
      </c>
      <c r="Q130" s="114" t="s">
        <v>865</v>
      </c>
      <c r="R130" s="114" t="s">
        <v>865</v>
      </c>
      <c r="S130" s="8"/>
    </row>
    <row r="131" spans="1:19" ht="18" customHeight="1" x14ac:dyDescent="0.3">
      <c r="A131" s="8" t="s">
        <v>869</v>
      </c>
      <c r="B131" s="8" t="s">
        <v>945</v>
      </c>
      <c r="C131" s="8" t="s">
        <v>945</v>
      </c>
      <c r="D131" s="8" t="s">
        <v>862</v>
      </c>
      <c r="E131" s="8">
        <v>4</v>
      </c>
      <c r="F131" s="8" t="s">
        <v>659</v>
      </c>
      <c r="G131" s="8">
        <v>3</v>
      </c>
      <c r="H131" s="8" t="s">
        <v>657</v>
      </c>
      <c r="I131" s="8">
        <v>3</v>
      </c>
      <c r="J131" s="8" t="s">
        <v>658</v>
      </c>
      <c r="K131" s="8">
        <v>3</v>
      </c>
      <c r="L131" s="8" t="s">
        <v>1214</v>
      </c>
      <c r="M131" s="8">
        <v>3</v>
      </c>
      <c r="N131" s="8" t="s">
        <v>317</v>
      </c>
      <c r="O131" s="8" t="s">
        <v>59</v>
      </c>
      <c r="P131" s="8" t="s">
        <v>940</v>
      </c>
      <c r="Q131" s="114" t="s">
        <v>865</v>
      </c>
      <c r="R131" s="114" t="s">
        <v>865</v>
      </c>
      <c r="S131" s="8"/>
    </row>
    <row r="132" spans="1:19" ht="18" customHeight="1" x14ac:dyDescent="0.3">
      <c r="A132" s="8" t="s">
        <v>869</v>
      </c>
      <c r="B132" s="8" t="s">
        <v>945</v>
      </c>
      <c r="C132" s="8" t="s">
        <v>945</v>
      </c>
      <c r="D132" s="8" t="s">
        <v>862</v>
      </c>
      <c r="E132" s="8">
        <v>4</v>
      </c>
      <c r="F132" s="8" t="s">
        <v>659</v>
      </c>
      <c r="G132" s="8">
        <v>3</v>
      </c>
      <c r="H132" s="8" t="s">
        <v>657</v>
      </c>
      <c r="I132" s="8">
        <v>3</v>
      </c>
      <c r="J132" s="8" t="s">
        <v>658</v>
      </c>
      <c r="K132" s="8">
        <v>3</v>
      </c>
      <c r="L132" s="8" t="s">
        <v>1214</v>
      </c>
      <c r="M132" s="8">
        <v>3</v>
      </c>
      <c r="N132" s="8" t="s">
        <v>317</v>
      </c>
      <c r="O132" s="8" t="s">
        <v>555</v>
      </c>
      <c r="P132" s="8" t="s">
        <v>940</v>
      </c>
      <c r="Q132" s="114" t="s">
        <v>865</v>
      </c>
      <c r="R132" s="114" t="s">
        <v>865</v>
      </c>
      <c r="S132" s="8"/>
    </row>
    <row r="133" spans="1:19" ht="18" customHeight="1" x14ac:dyDescent="0.3">
      <c r="A133" s="8" t="s">
        <v>869</v>
      </c>
      <c r="B133" s="8" t="s">
        <v>945</v>
      </c>
      <c r="C133" s="8" t="s">
        <v>945</v>
      </c>
      <c r="D133" s="8" t="s">
        <v>862</v>
      </c>
      <c r="E133" s="8">
        <v>4</v>
      </c>
      <c r="F133" s="8" t="s">
        <v>659</v>
      </c>
      <c r="G133" s="8">
        <v>3</v>
      </c>
      <c r="H133" s="8" t="s">
        <v>657</v>
      </c>
      <c r="I133" s="8">
        <v>3</v>
      </c>
      <c r="J133" s="8" t="s">
        <v>658</v>
      </c>
      <c r="K133" s="8">
        <v>3</v>
      </c>
      <c r="L133" s="8" t="s">
        <v>1214</v>
      </c>
      <c r="M133" s="8">
        <v>3</v>
      </c>
      <c r="N133" s="8" t="s">
        <v>317</v>
      </c>
      <c r="O133" s="8" t="s">
        <v>634</v>
      </c>
      <c r="P133" s="8" t="s">
        <v>940</v>
      </c>
      <c r="Q133" s="114" t="s">
        <v>865</v>
      </c>
      <c r="R133" s="114" t="s">
        <v>865</v>
      </c>
      <c r="S133" s="8"/>
    </row>
    <row r="134" spans="1:19" ht="18" customHeight="1" x14ac:dyDescent="0.3">
      <c r="A134" s="8" t="s">
        <v>869</v>
      </c>
      <c r="B134" s="8" t="s">
        <v>945</v>
      </c>
      <c r="C134" s="8" t="s">
        <v>945</v>
      </c>
      <c r="D134" s="8" t="s">
        <v>862</v>
      </c>
      <c r="E134" s="8">
        <v>4</v>
      </c>
      <c r="F134" s="8" t="s">
        <v>659</v>
      </c>
      <c r="G134" s="8">
        <v>3</v>
      </c>
      <c r="H134" s="8" t="s">
        <v>657</v>
      </c>
      <c r="I134" s="8">
        <v>3</v>
      </c>
      <c r="J134" s="8" t="s">
        <v>658</v>
      </c>
      <c r="K134" s="8">
        <v>3</v>
      </c>
      <c r="L134" s="8" t="s">
        <v>1214</v>
      </c>
      <c r="M134" s="8">
        <v>3</v>
      </c>
      <c r="N134" s="8" t="s">
        <v>317</v>
      </c>
      <c r="O134" s="8" t="s">
        <v>733</v>
      </c>
      <c r="P134" s="8" t="s">
        <v>940</v>
      </c>
      <c r="Q134" s="114" t="s">
        <v>865</v>
      </c>
      <c r="R134" s="114" t="s">
        <v>865</v>
      </c>
      <c r="S134" s="8"/>
    </row>
    <row r="135" spans="1:19" ht="18" customHeight="1" x14ac:dyDescent="0.3">
      <c r="A135" s="8" t="s">
        <v>871</v>
      </c>
      <c r="B135" s="8" t="s">
        <v>946</v>
      </c>
      <c r="C135" s="8" t="s">
        <v>946</v>
      </c>
      <c r="D135" s="8" t="s">
        <v>655</v>
      </c>
      <c r="E135" s="8">
        <v>3</v>
      </c>
      <c r="F135" s="8" t="s">
        <v>659</v>
      </c>
      <c r="G135" s="8">
        <v>3</v>
      </c>
      <c r="H135" s="8" t="s">
        <v>657</v>
      </c>
      <c r="I135" s="8">
        <v>3</v>
      </c>
      <c r="J135" s="8" t="s">
        <v>658</v>
      </c>
      <c r="K135" s="8">
        <v>3</v>
      </c>
      <c r="L135" s="8" t="s">
        <v>1214</v>
      </c>
      <c r="M135" s="8">
        <v>3</v>
      </c>
      <c r="N135" s="8" t="s">
        <v>321</v>
      </c>
      <c r="O135" s="8" t="s">
        <v>320</v>
      </c>
      <c r="P135" s="8" t="s">
        <v>940</v>
      </c>
      <c r="Q135" s="114" t="s">
        <v>865</v>
      </c>
      <c r="R135" s="114" t="s">
        <v>865</v>
      </c>
      <c r="S135" s="8"/>
    </row>
    <row r="136" spans="1:19" ht="18" customHeight="1" x14ac:dyDescent="0.3">
      <c r="A136" s="8" t="s">
        <v>871</v>
      </c>
      <c r="B136" s="8" t="s">
        <v>946</v>
      </c>
      <c r="C136" s="8" t="s">
        <v>946</v>
      </c>
      <c r="D136" s="8" t="s">
        <v>655</v>
      </c>
      <c r="E136" s="8">
        <v>3</v>
      </c>
      <c r="F136" s="8" t="s">
        <v>659</v>
      </c>
      <c r="G136" s="8">
        <v>3</v>
      </c>
      <c r="H136" s="8" t="s">
        <v>657</v>
      </c>
      <c r="I136" s="8">
        <v>3</v>
      </c>
      <c r="J136" s="8" t="s">
        <v>658</v>
      </c>
      <c r="K136" s="8">
        <v>3</v>
      </c>
      <c r="L136" s="8" t="s">
        <v>1214</v>
      </c>
      <c r="M136" s="8">
        <v>3</v>
      </c>
      <c r="N136" s="8" t="s">
        <v>321</v>
      </c>
      <c r="O136" s="8" t="s">
        <v>320</v>
      </c>
      <c r="P136" s="8" t="s">
        <v>1007</v>
      </c>
      <c r="Q136" s="114" t="s">
        <v>1008</v>
      </c>
      <c r="R136" s="114" t="s">
        <v>1008</v>
      </c>
      <c r="S136" s="8"/>
    </row>
    <row r="137" spans="1:19" ht="18" customHeight="1" x14ac:dyDescent="0.3">
      <c r="A137" s="8" t="s">
        <v>871</v>
      </c>
      <c r="B137" s="8" t="s">
        <v>946</v>
      </c>
      <c r="C137" s="8" t="s">
        <v>946</v>
      </c>
      <c r="D137" s="8" t="s">
        <v>655</v>
      </c>
      <c r="E137" s="8">
        <v>3</v>
      </c>
      <c r="F137" s="8" t="s">
        <v>659</v>
      </c>
      <c r="G137" s="8">
        <v>3</v>
      </c>
      <c r="H137" s="8" t="s">
        <v>657</v>
      </c>
      <c r="I137" s="8">
        <v>3</v>
      </c>
      <c r="J137" s="8" t="s">
        <v>658</v>
      </c>
      <c r="K137" s="8">
        <v>3</v>
      </c>
      <c r="L137" s="8" t="s">
        <v>1214</v>
      </c>
      <c r="M137" s="8">
        <v>3</v>
      </c>
      <c r="N137" s="8" t="s">
        <v>321</v>
      </c>
      <c r="O137" s="8" t="s">
        <v>323</v>
      </c>
      <c r="P137" s="8" t="s">
        <v>940</v>
      </c>
      <c r="Q137" s="114" t="s">
        <v>865</v>
      </c>
      <c r="R137" s="114" t="s">
        <v>865</v>
      </c>
      <c r="S137" s="8"/>
    </row>
    <row r="138" spans="1:19" ht="18" customHeight="1" x14ac:dyDescent="0.3">
      <c r="A138" s="8" t="s">
        <v>871</v>
      </c>
      <c r="B138" s="8" t="s">
        <v>946</v>
      </c>
      <c r="C138" s="8" t="s">
        <v>946</v>
      </c>
      <c r="D138" s="8" t="s">
        <v>655</v>
      </c>
      <c r="E138" s="8">
        <v>3</v>
      </c>
      <c r="F138" s="8" t="s">
        <v>659</v>
      </c>
      <c r="G138" s="8">
        <v>3</v>
      </c>
      <c r="H138" s="8" t="s">
        <v>657</v>
      </c>
      <c r="I138" s="8">
        <v>3</v>
      </c>
      <c r="J138" s="8" t="s">
        <v>658</v>
      </c>
      <c r="K138" s="8">
        <v>3</v>
      </c>
      <c r="L138" s="8" t="s">
        <v>1214</v>
      </c>
      <c r="M138" s="8">
        <v>3</v>
      </c>
      <c r="N138" s="8" t="s">
        <v>321</v>
      </c>
      <c r="O138" s="8" t="s">
        <v>323</v>
      </c>
      <c r="P138" s="8" t="s">
        <v>1007</v>
      </c>
      <c r="Q138" s="114" t="s">
        <v>1008</v>
      </c>
      <c r="R138" s="114" t="s">
        <v>1008</v>
      </c>
      <c r="S138" s="8"/>
    </row>
    <row r="139" spans="1:19" ht="18" customHeight="1" x14ac:dyDescent="0.3">
      <c r="A139" s="8" t="s">
        <v>871</v>
      </c>
      <c r="B139" s="8" t="s">
        <v>946</v>
      </c>
      <c r="C139" s="8" t="s">
        <v>946</v>
      </c>
      <c r="D139" s="8" t="s">
        <v>655</v>
      </c>
      <c r="E139" s="8">
        <v>3</v>
      </c>
      <c r="F139" s="8" t="s">
        <v>659</v>
      </c>
      <c r="G139" s="8">
        <v>3</v>
      </c>
      <c r="H139" s="8" t="s">
        <v>657</v>
      </c>
      <c r="I139" s="8">
        <v>3</v>
      </c>
      <c r="J139" s="8" t="s">
        <v>658</v>
      </c>
      <c r="K139" s="8">
        <v>3</v>
      </c>
      <c r="L139" s="8" t="s">
        <v>1214</v>
      </c>
      <c r="M139" s="8">
        <v>3</v>
      </c>
      <c r="N139" s="8" t="s">
        <v>321</v>
      </c>
      <c r="O139" s="8" t="s">
        <v>324</v>
      </c>
      <c r="P139" s="8" t="s">
        <v>940</v>
      </c>
      <c r="Q139" s="114" t="s">
        <v>865</v>
      </c>
      <c r="R139" s="114" t="s">
        <v>865</v>
      </c>
      <c r="S139" s="8"/>
    </row>
    <row r="140" spans="1:19" ht="18" customHeight="1" x14ac:dyDescent="0.3">
      <c r="A140" s="8" t="s">
        <v>871</v>
      </c>
      <c r="B140" s="8" t="s">
        <v>946</v>
      </c>
      <c r="C140" s="8" t="s">
        <v>946</v>
      </c>
      <c r="D140" s="8" t="s">
        <v>655</v>
      </c>
      <c r="E140" s="8">
        <v>3</v>
      </c>
      <c r="F140" s="8" t="s">
        <v>659</v>
      </c>
      <c r="G140" s="8">
        <v>3</v>
      </c>
      <c r="H140" s="8" t="s">
        <v>657</v>
      </c>
      <c r="I140" s="8">
        <v>3</v>
      </c>
      <c r="J140" s="8" t="s">
        <v>658</v>
      </c>
      <c r="K140" s="8">
        <v>3</v>
      </c>
      <c r="L140" s="8" t="s">
        <v>1214</v>
      </c>
      <c r="M140" s="8">
        <v>3</v>
      </c>
      <c r="N140" s="8" t="s">
        <v>321</v>
      </c>
      <c r="O140" s="8" t="s">
        <v>324</v>
      </c>
      <c r="P140" s="8" t="s">
        <v>1007</v>
      </c>
      <c r="Q140" s="114" t="s">
        <v>1008</v>
      </c>
      <c r="R140" s="114" t="s">
        <v>1008</v>
      </c>
      <c r="S140" s="8"/>
    </row>
    <row r="141" spans="1:19" ht="18" customHeight="1" x14ac:dyDescent="0.3">
      <c r="A141" s="8" t="s">
        <v>871</v>
      </c>
      <c r="B141" s="8" t="s">
        <v>946</v>
      </c>
      <c r="C141" s="8" t="s">
        <v>946</v>
      </c>
      <c r="D141" s="8" t="s">
        <v>655</v>
      </c>
      <c r="E141" s="8">
        <v>3</v>
      </c>
      <c r="F141" s="8" t="s">
        <v>659</v>
      </c>
      <c r="G141" s="8">
        <v>3</v>
      </c>
      <c r="H141" s="8" t="s">
        <v>657</v>
      </c>
      <c r="I141" s="8">
        <v>3</v>
      </c>
      <c r="J141" s="8" t="s">
        <v>658</v>
      </c>
      <c r="K141" s="8">
        <v>3</v>
      </c>
      <c r="L141" s="8" t="s">
        <v>1214</v>
      </c>
      <c r="M141" s="8">
        <v>3</v>
      </c>
      <c r="N141" s="8" t="s">
        <v>321</v>
      </c>
      <c r="O141" s="8" t="s">
        <v>325</v>
      </c>
      <c r="P141" s="8" t="s">
        <v>940</v>
      </c>
      <c r="Q141" s="114" t="s">
        <v>865</v>
      </c>
      <c r="R141" s="114" t="s">
        <v>865</v>
      </c>
      <c r="S141" s="8"/>
    </row>
    <row r="142" spans="1:19" ht="18" customHeight="1" x14ac:dyDescent="0.3">
      <c r="A142" s="8" t="s">
        <v>871</v>
      </c>
      <c r="B142" s="8" t="s">
        <v>946</v>
      </c>
      <c r="C142" s="8" t="s">
        <v>946</v>
      </c>
      <c r="D142" s="8" t="s">
        <v>655</v>
      </c>
      <c r="E142" s="8">
        <v>3</v>
      </c>
      <c r="F142" s="8" t="s">
        <v>659</v>
      </c>
      <c r="G142" s="8">
        <v>3</v>
      </c>
      <c r="H142" s="8" t="s">
        <v>657</v>
      </c>
      <c r="I142" s="8">
        <v>3</v>
      </c>
      <c r="J142" s="8" t="s">
        <v>658</v>
      </c>
      <c r="K142" s="8">
        <v>3</v>
      </c>
      <c r="L142" s="8" t="s">
        <v>1214</v>
      </c>
      <c r="M142" s="8">
        <v>3</v>
      </c>
      <c r="N142" s="8" t="s">
        <v>321</v>
      </c>
      <c r="O142" s="8" t="s">
        <v>325</v>
      </c>
      <c r="P142" s="8" t="s">
        <v>1007</v>
      </c>
      <c r="Q142" s="114" t="s">
        <v>1008</v>
      </c>
      <c r="R142" s="114" t="s">
        <v>1008</v>
      </c>
      <c r="S142" s="8"/>
    </row>
    <row r="143" spans="1:19" ht="18" customHeight="1" x14ac:dyDescent="0.3">
      <c r="A143" s="8" t="s">
        <v>871</v>
      </c>
      <c r="B143" s="8" t="s">
        <v>946</v>
      </c>
      <c r="C143" s="8" t="s">
        <v>946</v>
      </c>
      <c r="D143" s="8" t="s">
        <v>655</v>
      </c>
      <c r="E143" s="8">
        <v>3</v>
      </c>
      <c r="F143" s="8" t="s">
        <v>659</v>
      </c>
      <c r="G143" s="8">
        <v>3</v>
      </c>
      <c r="H143" s="8" t="s">
        <v>657</v>
      </c>
      <c r="I143" s="8">
        <v>3</v>
      </c>
      <c r="J143" s="8" t="s">
        <v>658</v>
      </c>
      <c r="K143" s="8">
        <v>3</v>
      </c>
      <c r="L143" s="8" t="s">
        <v>1214</v>
      </c>
      <c r="M143" s="8">
        <v>3</v>
      </c>
      <c r="N143" s="8" t="s">
        <v>321</v>
      </c>
      <c r="O143" s="8" t="s">
        <v>326</v>
      </c>
      <c r="P143" s="8" t="s">
        <v>940</v>
      </c>
      <c r="Q143" s="114" t="s">
        <v>865</v>
      </c>
      <c r="R143" s="114" t="s">
        <v>865</v>
      </c>
      <c r="S143" s="8"/>
    </row>
    <row r="144" spans="1:19" ht="18" customHeight="1" x14ac:dyDescent="0.3">
      <c r="A144" s="8" t="s">
        <v>871</v>
      </c>
      <c r="B144" s="8" t="s">
        <v>946</v>
      </c>
      <c r="C144" s="8" t="s">
        <v>946</v>
      </c>
      <c r="D144" s="8" t="s">
        <v>655</v>
      </c>
      <c r="E144" s="8">
        <v>3</v>
      </c>
      <c r="F144" s="8" t="s">
        <v>659</v>
      </c>
      <c r="G144" s="8">
        <v>3</v>
      </c>
      <c r="H144" s="8" t="s">
        <v>657</v>
      </c>
      <c r="I144" s="8">
        <v>3</v>
      </c>
      <c r="J144" s="8" t="s">
        <v>658</v>
      </c>
      <c r="K144" s="8">
        <v>3</v>
      </c>
      <c r="L144" s="8" t="s">
        <v>1214</v>
      </c>
      <c r="M144" s="8">
        <v>3</v>
      </c>
      <c r="N144" s="8" t="s">
        <v>321</v>
      </c>
      <c r="O144" s="8" t="s">
        <v>326</v>
      </c>
      <c r="P144" s="8" t="s">
        <v>1007</v>
      </c>
      <c r="Q144" s="114" t="s">
        <v>1008</v>
      </c>
      <c r="R144" s="114" t="s">
        <v>1008</v>
      </c>
      <c r="S144" s="8"/>
    </row>
    <row r="145" spans="1:19" ht="18" customHeight="1" x14ac:dyDescent="0.3">
      <c r="A145" s="8" t="s">
        <v>871</v>
      </c>
      <c r="B145" s="8" t="s">
        <v>946</v>
      </c>
      <c r="C145" s="8" t="s">
        <v>946</v>
      </c>
      <c r="D145" s="8" t="s">
        <v>655</v>
      </c>
      <c r="E145" s="8">
        <v>3</v>
      </c>
      <c r="F145" s="8" t="s">
        <v>659</v>
      </c>
      <c r="G145" s="8">
        <v>3</v>
      </c>
      <c r="H145" s="8" t="s">
        <v>657</v>
      </c>
      <c r="I145" s="8">
        <v>3</v>
      </c>
      <c r="J145" s="8" t="s">
        <v>658</v>
      </c>
      <c r="K145" s="8">
        <v>3</v>
      </c>
      <c r="L145" s="8" t="s">
        <v>1214</v>
      </c>
      <c r="M145" s="8">
        <v>3</v>
      </c>
      <c r="N145" s="8" t="s">
        <v>321</v>
      </c>
      <c r="O145" s="8" t="s">
        <v>328</v>
      </c>
      <c r="P145" s="8" t="s">
        <v>940</v>
      </c>
      <c r="Q145" s="114" t="s">
        <v>865</v>
      </c>
      <c r="R145" s="114" t="s">
        <v>865</v>
      </c>
      <c r="S145" s="8"/>
    </row>
    <row r="146" spans="1:19" ht="18" customHeight="1" x14ac:dyDescent="0.3">
      <c r="A146" s="8" t="s">
        <v>871</v>
      </c>
      <c r="B146" s="8" t="s">
        <v>946</v>
      </c>
      <c r="C146" s="8" t="s">
        <v>946</v>
      </c>
      <c r="D146" s="8" t="s">
        <v>655</v>
      </c>
      <c r="E146" s="8">
        <v>3</v>
      </c>
      <c r="F146" s="8" t="s">
        <v>659</v>
      </c>
      <c r="G146" s="8">
        <v>3</v>
      </c>
      <c r="H146" s="8" t="s">
        <v>657</v>
      </c>
      <c r="I146" s="8">
        <v>3</v>
      </c>
      <c r="J146" s="8" t="s">
        <v>658</v>
      </c>
      <c r="K146" s="8">
        <v>3</v>
      </c>
      <c r="L146" s="8" t="s">
        <v>1214</v>
      </c>
      <c r="M146" s="8">
        <v>3</v>
      </c>
      <c r="N146" s="8" t="s">
        <v>321</v>
      </c>
      <c r="O146" s="8" t="s">
        <v>328</v>
      </c>
      <c r="P146" s="8" t="s">
        <v>1007</v>
      </c>
      <c r="Q146" s="114" t="s">
        <v>1008</v>
      </c>
      <c r="R146" s="114" t="s">
        <v>1008</v>
      </c>
      <c r="S146" s="8"/>
    </row>
    <row r="147" spans="1:19" ht="18" customHeight="1" x14ac:dyDescent="0.3">
      <c r="A147" s="8" t="s">
        <v>871</v>
      </c>
      <c r="B147" s="8" t="s">
        <v>946</v>
      </c>
      <c r="C147" s="8" t="s">
        <v>946</v>
      </c>
      <c r="D147" s="8" t="s">
        <v>655</v>
      </c>
      <c r="E147" s="8">
        <v>3</v>
      </c>
      <c r="F147" s="8" t="s">
        <v>659</v>
      </c>
      <c r="G147" s="8">
        <v>3</v>
      </c>
      <c r="H147" s="8" t="s">
        <v>657</v>
      </c>
      <c r="I147" s="8">
        <v>3</v>
      </c>
      <c r="J147" s="8" t="s">
        <v>658</v>
      </c>
      <c r="K147" s="8">
        <v>3</v>
      </c>
      <c r="L147" s="8" t="s">
        <v>1214</v>
      </c>
      <c r="M147" s="8">
        <v>3</v>
      </c>
      <c r="N147" s="8" t="s">
        <v>321</v>
      </c>
      <c r="O147" s="8" t="s">
        <v>329</v>
      </c>
      <c r="P147" s="8" t="s">
        <v>940</v>
      </c>
      <c r="Q147" s="114" t="s">
        <v>865</v>
      </c>
      <c r="R147" s="114" t="s">
        <v>865</v>
      </c>
      <c r="S147" s="8"/>
    </row>
    <row r="148" spans="1:19" ht="18" customHeight="1" x14ac:dyDescent="0.3">
      <c r="A148" s="8" t="s">
        <v>871</v>
      </c>
      <c r="B148" s="8" t="s">
        <v>946</v>
      </c>
      <c r="C148" s="8" t="s">
        <v>946</v>
      </c>
      <c r="D148" s="8" t="s">
        <v>655</v>
      </c>
      <c r="E148" s="8">
        <v>3</v>
      </c>
      <c r="F148" s="8" t="s">
        <v>659</v>
      </c>
      <c r="G148" s="8">
        <v>3</v>
      </c>
      <c r="H148" s="8" t="s">
        <v>657</v>
      </c>
      <c r="I148" s="8">
        <v>3</v>
      </c>
      <c r="J148" s="8" t="s">
        <v>658</v>
      </c>
      <c r="K148" s="8">
        <v>3</v>
      </c>
      <c r="L148" s="8" t="s">
        <v>1214</v>
      </c>
      <c r="M148" s="8">
        <v>3</v>
      </c>
      <c r="N148" s="8" t="s">
        <v>321</v>
      </c>
      <c r="O148" s="8" t="s">
        <v>329</v>
      </c>
      <c r="P148" s="8" t="s">
        <v>1007</v>
      </c>
      <c r="Q148" s="114" t="s">
        <v>1008</v>
      </c>
      <c r="R148" s="114" t="s">
        <v>1008</v>
      </c>
      <c r="S148" s="8"/>
    </row>
    <row r="149" spans="1:19" ht="18" customHeight="1" x14ac:dyDescent="0.3">
      <c r="A149" s="8" t="s">
        <v>871</v>
      </c>
      <c r="B149" s="8" t="s">
        <v>946</v>
      </c>
      <c r="C149" s="8" t="s">
        <v>946</v>
      </c>
      <c r="D149" s="8" t="s">
        <v>655</v>
      </c>
      <c r="E149" s="8">
        <v>3</v>
      </c>
      <c r="F149" s="8" t="s">
        <v>659</v>
      </c>
      <c r="G149" s="8">
        <v>3</v>
      </c>
      <c r="H149" s="8" t="s">
        <v>657</v>
      </c>
      <c r="I149" s="8">
        <v>3</v>
      </c>
      <c r="J149" s="8" t="s">
        <v>658</v>
      </c>
      <c r="K149" s="8">
        <v>3</v>
      </c>
      <c r="L149" s="8" t="s">
        <v>1214</v>
      </c>
      <c r="M149" s="8">
        <v>3</v>
      </c>
      <c r="N149" s="8" t="s">
        <v>321</v>
      </c>
      <c r="O149" s="8" t="s">
        <v>330</v>
      </c>
      <c r="P149" s="8" t="s">
        <v>940</v>
      </c>
      <c r="Q149" s="114" t="s">
        <v>865</v>
      </c>
      <c r="R149" s="114" t="s">
        <v>865</v>
      </c>
      <c r="S149" s="8"/>
    </row>
    <row r="150" spans="1:19" ht="18" customHeight="1" x14ac:dyDescent="0.3">
      <c r="A150" s="8" t="s">
        <v>871</v>
      </c>
      <c r="B150" s="8" t="s">
        <v>946</v>
      </c>
      <c r="C150" s="8" t="s">
        <v>946</v>
      </c>
      <c r="D150" s="8" t="s">
        <v>655</v>
      </c>
      <c r="E150" s="8">
        <v>3</v>
      </c>
      <c r="F150" s="8" t="s">
        <v>659</v>
      </c>
      <c r="G150" s="8">
        <v>3</v>
      </c>
      <c r="H150" s="8" t="s">
        <v>657</v>
      </c>
      <c r="I150" s="8">
        <v>3</v>
      </c>
      <c r="J150" s="8" t="s">
        <v>658</v>
      </c>
      <c r="K150" s="8">
        <v>3</v>
      </c>
      <c r="L150" s="8" t="s">
        <v>1214</v>
      </c>
      <c r="M150" s="8">
        <v>3</v>
      </c>
      <c r="N150" s="8" t="s">
        <v>321</v>
      </c>
      <c r="O150" s="8" t="s">
        <v>330</v>
      </c>
      <c r="P150" s="8" t="s">
        <v>1007</v>
      </c>
      <c r="Q150" s="114" t="s">
        <v>1008</v>
      </c>
      <c r="R150" s="114" t="s">
        <v>1008</v>
      </c>
      <c r="S150" s="8"/>
    </row>
    <row r="151" spans="1:19" ht="18" customHeight="1" x14ac:dyDescent="0.3">
      <c r="A151" s="8" t="s">
        <v>871</v>
      </c>
      <c r="B151" s="8" t="s">
        <v>946</v>
      </c>
      <c r="C151" s="8" t="s">
        <v>946</v>
      </c>
      <c r="D151" s="8" t="s">
        <v>655</v>
      </c>
      <c r="E151" s="8">
        <v>3</v>
      </c>
      <c r="F151" s="8" t="s">
        <v>659</v>
      </c>
      <c r="G151" s="8">
        <v>3</v>
      </c>
      <c r="H151" s="8" t="s">
        <v>657</v>
      </c>
      <c r="I151" s="8">
        <v>3</v>
      </c>
      <c r="J151" s="8" t="s">
        <v>658</v>
      </c>
      <c r="K151" s="8">
        <v>3</v>
      </c>
      <c r="L151" s="8" t="s">
        <v>1214</v>
      </c>
      <c r="M151" s="8">
        <v>3</v>
      </c>
      <c r="N151" s="8" t="s">
        <v>321</v>
      </c>
      <c r="O151" s="8" t="s">
        <v>332</v>
      </c>
      <c r="P151" s="8" t="s">
        <v>940</v>
      </c>
      <c r="Q151" s="114" t="s">
        <v>865</v>
      </c>
      <c r="R151" s="114" t="s">
        <v>865</v>
      </c>
      <c r="S151" s="8"/>
    </row>
    <row r="152" spans="1:19" ht="18" customHeight="1" x14ac:dyDescent="0.3">
      <c r="A152" s="8" t="s">
        <v>871</v>
      </c>
      <c r="B152" s="8" t="s">
        <v>946</v>
      </c>
      <c r="C152" s="8" t="s">
        <v>946</v>
      </c>
      <c r="D152" s="8" t="s">
        <v>655</v>
      </c>
      <c r="E152" s="8">
        <v>3</v>
      </c>
      <c r="F152" s="8" t="s">
        <v>659</v>
      </c>
      <c r="G152" s="8">
        <v>3</v>
      </c>
      <c r="H152" s="8" t="s">
        <v>657</v>
      </c>
      <c r="I152" s="8">
        <v>3</v>
      </c>
      <c r="J152" s="8" t="s">
        <v>658</v>
      </c>
      <c r="K152" s="8">
        <v>3</v>
      </c>
      <c r="L152" s="8" t="s">
        <v>1214</v>
      </c>
      <c r="M152" s="8">
        <v>3</v>
      </c>
      <c r="N152" s="8" t="s">
        <v>321</v>
      </c>
      <c r="O152" s="8" t="s">
        <v>332</v>
      </c>
      <c r="P152" s="8" t="s">
        <v>1007</v>
      </c>
      <c r="Q152" s="114" t="s">
        <v>1008</v>
      </c>
      <c r="R152" s="114" t="s">
        <v>1008</v>
      </c>
      <c r="S152" s="8"/>
    </row>
    <row r="153" spans="1:19" ht="18" customHeight="1" x14ac:dyDescent="0.3">
      <c r="A153" s="8" t="s">
        <v>871</v>
      </c>
      <c r="B153" s="8" t="s">
        <v>946</v>
      </c>
      <c r="C153" s="8" t="s">
        <v>946</v>
      </c>
      <c r="D153" s="8" t="s">
        <v>655</v>
      </c>
      <c r="E153" s="8">
        <v>3</v>
      </c>
      <c r="F153" s="8" t="s">
        <v>659</v>
      </c>
      <c r="G153" s="8">
        <v>3</v>
      </c>
      <c r="H153" s="8" t="s">
        <v>657</v>
      </c>
      <c r="I153" s="8">
        <v>3</v>
      </c>
      <c r="J153" s="8" t="s">
        <v>658</v>
      </c>
      <c r="K153" s="8">
        <v>3</v>
      </c>
      <c r="L153" s="8" t="s">
        <v>1214</v>
      </c>
      <c r="M153" s="8">
        <v>3</v>
      </c>
      <c r="N153" s="8" t="s">
        <v>321</v>
      </c>
      <c r="O153" s="8" t="s">
        <v>333</v>
      </c>
      <c r="P153" s="8" t="s">
        <v>940</v>
      </c>
      <c r="Q153" s="114" t="s">
        <v>865</v>
      </c>
      <c r="R153" s="114" t="s">
        <v>865</v>
      </c>
      <c r="S153" s="8"/>
    </row>
    <row r="154" spans="1:19" ht="18" customHeight="1" x14ac:dyDescent="0.3">
      <c r="A154" s="8" t="s">
        <v>871</v>
      </c>
      <c r="B154" s="8" t="s">
        <v>946</v>
      </c>
      <c r="C154" s="8" t="s">
        <v>946</v>
      </c>
      <c r="D154" s="8" t="s">
        <v>655</v>
      </c>
      <c r="E154" s="8">
        <v>3</v>
      </c>
      <c r="F154" s="8" t="s">
        <v>659</v>
      </c>
      <c r="G154" s="8">
        <v>3</v>
      </c>
      <c r="H154" s="8" t="s">
        <v>657</v>
      </c>
      <c r="I154" s="8">
        <v>3</v>
      </c>
      <c r="J154" s="8" t="s">
        <v>658</v>
      </c>
      <c r="K154" s="8">
        <v>3</v>
      </c>
      <c r="L154" s="8" t="s">
        <v>1214</v>
      </c>
      <c r="M154" s="8">
        <v>3</v>
      </c>
      <c r="N154" s="8" t="s">
        <v>321</v>
      </c>
      <c r="O154" s="8" t="s">
        <v>333</v>
      </c>
      <c r="P154" s="8" t="s">
        <v>1007</v>
      </c>
      <c r="Q154" s="114" t="s">
        <v>1008</v>
      </c>
      <c r="R154" s="114" t="s">
        <v>1008</v>
      </c>
      <c r="S154" s="8"/>
    </row>
    <row r="155" spans="1:19" ht="18" customHeight="1" x14ac:dyDescent="0.3">
      <c r="A155" s="8" t="s">
        <v>871</v>
      </c>
      <c r="B155" s="8" t="s">
        <v>946</v>
      </c>
      <c r="C155" s="8" t="s">
        <v>946</v>
      </c>
      <c r="D155" s="8" t="s">
        <v>655</v>
      </c>
      <c r="E155" s="8">
        <v>3</v>
      </c>
      <c r="F155" s="8" t="s">
        <v>659</v>
      </c>
      <c r="G155" s="8">
        <v>3</v>
      </c>
      <c r="H155" s="8" t="s">
        <v>657</v>
      </c>
      <c r="I155" s="8">
        <v>3</v>
      </c>
      <c r="J155" s="8" t="s">
        <v>658</v>
      </c>
      <c r="K155" s="8">
        <v>3</v>
      </c>
      <c r="L155" s="8" t="s">
        <v>1214</v>
      </c>
      <c r="M155" s="8">
        <v>3</v>
      </c>
      <c r="N155" s="8" t="s">
        <v>321</v>
      </c>
      <c r="O155" s="8" t="s">
        <v>335</v>
      </c>
      <c r="P155" s="8" t="s">
        <v>940</v>
      </c>
      <c r="Q155" s="114" t="s">
        <v>865</v>
      </c>
      <c r="R155" s="114" t="s">
        <v>865</v>
      </c>
      <c r="S155" s="8"/>
    </row>
    <row r="156" spans="1:19" ht="18" customHeight="1" x14ac:dyDescent="0.3">
      <c r="A156" s="8" t="s">
        <v>871</v>
      </c>
      <c r="B156" s="8" t="s">
        <v>946</v>
      </c>
      <c r="C156" s="8" t="s">
        <v>946</v>
      </c>
      <c r="D156" s="8" t="s">
        <v>655</v>
      </c>
      <c r="E156" s="8">
        <v>3</v>
      </c>
      <c r="F156" s="8" t="s">
        <v>659</v>
      </c>
      <c r="G156" s="8">
        <v>3</v>
      </c>
      <c r="H156" s="8" t="s">
        <v>657</v>
      </c>
      <c r="I156" s="8">
        <v>3</v>
      </c>
      <c r="J156" s="8" t="s">
        <v>658</v>
      </c>
      <c r="K156" s="8">
        <v>3</v>
      </c>
      <c r="L156" s="8" t="s">
        <v>1214</v>
      </c>
      <c r="M156" s="8">
        <v>3</v>
      </c>
      <c r="N156" s="8" t="s">
        <v>321</v>
      </c>
      <c r="O156" s="8" t="s">
        <v>335</v>
      </c>
      <c r="P156" s="8" t="s">
        <v>1007</v>
      </c>
      <c r="Q156" s="114" t="s">
        <v>1008</v>
      </c>
      <c r="R156" s="114" t="s">
        <v>1008</v>
      </c>
      <c r="S156" s="8"/>
    </row>
    <row r="157" spans="1:19" ht="18" customHeight="1" x14ac:dyDescent="0.3">
      <c r="A157" s="8" t="s">
        <v>871</v>
      </c>
      <c r="B157" s="8" t="s">
        <v>946</v>
      </c>
      <c r="C157" s="8" t="s">
        <v>946</v>
      </c>
      <c r="D157" s="8" t="s">
        <v>655</v>
      </c>
      <c r="E157" s="8">
        <v>3</v>
      </c>
      <c r="F157" s="8" t="s">
        <v>659</v>
      </c>
      <c r="G157" s="8">
        <v>3</v>
      </c>
      <c r="H157" s="8" t="s">
        <v>657</v>
      </c>
      <c r="I157" s="8">
        <v>3</v>
      </c>
      <c r="J157" s="8" t="s">
        <v>658</v>
      </c>
      <c r="K157" s="8">
        <v>3</v>
      </c>
      <c r="L157" s="8" t="s">
        <v>1214</v>
      </c>
      <c r="M157" s="8">
        <v>3</v>
      </c>
      <c r="N157" s="8" t="s">
        <v>321</v>
      </c>
      <c r="O157" s="8" t="s">
        <v>510</v>
      </c>
      <c r="P157" s="8" t="s">
        <v>940</v>
      </c>
      <c r="Q157" s="114" t="s">
        <v>865</v>
      </c>
      <c r="R157" s="114" t="s">
        <v>865</v>
      </c>
      <c r="S157" s="8"/>
    </row>
    <row r="158" spans="1:19" ht="18" customHeight="1" x14ac:dyDescent="0.3">
      <c r="A158" s="8" t="s">
        <v>871</v>
      </c>
      <c r="B158" s="8" t="s">
        <v>946</v>
      </c>
      <c r="C158" s="8" t="s">
        <v>946</v>
      </c>
      <c r="D158" s="8" t="s">
        <v>655</v>
      </c>
      <c r="E158" s="8">
        <v>3</v>
      </c>
      <c r="F158" s="8" t="s">
        <v>659</v>
      </c>
      <c r="G158" s="8">
        <v>3</v>
      </c>
      <c r="H158" s="8" t="s">
        <v>657</v>
      </c>
      <c r="I158" s="8">
        <v>3</v>
      </c>
      <c r="J158" s="8" t="s">
        <v>658</v>
      </c>
      <c r="K158" s="8">
        <v>3</v>
      </c>
      <c r="L158" s="8" t="s">
        <v>1214</v>
      </c>
      <c r="M158" s="8">
        <v>3</v>
      </c>
      <c r="N158" s="8" t="s">
        <v>321</v>
      </c>
      <c r="O158" s="8" t="s">
        <v>510</v>
      </c>
      <c r="P158" s="8" t="s">
        <v>1007</v>
      </c>
      <c r="Q158" s="114" t="s">
        <v>1008</v>
      </c>
      <c r="R158" s="114" t="s">
        <v>1008</v>
      </c>
      <c r="S158" s="8"/>
    </row>
    <row r="159" spans="1:19" ht="18" customHeight="1" x14ac:dyDescent="0.3">
      <c r="A159" s="8" t="s">
        <v>871</v>
      </c>
      <c r="B159" s="8" t="s">
        <v>946</v>
      </c>
      <c r="C159" s="8" t="s">
        <v>946</v>
      </c>
      <c r="D159" s="8" t="s">
        <v>655</v>
      </c>
      <c r="E159" s="8">
        <v>3</v>
      </c>
      <c r="F159" s="8" t="s">
        <v>659</v>
      </c>
      <c r="G159" s="8">
        <v>3</v>
      </c>
      <c r="H159" s="8" t="s">
        <v>657</v>
      </c>
      <c r="I159" s="8">
        <v>3</v>
      </c>
      <c r="J159" s="8" t="s">
        <v>658</v>
      </c>
      <c r="K159" s="8">
        <v>3</v>
      </c>
      <c r="L159" s="8" t="s">
        <v>1214</v>
      </c>
      <c r="M159" s="8">
        <v>3</v>
      </c>
      <c r="N159" s="8" t="s">
        <v>321</v>
      </c>
      <c r="O159" s="8" t="s">
        <v>511</v>
      </c>
      <c r="P159" s="8" t="s">
        <v>940</v>
      </c>
      <c r="Q159" s="114" t="s">
        <v>865</v>
      </c>
      <c r="R159" s="114" t="s">
        <v>865</v>
      </c>
      <c r="S159" s="8"/>
    </row>
    <row r="160" spans="1:19" ht="18" customHeight="1" x14ac:dyDescent="0.3">
      <c r="A160" s="8" t="s">
        <v>871</v>
      </c>
      <c r="B160" s="8" t="s">
        <v>946</v>
      </c>
      <c r="C160" s="8" t="s">
        <v>946</v>
      </c>
      <c r="D160" s="8" t="s">
        <v>655</v>
      </c>
      <c r="E160" s="8">
        <v>3</v>
      </c>
      <c r="F160" s="8" t="s">
        <v>659</v>
      </c>
      <c r="G160" s="8">
        <v>3</v>
      </c>
      <c r="H160" s="8" t="s">
        <v>657</v>
      </c>
      <c r="I160" s="8">
        <v>3</v>
      </c>
      <c r="J160" s="8" t="s">
        <v>658</v>
      </c>
      <c r="K160" s="8">
        <v>3</v>
      </c>
      <c r="L160" s="8" t="s">
        <v>1214</v>
      </c>
      <c r="M160" s="8">
        <v>3</v>
      </c>
      <c r="N160" s="8" t="s">
        <v>321</v>
      </c>
      <c r="O160" s="8" t="s">
        <v>511</v>
      </c>
      <c r="P160" s="8" t="s">
        <v>1007</v>
      </c>
      <c r="Q160" s="114" t="s">
        <v>1008</v>
      </c>
      <c r="R160" s="114" t="s">
        <v>1008</v>
      </c>
      <c r="S160" s="8"/>
    </row>
    <row r="161" spans="1:19" ht="18" customHeight="1" x14ac:dyDescent="0.3">
      <c r="A161" s="8" t="s">
        <v>871</v>
      </c>
      <c r="B161" s="8" t="s">
        <v>946</v>
      </c>
      <c r="C161" s="8" t="s">
        <v>946</v>
      </c>
      <c r="D161" s="8" t="s">
        <v>655</v>
      </c>
      <c r="E161" s="8">
        <v>3</v>
      </c>
      <c r="F161" s="8" t="s">
        <v>659</v>
      </c>
      <c r="G161" s="8">
        <v>3</v>
      </c>
      <c r="H161" s="8" t="s">
        <v>657</v>
      </c>
      <c r="I161" s="8">
        <v>3</v>
      </c>
      <c r="J161" s="8" t="s">
        <v>658</v>
      </c>
      <c r="K161" s="8">
        <v>3</v>
      </c>
      <c r="L161" s="8" t="s">
        <v>1214</v>
      </c>
      <c r="M161" s="8">
        <v>3</v>
      </c>
      <c r="N161" s="8" t="s">
        <v>321</v>
      </c>
      <c r="O161" s="8" t="s">
        <v>512</v>
      </c>
      <c r="P161" s="8" t="s">
        <v>940</v>
      </c>
      <c r="Q161" s="114" t="s">
        <v>865</v>
      </c>
      <c r="R161" s="114" t="s">
        <v>865</v>
      </c>
      <c r="S161" s="8"/>
    </row>
    <row r="162" spans="1:19" ht="18" customHeight="1" x14ac:dyDescent="0.3">
      <c r="A162" s="8" t="s">
        <v>871</v>
      </c>
      <c r="B162" s="8" t="s">
        <v>946</v>
      </c>
      <c r="C162" s="8" t="s">
        <v>946</v>
      </c>
      <c r="D162" s="8" t="s">
        <v>655</v>
      </c>
      <c r="E162" s="8">
        <v>3</v>
      </c>
      <c r="F162" s="8" t="s">
        <v>659</v>
      </c>
      <c r="G162" s="8">
        <v>3</v>
      </c>
      <c r="H162" s="8" t="s">
        <v>657</v>
      </c>
      <c r="I162" s="8">
        <v>3</v>
      </c>
      <c r="J162" s="8" t="s">
        <v>658</v>
      </c>
      <c r="K162" s="8">
        <v>3</v>
      </c>
      <c r="L162" s="8" t="s">
        <v>1214</v>
      </c>
      <c r="M162" s="8">
        <v>3</v>
      </c>
      <c r="N162" s="8" t="s">
        <v>321</v>
      </c>
      <c r="O162" s="8" t="s">
        <v>512</v>
      </c>
      <c r="P162" s="8" t="s">
        <v>1007</v>
      </c>
      <c r="Q162" s="114" t="s">
        <v>1008</v>
      </c>
      <c r="R162" s="114" t="s">
        <v>1008</v>
      </c>
      <c r="S162" s="8"/>
    </row>
    <row r="163" spans="1:19" ht="18" customHeight="1" x14ac:dyDescent="0.3">
      <c r="A163" s="8" t="s">
        <v>871</v>
      </c>
      <c r="B163" s="8" t="s">
        <v>946</v>
      </c>
      <c r="C163" s="8" t="s">
        <v>946</v>
      </c>
      <c r="D163" s="8" t="s">
        <v>655</v>
      </c>
      <c r="E163" s="8">
        <v>3</v>
      </c>
      <c r="F163" s="8" t="s">
        <v>659</v>
      </c>
      <c r="G163" s="8">
        <v>3</v>
      </c>
      <c r="H163" s="8" t="s">
        <v>657</v>
      </c>
      <c r="I163" s="8">
        <v>3</v>
      </c>
      <c r="J163" s="8" t="s">
        <v>658</v>
      </c>
      <c r="K163" s="8">
        <v>3</v>
      </c>
      <c r="L163" s="8" t="s">
        <v>1214</v>
      </c>
      <c r="M163" s="8">
        <v>3</v>
      </c>
      <c r="N163" s="8" t="s">
        <v>321</v>
      </c>
      <c r="O163" s="8" t="s">
        <v>513</v>
      </c>
      <c r="P163" s="8" t="s">
        <v>940</v>
      </c>
      <c r="Q163" s="114" t="s">
        <v>865</v>
      </c>
      <c r="R163" s="114" t="s">
        <v>865</v>
      </c>
      <c r="S163" s="8"/>
    </row>
    <row r="164" spans="1:19" ht="18" customHeight="1" x14ac:dyDescent="0.3">
      <c r="A164" s="8" t="s">
        <v>871</v>
      </c>
      <c r="B164" s="8" t="s">
        <v>946</v>
      </c>
      <c r="C164" s="8" t="s">
        <v>946</v>
      </c>
      <c r="D164" s="8" t="s">
        <v>655</v>
      </c>
      <c r="E164" s="8">
        <v>3</v>
      </c>
      <c r="F164" s="8" t="s">
        <v>659</v>
      </c>
      <c r="G164" s="8">
        <v>3</v>
      </c>
      <c r="H164" s="8" t="s">
        <v>657</v>
      </c>
      <c r="I164" s="8">
        <v>3</v>
      </c>
      <c r="J164" s="8" t="s">
        <v>658</v>
      </c>
      <c r="K164" s="8">
        <v>3</v>
      </c>
      <c r="L164" s="8" t="s">
        <v>1214</v>
      </c>
      <c r="M164" s="8">
        <v>3</v>
      </c>
      <c r="N164" s="8" t="s">
        <v>321</v>
      </c>
      <c r="O164" s="8" t="s">
        <v>513</v>
      </c>
      <c r="P164" s="8" t="s">
        <v>1007</v>
      </c>
      <c r="Q164" s="114" t="s">
        <v>1008</v>
      </c>
      <c r="R164" s="114" t="s">
        <v>1008</v>
      </c>
      <c r="S164" s="8"/>
    </row>
    <row r="165" spans="1:19" ht="18" customHeight="1" x14ac:dyDescent="0.3">
      <c r="A165" s="8" t="s">
        <v>871</v>
      </c>
      <c r="B165" s="8" t="s">
        <v>946</v>
      </c>
      <c r="C165" s="8" t="s">
        <v>946</v>
      </c>
      <c r="D165" s="8" t="s">
        <v>655</v>
      </c>
      <c r="E165" s="8">
        <v>3</v>
      </c>
      <c r="F165" s="8" t="s">
        <v>659</v>
      </c>
      <c r="G165" s="8">
        <v>3</v>
      </c>
      <c r="H165" s="8" t="s">
        <v>657</v>
      </c>
      <c r="I165" s="8">
        <v>3</v>
      </c>
      <c r="J165" s="8" t="s">
        <v>658</v>
      </c>
      <c r="K165" s="8">
        <v>3</v>
      </c>
      <c r="L165" s="8" t="s">
        <v>1214</v>
      </c>
      <c r="M165" s="8">
        <v>3</v>
      </c>
      <c r="N165" s="8" t="s">
        <v>321</v>
      </c>
      <c r="O165" s="8" t="s">
        <v>514</v>
      </c>
      <c r="P165" s="8" t="s">
        <v>940</v>
      </c>
      <c r="Q165" s="114" t="s">
        <v>865</v>
      </c>
      <c r="R165" s="114" t="s">
        <v>865</v>
      </c>
      <c r="S165" s="8"/>
    </row>
    <row r="166" spans="1:19" ht="18" customHeight="1" x14ac:dyDescent="0.3">
      <c r="A166" s="8" t="s">
        <v>871</v>
      </c>
      <c r="B166" s="8" t="s">
        <v>946</v>
      </c>
      <c r="C166" s="8" t="s">
        <v>946</v>
      </c>
      <c r="D166" s="8" t="s">
        <v>655</v>
      </c>
      <c r="E166" s="8">
        <v>3</v>
      </c>
      <c r="F166" s="8" t="s">
        <v>659</v>
      </c>
      <c r="G166" s="8">
        <v>3</v>
      </c>
      <c r="H166" s="8" t="s">
        <v>657</v>
      </c>
      <c r="I166" s="8">
        <v>3</v>
      </c>
      <c r="J166" s="8" t="s">
        <v>658</v>
      </c>
      <c r="K166" s="8">
        <v>3</v>
      </c>
      <c r="L166" s="8" t="s">
        <v>1214</v>
      </c>
      <c r="M166" s="8">
        <v>3</v>
      </c>
      <c r="N166" s="8" t="s">
        <v>321</v>
      </c>
      <c r="O166" s="8" t="s">
        <v>514</v>
      </c>
      <c r="P166" s="8" t="s">
        <v>1007</v>
      </c>
      <c r="Q166" s="114" t="s">
        <v>1008</v>
      </c>
      <c r="R166" s="114" t="s">
        <v>1008</v>
      </c>
      <c r="S166" s="8"/>
    </row>
    <row r="167" spans="1:19" ht="18" customHeight="1" x14ac:dyDescent="0.3">
      <c r="A167" s="8" t="s">
        <v>871</v>
      </c>
      <c r="B167" s="8" t="s">
        <v>946</v>
      </c>
      <c r="C167" s="8" t="s">
        <v>946</v>
      </c>
      <c r="D167" s="8" t="s">
        <v>655</v>
      </c>
      <c r="E167" s="8">
        <v>3</v>
      </c>
      <c r="F167" s="8" t="s">
        <v>659</v>
      </c>
      <c r="G167" s="8">
        <v>3</v>
      </c>
      <c r="H167" s="8" t="s">
        <v>657</v>
      </c>
      <c r="I167" s="8">
        <v>3</v>
      </c>
      <c r="J167" s="8" t="s">
        <v>658</v>
      </c>
      <c r="K167" s="8">
        <v>3</v>
      </c>
      <c r="L167" s="8" t="s">
        <v>1214</v>
      </c>
      <c r="M167" s="8">
        <v>3</v>
      </c>
      <c r="N167" s="8" t="s">
        <v>321</v>
      </c>
      <c r="O167" s="8" t="s">
        <v>515</v>
      </c>
      <c r="P167" s="8" t="s">
        <v>940</v>
      </c>
      <c r="Q167" s="114" t="s">
        <v>865</v>
      </c>
      <c r="R167" s="114" t="s">
        <v>865</v>
      </c>
      <c r="S167" s="8"/>
    </row>
    <row r="168" spans="1:19" ht="18" customHeight="1" x14ac:dyDescent="0.3">
      <c r="A168" s="8" t="s">
        <v>871</v>
      </c>
      <c r="B168" s="8" t="s">
        <v>946</v>
      </c>
      <c r="C168" s="8" t="s">
        <v>946</v>
      </c>
      <c r="D168" s="8" t="s">
        <v>655</v>
      </c>
      <c r="E168" s="8">
        <v>3</v>
      </c>
      <c r="F168" s="8" t="s">
        <v>659</v>
      </c>
      <c r="G168" s="8">
        <v>3</v>
      </c>
      <c r="H168" s="8" t="s">
        <v>657</v>
      </c>
      <c r="I168" s="8">
        <v>3</v>
      </c>
      <c r="J168" s="8" t="s">
        <v>658</v>
      </c>
      <c r="K168" s="8">
        <v>3</v>
      </c>
      <c r="L168" s="8" t="s">
        <v>1214</v>
      </c>
      <c r="M168" s="8">
        <v>3</v>
      </c>
      <c r="N168" s="8" t="s">
        <v>321</v>
      </c>
      <c r="O168" s="8" t="s">
        <v>515</v>
      </c>
      <c r="P168" s="8" t="s">
        <v>1007</v>
      </c>
      <c r="Q168" s="114" t="s">
        <v>1008</v>
      </c>
      <c r="R168" s="114" t="s">
        <v>1008</v>
      </c>
      <c r="S168" s="8"/>
    </row>
    <row r="169" spans="1:19" ht="18" customHeight="1" x14ac:dyDescent="0.3">
      <c r="A169" s="8" t="s">
        <v>871</v>
      </c>
      <c r="B169" s="8" t="s">
        <v>946</v>
      </c>
      <c r="C169" s="8" t="s">
        <v>946</v>
      </c>
      <c r="D169" s="8" t="s">
        <v>655</v>
      </c>
      <c r="E169" s="8">
        <v>3</v>
      </c>
      <c r="F169" s="8" t="s">
        <v>659</v>
      </c>
      <c r="G169" s="8">
        <v>3</v>
      </c>
      <c r="H169" s="8" t="s">
        <v>657</v>
      </c>
      <c r="I169" s="8">
        <v>3</v>
      </c>
      <c r="J169" s="8" t="s">
        <v>658</v>
      </c>
      <c r="K169" s="8">
        <v>3</v>
      </c>
      <c r="L169" s="8" t="s">
        <v>1214</v>
      </c>
      <c r="M169" s="8">
        <v>3</v>
      </c>
      <c r="N169" s="8" t="s">
        <v>321</v>
      </c>
      <c r="O169" s="8" t="s">
        <v>516</v>
      </c>
      <c r="P169" s="8" t="s">
        <v>940</v>
      </c>
      <c r="Q169" s="114" t="s">
        <v>865</v>
      </c>
      <c r="R169" s="114" t="s">
        <v>865</v>
      </c>
      <c r="S169" s="8"/>
    </row>
    <row r="170" spans="1:19" ht="18" customHeight="1" x14ac:dyDescent="0.3">
      <c r="A170" s="8" t="s">
        <v>871</v>
      </c>
      <c r="B170" s="8" t="s">
        <v>946</v>
      </c>
      <c r="C170" s="8" t="s">
        <v>946</v>
      </c>
      <c r="D170" s="8" t="s">
        <v>655</v>
      </c>
      <c r="E170" s="8">
        <v>3</v>
      </c>
      <c r="F170" s="8" t="s">
        <v>659</v>
      </c>
      <c r="G170" s="8">
        <v>3</v>
      </c>
      <c r="H170" s="8" t="s">
        <v>657</v>
      </c>
      <c r="I170" s="8">
        <v>3</v>
      </c>
      <c r="J170" s="8" t="s">
        <v>658</v>
      </c>
      <c r="K170" s="8">
        <v>3</v>
      </c>
      <c r="L170" s="8" t="s">
        <v>1214</v>
      </c>
      <c r="M170" s="8">
        <v>3</v>
      </c>
      <c r="N170" s="8" t="s">
        <v>321</v>
      </c>
      <c r="O170" s="8" t="s">
        <v>516</v>
      </c>
      <c r="P170" s="8" t="s">
        <v>1007</v>
      </c>
      <c r="Q170" s="114" t="s">
        <v>1008</v>
      </c>
      <c r="R170" s="114" t="s">
        <v>1008</v>
      </c>
      <c r="S170" s="8"/>
    </row>
    <row r="171" spans="1:19" ht="18" customHeight="1" x14ac:dyDescent="0.3">
      <c r="A171" s="8" t="s">
        <v>871</v>
      </c>
      <c r="B171" s="8" t="s">
        <v>946</v>
      </c>
      <c r="C171" s="8" t="s">
        <v>946</v>
      </c>
      <c r="D171" s="8" t="s">
        <v>655</v>
      </c>
      <c r="E171" s="8">
        <v>3</v>
      </c>
      <c r="F171" s="8" t="s">
        <v>659</v>
      </c>
      <c r="G171" s="8">
        <v>3</v>
      </c>
      <c r="H171" s="8" t="s">
        <v>657</v>
      </c>
      <c r="I171" s="8">
        <v>3</v>
      </c>
      <c r="J171" s="8" t="s">
        <v>658</v>
      </c>
      <c r="K171" s="8">
        <v>3</v>
      </c>
      <c r="L171" s="8" t="s">
        <v>1214</v>
      </c>
      <c r="M171" s="8">
        <v>3</v>
      </c>
      <c r="N171" s="8" t="s">
        <v>321</v>
      </c>
      <c r="O171" s="8" t="s">
        <v>517</v>
      </c>
      <c r="P171" s="8" t="s">
        <v>940</v>
      </c>
      <c r="Q171" s="114" t="s">
        <v>865</v>
      </c>
      <c r="R171" s="114" t="s">
        <v>865</v>
      </c>
      <c r="S171" s="8"/>
    </row>
    <row r="172" spans="1:19" ht="18" customHeight="1" x14ac:dyDescent="0.3">
      <c r="A172" s="8" t="s">
        <v>871</v>
      </c>
      <c r="B172" s="8" t="s">
        <v>946</v>
      </c>
      <c r="C172" s="8" t="s">
        <v>946</v>
      </c>
      <c r="D172" s="8" t="s">
        <v>655</v>
      </c>
      <c r="E172" s="8">
        <v>3</v>
      </c>
      <c r="F172" s="8" t="s">
        <v>659</v>
      </c>
      <c r="G172" s="8">
        <v>3</v>
      </c>
      <c r="H172" s="8" t="s">
        <v>657</v>
      </c>
      <c r="I172" s="8">
        <v>3</v>
      </c>
      <c r="J172" s="8" t="s">
        <v>658</v>
      </c>
      <c r="K172" s="8">
        <v>3</v>
      </c>
      <c r="L172" s="8" t="s">
        <v>1214</v>
      </c>
      <c r="M172" s="8">
        <v>3</v>
      </c>
      <c r="N172" s="8" t="s">
        <v>321</v>
      </c>
      <c r="O172" s="8" t="s">
        <v>517</v>
      </c>
      <c r="P172" s="8" t="s">
        <v>1007</v>
      </c>
      <c r="Q172" s="114" t="s">
        <v>1008</v>
      </c>
      <c r="R172" s="114" t="s">
        <v>1008</v>
      </c>
      <c r="S172" s="8"/>
    </row>
    <row r="173" spans="1:19" ht="18" customHeight="1" x14ac:dyDescent="0.3">
      <c r="A173" s="8" t="s">
        <v>871</v>
      </c>
      <c r="B173" s="8" t="s">
        <v>946</v>
      </c>
      <c r="C173" s="8" t="s">
        <v>946</v>
      </c>
      <c r="D173" s="8" t="s">
        <v>655</v>
      </c>
      <c r="E173" s="8">
        <v>3</v>
      </c>
      <c r="F173" s="8" t="s">
        <v>659</v>
      </c>
      <c r="G173" s="8">
        <v>3</v>
      </c>
      <c r="H173" s="8" t="s">
        <v>657</v>
      </c>
      <c r="I173" s="8">
        <v>3</v>
      </c>
      <c r="J173" s="8" t="s">
        <v>658</v>
      </c>
      <c r="K173" s="8">
        <v>3</v>
      </c>
      <c r="L173" s="8" t="s">
        <v>1214</v>
      </c>
      <c r="M173" s="8">
        <v>3</v>
      </c>
      <c r="N173" s="8" t="s">
        <v>321</v>
      </c>
      <c r="O173" s="8" t="s">
        <v>607</v>
      </c>
      <c r="P173" s="8" t="s">
        <v>940</v>
      </c>
      <c r="Q173" s="114" t="s">
        <v>865</v>
      </c>
      <c r="R173" s="114" t="s">
        <v>865</v>
      </c>
      <c r="S173" s="8"/>
    </row>
    <row r="174" spans="1:19" ht="18" customHeight="1" x14ac:dyDescent="0.3">
      <c r="A174" s="8" t="s">
        <v>871</v>
      </c>
      <c r="B174" s="8" t="s">
        <v>946</v>
      </c>
      <c r="C174" s="8" t="s">
        <v>946</v>
      </c>
      <c r="D174" s="8" t="s">
        <v>655</v>
      </c>
      <c r="E174" s="8">
        <v>3</v>
      </c>
      <c r="F174" s="8" t="s">
        <v>659</v>
      </c>
      <c r="G174" s="8">
        <v>3</v>
      </c>
      <c r="H174" s="8" t="s">
        <v>657</v>
      </c>
      <c r="I174" s="8">
        <v>3</v>
      </c>
      <c r="J174" s="8" t="s">
        <v>658</v>
      </c>
      <c r="K174" s="8">
        <v>3</v>
      </c>
      <c r="L174" s="8" t="s">
        <v>1214</v>
      </c>
      <c r="M174" s="8">
        <v>3</v>
      </c>
      <c r="N174" s="8" t="s">
        <v>321</v>
      </c>
      <c r="O174" s="8" t="s">
        <v>607</v>
      </c>
      <c r="P174" s="8" t="s">
        <v>1007</v>
      </c>
      <c r="Q174" s="114" t="s">
        <v>1008</v>
      </c>
      <c r="R174" s="114" t="s">
        <v>1008</v>
      </c>
      <c r="S174" s="8"/>
    </row>
    <row r="175" spans="1:19" ht="18" customHeight="1" x14ac:dyDescent="0.3">
      <c r="A175" s="8" t="s">
        <v>871</v>
      </c>
      <c r="B175" s="8" t="s">
        <v>946</v>
      </c>
      <c r="C175" s="8" t="s">
        <v>946</v>
      </c>
      <c r="D175" s="8" t="s">
        <v>655</v>
      </c>
      <c r="E175" s="8">
        <v>3</v>
      </c>
      <c r="F175" s="8" t="s">
        <v>659</v>
      </c>
      <c r="G175" s="8">
        <v>3</v>
      </c>
      <c r="H175" s="8" t="s">
        <v>657</v>
      </c>
      <c r="I175" s="8">
        <v>3</v>
      </c>
      <c r="J175" s="8" t="s">
        <v>658</v>
      </c>
      <c r="K175" s="8">
        <v>3</v>
      </c>
      <c r="L175" s="8" t="s">
        <v>1214</v>
      </c>
      <c r="M175" s="8">
        <v>3</v>
      </c>
      <c r="N175" s="8" t="s">
        <v>321</v>
      </c>
      <c r="O175" s="8" t="s">
        <v>609</v>
      </c>
      <c r="P175" s="8" t="s">
        <v>940</v>
      </c>
      <c r="Q175" s="114" t="s">
        <v>865</v>
      </c>
      <c r="R175" s="114" t="s">
        <v>865</v>
      </c>
      <c r="S175" s="8"/>
    </row>
    <row r="176" spans="1:19" ht="18" customHeight="1" x14ac:dyDescent="0.3">
      <c r="A176" s="8" t="s">
        <v>871</v>
      </c>
      <c r="B176" s="8" t="s">
        <v>946</v>
      </c>
      <c r="C176" s="8" t="s">
        <v>946</v>
      </c>
      <c r="D176" s="8" t="s">
        <v>655</v>
      </c>
      <c r="E176" s="8">
        <v>3</v>
      </c>
      <c r="F176" s="8" t="s">
        <v>659</v>
      </c>
      <c r="G176" s="8">
        <v>3</v>
      </c>
      <c r="H176" s="8" t="s">
        <v>657</v>
      </c>
      <c r="I176" s="8">
        <v>3</v>
      </c>
      <c r="J176" s="8" t="s">
        <v>658</v>
      </c>
      <c r="K176" s="8">
        <v>3</v>
      </c>
      <c r="L176" s="8" t="s">
        <v>1214</v>
      </c>
      <c r="M176" s="8">
        <v>3</v>
      </c>
      <c r="N176" s="8" t="s">
        <v>321</v>
      </c>
      <c r="O176" s="8" t="s">
        <v>609</v>
      </c>
      <c r="P176" s="8" t="s">
        <v>1007</v>
      </c>
      <c r="Q176" s="114" t="s">
        <v>1008</v>
      </c>
      <c r="R176" s="114" t="s">
        <v>1008</v>
      </c>
      <c r="S176" s="8"/>
    </row>
    <row r="177" spans="1:19" ht="18" customHeight="1" x14ac:dyDescent="0.3">
      <c r="A177" s="8" t="s">
        <v>871</v>
      </c>
      <c r="B177" s="8" t="s">
        <v>946</v>
      </c>
      <c r="C177" s="8" t="s">
        <v>946</v>
      </c>
      <c r="D177" s="8" t="s">
        <v>655</v>
      </c>
      <c r="E177" s="8">
        <v>3</v>
      </c>
      <c r="F177" s="8" t="s">
        <v>659</v>
      </c>
      <c r="G177" s="8">
        <v>3</v>
      </c>
      <c r="H177" s="8" t="s">
        <v>657</v>
      </c>
      <c r="I177" s="8">
        <v>3</v>
      </c>
      <c r="J177" s="8" t="s">
        <v>658</v>
      </c>
      <c r="K177" s="8">
        <v>3</v>
      </c>
      <c r="L177" s="8" t="s">
        <v>1214</v>
      </c>
      <c r="M177" s="8">
        <v>3</v>
      </c>
      <c r="N177" s="8" t="s">
        <v>321</v>
      </c>
      <c r="O177" s="8" t="s">
        <v>608</v>
      </c>
      <c r="P177" s="8" t="s">
        <v>940</v>
      </c>
      <c r="Q177" s="114" t="s">
        <v>865</v>
      </c>
      <c r="R177" s="114" t="s">
        <v>865</v>
      </c>
      <c r="S177" s="8"/>
    </row>
    <row r="178" spans="1:19" ht="18" customHeight="1" x14ac:dyDescent="0.3">
      <c r="A178" s="8" t="s">
        <v>871</v>
      </c>
      <c r="B178" s="8" t="s">
        <v>946</v>
      </c>
      <c r="C178" s="8" t="s">
        <v>946</v>
      </c>
      <c r="D178" s="8" t="s">
        <v>655</v>
      </c>
      <c r="E178" s="8">
        <v>3</v>
      </c>
      <c r="F178" s="8" t="s">
        <v>659</v>
      </c>
      <c r="G178" s="8">
        <v>3</v>
      </c>
      <c r="H178" s="8" t="s">
        <v>657</v>
      </c>
      <c r="I178" s="8">
        <v>3</v>
      </c>
      <c r="J178" s="8" t="s">
        <v>658</v>
      </c>
      <c r="K178" s="8">
        <v>3</v>
      </c>
      <c r="L178" s="8" t="s">
        <v>1214</v>
      </c>
      <c r="M178" s="8">
        <v>3</v>
      </c>
      <c r="N178" s="8" t="s">
        <v>321</v>
      </c>
      <c r="O178" s="8" t="s">
        <v>608</v>
      </c>
      <c r="P178" s="8" t="s">
        <v>1007</v>
      </c>
      <c r="Q178" s="114" t="s">
        <v>1008</v>
      </c>
      <c r="R178" s="114" t="s">
        <v>1008</v>
      </c>
      <c r="S178" s="8"/>
    </row>
    <row r="179" spans="1:19" ht="18" customHeight="1" x14ac:dyDescent="0.3">
      <c r="A179" s="8" t="s">
        <v>872</v>
      </c>
      <c r="B179" s="8" t="s">
        <v>947</v>
      </c>
      <c r="C179" s="8" t="s">
        <v>947</v>
      </c>
      <c r="D179" s="8" t="s">
        <v>655</v>
      </c>
      <c r="E179" s="8">
        <v>3</v>
      </c>
      <c r="F179" s="8" t="s">
        <v>656</v>
      </c>
      <c r="G179" s="8">
        <v>2</v>
      </c>
      <c r="H179" s="8" t="s">
        <v>660</v>
      </c>
      <c r="I179" s="8">
        <v>4</v>
      </c>
      <c r="J179" s="8" t="s">
        <v>658</v>
      </c>
      <c r="K179" s="8">
        <v>3</v>
      </c>
      <c r="L179" s="8" t="s">
        <v>494</v>
      </c>
      <c r="M179" s="8">
        <v>4</v>
      </c>
      <c r="N179" s="8" t="s">
        <v>355</v>
      </c>
      <c r="O179" s="8" t="s">
        <v>354</v>
      </c>
      <c r="P179" s="8" t="s">
        <v>939</v>
      </c>
      <c r="Q179" s="114" t="s">
        <v>870</v>
      </c>
      <c r="R179" s="114" t="s">
        <v>870</v>
      </c>
      <c r="S179" s="8"/>
    </row>
    <row r="180" spans="1:19" ht="18" customHeight="1" x14ac:dyDescent="0.3">
      <c r="A180" s="8" t="s">
        <v>872</v>
      </c>
      <c r="B180" s="8" t="s">
        <v>947</v>
      </c>
      <c r="C180" s="8" t="s">
        <v>947</v>
      </c>
      <c r="D180" s="8" t="s">
        <v>655</v>
      </c>
      <c r="E180" s="8">
        <v>3</v>
      </c>
      <c r="F180" s="8" t="s">
        <v>656</v>
      </c>
      <c r="G180" s="8">
        <v>2</v>
      </c>
      <c r="H180" s="8" t="s">
        <v>660</v>
      </c>
      <c r="I180" s="8">
        <v>4</v>
      </c>
      <c r="J180" s="8" t="s">
        <v>658</v>
      </c>
      <c r="K180" s="8">
        <v>3</v>
      </c>
      <c r="L180" s="8" t="s">
        <v>494</v>
      </c>
      <c r="M180" s="8">
        <v>4</v>
      </c>
      <c r="N180" s="8" t="s">
        <v>355</v>
      </c>
      <c r="O180" s="8" t="s">
        <v>356</v>
      </c>
      <c r="P180" s="8" t="s">
        <v>939</v>
      </c>
      <c r="Q180" s="114" t="s">
        <v>870</v>
      </c>
      <c r="R180" s="114" t="s">
        <v>870</v>
      </c>
      <c r="S180" s="8"/>
    </row>
    <row r="181" spans="1:19" ht="18" customHeight="1" x14ac:dyDescent="0.3">
      <c r="A181" s="8" t="s">
        <v>872</v>
      </c>
      <c r="B181" s="8" t="s">
        <v>947</v>
      </c>
      <c r="C181" s="8" t="s">
        <v>947</v>
      </c>
      <c r="D181" s="8" t="s">
        <v>655</v>
      </c>
      <c r="E181" s="8">
        <v>3</v>
      </c>
      <c r="F181" s="8" t="s">
        <v>656</v>
      </c>
      <c r="G181" s="8">
        <v>2</v>
      </c>
      <c r="H181" s="8" t="s">
        <v>660</v>
      </c>
      <c r="I181" s="8">
        <v>4</v>
      </c>
      <c r="J181" s="8" t="s">
        <v>658</v>
      </c>
      <c r="K181" s="8">
        <v>3</v>
      </c>
      <c r="L181" s="8" t="s">
        <v>494</v>
      </c>
      <c r="M181" s="8">
        <v>4</v>
      </c>
      <c r="N181" s="8" t="s">
        <v>355</v>
      </c>
      <c r="O181" s="8" t="s">
        <v>873</v>
      </c>
      <c r="P181" s="8" t="s">
        <v>939</v>
      </c>
      <c r="Q181" s="114" t="s">
        <v>870</v>
      </c>
      <c r="R181" s="114" t="s">
        <v>870</v>
      </c>
      <c r="S181" s="8"/>
    </row>
    <row r="182" spans="1:19" ht="18" customHeight="1" x14ac:dyDescent="0.3">
      <c r="A182" s="8" t="s">
        <v>872</v>
      </c>
      <c r="B182" s="8" t="s">
        <v>947</v>
      </c>
      <c r="C182" s="8" t="s">
        <v>947</v>
      </c>
      <c r="D182" s="8" t="s">
        <v>655</v>
      </c>
      <c r="E182" s="8">
        <v>3</v>
      </c>
      <c r="F182" s="8" t="s">
        <v>656</v>
      </c>
      <c r="G182" s="8">
        <v>2</v>
      </c>
      <c r="H182" s="8" t="s">
        <v>660</v>
      </c>
      <c r="I182" s="8">
        <v>4</v>
      </c>
      <c r="J182" s="8" t="s">
        <v>658</v>
      </c>
      <c r="K182" s="8">
        <v>3</v>
      </c>
      <c r="L182" s="8" t="s">
        <v>494</v>
      </c>
      <c r="M182" s="8">
        <v>4</v>
      </c>
      <c r="N182" s="8" t="s">
        <v>355</v>
      </c>
      <c r="O182" s="8" t="s">
        <v>357</v>
      </c>
      <c r="P182" s="8" t="s">
        <v>939</v>
      </c>
      <c r="Q182" s="114" t="s">
        <v>870</v>
      </c>
      <c r="R182" s="114" t="s">
        <v>870</v>
      </c>
      <c r="S182" s="8"/>
    </row>
    <row r="183" spans="1:19" ht="18" customHeight="1" x14ac:dyDescent="0.3">
      <c r="A183" s="8" t="s">
        <v>872</v>
      </c>
      <c r="B183" s="8" t="s">
        <v>947</v>
      </c>
      <c r="C183" s="8" t="s">
        <v>947</v>
      </c>
      <c r="D183" s="8" t="s">
        <v>655</v>
      </c>
      <c r="E183" s="8">
        <v>3</v>
      </c>
      <c r="F183" s="8" t="s">
        <v>656</v>
      </c>
      <c r="G183" s="8">
        <v>2</v>
      </c>
      <c r="H183" s="8" t="s">
        <v>660</v>
      </c>
      <c r="I183" s="8">
        <v>4</v>
      </c>
      <c r="J183" s="8" t="s">
        <v>658</v>
      </c>
      <c r="K183" s="8">
        <v>3</v>
      </c>
      <c r="L183" s="8" t="s">
        <v>494</v>
      </c>
      <c r="M183" s="8">
        <v>4</v>
      </c>
      <c r="N183" s="8" t="s">
        <v>355</v>
      </c>
      <c r="O183" s="8" t="s">
        <v>874</v>
      </c>
      <c r="P183" s="8" t="s">
        <v>939</v>
      </c>
      <c r="Q183" s="114" t="s">
        <v>870</v>
      </c>
      <c r="R183" s="114" t="s">
        <v>870</v>
      </c>
      <c r="S183" s="8"/>
    </row>
    <row r="184" spans="1:19" ht="18" customHeight="1" x14ac:dyDescent="0.3">
      <c r="A184" s="8" t="s">
        <v>872</v>
      </c>
      <c r="B184" s="8" t="s">
        <v>947</v>
      </c>
      <c r="C184" s="8" t="s">
        <v>947</v>
      </c>
      <c r="D184" s="8" t="s">
        <v>655</v>
      </c>
      <c r="E184" s="8">
        <v>3</v>
      </c>
      <c r="F184" s="8" t="s">
        <v>656</v>
      </c>
      <c r="G184" s="8">
        <v>2</v>
      </c>
      <c r="H184" s="8" t="s">
        <v>660</v>
      </c>
      <c r="I184" s="8">
        <v>4</v>
      </c>
      <c r="J184" s="8" t="s">
        <v>658</v>
      </c>
      <c r="K184" s="8">
        <v>3</v>
      </c>
      <c r="L184" s="8" t="s">
        <v>494</v>
      </c>
      <c r="M184" s="8">
        <v>4</v>
      </c>
      <c r="N184" s="8" t="s">
        <v>355</v>
      </c>
      <c r="O184" s="8" t="s">
        <v>358</v>
      </c>
      <c r="P184" s="8" t="s">
        <v>939</v>
      </c>
      <c r="Q184" s="114" t="s">
        <v>870</v>
      </c>
      <c r="R184" s="114" t="s">
        <v>870</v>
      </c>
      <c r="S184" s="8"/>
    </row>
    <row r="185" spans="1:19" ht="18" customHeight="1" x14ac:dyDescent="0.3">
      <c r="A185" s="8" t="s">
        <v>872</v>
      </c>
      <c r="B185" s="8" t="s">
        <v>947</v>
      </c>
      <c r="C185" s="8" t="s">
        <v>947</v>
      </c>
      <c r="D185" s="8" t="s">
        <v>655</v>
      </c>
      <c r="E185" s="8">
        <v>3</v>
      </c>
      <c r="F185" s="8" t="s">
        <v>656</v>
      </c>
      <c r="G185" s="8">
        <v>2</v>
      </c>
      <c r="H185" s="8" t="s">
        <v>660</v>
      </c>
      <c r="I185" s="8">
        <v>4</v>
      </c>
      <c r="J185" s="8" t="s">
        <v>658</v>
      </c>
      <c r="K185" s="8">
        <v>3</v>
      </c>
      <c r="L185" s="8" t="s">
        <v>494</v>
      </c>
      <c r="M185" s="8">
        <v>4</v>
      </c>
      <c r="N185" s="8" t="s">
        <v>355</v>
      </c>
      <c r="O185" s="8" t="s">
        <v>875</v>
      </c>
      <c r="P185" s="8" t="s">
        <v>939</v>
      </c>
      <c r="Q185" s="114" t="s">
        <v>870</v>
      </c>
      <c r="R185" s="114" t="s">
        <v>870</v>
      </c>
      <c r="S185" s="8"/>
    </row>
    <row r="186" spans="1:19" ht="18" customHeight="1" x14ac:dyDescent="0.3">
      <c r="A186" s="8" t="s">
        <v>872</v>
      </c>
      <c r="B186" s="8" t="s">
        <v>947</v>
      </c>
      <c r="C186" s="8" t="s">
        <v>947</v>
      </c>
      <c r="D186" s="8" t="s">
        <v>655</v>
      </c>
      <c r="E186" s="8">
        <v>3</v>
      </c>
      <c r="F186" s="8" t="s">
        <v>656</v>
      </c>
      <c r="G186" s="8">
        <v>2</v>
      </c>
      <c r="H186" s="8" t="s">
        <v>660</v>
      </c>
      <c r="I186" s="8">
        <v>4</v>
      </c>
      <c r="J186" s="8" t="s">
        <v>658</v>
      </c>
      <c r="K186" s="8">
        <v>3</v>
      </c>
      <c r="L186" s="8" t="s">
        <v>494</v>
      </c>
      <c r="M186" s="8">
        <v>4</v>
      </c>
      <c r="N186" s="8" t="s">
        <v>355</v>
      </c>
      <c r="O186" s="8" t="s">
        <v>359</v>
      </c>
      <c r="P186" s="8" t="s">
        <v>939</v>
      </c>
      <c r="Q186" s="114" t="s">
        <v>870</v>
      </c>
      <c r="R186" s="114" t="s">
        <v>870</v>
      </c>
      <c r="S186" s="8"/>
    </row>
    <row r="187" spans="1:19" ht="18" customHeight="1" x14ac:dyDescent="0.3">
      <c r="A187" s="8" t="s">
        <v>872</v>
      </c>
      <c r="B187" s="8" t="s">
        <v>947</v>
      </c>
      <c r="C187" s="8" t="s">
        <v>947</v>
      </c>
      <c r="D187" s="8" t="s">
        <v>655</v>
      </c>
      <c r="E187" s="8">
        <v>3</v>
      </c>
      <c r="F187" s="8" t="s">
        <v>656</v>
      </c>
      <c r="G187" s="8">
        <v>2</v>
      </c>
      <c r="H187" s="8" t="s">
        <v>660</v>
      </c>
      <c r="I187" s="8">
        <v>4</v>
      </c>
      <c r="J187" s="8" t="s">
        <v>658</v>
      </c>
      <c r="K187" s="8">
        <v>3</v>
      </c>
      <c r="L187" s="8" t="s">
        <v>494</v>
      </c>
      <c r="M187" s="8">
        <v>4</v>
      </c>
      <c r="N187" s="8" t="s">
        <v>355</v>
      </c>
      <c r="O187" s="8" t="s">
        <v>556</v>
      </c>
      <c r="P187" s="8" t="s">
        <v>939</v>
      </c>
      <c r="Q187" s="114" t="s">
        <v>870</v>
      </c>
      <c r="R187" s="114" t="s">
        <v>870</v>
      </c>
      <c r="S187" s="8"/>
    </row>
    <row r="188" spans="1:19" ht="18" customHeight="1" x14ac:dyDescent="0.3">
      <c r="A188" s="8" t="s">
        <v>872</v>
      </c>
      <c r="B188" s="8" t="s">
        <v>947</v>
      </c>
      <c r="C188" s="8" t="s">
        <v>947</v>
      </c>
      <c r="D188" s="8" t="s">
        <v>655</v>
      </c>
      <c r="E188" s="8">
        <v>3</v>
      </c>
      <c r="F188" s="8" t="s">
        <v>656</v>
      </c>
      <c r="G188" s="8">
        <v>2</v>
      </c>
      <c r="H188" s="8" t="s">
        <v>660</v>
      </c>
      <c r="I188" s="8">
        <v>4</v>
      </c>
      <c r="J188" s="8" t="s">
        <v>658</v>
      </c>
      <c r="K188" s="8">
        <v>3</v>
      </c>
      <c r="L188" s="8" t="s">
        <v>494</v>
      </c>
      <c r="M188" s="8">
        <v>4</v>
      </c>
      <c r="N188" s="8" t="s">
        <v>355</v>
      </c>
      <c r="O188" s="8" t="s">
        <v>360</v>
      </c>
      <c r="P188" s="8" t="s">
        <v>939</v>
      </c>
      <c r="Q188" s="114" t="s">
        <v>870</v>
      </c>
      <c r="R188" s="114" t="s">
        <v>870</v>
      </c>
      <c r="S188" s="8"/>
    </row>
    <row r="189" spans="1:19" ht="18" customHeight="1" x14ac:dyDescent="0.3">
      <c r="A189" s="8" t="s">
        <v>872</v>
      </c>
      <c r="B189" s="8" t="s">
        <v>947</v>
      </c>
      <c r="C189" s="8" t="s">
        <v>947</v>
      </c>
      <c r="D189" s="8" t="s">
        <v>655</v>
      </c>
      <c r="E189" s="8">
        <v>3</v>
      </c>
      <c r="F189" s="8" t="s">
        <v>656</v>
      </c>
      <c r="G189" s="8">
        <v>2</v>
      </c>
      <c r="H189" s="8" t="s">
        <v>660</v>
      </c>
      <c r="I189" s="8">
        <v>4</v>
      </c>
      <c r="J189" s="8" t="s">
        <v>658</v>
      </c>
      <c r="K189" s="8">
        <v>3</v>
      </c>
      <c r="L189" s="8" t="s">
        <v>494</v>
      </c>
      <c r="M189" s="8">
        <v>4</v>
      </c>
      <c r="N189" s="8" t="s">
        <v>355</v>
      </c>
      <c r="O189" s="8" t="s">
        <v>361</v>
      </c>
      <c r="P189" s="8" t="s">
        <v>939</v>
      </c>
      <c r="Q189" s="114" t="s">
        <v>870</v>
      </c>
      <c r="R189" s="114" t="s">
        <v>870</v>
      </c>
      <c r="S189" s="8"/>
    </row>
    <row r="190" spans="1:19" ht="18" customHeight="1" x14ac:dyDescent="0.3">
      <c r="A190" s="8" t="s">
        <v>872</v>
      </c>
      <c r="B190" s="8" t="s">
        <v>947</v>
      </c>
      <c r="C190" s="8" t="s">
        <v>947</v>
      </c>
      <c r="D190" s="8" t="s">
        <v>655</v>
      </c>
      <c r="E190" s="8">
        <v>3</v>
      </c>
      <c r="F190" s="8" t="s">
        <v>656</v>
      </c>
      <c r="G190" s="8">
        <v>2</v>
      </c>
      <c r="H190" s="8" t="s">
        <v>660</v>
      </c>
      <c r="I190" s="8">
        <v>4</v>
      </c>
      <c r="J190" s="8" t="s">
        <v>658</v>
      </c>
      <c r="K190" s="8">
        <v>3</v>
      </c>
      <c r="L190" s="8" t="s">
        <v>494</v>
      </c>
      <c r="M190" s="8">
        <v>4</v>
      </c>
      <c r="N190" s="8" t="s">
        <v>355</v>
      </c>
      <c r="O190" s="8" t="s">
        <v>362</v>
      </c>
      <c r="P190" s="8" t="s">
        <v>939</v>
      </c>
      <c r="Q190" s="114" t="s">
        <v>870</v>
      </c>
      <c r="R190" s="114" t="s">
        <v>870</v>
      </c>
      <c r="S190" s="8"/>
    </row>
    <row r="191" spans="1:19" ht="18" customHeight="1" x14ac:dyDescent="0.3">
      <c r="A191" s="8" t="s">
        <v>872</v>
      </c>
      <c r="B191" s="8" t="s">
        <v>947</v>
      </c>
      <c r="C191" s="8" t="s">
        <v>947</v>
      </c>
      <c r="D191" s="8" t="s">
        <v>655</v>
      </c>
      <c r="E191" s="8">
        <v>3</v>
      </c>
      <c r="F191" s="8" t="s">
        <v>656</v>
      </c>
      <c r="G191" s="8">
        <v>2</v>
      </c>
      <c r="H191" s="8" t="s">
        <v>660</v>
      </c>
      <c r="I191" s="8">
        <v>4</v>
      </c>
      <c r="J191" s="8" t="s">
        <v>658</v>
      </c>
      <c r="K191" s="8">
        <v>3</v>
      </c>
      <c r="L191" s="8" t="s">
        <v>494</v>
      </c>
      <c r="M191" s="8">
        <v>4</v>
      </c>
      <c r="N191" s="8" t="s">
        <v>355</v>
      </c>
      <c r="O191" s="8" t="s">
        <v>363</v>
      </c>
      <c r="P191" s="8" t="s">
        <v>939</v>
      </c>
      <c r="Q191" s="114" t="s">
        <v>870</v>
      </c>
      <c r="R191" s="114" t="s">
        <v>870</v>
      </c>
      <c r="S191" s="8"/>
    </row>
    <row r="192" spans="1:19" ht="18" customHeight="1" x14ac:dyDescent="0.3">
      <c r="A192" s="8" t="s">
        <v>872</v>
      </c>
      <c r="B192" s="8" t="s">
        <v>947</v>
      </c>
      <c r="C192" s="8" t="s">
        <v>947</v>
      </c>
      <c r="D192" s="8" t="s">
        <v>655</v>
      </c>
      <c r="E192" s="8">
        <v>3</v>
      </c>
      <c r="F192" s="8" t="s">
        <v>656</v>
      </c>
      <c r="G192" s="8">
        <v>2</v>
      </c>
      <c r="H192" s="8" t="s">
        <v>660</v>
      </c>
      <c r="I192" s="8">
        <v>4</v>
      </c>
      <c r="J192" s="8" t="s">
        <v>658</v>
      </c>
      <c r="K192" s="8">
        <v>3</v>
      </c>
      <c r="L192" s="8" t="s">
        <v>494</v>
      </c>
      <c r="M192" s="8">
        <v>4</v>
      </c>
      <c r="N192" s="8" t="s">
        <v>355</v>
      </c>
      <c r="O192" s="8" t="s">
        <v>364</v>
      </c>
      <c r="P192" s="8" t="s">
        <v>939</v>
      </c>
      <c r="Q192" s="114" t="s">
        <v>870</v>
      </c>
      <c r="R192" s="114" t="s">
        <v>870</v>
      </c>
      <c r="S192" s="8"/>
    </row>
    <row r="193" spans="1:19" ht="18" customHeight="1" x14ac:dyDescent="0.3">
      <c r="A193" s="8" t="s">
        <v>872</v>
      </c>
      <c r="B193" s="8" t="s">
        <v>947</v>
      </c>
      <c r="C193" s="8" t="s">
        <v>947</v>
      </c>
      <c r="D193" s="8" t="s">
        <v>655</v>
      </c>
      <c r="E193" s="8">
        <v>3</v>
      </c>
      <c r="F193" s="8" t="s">
        <v>656</v>
      </c>
      <c r="G193" s="8">
        <v>2</v>
      </c>
      <c r="H193" s="8" t="s">
        <v>660</v>
      </c>
      <c r="I193" s="8">
        <v>4</v>
      </c>
      <c r="J193" s="8" t="s">
        <v>658</v>
      </c>
      <c r="K193" s="8">
        <v>3</v>
      </c>
      <c r="L193" s="8" t="s">
        <v>494</v>
      </c>
      <c r="M193" s="8">
        <v>4</v>
      </c>
      <c r="N193" s="8" t="s">
        <v>355</v>
      </c>
      <c r="O193" s="8" t="s">
        <v>365</v>
      </c>
      <c r="P193" s="8" t="s">
        <v>939</v>
      </c>
      <c r="Q193" s="114" t="s">
        <v>870</v>
      </c>
      <c r="R193" s="114" t="s">
        <v>870</v>
      </c>
      <c r="S193" s="8"/>
    </row>
    <row r="194" spans="1:19" ht="18" customHeight="1" x14ac:dyDescent="0.3">
      <c r="A194" s="8" t="s">
        <v>872</v>
      </c>
      <c r="B194" s="8" t="s">
        <v>947</v>
      </c>
      <c r="C194" s="8" t="s">
        <v>947</v>
      </c>
      <c r="D194" s="8" t="s">
        <v>655</v>
      </c>
      <c r="E194" s="8">
        <v>3</v>
      </c>
      <c r="F194" s="8" t="s">
        <v>656</v>
      </c>
      <c r="G194" s="8">
        <v>2</v>
      </c>
      <c r="H194" s="8" t="s">
        <v>660</v>
      </c>
      <c r="I194" s="8">
        <v>4</v>
      </c>
      <c r="J194" s="8" t="s">
        <v>658</v>
      </c>
      <c r="K194" s="8">
        <v>3</v>
      </c>
      <c r="L194" s="8" t="s">
        <v>494</v>
      </c>
      <c r="M194" s="8">
        <v>4</v>
      </c>
      <c r="N194" s="8" t="s">
        <v>355</v>
      </c>
      <c r="O194" s="8" t="s">
        <v>366</v>
      </c>
      <c r="P194" s="8" t="s">
        <v>939</v>
      </c>
      <c r="Q194" s="114" t="s">
        <v>870</v>
      </c>
      <c r="R194" s="114" t="s">
        <v>870</v>
      </c>
      <c r="S194" s="8"/>
    </row>
    <row r="195" spans="1:19" ht="18" customHeight="1" x14ac:dyDescent="0.3">
      <c r="A195" s="8" t="s">
        <v>872</v>
      </c>
      <c r="B195" s="8" t="s">
        <v>947</v>
      </c>
      <c r="C195" s="8" t="s">
        <v>947</v>
      </c>
      <c r="D195" s="8" t="s">
        <v>655</v>
      </c>
      <c r="E195" s="8">
        <v>3</v>
      </c>
      <c r="F195" s="8" t="s">
        <v>656</v>
      </c>
      <c r="G195" s="8">
        <v>2</v>
      </c>
      <c r="H195" s="8" t="s">
        <v>660</v>
      </c>
      <c r="I195" s="8">
        <v>4</v>
      </c>
      <c r="J195" s="8" t="s">
        <v>658</v>
      </c>
      <c r="K195" s="8">
        <v>3</v>
      </c>
      <c r="L195" s="8" t="s">
        <v>494</v>
      </c>
      <c r="M195" s="8">
        <v>4</v>
      </c>
      <c r="N195" s="8" t="s">
        <v>355</v>
      </c>
      <c r="O195" s="8" t="s">
        <v>367</v>
      </c>
      <c r="P195" s="8" t="s">
        <v>939</v>
      </c>
      <c r="Q195" s="114" t="s">
        <v>870</v>
      </c>
      <c r="R195" s="114" t="s">
        <v>870</v>
      </c>
      <c r="S195" s="8"/>
    </row>
    <row r="196" spans="1:19" ht="18" customHeight="1" x14ac:dyDescent="0.3">
      <c r="A196" s="8" t="s">
        <v>872</v>
      </c>
      <c r="B196" s="8" t="s">
        <v>947</v>
      </c>
      <c r="C196" s="8" t="s">
        <v>947</v>
      </c>
      <c r="D196" s="8" t="s">
        <v>655</v>
      </c>
      <c r="E196" s="8">
        <v>3</v>
      </c>
      <c r="F196" s="8" t="s">
        <v>656</v>
      </c>
      <c r="G196" s="8">
        <v>2</v>
      </c>
      <c r="H196" s="8" t="s">
        <v>660</v>
      </c>
      <c r="I196" s="8">
        <v>4</v>
      </c>
      <c r="J196" s="8" t="s">
        <v>658</v>
      </c>
      <c r="K196" s="8">
        <v>3</v>
      </c>
      <c r="L196" s="8" t="s">
        <v>494</v>
      </c>
      <c r="M196" s="8">
        <v>4</v>
      </c>
      <c r="N196" s="8" t="s">
        <v>355</v>
      </c>
      <c r="O196" s="8" t="s">
        <v>368</v>
      </c>
      <c r="P196" s="8" t="s">
        <v>939</v>
      </c>
      <c r="Q196" s="114" t="s">
        <v>870</v>
      </c>
      <c r="R196" s="114" t="s">
        <v>870</v>
      </c>
      <c r="S196" s="8"/>
    </row>
    <row r="197" spans="1:19" ht="18" customHeight="1" x14ac:dyDescent="0.3">
      <c r="A197" s="8" t="s">
        <v>872</v>
      </c>
      <c r="B197" s="8" t="s">
        <v>947</v>
      </c>
      <c r="C197" s="8" t="s">
        <v>947</v>
      </c>
      <c r="D197" s="8" t="s">
        <v>655</v>
      </c>
      <c r="E197" s="8">
        <v>3</v>
      </c>
      <c r="F197" s="8" t="s">
        <v>656</v>
      </c>
      <c r="G197" s="8">
        <v>2</v>
      </c>
      <c r="H197" s="8" t="s">
        <v>660</v>
      </c>
      <c r="I197" s="8">
        <v>4</v>
      </c>
      <c r="J197" s="8" t="s">
        <v>658</v>
      </c>
      <c r="K197" s="8">
        <v>3</v>
      </c>
      <c r="L197" s="8" t="s">
        <v>494</v>
      </c>
      <c r="M197" s="8">
        <v>4</v>
      </c>
      <c r="N197" s="8" t="s">
        <v>355</v>
      </c>
      <c r="O197" s="8" t="s">
        <v>557</v>
      </c>
      <c r="P197" s="8" t="s">
        <v>939</v>
      </c>
      <c r="Q197" s="114" t="s">
        <v>870</v>
      </c>
      <c r="R197" s="114" t="s">
        <v>870</v>
      </c>
      <c r="S197" s="8"/>
    </row>
    <row r="198" spans="1:19" ht="18" customHeight="1" x14ac:dyDescent="0.3">
      <c r="A198" s="8" t="s">
        <v>1211</v>
      </c>
      <c r="B198" s="8" t="s">
        <v>1212</v>
      </c>
      <c r="C198" s="8" t="s">
        <v>1212</v>
      </c>
      <c r="D198" s="8" t="s">
        <v>862</v>
      </c>
      <c r="E198" s="8">
        <v>4</v>
      </c>
      <c r="F198" s="8" t="s">
        <v>1213</v>
      </c>
      <c r="G198" s="8">
        <v>1</v>
      </c>
      <c r="H198" s="8" t="s">
        <v>657</v>
      </c>
      <c r="I198" s="8">
        <v>3</v>
      </c>
      <c r="J198" s="8" t="s">
        <v>658</v>
      </c>
      <c r="K198" s="8">
        <v>3</v>
      </c>
      <c r="L198" s="8" t="s">
        <v>1214</v>
      </c>
      <c r="M198" s="8">
        <v>3</v>
      </c>
      <c r="N198" s="8" t="s">
        <v>317</v>
      </c>
      <c r="O198" s="8" t="s">
        <v>1019</v>
      </c>
      <c r="P198" s="8" t="s">
        <v>1215</v>
      </c>
      <c r="Q198" s="114" t="s">
        <v>1212</v>
      </c>
      <c r="R198" s="114" t="s">
        <v>1212</v>
      </c>
      <c r="S198" s="8"/>
    </row>
    <row r="199" spans="1:19" ht="18" customHeight="1" x14ac:dyDescent="0.3">
      <c r="A199" s="8" t="s">
        <v>1211</v>
      </c>
      <c r="B199" s="8" t="s">
        <v>1212</v>
      </c>
      <c r="C199" s="8" t="s">
        <v>1212</v>
      </c>
      <c r="D199" s="8" t="s">
        <v>862</v>
      </c>
      <c r="E199" s="8">
        <v>4</v>
      </c>
      <c r="F199" s="8" t="s">
        <v>1213</v>
      </c>
      <c r="G199" s="8">
        <v>1</v>
      </c>
      <c r="H199" s="8" t="s">
        <v>657</v>
      </c>
      <c r="I199" s="8">
        <v>3</v>
      </c>
      <c r="J199" s="8" t="s">
        <v>658</v>
      </c>
      <c r="K199" s="8">
        <v>3</v>
      </c>
      <c r="L199" s="8" t="s">
        <v>1214</v>
      </c>
      <c r="M199" s="8">
        <v>3</v>
      </c>
      <c r="N199" s="8" t="s">
        <v>317</v>
      </c>
      <c r="O199" s="8" t="s">
        <v>1022</v>
      </c>
      <c r="P199" s="8" t="s">
        <v>1215</v>
      </c>
      <c r="Q199" s="114" t="s">
        <v>1212</v>
      </c>
      <c r="R199" s="114" t="s">
        <v>1212</v>
      </c>
      <c r="S199" s="8"/>
    </row>
    <row r="200" spans="1:19" ht="18" customHeight="1" x14ac:dyDescent="0.3">
      <c r="A200" s="8" t="s">
        <v>1211</v>
      </c>
      <c r="B200" s="8" t="s">
        <v>1212</v>
      </c>
      <c r="C200" s="8" t="s">
        <v>1212</v>
      </c>
      <c r="D200" s="8" t="s">
        <v>862</v>
      </c>
      <c r="E200" s="8">
        <v>4</v>
      </c>
      <c r="F200" s="8" t="s">
        <v>1213</v>
      </c>
      <c r="G200" s="8">
        <v>1</v>
      </c>
      <c r="H200" s="8" t="s">
        <v>657</v>
      </c>
      <c r="I200" s="8">
        <v>3</v>
      </c>
      <c r="J200" s="8" t="s">
        <v>658</v>
      </c>
      <c r="K200" s="8">
        <v>3</v>
      </c>
      <c r="L200" s="8" t="s">
        <v>1214</v>
      </c>
      <c r="M200" s="8">
        <v>3</v>
      </c>
      <c r="N200" s="8" t="s">
        <v>317</v>
      </c>
      <c r="O200" s="8" t="s">
        <v>1095</v>
      </c>
      <c r="P200" s="8" t="s">
        <v>1215</v>
      </c>
      <c r="Q200" s="114" t="s">
        <v>1212</v>
      </c>
      <c r="R200" s="114" t="s">
        <v>1212</v>
      </c>
      <c r="S200" s="8"/>
    </row>
    <row r="201" spans="1:19" ht="18" customHeight="1" x14ac:dyDescent="0.3">
      <c r="A201" s="8" t="s">
        <v>1211</v>
      </c>
      <c r="B201" s="8" t="s">
        <v>1212</v>
      </c>
      <c r="C201" s="8" t="s">
        <v>1212</v>
      </c>
      <c r="D201" s="8" t="s">
        <v>862</v>
      </c>
      <c r="E201" s="8">
        <v>4</v>
      </c>
      <c r="F201" s="8" t="s">
        <v>1213</v>
      </c>
      <c r="G201" s="8">
        <v>1</v>
      </c>
      <c r="H201" s="8" t="s">
        <v>657</v>
      </c>
      <c r="I201" s="8">
        <v>3</v>
      </c>
      <c r="J201" s="8" t="s">
        <v>658</v>
      </c>
      <c r="K201" s="8">
        <v>3</v>
      </c>
      <c r="L201" s="8" t="s">
        <v>1214</v>
      </c>
      <c r="M201" s="8">
        <v>3</v>
      </c>
      <c r="N201" s="8" t="s">
        <v>317</v>
      </c>
      <c r="O201" s="8" t="s">
        <v>1096</v>
      </c>
      <c r="P201" s="8" t="s">
        <v>1215</v>
      </c>
      <c r="Q201" s="114" t="s">
        <v>1212</v>
      </c>
      <c r="R201" s="114" t="s">
        <v>1212</v>
      </c>
      <c r="S201" s="8"/>
    </row>
    <row r="202" spans="1:19" ht="18" customHeight="1" x14ac:dyDescent="0.3">
      <c r="A202" s="8" t="s">
        <v>1211</v>
      </c>
      <c r="B202" s="8" t="s">
        <v>1212</v>
      </c>
      <c r="C202" s="8" t="s">
        <v>1212</v>
      </c>
      <c r="D202" s="8" t="s">
        <v>862</v>
      </c>
      <c r="E202" s="8">
        <v>4</v>
      </c>
      <c r="F202" s="8" t="s">
        <v>1213</v>
      </c>
      <c r="G202" s="8">
        <v>1</v>
      </c>
      <c r="H202" s="8" t="s">
        <v>657</v>
      </c>
      <c r="I202" s="8">
        <v>3</v>
      </c>
      <c r="J202" s="8" t="s">
        <v>658</v>
      </c>
      <c r="K202" s="8">
        <v>3</v>
      </c>
      <c r="L202" s="8" t="s">
        <v>1214</v>
      </c>
      <c r="M202" s="8">
        <v>3</v>
      </c>
      <c r="N202" s="8" t="s">
        <v>317</v>
      </c>
      <c r="O202" s="8" t="s">
        <v>1098</v>
      </c>
      <c r="P202" s="8" t="s">
        <v>1215</v>
      </c>
      <c r="Q202" s="114" t="s">
        <v>1212</v>
      </c>
      <c r="R202" s="114" t="s">
        <v>1212</v>
      </c>
      <c r="S202" s="8"/>
    </row>
    <row r="203" spans="1:19" ht="18" customHeight="1" x14ac:dyDescent="0.3">
      <c r="A203" s="8" t="s">
        <v>1211</v>
      </c>
      <c r="B203" s="8" t="s">
        <v>1212</v>
      </c>
      <c r="C203" s="8" t="s">
        <v>1212</v>
      </c>
      <c r="D203" s="8" t="s">
        <v>862</v>
      </c>
      <c r="E203" s="8">
        <v>4</v>
      </c>
      <c r="F203" s="8" t="s">
        <v>1213</v>
      </c>
      <c r="G203" s="8">
        <v>1</v>
      </c>
      <c r="H203" s="8" t="s">
        <v>657</v>
      </c>
      <c r="I203" s="8">
        <v>3</v>
      </c>
      <c r="J203" s="8" t="s">
        <v>658</v>
      </c>
      <c r="K203" s="8">
        <v>3</v>
      </c>
      <c r="L203" s="8" t="s">
        <v>1214</v>
      </c>
      <c r="M203" s="8">
        <v>3</v>
      </c>
      <c r="N203" s="8" t="s">
        <v>317</v>
      </c>
      <c r="O203" s="8" t="s">
        <v>1099</v>
      </c>
      <c r="P203" s="8" t="s">
        <v>1215</v>
      </c>
      <c r="Q203" s="114" t="s">
        <v>1212</v>
      </c>
      <c r="R203" s="114" t="s">
        <v>1212</v>
      </c>
      <c r="S203" s="8"/>
    </row>
    <row r="204" spans="1:19" ht="18" customHeight="1" x14ac:dyDescent="0.3">
      <c r="A204" s="8" t="s">
        <v>1211</v>
      </c>
      <c r="B204" s="8" t="s">
        <v>1212</v>
      </c>
      <c r="C204" s="8" t="s">
        <v>1212</v>
      </c>
      <c r="D204" s="8" t="s">
        <v>862</v>
      </c>
      <c r="E204" s="8">
        <v>4</v>
      </c>
      <c r="F204" s="8" t="s">
        <v>1213</v>
      </c>
      <c r="G204" s="8">
        <v>1</v>
      </c>
      <c r="H204" s="8" t="s">
        <v>657</v>
      </c>
      <c r="I204" s="8">
        <v>3</v>
      </c>
      <c r="J204" s="8" t="s">
        <v>658</v>
      </c>
      <c r="K204" s="8">
        <v>3</v>
      </c>
      <c r="L204" s="8" t="s">
        <v>1214</v>
      </c>
      <c r="M204" s="8">
        <v>3</v>
      </c>
      <c r="N204" s="8" t="s">
        <v>317</v>
      </c>
      <c r="O204" s="8" t="s">
        <v>1100</v>
      </c>
      <c r="P204" s="8" t="s">
        <v>1215</v>
      </c>
      <c r="Q204" s="114" t="s">
        <v>1212</v>
      </c>
      <c r="R204" s="114" t="s">
        <v>1212</v>
      </c>
      <c r="S204" s="8"/>
    </row>
    <row r="205" spans="1:19" ht="18" customHeight="1" x14ac:dyDescent="0.3">
      <c r="A205" s="8" t="s">
        <v>1211</v>
      </c>
      <c r="B205" s="8" t="s">
        <v>1212</v>
      </c>
      <c r="C205" s="8" t="s">
        <v>1212</v>
      </c>
      <c r="D205" s="8" t="s">
        <v>862</v>
      </c>
      <c r="E205" s="8">
        <v>4</v>
      </c>
      <c r="F205" s="8" t="s">
        <v>1213</v>
      </c>
      <c r="G205" s="8">
        <v>1</v>
      </c>
      <c r="H205" s="8" t="s">
        <v>657</v>
      </c>
      <c r="I205" s="8">
        <v>3</v>
      </c>
      <c r="J205" s="8" t="s">
        <v>658</v>
      </c>
      <c r="K205" s="8">
        <v>3</v>
      </c>
      <c r="L205" s="8" t="s">
        <v>1214</v>
      </c>
      <c r="M205" s="8">
        <v>3</v>
      </c>
      <c r="N205" s="8" t="s">
        <v>317</v>
      </c>
      <c r="O205" s="8" t="s">
        <v>1101</v>
      </c>
      <c r="P205" s="8" t="s">
        <v>1215</v>
      </c>
      <c r="Q205" s="114" t="s">
        <v>1212</v>
      </c>
      <c r="R205" s="114" t="s">
        <v>1212</v>
      </c>
      <c r="S205" s="8"/>
    </row>
    <row r="206" spans="1:19" ht="18" customHeight="1" x14ac:dyDescent="0.3">
      <c r="A206" s="8" t="s">
        <v>1211</v>
      </c>
      <c r="B206" s="8" t="s">
        <v>1212</v>
      </c>
      <c r="C206" s="8" t="s">
        <v>1212</v>
      </c>
      <c r="D206" s="8" t="s">
        <v>862</v>
      </c>
      <c r="E206" s="8">
        <v>4</v>
      </c>
      <c r="F206" s="8" t="s">
        <v>1213</v>
      </c>
      <c r="G206" s="8">
        <v>1</v>
      </c>
      <c r="H206" s="8" t="s">
        <v>657</v>
      </c>
      <c r="I206" s="8">
        <v>3</v>
      </c>
      <c r="J206" s="8" t="s">
        <v>658</v>
      </c>
      <c r="K206" s="8">
        <v>3</v>
      </c>
      <c r="L206" s="8" t="s">
        <v>1214</v>
      </c>
      <c r="M206" s="8">
        <v>3</v>
      </c>
      <c r="N206" s="8" t="s">
        <v>317</v>
      </c>
      <c r="O206" s="8" t="s">
        <v>1105</v>
      </c>
      <c r="P206" s="8" t="s">
        <v>1215</v>
      </c>
      <c r="Q206" s="114" t="s">
        <v>1212</v>
      </c>
      <c r="R206" s="114" t="s">
        <v>1212</v>
      </c>
      <c r="S206" s="8"/>
    </row>
    <row r="207" spans="1:19" ht="18" customHeight="1" x14ac:dyDescent="0.3">
      <c r="A207" s="8" t="s">
        <v>1211</v>
      </c>
      <c r="B207" s="8" t="s">
        <v>1212</v>
      </c>
      <c r="C207" s="8" t="s">
        <v>1212</v>
      </c>
      <c r="D207" s="8" t="s">
        <v>862</v>
      </c>
      <c r="E207" s="8">
        <v>4</v>
      </c>
      <c r="F207" s="8" t="s">
        <v>1213</v>
      </c>
      <c r="G207" s="8">
        <v>1</v>
      </c>
      <c r="H207" s="8" t="s">
        <v>657</v>
      </c>
      <c r="I207" s="8">
        <v>3</v>
      </c>
      <c r="J207" s="8" t="s">
        <v>658</v>
      </c>
      <c r="K207" s="8">
        <v>3</v>
      </c>
      <c r="L207" s="8" t="s">
        <v>1214</v>
      </c>
      <c r="M207" s="8">
        <v>3</v>
      </c>
      <c r="N207" s="8" t="s">
        <v>317</v>
      </c>
      <c r="O207" s="8" t="s">
        <v>1106</v>
      </c>
      <c r="P207" s="8" t="s">
        <v>1215</v>
      </c>
      <c r="Q207" s="114" t="s">
        <v>1212</v>
      </c>
      <c r="R207" s="114" t="s">
        <v>1212</v>
      </c>
      <c r="S207" s="8"/>
    </row>
    <row r="208" spans="1:19" ht="18" customHeight="1" x14ac:dyDescent="0.3">
      <c r="A208" s="8" t="s">
        <v>1211</v>
      </c>
      <c r="B208" s="8" t="s">
        <v>1212</v>
      </c>
      <c r="C208" s="8" t="s">
        <v>1212</v>
      </c>
      <c r="D208" s="8" t="s">
        <v>862</v>
      </c>
      <c r="E208" s="8">
        <v>4</v>
      </c>
      <c r="F208" s="8" t="s">
        <v>1213</v>
      </c>
      <c r="G208" s="8">
        <v>1</v>
      </c>
      <c r="H208" s="8" t="s">
        <v>657</v>
      </c>
      <c r="I208" s="8">
        <v>3</v>
      </c>
      <c r="J208" s="8" t="s">
        <v>658</v>
      </c>
      <c r="K208" s="8">
        <v>3</v>
      </c>
      <c r="L208" s="8" t="s">
        <v>1214</v>
      </c>
      <c r="M208" s="8">
        <v>3</v>
      </c>
      <c r="N208" s="8" t="s">
        <v>317</v>
      </c>
      <c r="O208" s="8" t="s">
        <v>1107</v>
      </c>
      <c r="P208" s="8" t="s">
        <v>1215</v>
      </c>
      <c r="Q208" s="114" t="s">
        <v>1212</v>
      </c>
      <c r="R208" s="114" t="s">
        <v>1212</v>
      </c>
      <c r="S208" s="8"/>
    </row>
    <row r="209" spans="1:19" ht="18" customHeight="1" x14ac:dyDescent="0.3">
      <c r="A209" s="8" t="s">
        <v>1211</v>
      </c>
      <c r="B209" s="8" t="s">
        <v>1212</v>
      </c>
      <c r="C209" s="8" t="s">
        <v>1212</v>
      </c>
      <c r="D209" s="8" t="s">
        <v>862</v>
      </c>
      <c r="E209" s="8">
        <v>4</v>
      </c>
      <c r="F209" s="8" t="s">
        <v>1213</v>
      </c>
      <c r="G209" s="8">
        <v>1</v>
      </c>
      <c r="H209" s="8" t="s">
        <v>657</v>
      </c>
      <c r="I209" s="8">
        <v>3</v>
      </c>
      <c r="J209" s="8" t="s">
        <v>658</v>
      </c>
      <c r="K209" s="8">
        <v>3</v>
      </c>
      <c r="L209" s="8" t="s">
        <v>1214</v>
      </c>
      <c r="M209" s="8">
        <v>3</v>
      </c>
      <c r="N209" s="8" t="s">
        <v>317</v>
      </c>
      <c r="O209" s="8" t="s">
        <v>1108</v>
      </c>
      <c r="P209" s="8" t="s">
        <v>1215</v>
      </c>
      <c r="Q209" s="114" t="s">
        <v>1212</v>
      </c>
      <c r="R209" s="114" t="s">
        <v>1212</v>
      </c>
      <c r="S209" s="8"/>
    </row>
    <row r="210" spans="1:19" ht="18" customHeight="1" x14ac:dyDescent="0.3">
      <c r="A210" s="8" t="s">
        <v>1211</v>
      </c>
      <c r="B210" s="8" t="s">
        <v>1212</v>
      </c>
      <c r="C210" s="8" t="s">
        <v>1212</v>
      </c>
      <c r="D210" s="8" t="s">
        <v>862</v>
      </c>
      <c r="E210" s="8">
        <v>4</v>
      </c>
      <c r="F210" s="8" t="s">
        <v>1213</v>
      </c>
      <c r="G210" s="8">
        <v>1</v>
      </c>
      <c r="H210" s="8" t="s">
        <v>657</v>
      </c>
      <c r="I210" s="8">
        <v>3</v>
      </c>
      <c r="J210" s="8" t="s">
        <v>658</v>
      </c>
      <c r="K210" s="8">
        <v>3</v>
      </c>
      <c r="L210" s="8" t="s">
        <v>1214</v>
      </c>
      <c r="M210" s="8">
        <v>3</v>
      </c>
      <c r="N210" s="8" t="s">
        <v>317</v>
      </c>
      <c r="O210" s="8" t="s">
        <v>1109</v>
      </c>
      <c r="P210" s="8" t="s">
        <v>1215</v>
      </c>
      <c r="Q210" s="114" t="s">
        <v>1212</v>
      </c>
      <c r="R210" s="114" t="s">
        <v>1212</v>
      </c>
      <c r="S210" s="8"/>
    </row>
    <row r="211" spans="1:19" ht="18" customHeight="1" x14ac:dyDescent="0.3">
      <c r="A211" s="8" t="s">
        <v>1211</v>
      </c>
      <c r="B211" s="8" t="s">
        <v>1212</v>
      </c>
      <c r="C211" s="8" t="s">
        <v>1212</v>
      </c>
      <c r="D211" s="8" t="s">
        <v>862</v>
      </c>
      <c r="E211" s="8">
        <v>4</v>
      </c>
      <c r="F211" s="8" t="s">
        <v>1213</v>
      </c>
      <c r="G211" s="8">
        <v>1</v>
      </c>
      <c r="H211" s="8" t="s">
        <v>657</v>
      </c>
      <c r="I211" s="8">
        <v>3</v>
      </c>
      <c r="J211" s="8" t="s">
        <v>658</v>
      </c>
      <c r="K211" s="8">
        <v>3</v>
      </c>
      <c r="L211" s="8" t="s">
        <v>1214</v>
      </c>
      <c r="M211" s="8">
        <v>3</v>
      </c>
      <c r="N211" s="8" t="s">
        <v>317</v>
      </c>
      <c r="O211" s="8" t="s">
        <v>1110</v>
      </c>
      <c r="P211" s="8" t="s">
        <v>1215</v>
      </c>
      <c r="Q211" s="114" t="s">
        <v>1212</v>
      </c>
      <c r="R211" s="114" t="s">
        <v>1212</v>
      </c>
      <c r="S211" s="8"/>
    </row>
    <row r="212" spans="1:19" ht="18" customHeight="1" x14ac:dyDescent="0.3">
      <c r="A212" s="8" t="s">
        <v>1211</v>
      </c>
      <c r="B212" s="8" t="s">
        <v>1212</v>
      </c>
      <c r="C212" s="8" t="s">
        <v>1212</v>
      </c>
      <c r="D212" s="8" t="s">
        <v>862</v>
      </c>
      <c r="E212" s="8">
        <v>4</v>
      </c>
      <c r="F212" s="8" t="s">
        <v>1213</v>
      </c>
      <c r="G212" s="8">
        <v>1</v>
      </c>
      <c r="H212" s="8" t="s">
        <v>657</v>
      </c>
      <c r="I212" s="8">
        <v>3</v>
      </c>
      <c r="J212" s="8" t="s">
        <v>658</v>
      </c>
      <c r="K212" s="8">
        <v>3</v>
      </c>
      <c r="L212" s="8" t="s">
        <v>1214</v>
      </c>
      <c r="M212" s="8">
        <v>3</v>
      </c>
      <c r="N212" s="8" t="s">
        <v>317</v>
      </c>
      <c r="O212" s="8" t="s">
        <v>1118</v>
      </c>
      <c r="P212" s="8" t="s">
        <v>1215</v>
      </c>
      <c r="Q212" s="114" t="s">
        <v>1212</v>
      </c>
      <c r="R212" s="114" t="s">
        <v>1212</v>
      </c>
      <c r="S212" s="8"/>
    </row>
    <row r="213" spans="1:19" ht="18" customHeight="1" x14ac:dyDescent="0.3">
      <c r="A213" s="8" t="s">
        <v>1211</v>
      </c>
      <c r="B213" s="8" t="s">
        <v>1212</v>
      </c>
      <c r="C213" s="8" t="s">
        <v>1212</v>
      </c>
      <c r="D213" s="8" t="s">
        <v>862</v>
      </c>
      <c r="E213" s="8">
        <v>4</v>
      </c>
      <c r="F213" s="8" t="s">
        <v>1213</v>
      </c>
      <c r="G213" s="8">
        <v>1</v>
      </c>
      <c r="H213" s="8" t="s">
        <v>657</v>
      </c>
      <c r="I213" s="8">
        <v>3</v>
      </c>
      <c r="J213" s="8" t="s">
        <v>658</v>
      </c>
      <c r="K213" s="8">
        <v>3</v>
      </c>
      <c r="L213" s="8" t="s">
        <v>1214</v>
      </c>
      <c r="M213" s="8">
        <v>3</v>
      </c>
      <c r="N213" s="8" t="s">
        <v>317</v>
      </c>
      <c r="O213" s="8" t="s">
        <v>1125</v>
      </c>
      <c r="P213" s="8" t="s">
        <v>1215</v>
      </c>
      <c r="Q213" s="114" t="s">
        <v>1212</v>
      </c>
      <c r="R213" s="114" t="s">
        <v>1212</v>
      </c>
      <c r="S213" s="8"/>
    </row>
    <row r="214" spans="1:19" ht="18" customHeight="1" x14ac:dyDescent="0.3">
      <c r="A214" s="8" t="s">
        <v>1211</v>
      </c>
      <c r="B214" s="8" t="s">
        <v>1212</v>
      </c>
      <c r="C214" s="8" t="s">
        <v>1212</v>
      </c>
      <c r="D214" s="8" t="s">
        <v>862</v>
      </c>
      <c r="E214" s="8">
        <v>4</v>
      </c>
      <c r="F214" s="8" t="s">
        <v>1213</v>
      </c>
      <c r="G214" s="8">
        <v>1</v>
      </c>
      <c r="H214" s="8" t="s">
        <v>657</v>
      </c>
      <c r="I214" s="8">
        <v>3</v>
      </c>
      <c r="J214" s="8" t="s">
        <v>658</v>
      </c>
      <c r="K214" s="8">
        <v>3</v>
      </c>
      <c r="L214" s="8" t="s">
        <v>1214</v>
      </c>
      <c r="M214" s="8">
        <v>3</v>
      </c>
      <c r="N214" s="8" t="s">
        <v>317</v>
      </c>
      <c r="O214" s="8" t="s">
        <v>1126</v>
      </c>
      <c r="P214" s="8" t="s">
        <v>1215</v>
      </c>
      <c r="Q214" s="114" t="s">
        <v>1212</v>
      </c>
      <c r="R214" s="114" t="s">
        <v>1212</v>
      </c>
      <c r="S214" s="8"/>
    </row>
    <row r="215" spans="1:19" ht="18" customHeight="1" x14ac:dyDescent="0.3">
      <c r="A215" s="8" t="s">
        <v>1211</v>
      </c>
      <c r="B215" s="8" t="s">
        <v>1212</v>
      </c>
      <c r="C215" s="8" t="s">
        <v>1212</v>
      </c>
      <c r="D215" s="8" t="s">
        <v>862</v>
      </c>
      <c r="E215" s="8">
        <v>4</v>
      </c>
      <c r="F215" s="8" t="s">
        <v>1213</v>
      </c>
      <c r="G215" s="8">
        <v>1</v>
      </c>
      <c r="H215" s="8" t="s">
        <v>657</v>
      </c>
      <c r="I215" s="8">
        <v>3</v>
      </c>
      <c r="J215" s="8" t="s">
        <v>658</v>
      </c>
      <c r="K215" s="8">
        <v>3</v>
      </c>
      <c r="L215" s="8" t="s">
        <v>1214</v>
      </c>
      <c r="M215" s="8">
        <v>3</v>
      </c>
      <c r="N215" s="8" t="s">
        <v>317</v>
      </c>
      <c r="O215" s="8" t="s">
        <v>1127</v>
      </c>
      <c r="P215" s="8" t="s">
        <v>1215</v>
      </c>
      <c r="Q215" s="114" t="s">
        <v>1212</v>
      </c>
      <c r="R215" s="114" t="s">
        <v>1212</v>
      </c>
      <c r="S215" s="8"/>
    </row>
    <row r="216" spans="1:19" ht="18" customHeight="1" x14ac:dyDescent="0.3">
      <c r="A216" s="8" t="s">
        <v>1211</v>
      </c>
      <c r="B216" s="8" t="s">
        <v>1212</v>
      </c>
      <c r="C216" s="8" t="s">
        <v>1212</v>
      </c>
      <c r="D216" s="8" t="s">
        <v>862</v>
      </c>
      <c r="E216" s="8">
        <v>4</v>
      </c>
      <c r="F216" s="8" t="s">
        <v>1213</v>
      </c>
      <c r="G216" s="8">
        <v>1</v>
      </c>
      <c r="H216" s="8" t="s">
        <v>657</v>
      </c>
      <c r="I216" s="8">
        <v>3</v>
      </c>
      <c r="J216" s="8" t="s">
        <v>658</v>
      </c>
      <c r="K216" s="8">
        <v>3</v>
      </c>
      <c r="L216" s="8" t="s">
        <v>1214</v>
      </c>
      <c r="M216" s="8">
        <v>3</v>
      </c>
      <c r="N216" s="8" t="s">
        <v>317</v>
      </c>
      <c r="O216" s="8" t="s">
        <v>1128</v>
      </c>
      <c r="P216" s="8" t="s">
        <v>1215</v>
      </c>
      <c r="Q216" s="114" t="s">
        <v>1212</v>
      </c>
      <c r="R216" s="114" t="s">
        <v>1212</v>
      </c>
      <c r="S216" s="8"/>
    </row>
    <row r="217" spans="1:19" ht="18" customHeight="1" x14ac:dyDescent="0.3">
      <c r="A217" s="8" t="s">
        <v>1211</v>
      </c>
      <c r="B217" s="8" t="s">
        <v>1212</v>
      </c>
      <c r="C217" s="8" t="s">
        <v>1212</v>
      </c>
      <c r="D217" s="8" t="s">
        <v>862</v>
      </c>
      <c r="E217" s="8">
        <v>4</v>
      </c>
      <c r="F217" s="8" t="s">
        <v>1213</v>
      </c>
      <c r="G217" s="8">
        <v>1</v>
      </c>
      <c r="H217" s="8" t="s">
        <v>657</v>
      </c>
      <c r="I217" s="8">
        <v>3</v>
      </c>
      <c r="J217" s="8" t="s">
        <v>658</v>
      </c>
      <c r="K217" s="8">
        <v>3</v>
      </c>
      <c r="L217" s="8" t="s">
        <v>1214</v>
      </c>
      <c r="M217" s="8">
        <v>3</v>
      </c>
      <c r="N217" s="8" t="s">
        <v>317</v>
      </c>
      <c r="O217" s="8" t="s">
        <v>1130</v>
      </c>
      <c r="P217" s="8" t="s">
        <v>1215</v>
      </c>
      <c r="Q217" s="114" t="s">
        <v>1212</v>
      </c>
      <c r="R217" s="114" t="s">
        <v>1212</v>
      </c>
      <c r="S217" s="8"/>
    </row>
    <row r="218" spans="1:19" ht="18" customHeight="1" x14ac:dyDescent="0.3">
      <c r="A218" s="8" t="s">
        <v>1211</v>
      </c>
      <c r="B218" s="8" t="s">
        <v>1212</v>
      </c>
      <c r="C218" s="8" t="s">
        <v>1212</v>
      </c>
      <c r="D218" s="8" t="s">
        <v>862</v>
      </c>
      <c r="E218" s="8">
        <v>4</v>
      </c>
      <c r="F218" s="8" t="s">
        <v>1213</v>
      </c>
      <c r="G218" s="8">
        <v>1</v>
      </c>
      <c r="H218" s="8" t="s">
        <v>657</v>
      </c>
      <c r="I218" s="8">
        <v>3</v>
      </c>
      <c r="J218" s="8" t="s">
        <v>658</v>
      </c>
      <c r="K218" s="8">
        <v>3</v>
      </c>
      <c r="L218" s="8" t="s">
        <v>1214</v>
      </c>
      <c r="M218" s="8">
        <v>3</v>
      </c>
      <c r="N218" s="8" t="s">
        <v>317</v>
      </c>
      <c r="O218" s="8" t="s">
        <v>1131</v>
      </c>
      <c r="P218" s="8" t="s">
        <v>1215</v>
      </c>
      <c r="Q218" s="114" t="s">
        <v>1212</v>
      </c>
      <c r="R218" s="114" t="s">
        <v>1212</v>
      </c>
      <c r="S218" s="8"/>
    </row>
    <row r="219" spans="1:19" ht="18" customHeight="1" x14ac:dyDescent="0.3">
      <c r="A219" s="8" t="s">
        <v>1211</v>
      </c>
      <c r="B219" s="8" t="s">
        <v>1212</v>
      </c>
      <c r="C219" s="8" t="s">
        <v>1212</v>
      </c>
      <c r="D219" s="8" t="s">
        <v>862</v>
      </c>
      <c r="E219" s="8">
        <v>4</v>
      </c>
      <c r="F219" s="8" t="s">
        <v>1213</v>
      </c>
      <c r="G219" s="8">
        <v>1</v>
      </c>
      <c r="H219" s="8" t="s">
        <v>657</v>
      </c>
      <c r="I219" s="8">
        <v>3</v>
      </c>
      <c r="J219" s="8" t="s">
        <v>658</v>
      </c>
      <c r="K219" s="8">
        <v>3</v>
      </c>
      <c r="L219" s="8" t="s">
        <v>1214</v>
      </c>
      <c r="M219" s="8">
        <v>3</v>
      </c>
      <c r="N219" s="8" t="s">
        <v>317</v>
      </c>
      <c r="O219" s="8" t="s">
        <v>1132</v>
      </c>
      <c r="P219" s="8" t="s">
        <v>1215</v>
      </c>
      <c r="Q219" s="114" t="s">
        <v>1212</v>
      </c>
      <c r="R219" s="114" t="s">
        <v>1212</v>
      </c>
      <c r="S219" s="8"/>
    </row>
    <row r="220" spans="1:19" ht="18" customHeight="1" x14ac:dyDescent="0.3">
      <c r="A220" s="8" t="s">
        <v>1211</v>
      </c>
      <c r="B220" s="8" t="s">
        <v>1212</v>
      </c>
      <c r="C220" s="8" t="s">
        <v>1212</v>
      </c>
      <c r="D220" s="8" t="s">
        <v>862</v>
      </c>
      <c r="E220" s="8">
        <v>4</v>
      </c>
      <c r="F220" s="8" t="s">
        <v>1213</v>
      </c>
      <c r="G220" s="8">
        <v>1</v>
      </c>
      <c r="H220" s="8" t="s">
        <v>657</v>
      </c>
      <c r="I220" s="8">
        <v>3</v>
      </c>
      <c r="J220" s="8" t="s">
        <v>658</v>
      </c>
      <c r="K220" s="8">
        <v>3</v>
      </c>
      <c r="L220" s="8" t="s">
        <v>1214</v>
      </c>
      <c r="M220" s="8">
        <v>3</v>
      </c>
      <c r="N220" s="8" t="s">
        <v>317</v>
      </c>
      <c r="O220" s="8" t="s">
        <v>1140</v>
      </c>
      <c r="P220" s="8" t="s">
        <v>1215</v>
      </c>
      <c r="Q220" s="114" t="s">
        <v>1212</v>
      </c>
      <c r="R220" s="114" t="s">
        <v>1212</v>
      </c>
      <c r="S220" s="8"/>
    </row>
    <row r="221" spans="1:19" ht="18" customHeight="1" x14ac:dyDescent="0.3">
      <c r="A221" s="8" t="s">
        <v>1211</v>
      </c>
      <c r="B221" s="8" t="s">
        <v>1212</v>
      </c>
      <c r="C221" s="8" t="s">
        <v>1212</v>
      </c>
      <c r="D221" s="8" t="s">
        <v>862</v>
      </c>
      <c r="E221" s="8">
        <v>4</v>
      </c>
      <c r="F221" s="8" t="s">
        <v>1213</v>
      </c>
      <c r="G221" s="8">
        <v>1</v>
      </c>
      <c r="H221" s="8" t="s">
        <v>657</v>
      </c>
      <c r="I221" s="8">
        <v>3</v>
      </c>
      <c r="J221" s="8" t="s">
        <v>658</v>
      </c>
      <c r="K221" s="8">
        <v>3</v>
      </c>
      <c r="L221" s="8" t="s">
        <v>1214</v>
      </c>
      <c r="M221" s="8">
        <v>3</v>
      </c>
      <c r="N221" s="8" t="s">
        <v>317</v>
      </c>
      <c r="O221" s="8" t="s">
        <v>1141</v>
      </c>
      <c r="P221" s="8" t="s">
        <v>1215</v>
      </c>
      <c r="Q221" s="114" t="s">
        <v>1212</v>
      </c>
      <c r="R221" s="114" t="s">
        <v>1212</v>
      </c>
      <c r="S221" s="8"/>
    </row>
    <row r="222" spans="1:19" ht="18" customHeight="1" x14ac:dyDescent="0.3">
      <c r="A222" s="8" t="s">
        <v>1211</v>
      </c>
      <c r="B222" s="8" t="s">
        <v>1212</v>
      </c>
      <c r="C222" s="8" t="s">
        <v>1212</v>
      </c>
      <c r="D222" s="8" t="s">
        <v>862</v>
      </c>
      <c r="E222" s="8">
        <v>4</v>
      </c>
      <c r="F222" s="8" t="s">
        <v>1213</v>
      </c>
      <c r="G222" s="8">
        <v>1</v>
      </c>
      <c r="H222" s="8" t="s">
        <v>657</v>
      </c>
      <c r="I222" s="8">
        <v>3</v>
      </c>
      <c r="J222" s="8" t="s">
        <v>658</v>
      </c>
      <c r="K222" s="8">
        <v>3</v>
      </c>
      <c r="L222" s="8" t="s">
        <v>1214</v>
      </c>
      <c r="M222" s="8">
        <v>3</v>
      </c>
      <c r="N222" s="8" t="s">
        <v>317</v>
      </c>
      <c r="O222" s="8" t="s">
        <v>1142</v>
      </c>
      <c r="P222" s="8" t="s">
        <v>1215</v>
      </c>
      <c r="Q222" s="114" t="s">
        <v>1212</v>
      </c>
      <c r="R222" s="114" t="s">
        <v>1212</v>
      </c>
      <c r="S222" s="8"/>
    </row>
    <row r="223" spans="1:19" ht="18" customHeight="1" x14ac:dyDescent="0.3">
      <c r="A223" s="8" t="s">
        <v>1211</v>
      </c>
      <c r="B223" s="8" t="s">
        <v>1212</v>
      </c>
      <c r="C223" s="8" t="s">
        <v>1212</v>
      </c>
      <c r="D223" s="8" t="s">
        <v>862</v>
      </c>
      <c r="E223" s="8">
        <v>4</v>
      </c>
      <c r="F223" s="8" t="s">
        <v>1213</v>
      </c>
      <c r="G223" s="8">
        <v>1</v>
      </c>
      <c r="H223" s="8" t="s">
        <v>657</v>
      </c>
      <c r="I223" s="8">
        <v>3</v>
      </c>
      <c r="J223" s="8" t="s">
        <v>658</v>
      </c>
      <c r="K223" s="8">
        <v>3</v>
      </c>
      <c r="L223" s="8" t="s">
        <v>1214</v>
      </c>
      <c r="M223" s="8">
        <v>3</v>
      </c>
      <c r="N223" s="8" t="s">
        <v>317</v>
      </c>
      <c r="O223" s="8" t="s">
        <v>1143</v>
      </c>
      <c r="P223" s="8" t="s">
        <v>1215</v>
      </c>
      <c r="Q223" s="114" t="s">
        <v>1212</v>
      </c>
      <c r="R223" s="114" t="s">
        <v>1212</v>
      </c>
      <c r="S223" s="8"/>
    </row>
    <row r="224" spans="1:19" ht="18" customHeight="1" x14ac:dyDescent="0.3">
      <c r="A224" s="8" t="s">
        <v>1211</v>
      </c>
      <c r="B224" s="8" t="s">
        <v>1212</v>
      </c>
      <c r="C224" s="8" t="s">
        <v>1212</v>
      </c>
      <c r="D224" s="8" t="s">
        <v>862</v>
      </c>
      <c r="E224" s="8">
        <v>4</v>
      </c>
      <c r="F224" s="8" t="s">
        <v>1213</v>
      </c>
      <c r="G224" s="8">
        <v>1</v>
      </c>
      <c r="H224" s="8" t="s">
        <v>657</v>
      </c>
      <c r="I224" s="8">
        <v>3</v>
      </c>
      <c r="J224" s="8" t="s">
        <v>658</v>
      </c>
      <c r="K224" s="8">
        <v>3</v>
      </c>
      <c r="L224" s="8" t="s">
        <v>1214</v>
      </c>
      <c r="M224" s="8">
        <v>3</v>
      </c>
      <c r="N224" s="8" t="s">
        <v>317</v>
      </c>
      <c r="O224" s="8" t="s">
        <v>1144</v>
      </c>
      <c r="P224" s="8" t="s">
        <v>1215</v>
      </c>
      <c r="Q224" s="114" t="s">
        <v>1212</v>
      </c>
      <c r="R224" s="114" t="s">
        <v>1212</v>
      </c>
      <c r="S224" s="8"/>
    </row>
    <row r="225" spans="1:19" ht="18" customHeight="1" x14ac:dyDescent="0.3">
      <c r="A225" s="8" t="s">
        <v>1211</v>
      </c>
      <c r="B225" s="8" t="s">
        <v>1212</v>
      </c>
      <c r="C225" s="8" t="s">
        <v>1212</v>
      </c>
      <c r="D225" s="8" t="s">
        <v>862</v>
      </c>
      <c r="E225" s="8">
        <v>4</v>
      </c>
      <c r="F225" s="8" t="s">
        <v>1213</v>
      </c>
      <c r="G225" s="8">
        <v>1</v>
      </c>
      <c r="H225" s="8" t="s">
        <v>657</v>
      </c>
      <c r="I225" s="8">
        <v>3</v>
      </c>
      <c r="J225" s="8" t="s">
        <v>658</v>
      </c>
      <c r="K225" s="8">
        <v>3</v>
      </c>
      <c r="L225" s="8" t="s">
        <v>1214</v>
      </c>
      <c r="M225" s="8">
        <v>3</v>
      </c>
      <c r="N225" s="8" t="s">
        <v>317</v>
      </c>
      <c r="O225" s="8" t="s">
        <v>1145</v>
      </c>
      <c r="P225" s="8" t="s">
        <v>1215</v>
      </c>
      <c r="Q225" s="114" t="s">
        <v>1212</v>
      </c>
      <c r="R225" s="114" t="s">
        <v>1212</v>
      </c>
      <c r="S225" s="8"/>
    </row>
    <row r="226" spans="1:19" ht="18" customHeight="1" x14ac:dyDescent="0.3">
      <c r="A226" s="8" t="s">
        <v>1211</v>
      </c>
      <c r="B226" s="8" t="s">
        <v>1212</v>
      </c>
      <c r="C226" s="8" t="s">
        <v>1212</v>
      </c>
      <c r="D226" s="8" t="s">
        <v>862</v>
      </c>
      <c r="E226" s="8">
        <v>4</v>
      </c>
      <c r="F226" s="8" t="s">
        <v>1213</v>
      </c>
      <c r="G226" s="8">
        <v>1</v>
      </c>
      <c r="H226" s="8" t="s">
        <v>657</v>
      </c>
      <c r="I226" s="8">
        <v>3</v>
      </c>
      <c r="J226" s="8" t="s">
        <v>658</v>
      </c>
      <c r="K226" s="8">
        <v>3</v>
      </c>
      <c r="L226" s="8" t="s">
        <v>1214</v>
      </c>
      <c r="M226" s="8">
        <v>3</v>
      </c>
      <c r="N226" s="8" t="s">
        <v>317</v>
      </c>
      <c r="O226" s="8" t="s">
        <v>1146</v>
      </c>
      <c r="P226" s="8" t="s">
        <v>1215</v>
      </c>
      <c r="Q226" s="114" t="s">
        <v>1212</v>
      </c>
      <c r="R226" s="114" t="s">
        <v>1212</v>
      </c>
      <c r="S226" s="8"/>
    </row>
    <row r="227" spans="1:19" ht="18" customHeight="1" x14ac:dyDescent="0.3">
      <c r="A227" s="8" t="s">
        <v>1211</v>
      </c>
      <c r="B227" s="8" t="s">
        <v>1212</v>
      </c>
      <c r="C227" s="8" t="s">
        <v>1212</v>
      </c>
      <c r="D227" s="8" t="s">
        <v>862</v>
      </c>
      <c r="E227" s="8">
        <v>4</v>
      </c>
      <c r="F227" s="8" t="s">
        <v>1213</v>
      </c>
      <c r="G227" s="8">
        <v>1</v>
      </c>
      <c r="H227" s="8" t="s">
        <v>657</v>
      </c>
      <c r="I227" s="8">
        <v>3</v>
      </c>
      <c r="J227" s="8" t="s">
        <v>658</v>
      </c>
      <c r="K227" s="8">
        <v>3</v>
      </c>
      <c r="L227" s="8" t="s">
        <v>1214</v>
      </c>
      <c r="M227" s="8">
        <v>3</v>
      </c>
      <c r="N227" s="8" t="s">
        <v>317</v>
      </c>
      <c r="O227" s="8" t="s">
        <v>1147</v>
      </c>
      <c r="P227" s="8" t="s">
        <v>1215</v>
      </c>
      <c r="Q227" s="114" t="s">
        <v>1212</v>
      </c>
      <c r="R227" s="114" t="s">
        <v>1212</v>
      </c>
      <c r="S227" s="8"/>
    </row>
    <row r="228" spans="1:19" ht="18" customHeight="1" x14ac:dyDescent="0.3">
      <c r="A228" s="8" t="s">
        <v>1211</v>
      </c>
      <c r="B228" s="8" t="s">
        <v>1212</v>
      </c>
      <c r="C228" s="8" t="s">
        <v>1212</v>
      </c>
      <c r="D228" s="8" t="s">
        <v>862</v>
      </c>
      <c r="E228" s="8">
        <v>4</v>
      </c>
      <c r="F228" s="8" t="s">
        <v>1213</v>
      </c>
      <c r="G228" s="8">
        <v>1</v>
      </c>
      <c r="H228" s="8" t="s">
        <v>657</v>
      </c>
      <c r="I228" s="8">
        <v>3</v>
      </c>
      <c r="J228" s="8" t="s">
        <v>658</v>
      </c>
      <c r="K228" s="8">
        <v>3</v>
      </c>
      <c r="L228" s="8" t="s">
        <v>1214</v>
      </c>
      <c r="M228" s="8">
        <v>3</v>
      </c>
      <c r="N228" s="8" t="s">
        <v>317</v>
      </c>
      <c r="O228" s="8" t="s">
        <v>1149</v>
      </c>
      <c r="P228" s="8" t="s">
        <v>1215</v>
      </c>
      <c r="Q228" s="114" t="s">
        <v>1212</v>
      </c>
      <c r="R228" s="114" t="s">
        <v>1212</v>
      </c>
      <c r="S228" s="8"/>
    </row>
    <row r="229" spans="1:19" ht="18" customHeight="1" x14ac:dyDescent="0.3">
      <c r="A229" s="8" t="s">
        <v>1211</v>
      </c>
      <c r="B229" s="8" t="s">
        <v>1212</v>
      </c>
      <c r="C229" s="8" t="s">
        <v>1212</v>
      </c>
      <c r="D229" s="8" t="s">
        <v>862</v>
      </c>
      <c r="E229" s="8">
        <v>4</v>
      </c>
      <c r="F229" s="8" t="s">
        <v>1213</v>
      </c>
      <c r="G229" s="8">
        <v>1</v>
      </c>
      <c r="H229" s="8" t="s">
        <v>657</v>
      </c>
      <c r="I229" s="8">
        <v>3</v>
      </c>
      <c r="J229" s="8" t="s">
        <v>658</v>
      </c>
      <c r="K229" s="8">
        <v>3</v>
      </c>
      <c r="L229" s="8" t="s">
        <v>1214</v>
      </c>
      <c r="M229" s="8">
        <v>3</v>
      </c>
      <c r="N229" s="8" t="s">
        <v>317</v>
      </c>
      <c r="O229" s="8" t="s">
        <v>1151</v>
      </c>
      <c r="P229" s="8" t="s">
        <v>1215</v>
      </c>
      <c r="Q229" s="114" t="s">
        <v>1212</v>
      </c>
      <c r="R229" s="114" t="s">
        <v>1212</v>
      </c>
      <c r="S229" s="8"/>
    </row>
    <row r="230" spans="1:19" ht="18" customHeight="1" x14ac:dyDescent="0.3">
      <c r="A230" s="8" t="s">
        <v>1211</v>
      </c>
      <c r="B230" s="8" t="s">
        <v>1212</v>
      </c>
      <c r="C230" s="8" t="s">
        <v>1212</v>
      </c>
      <c r="D230" s="8" t="s">
        <v>862</v>
      </c>
      <c r="E230" s="8">
        <v>4</v>
      </c>
      <c r="F230" s="8" t="s">
        <v>1213</v>
      </c>
      <c r="G230" s="8">
        <v>1</v>
      </c>
      <c r="H230" s="8" t="s">
        <v>657</v>
      </c>
      <c r="I230" s="8">
        <v>3</v>
      </c>
      <c r="J230" s="8" t="s">
        <v>658</v>
      </c>
      <c r="K230" s="8">
        <v>3</v>
      </c>
      <c r="L230" s="8" t="s">
        <v>1214</v>
      </c>
      <c r="M230" s="8">
        <v>3</v>
      </c>
      <c r="N230" s="8" t="s">
        <v>317</v>
      </c>
      <c r="O230" s="8" t="s">
        <v>1152</v>
      </c>
      <c r="P230" s="8" t="s">
        <v>1215</v>
      </c>
      <c r="Q230" s="114" t="s">
        <v>1212</v>
      </c>
      <c r="R230" s="114" t="s">
        <v>1212</v>
      </c>
      <c r="S230" s="8"/>
    </row>
    <row r="231" spans="1:19" ht="18" customHeight="1" x14ac:dyDescent="0.3">
      <c r="A231" s="8" t="s">
        <v>1211</v>
      </c>
      <c r="B231" s="8" t="s">
        <v>1212</v>
      </c>
      <c r="C231" s="8" t="s">
        <v>1212</v>
      </c>
      <c r="D231" s="8" t="s">
        <v>862</v>
      </c>
      <c r="E231" s="8">
        <v>4</v>
      </c>
      <c r="F231" s="8" t="s">
        <v>1213</v>
      </c>
      <c r="G231" s="8">
        <v>1</v>
      </c>
      <c r="H231" s="8" t="s">
        <v>657</v>
      </c>
      <c r="I231" s="8">
        <v>3</v>
      </c>
      <c r="J231" s="8" t="s">
        <v>658</v>
      </c>
      <c r="K231" s="8">
        <v>3</v>
      </c>
      <c r="L231" s="8" t="s">
        <v>1214</v>
      </c>
      <c r="M231" s="8">
        <v>3</v>
      </c>
      <c r="N231" s="8" t="s">
        <v>317</v>
      </c>
      <c r="O231" s="8" t="s">
        <v>1153</v>
      </c>
      <c r="P231" s="8" t="s">
        <v>1215</v>
      </c>
      <c r="Q231" s="114" t="s">
        <v>1212</v>
      </c>
      <c r="R231" s="114" t="s">
        <v>1212</v>
      </c>
      <c r="S231" s="8"/>
    </row>
    <row r="232" spans="1:19" ht="18" customHeight="1" x14ac:dyDescent="0.3">
      <c r="A232" s="8" t="s">
        <v>1211</v>
      </c>
      <c r="B232" s="8" t="s">
        <v>1212</v>
      </c>
      <c r="C232" s="8" t="s">
        <v>1212</v>
      </c>
      <c r="D232" s="8" t="s">
        <v>862</v>
      </c>
      <c r="E232" s="8">
        <v>4</v>
      </c>
      <c r="F232" s="8" t="s">
        <v>1213</v>
      </c>
      <c r="G232" s="8">
        <v>1</v>
      </c>
      <c r="H232" s="8" t="s">
        <v>657</v>
      </c>
      <c r="I232" s="8">
        <v>3</v>
      </c>
      <c r="J232" s="8" t="s">
        <v>658</v>
      </c>
      <c r="K232" s="8">
        <v>3</v>
      </c>
      <c r="L232" s="8" t="s">
        <v>1214</v>
      </c>
      <c r="M232" s="8">
        <v>3</v>
      </c>
      <c r="N232" s="8" t="s">
        <v>317</v>
      </c>
      <c r="O232" s="8" t="s">
        <v>1154</v>
      </c>
      <c r="P232" s="8" t="s">
        <v>1215</v>
      </c>
      <c r="Q232" s="114" t="s">
        <v>1212</v>
      </c>
      <c r="R232" s="114" t="s">
        <v>1212</v>
      </c>
      <c r="S232" s="8"/>
    </row>
    <row r="233" spans="1:19" ht="18" customHeight="1" x14ac:dyDescent="0.3">
      <c r="A233" s="8" t="s">
        <v>1211</v>
      </c>
      <c r="B233" s="8" t="s">
        <v>1212</v>
      </c>
      <c r="C233" s="8" t="s">
        <v>1212</v>
      </c>
      <c r="D233" s="8" t="s">
        <v>862</v>
      </c>
      <c r="E233" s="8">
        <v>4</v>
      </c>
      <c r="F233" s="8" t="s">
        <v>1213</v>
      </c>
      <c r="G233" s="8">
        <v>1</v>
      </c>
      <c r="H233" s="8" t="s">
        <v>657</v>
      </c>
      <c r="I233" s="8">
        <v>3</v>
      </c>
      <c r="J233" s="8" t="s">
        <v>658</v>
      </c>
      <c r="K233" s="8">
        <v>3</v>
      </c>
      <c r="L233" s="8" t="s">
        <v>1214</v>
      </c>
      <c r="M233" s="8">
        <v>3</v>
      </c>
      <c r="N233" s="8" t="s">
        <v>317</v>
      </c>
      <c r="O233" s="8" t="s">
        <v>1155</v>
      </c>
      <c r="P233" s="8" t="s">
        <v>1215</v>
      </c>
      <c r="Q233" s="114" t="s">
        <v>1212</v>
      </c>
      <c r="R233" s="114" t="s">
        <v>1212</v>
      </c>
      <c r="S233" s="8"/>
    </row>
    <row r="234" spans="1:19" ht="18" customHeight="1" x14ac:dyDescent="0.3">
      <c r="A234" s="8" t="s">
        <v>1211</v>
      </c>
      <c r="B234" s="8" t="s">
        <v>1212</v>
      </c>
      <c r="C234" s="8" t="s">
        <v>1212</v>
      </c>
      <c r="D234" s="8" t="s">
        <v>862</v>
      </c>
      <c r="E234" s="8">
        <v>4</v>
      </c>
      <c r="F234" s="8" t="s">
        <v>1213</v>
      </c>
      <c r="G234" s="8">
        <v>1</v>
      </c>
      <c r="H234" s="8" t="s">
        <v>657</v>
      </c>
      <c r="I234" s="8">
        <v>3</v>
      </c>
      <c r="J234" s="8" t="s">
        <v>658</v>
      </c>
      <c r="K234" s="8">
        <v>3</v>
      </c>
      <c r="L234" s="8" t="s">
        <v>1214</v>
      </c>
      <c r="M234" s="8">
        <v>3</v>
      </c>
      <c r="N234" s="8" t="s">
        <v>317</v>
      </c>
      <c r="O234" s="8" t="s">
        <v>1157</v>
      </c>
      <c r="P234" s="8" t="s">
        <v>1215</v>
      </c>
      <c r="Q234" s="114" t="s">
        <v>1212</v>
      </c>
      <c r="R234" s="114" t="s">
        <v>1212</v>
      </c>
      <c r="S234" s="8"/>
    </row>
    <row r="235" spans="1:19" ht="18" customHeight="1" x14ac:dyDescent="0.3">
      <c r="A235" s="8" t="s">
        <v>1211</v>
      </c>
      <c r="B235" s="8" t="s">
        <v>1212</v>
      </c>
      <c r="C235" s="8" t="s">
        <v>1212</v>
      </c>
      <c r="D235" s="8" t="s">
        <v>862</v>
      </c>
      <c r="E235" s="8">
        <v>4</v>
      </c>
      <c r="F235" s="8" t="s">
        <v>1213</v>
      </c>
      <c r="G235" s="8">
        <v>1</v>
      </c>
      <c r="H235" s="8" t="s">
        <v>657</v>
      </c>
      <c r="I235" s="8">
        <v>3</v>
      </c>
      <c r="J235" s="8" t="s">
        <v>658</v>
      </c>
      <c r="K235" s="8">
        <v>3</v>
      </c>
      <c r="L235" s="8" t="s">
        <v>1214</v>
      </c>
      <c r="M235" s="8">
        <v>3</v>
      </c>
      <c r="N235" s="8" t="s">
        <v>317</v>
      </c>
      <c r="O235" s="8" t="s">
        <v>1179</v>
      </c>
      <c r="P235" s="8" t="s">
        <v>1215</v>
      </c>
      <c r="Q235" s="114" t="s">
        <v>1212</v>
      </c>
      <c r="R235" s="114" t="s">
        <v>1212</v>
      </c>
      <c r="S235" s="8"/>
    </row>
    <row r="236" spans="1:19" ht="18" customHeight="1" x14ac:dyDescent="0.3">
      <c r="A236" s="8" t="s">
        <v>1211</v>
      </c>
      <c r="B236" s="8" t="s">
        <v>1212</v>
      </c>
      <c r="C236" s="8" t="s">
        <v>1212</v>
      </c>
      <c r="D236" s="8" t="s">
        <v>862</v>
      </c>
      <c r="E236" s="8">
        <v>4</v>
      </c>
      <c r="F236" s="8" t="s">
        <v>1213</v>
      </c>
      <c r="G236" s="8">
        <v>1</v>
      </c>
      <c r="H236" s="8" t="s">
        <v>657</v>
      </c>
      <c r="I236" s="8">
        <v>3</v>
      </c>
      <c r="J236" s="8" t="s">
        <v>658</v>
      </c>
      <c r="K236" s="8">
        <v>3</v>
      </c>
      <c r="L236" s="8" t="s">
        <v>1214</v>
      </c>
      <c r="M236" s="8">
        <v>3</v>
      </c>
      <c r="N236" s="8" t="s">
        <v>321</v>
      </c>
      <c r="O236" s="8" t="s">
        <v>1156</v>
      </c>
      <c r="P236" s="8" t="s">
        <v>1215</v>
      </c>
      <c r="Q236" s="114" t="s">
        <v>1212</v>
      </c>
      <c r="R236" s="114" t="s">
        <v>1212</v>
      </c>
      <c r="S236" s="8"/>
    </row>
    <row r="237" spans="1:19" ht="18" customHeight="1" x14ac:dyDescent="0.3">
      <c r="A237" s="8" t="s">
        <v>1211</v>
      </c>
      <c r="B237" s="8" t="s">
        <v>1212</v>
      </c>
      <c r="C237" s="8" t="s">
        <v>1212</v>
      </c>
      <c r="D237" s="8" t="s">
        <v>862</v>
      </c>
      <c r="E237" s="8">
        <v>4</v>
      </c>
      <c r="F237" s="8" t="s">
        <v>1213</v>
      </c>
      <c r="G237" s="8">
        <v>1</v>
      </c>
      <c r="H237" s="8" t="s">
        <v>657</v>
      </c>
      <c r="I237" s="8">
        <v>3</v>
      </c>
      <c r="J237" s="8" t="s">
        <v>658</v>
      </c>
      <c r="K237" s="8">
        <v>3</v>
      </c>
      <c r="L237" s="8" t="s">
        <v>1214</v>
      </c>
      <c r="M237" s="8">
        <v>3</v>
      </c>
      <c r="N237" s="8" t="s">
        <v>321</v>
      </c>
      <c r="O237" s="8" t="s">
        <v>1162</v>
      </c>
      <c r="P237" s="8" t="s">
        <v>1215</v>
      </c>
      <c r="Q237" s="114" t="s">
        <v>1212</v>
      </c>
      <c r="R237" s="114" t="s">
        <v>1212</v>
      </c>
      <c r="S237" s="8"/>
    </row>
    <row r="238" spans="1:19" ht="18" customHeight="1" x14ac:dyDescent="0.3">
      <c r="A238" s="8" t="s">
        <v>1211</v>
      </c>
      <c r="B238" s="8" t="s">
        <v>1212</v>
      </c>
      <c r="C238" s="8" t="s">
        <v>1212</v>
      </c>
      <c r="D238" s="8" t="s">
        <v>862</v>
      </c>
      <c r="E238" s="8">
        <v>4</v>
      </c>
      <c r="F238" s="8" t="s">
        <v>1213</v>
      </c>
      <c r="G238" s="8">
        <v>1</v>
      </c>
      <c r="H238" s="8" t="s">
        <v>657</v>
      </c>
      <c r="I238" s="8">
        <v>3</v>
      </c>
      <c r="J238" s="8" t="s">
        <v>658</v>
      </c>
      <c r="K238" s="8">
        <v>3</v>
      </c>
      <c r="L238" s="8" t="s">
        <v>1214</v>
      </c>
      <c r="M238" s="8">
        <v>3</v>
      </c>
      <c r="N238" s="8" t="s">
        <v>321</v>
      </c>
      <c r="O238" s="8" t="s">
        <v>1177</v>
      </c>
      <c r="P238" s="8" t="s">
        <v>1215</v>
      </c>
      <c r="Q238" s="114" t="s">
        <v>1212</v>
      </c>
      <c r="R238" s="114" t="s">
        <v>1212</v>
      </c>
      <c r="S238" s="8"/>
    </row>
    <row r="239" spans="1:19" ht="18" customHeight="1" x14ac:dyDescent="0.3">
      <c r="A239" s="8" t="s">
        <v>1211</v>
      </c>
      <c r="B239" s="8" t="s">
        <v>1212</v>
      </c>
      <c r="C239" s="8" t="s">
        <v>1212</v>
      </c>
      <c r="D239" s="8" t="s">
        <v>862</v>
      </c>
      <c r="E239" s="8">
        <v>4</v>
      </c>
      <c r="F239" s="8" t="s">
        <v>1213</v>
      </c>
      <c r="G239" s="8">
        <v>1</v>
      </c>
      <c r="H239" s="8" t="s">
        <v>657</v>
      </c>
      <c r="I239" s="8">
        <v>3</v>
      </c>
      <c r="J239" s="8" t="s">
        <v>658</v>
      </c>
      <c r="K239" s="8">
        <v>3</v>
      </c>
      <c r="L239" s="8" t="s">
        <v>1214</v>
      </c>
      <c r="M239" s="8">
        <v>3</v>
      </c>
      <c r="N239" s="8" t="s">
        <v>321</v>
      </c>
      <c r="O239" s="8" t="s">
        <v>1178</v>
      </c>
      <c r="P239" s="8" t="s">
        <v>1215</v>
      </c>
      <c r="Q239" s="114" t="s">
        <v>1212</v>
      </c>
      <c r="R239" s="114" t="s">
        <v>1212</v>
      </c>
      <c r="S239" s="8"/>
    </row>
    <row r="240" spans="1:19" ht="18" customHeight="1" x14ac:dyDescent="0.3">
      <c r="A240" s="8" t="s">
        <v>1211</v>
      </c>
      <c r="B240" s="8" t="s">
        <v>1212</v>
      </c>
      <c r="C240" s="8" t="s">
        <v>1212</v>
      </c>
      <c r="D240" s="8" t="s">
        <v>862</v>
      </c>
      <c r="E240" s="8">
        <v>4</v>
      </c>
      <c r="F240" s="8" t="s">
        <v>1213</v>
      </c>
      <c r="G240" s="8">
        <v>1</v>
      </c>
      <c r="H240" s="8" t="s">
        <v>657</v>
      </c>
      <c r="I240" s="8">
        <v>3</v>
      </c>
      <c r="J240" s="8" t="s">
        <v>658</v>
      </c>
      <c r="K240" s="8">
        <v>3</v>
      </c>
      <c r="L240" s="8" t="s">
        <v>1214</v>
      </c>
      <c r="M240" s="8">
        <v>3</v>
      </c>
      <c r="N240" s="8" t="s">
        <v>319</v>
      </c>
      <c r="O240" s="8" t="s">
        <v>1102</v>
      </c>
      <c r="P240" s="8" t="s">
        <v>1215</v>
      </c>
      <c r="Q240" s="114" t="s">
        <v>1212</v>
      </c>
      <c r="R240" s="114" t="s">
        <v>1212</v>
      </c>
      <c r="S240" s="8"/>
    </row>
    <row r="241" spans="1:19" ht="18" customHeight="1" x14ac:dyDescent="0.3">
      <c r="A241" s="8" t="s">
        <v>1211</v>
      </c>
      <c r="B241" s="8" t="s">
        <v>1212</v>
      </c>
      <c r="C241" s="8" t="s">
        <v>1212</v>
      </c>
      <c r="D241" s="8" t="s">
        <v>862</v>
      </c>
      <c r="E241" s="8">
        <v>4</v>
      </c>
      <c r="F241" s="8" t="s">
        <v>1213</v>
      </c>
      <c r="G241" s="8">
        <v>1</v>
      </c>
      <c r="H241" s="8" t="s">
        <v>657</v>
      </c>
      <c r="I241" s="8">
        <v>3</v>
      </c>
      <c r="J241" s="8" t="s">
        <v>658</v>
      </c>
      <c r="K241" s="8">
        <v>3</v>
      </c>
      <c r="L241" s="8" t="s">
        <v>1214</v>
      </c>
      <c r="M241" s="8">
        <v>3</v>
      </c>
      <c r="N241" s="8" t="s">
        <v>319</v>
      </c>
      <c r="O241" s="8" t="s">
        <v>1103</v>
      </c>
      <c r="P241" s="8" t="s">
        <v>1215</v>
      </c>
      <c r="Q241" s="114" t="s">
        <v>1212</v>
      </c>
      <c r="R241" s="114" t="s">
        <v>1212</v>
      </c>
      <c r="S241" s="8"/>
    </row>
    <row r="242" spans="1:19" ht="18" customHeight="1" x14ac:dyDescent="0.3">
      <c r="A242" s="8" t="s">
        <v>1211</v>
      </c>
      <c r="B242" s="8" t="s">
        <v>1212</v>
      </c>
      <c r="C242" s="8" t="s">
        <v>1212</v>
      </c>
      <c r="D242" s="8" t="s">
        <v>862</v>
      </c>
      <c r="E242" s="8">
        <v>4</v>
      </c>
      <c r="F242" s="8" t="s">
        <v>1213</v>
      </c>
      <c r="G242" s="8">
        <v>1</v>
      </c>
      <c r="H242" s="8" t="s">
        <v>657</v>
      </c>
      <c r="I242" s="8">
        <v>3</v>
      </c>
      <c r="J242" s="8" t="s">
        <v>658</v>
      </c>
      <c r="K242" s="8">
        <v>3</v>
      </c>
      <c r="L242" s="8" t="s">
        <v>1214</v>
      </c>
      <c r="M242" s="8">
        <v>3</v>
      </c>
      <c r="N242" s="8" t="s">
        <v>319</v>
      </c>
      <c r="O242" s="8" t="s">
        <v>1104</v>
      </c>
      <c r="P242" s="8" t="s">
        <v>1215</v>
      </c>
      <c r="Q242" s="114" t="s">
        <v>1212</v>
      </c>
      <c r="R242" s="114" t="s">
        <v>1212</v>
      </c>
      <c r="S242" s="8"/>
    </row>
    <row r="243" spans="1:19" ht="18" customHeight="1" x14ac:dyDescent="0.3">
      <c r="A243" s="8" t="s">
        <v>1211</v>
      </c>
      <c r="B243" s="8" t="s">
        <v>1212</v>
      </c>
      <c r="C243" s="8" t="s">
        <v>1212</v>
      </c>
      <c r="D243" s="8" t="s">
        <v>862</v>
      </c>
      <c r="E243" s="8">
        <v>4</v>
      </c>
      <c r="F243" s="8" t="s">
        <v>1213</v>
      </c>
      <c r="G243" s="8">
        <v>1</v>
      </c>
      <c r="H243" s="8" t="s">
        <v>657</v>
      </c>
      <c r="I243" s="8">
        <v>3</v>
      </c>
      <c r="J243" s="8" t="s">
        <v>658</v>
      </c>
      <c r="K243" s="8">
        <v>3</v>
      </c>
      <c r="L243" s="8" t="s">
        <v>1214</v>
      </c>
      <c r="M243" s="8">
        <v>3</v>
      </c>
      <c r="N243" s="8" t="s">
        <v>319</v>
      </c>
      <c r="O243" s="8" t="s">
        <v>1111</v>
      </c>
      <c r="P243" s="8" t="s">
        <v>1215</v>
      </c>
      <c r="Q243" s="114" t="s">
        <v>1212</v>
      </c>
      <c r="R243" s="114" t="s">
        <v>1212</v>
      </c>
      <c r="S243" s="8"/>
    </row>
    <row r="244" spans="1:19" ht="18" customHeight="1" x14ac:dyDescent="0.3">
      <c r="A244" s="8" t="s">
        <v>1211</v>
      </c>
      <c r="B244" s="8" t="s">
        <v>1212</v>
      </c>
      <c r="C244" s="8" t="s">
        <v>1212</v>
      </c>
      <c r="D244" s="8" t="s">
        <v>862</v>
      </c>
      <c r="E244" s="8">
        <v>4</v>
      </c>
      <c r="F244" s="8" t="s">
        <v>1213</v>
      </c>
      <c r="G244" s="8">
        <v>1</v>
      </c>
      <c r="H244" s="8" t="s">
        <v>657</v>
      </c>
      <c r="I244" s="8">
        <v>3</v>
      </c>
      <c r="J244" s="8" t="s">
        <v>658</v>
      </c>
      <c r="K244" s="8">
        <v>3</v>
      </c>
      <c r="L244" s="8" t="s">
        <v>1214</v>
      </c>
      <c r="M244" s="8">
        <v>3</v>
      </c>
      <c r="N244" s="8" t="s">
        <v>319</v>
      </c>
      <c r="O244" s="8" t="s">
        <v>1148</v>
      </c>
      <c r="P244" s="8" t="s">
        <v>1215</v>
      </c>
      <c r="Q244" s="114" t="s">
        <v>1212</v>
      </c>
      <c r="R244" s="114" t="s">
        <v>1212</v>
      </c>
      <c r="S244" s="8"/>
    </row>
    <row r="245" spans="1:19" ht="18" customHeight="1" x14ac:dyDescent="0.3">
      <c r="A245" s="8" t="s">
        <v>1211</v>
      </c>
      <c r="B245" s="8" t="s">
        <v>1212</v>
      </c>
      <c r="C245" s="8" t="s">
        <v>1212</v>
      </c>
      <c r="D245" s="8" t="s">
        <v>862</v>
      </c>
      <c r="E245" s="8">
        <v>4</v>
      </c>
      <c r="F245" s="8" t="s">
        <v>1213</v>
      </c>
      <c r="G245" s="8">
        <v>1</v>
      </c>
      <c r="H245" s="8" t="s">
        <v>657</v>
      </c>
      <c r="I245" s="8">
        <v>3</v>
      </c>
      <c r="J245" s="8" t="s">
        <v>658</v>
      </c>
      <c r="K245" s="8">
        <v>3</v>
      </c>
      <c r="L245" s="8" t="s">
        <v>1214</v>
      </c>
      <c r="M245" s="8">
        <v>3</v>
      </c>
      <c r="N245" s="8" t="s">
        <v>319</v>
      </c>
      <c r="O245" s="8" t="s">
        <v>1197</v>
      </c>
      <c r="P245" s="8" t="s">
        <v>1215</v>
      </c>
      <c r="Q245" s="114" t="s">
        <v>1212</v>
      </c>
      <c r="R245" s="114" t="s">
        <v>1212</v>
      </c>
      <c r="S245" s="8"/>
    </row>
    <row r="246" spans="1:19" ht="18" customHeight="1" x14ac:dyDescent="0.3">
      <c r="A246" s="8" t="s">
        <v>1211</v>
      </c>
      <c r="B246" s="8" t="s">
        <v>1212</v>
      </c>
      <c r="C246" s="8" t="s">
        <v>1212</v>
      </c>
      <c r="D246" s="8" t="s">
        <v>862</v>
      </c>
      <c r="E246" s="8">
        <v>4</v>
      </c>
      <c r="F246" s="8" t="s">
        <v>1213</v>
      </c>
      <c r="G246" s="8">
        <v>1</v>
      </c>
      <c r="H246" s="8" t="s">
        <v>657</v>
      </c>
      <c r="I246" s="8">
        <v>3</v>
      </c>
      <c r="J246" s="8" t="s">
        <v>658</v>
      </c>
      <c r="K246" s="8">
        <v>3</v>
      </c>
      <c r="L246" s="8" t="s">
        <v>1214</v>
      </c>
      <c r="M246" s="8">
        <v>3</v>
      </c>
      <c r="N246" s="8" t="s">
        <v>319</v>
      </c>
      <c r="O246" s="8" t="s">
        <v>1198</v>
      </c>
      <c r="P246" s="8" t="s">
        <v>1215</v>
      </c>
      <c r="Q246" s="114" t="s">
        <v>1212</v>
      </c>
      <c r="R246" s="114" t="s">
        <v>1212</v>
      </c>
      <c r="S246" s="8"/>
    </row>
    <row r="247" spans="1:19" ht="18" customHeight="1" x14ac:dyDescent="0.3">
      <c r="A247" s="8" t="s">
        <v>1211</v>
      </c>
      <c r="B247" s="8" t="s">
        <v>1212</v>
      </c>
      <c r="C247" s="8" t="s">
        <v>1212</v>
      </c>
      <c r="D247" s="8" t="s">
        <v>862</v>
      </c>
      <c r="E247" s="8">
        <v>4</v>
      </c>
      <c r="F247" s="8" t="s">
        <v>1213</v>
      </c>
      <c r="G247" s="8">
        <v>1</v>
      </c>
      <c r="H247" s="8" t="s">
        <v>657</v>
      </c>
      <c r="I247" s="8">
        <v>3</v>
      </c>
      <c r="J247" s="8" t="s">
        <v>658</v>
      </c>
      <c r="K247" s="8">
        <v>3</v>
      </c>
      <c r="L247" s="8" t="s">
        <v>1214</v>
      </c>
      <c r="M247" s="8">
        <v>3</v>
      </c>
      <c r="N247" s="8" t="s">
        <v>319</v>
      </c>
      <c r="O247" s="8" t="s">
        <v>1199</v>
      </c>
      <c r="P247" s="8" t="s">
        <v>1215</v>
      </c>
      <c r="Q247" s="114" t="s">
        <v>1212</v>
      </c>
      <c r="R247" s="114" t="s">
        <v>1212</v>
      </c>
      <c r="S247" s="8"/>
    </row>
    <row r="248" spans="1:19" ht="18" customHeight="1" x14ac:dyDescent="0.3">
      <c r="A248" s="8" t="s">
        <v>1211</v>
      </c>
      <c r="B248" s="8" t="s">
        <v>1212</v>
      </c>
      <c r="C248" s="8" t="s">
        <v>1212</v>
      </c>
      <c r="D248" s="8" t="s">
        <v>862</v>
      </c>
      <c r="E248" s="8">
        <v>4</v>
      </c>
      <c r="F248" s="8" t="s">
        <v>1213</v>
      </c>
      <c r="G248" s="8">
        <v>1</v>
      </c>
      <c r="H248" s="8" t="s">
        <v>657</v>
      </c>
      <c r="I248" s="8">
        <v>3</v>
      </c>
      <c r="J248" s="8" t="s">
        <v>658</v>
      </c>
      <c r="K248" s="8">
        <v>3</v>
      </c>
      <c r="L248" s="8" t="s">
        <v>1214</v>
      </c>
      <c r="M248" s="8">
        <v>3</v>
      </c>
      <c r="N248" s="8" t="s">
        <v>319</v>
      </c>
      <c r="O248" s="8" t="s">
        <v>1200</v>
      </c>
      <c r="P248" s="8" t="s">
        <v>1215</v>
      </c>
      <c r="Q248" s="114" t="s">
        <v>1212</v>
      </c>
      <c r="R248" s="114" t="s">
        <v>1212</v>
      </c>
      <c r="S248" s="8"/>
    </row>
    <row r="249" spans="1:19" ht="18" customHeight="1" x14ac:dyDescent="0.3">
      <c r="A249" s="8" t="s">
        <v>1211</v>
      </c>
      <c r="B249" s="8" t="s">
        <v>1212</v>
      </c>
      <c r="C249" s="8" t="s">
        <v>1212</v>
      </c>
      <c r="D249" s="8" t="s">
        <v>862</v>
      </c>
      <c r="E249" s="8">
        <v>4</v>
      </c>
      <c r="F249" s="8" t="s">
        <v>1213</v>
      </c>
      <c r="G249" s="8">
        <v>1</v>
      </c>
      <c r="H249" s="8" t="s">
        <v>657</v>
      </c>
      <c r="I249" s="8">
        <v>3</v>
      </c>
      <c r="J249" s="8" t="s">
        <v>658</v>
      </c>
      <c r="K249" s="8">
        <v>3</v>
      </c>
      <c r="L249" s="8" t="s">
        <v>1214</v>
      </c>
      <c r="M249" s="8">
        <v>3</v>
      </c>
      <c r="N249" s="8" t="s">
        <v>319</v>
      </c>
      <c r="O249" s="8" t="s">
        <v>1201</v>
      </c>
      <c r="P249" s="8" t="s">
        <v>1215</v>
      </c>
      <c r="Q249" s="114" t="s">
        <v>1212</v>
      </c>
      <c r="R249" s="114" t="s">
        <v>1212</v>
      </c>
      <c r="S249" s="8"/>
    </row>
    <row r="250" spans="1:19" ht="18" customHeight="1" x14ac:dyDescent="0.3">
      <c r="A250" s="8" t="s">
        <v>1211</v>
      </c>
      <c r="B250" s="8" t="s">
        <v>1212</v>
      </c>
      <c r="C250" s="8" t="s">
        <v>1212</v>
      </c>
      <c r="D250" s="8" t="s">
        <v>862</v>
      </c>
      <c r="E250" s="8">
        <v>4</v>
      </c>
      <c r="F250" s="8" t="s">
        <v>1213</v>
      </c>
      <c r="G250" s="8">
        <v>1</v>
      </c>
      <c r="H250" s="8" t="s">
        <v>657</v>
      </c>
      <c r="I250" s="8">
        <v>3</v>
      </c>
      <c r="J250" s="8" t="s">
        <v>658</v>
      </c>
      <c r="K250" s="8">
        <v>3</v>
      </c>
      <c r="L250" s="8" t="s">
        <v>1214</v>
      </c>
      <c r="M250" s="8">
        <v>3</v>
      </c>
      <c r="N250" s="8" t="s">
        <v>319</v>
      </c>
      <c r="O250" s="8" t="s">
        <v>1202</v>
      </c>
      <c r="P250" s="8" t="s">
        <v>1215</v>
      </c>
      <c r="Q250" s="114" t="s">
        <v>1212</v>
      </c>
      <c r="R250" s="114" t="s">
        <v>1212</v>
      </c>
      <c r="S250" s="8"/>
    </row>
    <row r="251" spans="1:19" ht="18" customHeight="1" x14ac:dyDescent="0.3">
      <c r="A251" s="8" t="s">
        <v>1211</v>
      </c>
      <c r="B251" s="8" t="s">
        <v>1212</v>
      </c>
      <c r="C251" s="8" t="s">
        <v>1212</v>
      </c>
      <c r="D251" s="8" t="s">
        <v>862</v>
      </c>
      <c r="E251" s="8">
        <v>4</v>
      </c>
      <c r="F251" s="8" t="s">
        <v>1213</v>
      </c>
      <c r="G251" s="8">
        <v>1</v>
      </c>
      <c r="H251" s="8" t="s">
        <v>657</v>
      </c>
      <c r="I251" s="8">
        <v>3</v>
      </c>
      <c r="J251" s="8" t="s">
        <v>658</v>
      </c>
      <c r="K251" s="8">
        <v>3</v>
      </c>
      <c r="L251" s="8" t="s">
        <v>1214</v>
      </c>
      <c r="M251" s="8">
        <v>3</v>
      </c>
      <c r="N251" s="8" t="s">
        <v>319</v>
      </c>
      <c r="O251" s="8" t="s">
        <v>1203</v>
      </c>
      <c r="P251" s="8" t="s">
        <v>1215</v>
      </c>
      <c r="Q251" s="114" t="s">
        <v>1212</v>
      </c>
      <c r="R251" s="114" t="s">
        <v>1212</v>
      </c>
      <c r="S251" s="8"/>
    </row>
    <row r="252" spans="1:19" ht="18" customHeight="1" x14ac:dyDescent="0.3">
      <c r="A252" s="8" t="s">
        <v>1211</v>
      </c>
      <c r="B252" s="8" t="s">
        <v>1212</v>
      </c>
      <c r="C252" s="8" t="s">
        <v>1212</v>
      </c>
      <c r="D252" s="8" t="s">
        <v>862</v>
      </c>
      <c r="E252" s="8">
        <v>4</v>
      </c>
      <c r="F252" s="8" t="s">
        <v>1213</v>
      </c>
      <c r="G252" s="8">
        <v>1</v>
      </c>
      <c r="H252" s="8" t="s">
        <v>657</v>
      </c>
      <c r="I252" s="8">
        <v>3</v>
      </c>
      <c r="J252" s="8" t="s">
        <v>658</v>
      </c>
      <c r="K252" s="8">
        <v>3</v>
      </c>
      <c r="L252" s="8" t="s">
        <v>1214</v>
      </c>
      <c r="M252" s="8">
        <v>3</v>
      </c>
      <c r="N252" s="8" t="s">
        <v>371</v>
      </c>
      <c r="O252" s="8" t="s">
        <v>1158</v>
      </c>
      <c r="P252" s="8" t="s">
        <v>1215</v>
      </c>
      <c r="Q252" s="114" t="s">
        <v>1212</v>
      </c>
      <c r="R252" s="114" t="s">
        <v>1212</v>
      </c>
      <c r="S252" s="8"/>
    </row>
    <row r="253" spans="1:19" ht="18" customHeight="1" x14ac:dyDescent="0.3">
      <c r="A253" s="8" t="s">
        <v>1211</v>
      </c>
      <c r="B253" s="8" t="s">
        <v>1212</v>
      </c>
      <c r="C253" s="8" t="s">
        <v>1212</v>
      </c>
      <c r="D253" s="8" t="s">
        <v>862</v>
      </c>
      <c r="E253" s="8">
        <v>4</v>
      </c>
      <c r="F253" s="8" t="s">
        <v>1213</v>
      </c>
      <c r="G253" s="8">
        <v>1</v>
      </c>
      <c r="H253" s="8" t="s">
        <v>657</v>
      </c>
      <c r="I253" s="8">
        <v>3</v>
      </c>
      <c r="J253" s="8" t="s">
        <v>658</v>
      </c>
      <c r="K253" s="8">
        <v>3</v>
      </c>
      <c r="L253" s="8" t="s">
        <v>1214</v>
      </c>
      <c r="M253" s="8">
        <v>3</v>
      </c>
      <c r="N253" s="8" t="s">
        <v>371</v>
      </c>
      <c r="O253" s="8" t="s">
        <v>1163</v>
      </c>
      <c r="P253" s="8" t="s">
        <v>1215</v>
      </c>
      <c r="Q253" s="114" t="s">
        <v>1212</v>
      </c>
      <c r="R253" s="114" t="s">
        <v>1212</v>
      </c>
      <c r="S253" s="8"/>
    </row>
    <row r="254" spans="1:19" ht="18" customHeight="1" x14ac:dyDescent="0.3">
      <c r="A254" s="8" t="s">
        <v>1211</v>
      </c>
      <c r="B254" s="8" t="s">
        <v>1212</v>
      </c>
      <c r="C254" s="8" t="s">
        <v>1212</v>
      </c>
      <c r="D254" s="8" t="s">
        <v>862</v>
      </c>
      <c r="E254" s="8">
        <v>4</v>
      </c>
      <c r="F254" s="8" t="s">
        <v>1213</v>
      </c>
      <c r="G254" s="8">
        <v>1</v>
      </c>
      <c r="H254" s="8" t="s">
        <v>657</v>
      </c>
      <c r="I254" s="8">
        <v>3</v>
      </c>
      <c r="J254" s="8" t="s">
        <v>658</v>
      </c>
      <c r="K254" s="8">
        <v>3</v>
      </c>
      <c r="L254" s="8" t="s">
        <v>1214</v>
      </c>
      <c r="M254" s="8">
        <v>3</v>
      </c>
      <c r="N254" s="8" t="s">
        <v>371</v>
      </c>
      <c r="O254" s="8" t="s">
        <v>1164</v>
      </c>
      <c r="P254" s="8" t="s">
        <v>1215</v>
      </c>
      <c r="Q254" s="114" t="s">
        <v>1212</v>
      </c>
      <c r="R254" s="114" t="s">
        <v>1212</v>
      </c>
      <c r="S254" s="8"/>
    </row>
    <row r="255" spans="1:19" ht="18" customHeight="1" x14ac:dyDescent="0.3">
      <c r="A255" s="8" t="s">
        <v>1211</v>
      </c>
      <c r="B255" s="8" t="s">
        <v>1212</v>
      </c>
      <c r="C255" s="8" t="s">
        <v>1212</v>
      </c>
      <c r="D255" s="8" t="s">
        <v>862</v>
      </c>
      <c r="E255" s="8">
        <v>4</v>
      </c>
      <c r="F255" s="8" t="s">
        <v>1213</v>
      </c>
      <c r="G255" s="8">
        <v>1</v>
      </c>
      <c r="H255" s="8" t="s">
        <v>657</v>
      </c>
      <c r="I255" s="8">
        <v>3</v>
      </c>
      <c r="J255" s="8" t="s">
        <v>658</v>
      </c>
      <c r="K255" s="8">
        <v>3</v>
      </c>
      <c r="L255" s="8" t="s">
        <v>1214</v>
      </c>
      <c r="M255" s="8">
        <v>3</v>
      </c>
      <c r="N255" s="8" t="s">
        <v>371</v>
      </c>
      <c r="O255" s="8" t="s">
        <v>1165</v>
      </c>
      <c r="P255" s="8" t="s">
        <v>1215</v>
      </c>
      <c r="Q255" s="114" t="s">
        <v>1212</v>
      </c>
      <c r="R255" s="114" t="s">
        <v>1212</v>
      </c>
      <c r="S255" s="8"/>
    </row>
    <row r="256" spans="1:19" ht="18" customHeight="1" x14ac:dyDescent="0.3">
      <c r="A256" s="8" t="s">
        <v>1211</v>
      </c>
      <c r="B256" s="8" t="s">
        <v>1212</v>
      </c>
      <c r="C256" s="8" t="s">
        <v>1212</v>
      </c>
      <c r="D256" s="8" t="s">
        <v>862</v>
      </c>
      <c r="E256" s="8">
        <v>4</v>
      </c>
      <c r="F256" s="8" t="s">
        <v>1213</v>
      </c>
      <c r="G256" s="8">
        <v>1</v>
      </c>
      <c r="H256" s="8" t="s">
        <v>657</v>
      </c>
      <c r="I256" s="8">
        <v>3</v>
      </c>
      <c r="J256" s="8" t="s">
        <v>658</v>
      </c>
      <c r="K256" s="8">
        <v>3</v>
      </c>
      <c r="L256" s="8" t="s">
        <v>1214</v>
      </c>
      <c r="M256" s="8">
        <v>3</v>
      </c>
      <c r="N256" s="8" t="s">
        <v>371</v>
      </c>
      <c r="O256" s="8" t="s">
        <v>1166</v>
      </c>
      <c r="P256" s="8" t="s">
        <v>1215</v>
      </c>
      <c r="Q256" s="114" t="s">
        <v>1212</v>
      </c>
      <c r="R256" s="114" t="s">
        <v>1212</v>
      </c>
      <c r="S256" s="8"/>
    </row>
    <row r="257" spans="1:19" ht="18" customHeight="1" x14ac:dyDescent="0.3">
      <c r="A257" s="8" t="s">
        <v>1211</v>
      </c>
      <c r="B257" s="8" t="s">
        <v>1212</v>
      </c>
      <c r="C257" s="8" t="s">
        <v>1212</v>
      </c>
      <c r="D257" s="8" t="s">
        <v>862</v>
      </c>
      <c r="E257" s="8">
        <v>4</v>
      </c>
      <c r="F257" s="8" t="s">
        <v>1213</v>
      </c>
      <c r="G257" s="8">
        <v>1</v>
      </c>
      <c r="H257" s="8" t="s">
        <v>657</v>
      </c>
      <c r="I257" s="8">
        <v>3</v>
      </c>
      <c r="J257" s="8" t="s">
        <v>658</v>
      </c>
      <c r="K257" s="8">
        <v>3</v>
      </c>
      <c r="L257" s="8" t="s">
        <v>1214</v>
      </c>
      <c r="M257" s="8">
        <v>3</v>
      </c>
      <c r="N257" s="8" t="s">
        <v>371</v>
      </c>
      <c r="O257" s="8" t="s">
        <v>1167</v>
      </c>
      <c r="P257" s="8" t="s">
        <v>1215</v>
      </c>
      <c r="Q257" s="114" t="s">
        <v>1212</v>
      </c>
      <c r="R257" s="114" t="s">
        <v>1212</v>
      </c>
      <c r="S257" s="8"/>
    </row>
    <row r="258" spans="1:19" ht="18" customHeight="1" x14ac:dyDescent="0.3">
      <c r="A258" s="8" t="s">
        <v>1211</v>
      </c>
      <c r="B258" s="8" t="s">
        <v>1212</v>
      </c>
      <c r="C258" s="8" t="s">
        <v>1212</v>
      </c>
      <c r="D258" s="8" t="s">
        <v>862</v>
      </c>
      <c r="E258" s="8">
        <v>4</v>
      </c>
      <c r="F258" s="8" t="s">
        <v>1213</v>
      </c>
      <c r="G258" s="8">
        <v>1</v>
      </c>
      <c r="H258" s="8" t="s">
        <v>657</v>
      </c>
      <c r="I258" s="8">
        <v>3</v>
      </c>
      <c r="J258" s="8" t="s">
        <v>658</v>
      </c>
      <c r="K258" s="8">
        <v>3</v>
      </c>
      <c r="L258" s="8" t="s">
        <v>1214</v>
      </c>
      <c r="M258" s="8">
        <v>3</v>
      </c>
      <c r="N258" s="8" t="s">
        <v>371</v>
      </c>
      <c r="O258" s="8" t="s">
        <v>1168</v>
      </c>
      <c r="P258" s="8" t="s">
        <v>1215</v>
      </c>
      <c r="Q258" s="114" t="s">
        <v>1212</v>
      </c>
      <c r="R258" s="114" t="s">
        <v>1212</v>
      </c>
      <c r="S258" s="8"/>
    </row>
    <row r="259" spans="1:19" ht="18" customHeight="1" x14ac:dyDescent="0.3">
      <c r="A259" s="8" t="s">
        <v>1211</v>
      </c>
      <c r="B259" s="8" t="s">
        <v>1212</v>
      </c>
      <c r="C259" s="8" t="s">
        <v>1212</v>
      </c>
      <c r="D259" s="8" t="s">
        <v>862</v>
      </c>
      <c r="E259" s="8">
        <v>4</v>
      </c>
      <c r="F259" s="8" t="s">
        <v>1213</v>
      </c>
      <c r="G259" s="8">
        <v>1</v>
      </c>
      <c r="H259" s="8" t="s">
        <v>657</v>
      </c>
      <c r="I259" s="8">
        <v>3</v>
      </c>
      <c r="J259" s="8" t="s">
        <v>658</v>
      </c>
      <c r="K259" s="8">
        <v>3</v>
      </c>
      <c r="L259" s="8" t="s">
        <v>1214</v>
      </c>
      <c r="M259" s="8">
        <v>3</v>
      </c>
      <c r="N259" s="8" t="s">
        <v>371</v>
      </c>
      <c r="O259" s="8" t="s">
        <v>1169</v>
      </c>
      <c r="P259" s="8" t="s">
        <v>1215</v>
      </c>
      <c r="Q259" s="114" t="s">
        <v>1212</v>
      </c>
      <c r="R259" s="114" t="s">
        <v>1212</v>
      </c>
      <c r="S259" s="8"/>
    </row>
    <row r="260" spans="1:19" ht="18" customHeight="1" x14ac:dyDescent="0.3">
      <c r="A260" s="8" t="s">
        <v>1211</v>
      </c>
      <c r="B260" s="8" t="s">
        <v>1212</v>
      </c>
      <c r="C260" s="8" t="s">
        <v>1212</v>
      </c>
      <c r="D260" s="8" t="s">
        <v>862</v>
      </c>
      <c r="E260" s="8">
        <v>4</v>
      </c>
      <c r="F260" s="8" t="s">
        <v>1213</v>
      </c>
      <c r="G260" s="8">
        <v>1</v>
      </c>
      <c r="H260" s="8" t="s">
        <v>657</v>
      </c>
      <c r="I260" s="8">
        <v>3</v>
      </c>
      <c r="J260" s="8" t="s">
        <v>658</v>
      </c>
      <c r="K260" s="8">
        <v>3</v>
      </c>
      <c r="L260" s="8" t="s">
        <v>1214</v>
      </c>
      <c r="M260" s="8">
        <v>3</v>
      </c>
      <c r="N260" s="8" t="s">
        <v>371</v>
      </c>
      <c r="O260" s="8" t="s">
        <v>1170</v>
      </c>
      <c r="P260" s="8" t="s">
        <v>1215</v>
      </c>
      <c r="Q260" s="114" t="s">
        <v>1212</v>
      </c>
      <c r="R260" s="114" t="s">
        <v>1212</v>
      </c>
      <c r="S260" s="8"/>
    </row>
    <row r="261" spans="1:19" ht="18" customHeight="1" x14ac:dyDescent="0.3">
      <c r="A261" s="8" t="s">
        <v>1211</v>
      </c>
      <c r="B261" s="8" t="s">
        <v>1212</v>
      </c>
      <c r="C261" s="8" t="s">
        <v>1212</v>
      </c>
      <c r="D261" s="8" t="s">
        <v>862</v>
      </c>
      <c r="E261" s="8">
        <v>4</v>
      </c>
      <c r="F261" s="8" t="s">
        <v>1213</v>
      </c>
      <c r="G261" s="8">
        <v>1</v>
      </c>
      <c r="H261" s="8" t="s">
        <v>657</v>
      </c>
      <c r="I261" s="8">
        <v>3</v>
      </c>
      <c r="J261" s="8" t="s">
        <v>658</v>
      </c>
      <c r="K261" s="8">
        <v>3</v>
      </c>
      <c r="L261" s="8" t="s">
        <v>1214</v>
      </c>
      <c r="M261" s="8">
        <v>3</v>
      </c>
      <c r="N261" s="8" t="s">
        <v>371</v>
      </c>
      <c r="O261" s="8" t="s">
        <v>1171</v>
      </c>
      <c r="P261" s="8" t="s">
        <v>1215</v>
      </c>
      <c r="Q261" s="114" t="s">
        <v>1212</v>
      </c>
      <c r="R261" s="114" t="s">
        <v>1212</v>
      </c>
      <c r="S261" s="8"/>
    </row>
    <row r="262" spans="1:19" ht="18" customHeight="1" x14ac:dyDescent="0.3">
      <c r="A262" s="8" t="s">
        <v>1211</v>
      </c>
      <c r="B262" s="8" t="s">
        <v>1212</v>
      </c>
      <c r="C262" s="8" t="s">
        <v>1212</v>
      </c>
      <c r="D262" s="8" t="s">
        <v>862</v>
      </c>
      <c r="E262" s="8">
        <v>4</v>
      </c>
      <c r="F262" s="8" t="s">
        <v>1213</v>
      </c>
      <c r="G262" s="8">
        <v>1</v>
      </c>
      <c r="H262" s="8" t="s">
        <v>657</v>
      </c>
      <c r="I262" s="8">
        <v>3</v>
      </c>
      <c r="J262" s="8" t="s">
        <v>658</v>
      </c>
      <c r="K262" s="8">
        <v>3</v>
      </c>
      <c r="L262" s="8" t="s">
        <v>1214</v>
      </c>
      <c r="M262" s="8">
        <v>3</v>
      </c>
      <c r="N262" s="8" t="s">
        <v>371</v>
      </c>
      <c r="O262" s="8" t="s">
        <v>1172</v>
      </c>
      <c r="P262" s="8" t="s">
        <v>1215</v>
      </c>
      <c r="Q262" s="114" t="s">
        <v>1212</v>
      </c>
      <c r="R262" s="114" t="s">
        <v>1212</v>
      </c>
      <c r="S262" s="8"/>
    </row>
    <row r="263" spans="1:19" ht="18" customHeight="1" x14ac:dyDescent="0.3">
      <c r="A263" s="8" t="s">
        <v>1211</v>
      </c>
      <c r="B263" s="8" t="s">
        <v>1212</v>
      </c>
      <c r="C263" s="8" t="s">
        <v>1212</v>
      </c>
      <c r="D263" s="8" t="s">
        <v>862</v>
      </c>
      <c r="E263" s="8">
        <v>4</v>
      </c>
      <c r="F263" s="8" t="s">
        <v>1213</v>
      </c>
      <c r="G263" s="8">
        <v>1</v>
      </c>
      <c r="H263" s="8" t="s">
        <v>657</v>
      </c>
      <c r="I263" s="8">
        <v>3</v>
      </c>
      <c r="J263" s="8" t="s">
        <v>658</v>
      </c>
      <c r="K263" s="8">
        <v>3</v>
      </c>
      <c r="L263" s="8" t="s">
        <v>1214</v>
      </c>
      <c r="M263" s="8">
        <v>3</v>
      </c>
      <c r="N263" s="8" t="s">
        <v>371</v>
      </c>
      <c r="O263" s="8" t="s">
        <v>1173</v>
      </c>
      <c r="P263" s="8" t="s">
        <v>1215</v>
      </c>
      <c r="Q263" s="114" t="s">
        <v>1212</v>
      </c>
      <c r="R263" s="114" t="s">
        <v>1212</v>
      </c>
      <c r="S263" s="8"/>
    </row>
    <row r="264" spans="1:19" ht="18" customHeight="1" x14ac:dyDescent="0.3">
      <c r="A264" s="8" t="s">
        <v>1211</v>
      </c>
      <c r="B264" s="8" t="s">
        <v>1212</v>
      </c>
      <c r="C264" s="8" t="s">
        <v>1212</v>
      </c>
      <c r="D264" s="8" t="s">
        <v>862</v>
      </c>
      <c r="E264" s="8">
        <v>4</v>
      </c>
      <c r="F264" s="8" t="s">
        <v>1213</v>
      </c>
      <c r="G264" s="8">
        <v>1</v>
      </c>
      <c r="H264" s="8" t="s">
        <v>657</v>
      </c>
      <c r="I264" s="8">
        <v>3</v>
      </c>
      <c r="J264" s="8" t="s">
        <v>658</v>
      </c>
      <c r="K264" s="8">
        <v>3</v>
      </c>
      <c r="L264" s="8" t="s">
        <v>1214</v>
      </c>
      <c r="M264" s="8">
        <v>3</v>
      </c>
      <c r="N264" s="8" t="s">
        <v>371</v>
      </c>
      <c r="O264" s="8" t="s">
        <v>1174</v>
      </c>
      <c r="P264" s="8" t="s">
        <v>1215</v>
      </c>
      <c r="Q264" s="114" t="s">
        <v>1212</v>
      </c>
      <c r="R264" s="114" t="s">
        <v>1212</v>
      </c>
      <c r="S264" s="8"/>
    </row>
    <row r="265" spans="1:19" ht="18" customHeight="1" x14ac:dyDescent="0.3">
      <c r="A265" s="8" t="s">
        <v>1211</v>
      </c>
      <c r="B265" s="8" t="s">
        <v>1212</v>
      </c>
      <c r="C265" s="8" t="s">
        <v>1212</v>
      </c>
      <c r="D265" s="8" t="s">
        <v>862</v>
      </c>
      <c r="E265" s="8">
        <v>4</v>
      </c>
      <c r="F265" s="8" t="s">
        <v>1213</v>
      </c>
      <c r="G265" s="8">
        <v>1</v>
      </c>
      <c r="H265" s="8" t="s">
        <v>657</v>
      </c>
      <c r="I265" s="8">
        <v>3</v>
      </c>
      <c r="J265" s="8" t="s">
        <v>658</v>
      </c>
      <c r="K265" s="8">
        <v>3</v>
      </c>
      <c r="L265" s="8" t="s">
        <v>1214</v>
      </c>
      <c r="M265" s="8">
        <v>3</v>
      </c>
      <c r="N265" s="8" t="s">
        <v>371</v>
      </c>
      <c r="O265" s="8" t="s">
        <v>1175</v>
      </c>
      <c r="P265" s="8" t="s">
        <v>1215</v>
      </c>
      <c r="Q265" s="114" t="s">
        <v>1212</v>
      </c>
      <c r="R265" s="114" t="s">
        <v>1212</v>
      </c>
      <c r="S265" s="8"/>
    </row>
    <row r="266" spans="1:19" ht="18" customHeight="1" x14ac:dyDescent="0.3">
      <c r="A266" s="8" t="s">
        <v>1211</v>
      </c>
      <c r="B266" s="8" t="s">
        <v>1212</v>
      </c>
      <c r="C266" s="8" t="s">
        <v>1212</v>
      </c>
      <c r="D266" s="8" t="s">
        <v>862</v>
      </c>
      <c r="E266" s="8">
        <v>4</v>
      </c>
      <c r="F266" s="8" t="s">
        <v>1213</v>
      </c>
      <c r="G266" s="8">
        <v>1</v>
      </c>
      <c r="H266" s="8" t="s">
        <v>657</v>
      </c>
      <c r="I266" s="8">
        <v>3</v>
      </c>
      <c r="J266" s="8" t="s">
        <v>658</v>
      </c>
      <c r="K266" s="8">
        <v>3</v>
      </c>
      <c r="L266" s="8" t="s">
        <v>1214</v>
      </c>
      <c r="M266" s="8">
        <v>3</v>
      </c>
      <c r="N266" s="8" t="s">
        <v>371</v>
      </c>
      <c r="O266" s="8" t="s">
        <v>1176</v>
      </c>
      <c r="P266" s="8" t="s">
        <v>1215</v>
      </c>
      <c r="Q266" s="114" t="s">
        <v>1212</v>
      </c>
      <c r="R266" s="114" t="s">
        <v>1212</v>
      </c>
      <c r="S266" s="8"/>
    </row>
    <row r="267" spans="1:19" ht="18" customHeight="1" x14ac:dyDescent="0.3">
      <c r="A267" s="8" t="s">
        <v>1211</v>
      </c>
      <c r="B267" s="8" t="s">
        <v>1212</v>
      </c>
      <c r="C267" s="8" t="s">
        <v>1212</v>
      </c>
      <c r="D267" s="8" t="s">
        <v>862</v>
      </c>
      <c r="E267" s="8">
        <v>4</v>
      </c>
      <c r="F267" s="8" t="s">
        <v>1213</v>
      </c>
      <c r="G267" s="8">
        <v>1</v>
      </c>
      <c r="H267" s="8" t="s">
        <v>657</v>
      </c>
      <c r="I267" s="8">
        <v>3</v>
      </c>
      <c r="J267" s="8" t="s">
        <v>658</v>
      </c>
      <c r="K267" s="8">
        <v>3</v>
      </c>
      <c r="L267" s="8" t="s">
        <v>1214</v>
      </c>
      <c r="M267" s="8">
        <v>3</v>
      </c>
      <c r="N267" s="8" t="s">
        <v>371</v>
      </c>
      <c r="O267" s="8" t="s">
        <v>1180</v>
      </c>
      <c r="P267" s="8" t="s">
        <v>1215</v>
      </c>
      <c r="Q267" s="114" t="s">
        <v>1212</v>
      </c>
      <c r="R267" s="114" t="s">
        <v>1212</v>
      </c>
      <c r="S267" s="8"/>
    </row>
    <row r="268" spans="1:19" ht="18" customHeight="1" x14ac:dyDescent="0.3">
      <c r="A268" s="8" t="s">
        <v>1211</v>
      </c>
      <c r="B268" s="8" t="s">
        <v>1212</v>
      </c>
      <c r="C268" s="8" t="s">
        <v>1212</v>
      </c>
      <c r="D268" s="8" t="s">
        <v>862</v>
      </c>
      <c r="E268" s="8">
        <v>4</v>
      </c>
      <c r="F268" s="8" t="s">
        <v>1213</v>
      </c>
      <c r="G268" s="8">
        <v>1</v>
      </c>
      <c r="H268" s="8" t="s">
        <v>657</v>
      </c>
      <c r="I268" s="8">
        <v>3</v>
      </c>
      <c r="J268" s="8" t="s">
        <v>658</v>
      </c>
      <c r="K268" s="8">
        <v>3</v>
      </c>
      <c r="L268" s="8" t="s">
        <v>1214</v>
      </c>
      <c r="M268" s="8">
        <v>3</v>
      </c>
      <c r="N268" s="8" t="s">
        <v>371</v>
      </c>
      <c r="O268" s="8" t="s">
        <v>1181</v>
      </c>
      <c r="P268" s="8" t="s">
        <v>1215</v>
      </c>
      <c r="Q268" s="114" t="s">
        <v>1212</v>
      </c>
      <c r="R268" s="114" t="s">
        <v>1212</v>
      </c>
      <c r="S268" s="8"/>
    </row>
    <row r="269" spans="1:19" ht="18" customHeight="1" x14ac:dyDescent="0.3">
      <c r="A269" s="8" t="s">
        <v>1211</v>
      </c>
      <c r="B269" s="8" t="s">
        <v>1212</v>
      </c>
      <c r="C269" s="8" t="s">
        <v>1212</v>
      </c>
      <c r="D269" s="8" t="s">
        <v>862</v>
      </c>
      <c r="E269" s="8">
        <v>4</v>
      </c>
      <c r="F269" s="8" t="s">
        <v>1213</v>
      </c>
      <c r="G269" s="8">
        <v>1</v>
      </c>
      <c r="H269" s="8" t="s">
        <v>657</v>
      </c>
      <c r="I269" s="8">
        <v>3</v>
      </c>
      <c r="J269" s="8" t="s">
        <v>658</v>
      </c>
      <c r="K269" s="8">
        <v>3</v>
      </c>
      <c r="L269" s="8" t="s">
        <v>1214</v>
      </c>
      <c r="M269" s="8">
        <v>3</v>
      </c>
      <c r="N269" s="8" t="s">
        <v>371</v>
      </c>
      <c r="O269" s="8" t="s">
        <v>1182</v>
      </c>
      <c r="P269" s="8" t="s">
        <v>1215</v>
      </c>
      <c r="Q269" s="114" t="s">
        <v>1212</v>
      </c>
      <c r="R269" s="114" t="s">
        <v>1212</v>
      </c>
      <c r="S269" s="8"/>
    </row>
    <row r="270" spans="1:19" ht="18" customHeight="1" x14ac:dyDescent="0.3">
      <c r="A270" s="8" t="s">
        <v>1211</v>
      </c>
      <c r="B270" s="8" t="s">
        <v>1212</v>
      </c>
      <c r="C270" s="8" t="s">
        <v>1212</v>
      </c>
      <c r="D270" s="8" t="s">
        <v>862</v>
      </c>
      <c r="E270" s="8">
        <v>4</v>
      </c>
      <c r="F270" s="8" t="s">
        <v>1213</v>
      </c>
      <c r="G270" s="8">
        <v>1</v>
      </c>
      <c r="H270" s="8" t="s">
        <v>657</v>
      </c>
      <c r="I270" s="8">
        <v>3</v>
      </c>
      <c r="J270" s="8" t="s">
        <v>658</v>
      </c>
      <c r="K270" s="8">
        <v>3</v>
      </c>
      <c r="L270" s="8" t="s">
        <v>1214</v>
      </c>
      <c r="M270" s="8">
        <v>3</v>
      </c>
      <c r="N270" s="8" t="s">
        <v>371</v>
      </c>
      <c r="O270" s="8" t="s">
        <v>1183</v>
      </c>
      <c r="P270" s="8" t="s">
        <v>1215</v>
      </c>
      <c r="Q270" s="114" t="s">
        <v>1212</v>
      </c>
      <c r="R270" s="114" t="s">
        <v>1212</v>
      </c>
      <c r="S270" s="8"/>
    </row>
    <row r="271" spans="1:19" ht="18" customHeight="1" x14ac:dyDescent="0.3">
      <c r="A271" s="8" t="s">
        <v>1211</v>
      </c>
      <c r="B271" s="8" t="s">
        <v>1212</v>
      </c>
      <c r="C271" s="8" t="s">
        <v>1212</v>
      </c>
      <c r="D271" s="8" t="s">
        <v>862</v>
      </c>
      <c r="E271" s="8">
        <v>4</v>
      </c>
      <c r="F271" s="8" t="s">
        <v>1213</v>
      </c>
      <c r="G271" s="8">
        <v>1</v>
      </c>
      <c r="H271" s="8" t="s">
        <v>657</v>
      </c>
      <c r="I271" s="8">
        <v>3</v>
      </c>
      <c r="J271" s="8" t="s">
        <v>658</v>
      </c>
      <c r="K271" s="8">
        <v>3</v>
      </c>
      <c r="L271" s="8" t="s">
        <v>1214</v>
      </c>
      <c r="M271" s="8">
        <v>3</v>
      </c>
      <c r="N271" s="8" t="s">
        <v>78</v>
      </c>
      <c r="O271" s="8" t="s">
        <v>1097</v>
      </c>
      <c r="P271" s="8" t="s">
        <v>1215</v>
      </c>
      <c r="Q271" s="114" t="s">
        <v>1212</v>
      </c>
      <c r="R271" s="114" t="s">
        <v>1212</v>
      </c>
      <c r="S271" s="8"/>
    </row>
    <row r="272" spans="1:19" ht="18" customHeight="1" x14ac:dyDescent="0.3">
      <c r="A272" s="8" t="s">
        <v>1211</v>
      </c>
      <c r="B272" s="8" t="s">
        <v>1212</v>
      </c>
      <c r="C272" s="8" t="s">
        <v>1212</v>
      </c>
      <c r="D272" s="8" t="s">
        <v>862</v>
      </c>
      <c r="E272" s="8">
        <v>4</v>
      </c>
      <c r="F272" s="8" t="s">
        <v>1213</v>
      </c>
      <c r="G272" s="8">
        <v>1</v>
      </c>
      <c r="H272" s="8" t="s">
        <v>657</v>
      </c>
      <c r="I272" s="8">
        <v>3</v>
      </c>
      <c r="J272" s="8" t="s">
        <v>658</v>
      </c>
      <c r="K272" s="8">
        <v>3</v>
      </c>
      <c r="L272" s="8" t="s">
        <v>1214</v>
      </c>
      <c r="M272" s="8">
        <v>3</v>
      </c>
      <c r="N272" s="8" t="s">
        <v>78</v>
      </c>
      <c r="O272" s="8" t="s">
        <v>1112</v>
      </c>
      <c r="P272" s="8" t="s">
        <v>1215</v>
      </c>
      <c r="Q272" s="114" t="s">
        <v>1212</v>
      </c>
      <c r="R272" s="114" t="s">
        <v>1212</v>
      </c>
      <c r="S272" s="8"/>
    </row>
    <row r="273" spans="1:19" ht="18" customHeight="1" x14ac:dyDescent="0.3">
      <c r="A273" s="8" t="s">
        <v>1211</v>
      </c>
      <c r="B273" s="8" t="s">
        <v>1212</v>
      </c>
      <c r="C273" s="8" t="s">
        <v>1212</v>
      </c>
      <c r="D273" s="8" t="s">
        <v>862</v>
      </c>
      <c r="E273" s="8">
        <v>4</v>
      </c>
      <c r="F273" s="8" t="s">
        <v>1213</v>
      </c>
      <c r="G273" s="8">
        <v>1</v>
      </c>
      <c r="H273" s="8" t="s">
        <v>657</v>
      </c>
      <c r="I273" s="8">
        <v>3</v>
      </c>
      <c r="J273" s="8" t="s">
        <v>658</v>
      </c>
      <c r="K273" s="8">
        <v>3</v>
      </c>
      <c r="L273" s="8" t="s">
        <v>1214</v>
      </c>
      <c r="M273" s="8">
        <v>3</v>
      </c>
      <c r="N273" s="8" t="s">
        <v>78</v>
      </c>
      <c r="O273" s="8" t="s">
        <v>1113</v>
      </c>
      <c r="P273" s="8" t="s">
        <v>1215</v>
      </c>
      <c r="Q273" s="114" t="s">
        <v>1212</v>
      </c>
      <c r="R273" s="114" t="s">
        <v>1212</v>
      </c>
      <c r="S273" s="8"/>
    </row>
    <row r="274" spans="1:19" ht="18" customHeight="1" x14ac:dyDescent="0.3">
      <c r="A274" s="8" t="s">
        <v>1211</v>
      </c>
      <c r="B274" s="8" t="s">
        <v>1212</v>
      </c>
      <c r="C274" s="8" t="s">
        <v>1212</v>
      </c>
      <c r="D274" s="8" t="s">
        <v>862</v>
      </c>
      <c r="E274" s="8">
        <v>4</v>
      </c>
      <c r="F274" s="8" t="s">
        <v>1213</v>
      </c>
      <c r="G274" s="8">
        <v>1</v>
      </c>
      <c r="H274" s="8" t="s">
        <v>657</v>
      </c>
      <c r="I274" s="8">
        <v>3</v>
      </c>
      <c r="J274" s="8" t="s">
        <v>658</v>
      </c>
      <c r="K274" s="8">
        <v>3</v>
      </c>
      <c r="L274" s="8" t="s">
        <v>1214</v>
      </c>
      <c r="M274" s="8">
        <v>3</v>
      </c>
      <c r="N274" s="8" t="s">
        <v>78</v>
      </c>
      <c r="O274" s="8" t="s">
        <v>1114</v>
      </c>
      <c r="P274" s="8" t="s">
        <v>1215</v>
      </c>
      <c r="Q274" s="114" t="s">
        <v>1212</v>
      </c>
      <c r="R274" s="114" t="s">
        <v>1212</v>
      </c>
      <c r="S274" s="8"/>
    </row>
    <row r="275" spans="1:19" ht="18" customHeight="1" x14ac:dyDescent="0.3">
      <c r="A275" s="8" t="s">
        <v>1211</v>
      </c>
      <c r="B275" s="8" t="s">
        <v>1212</v>
      </c>
      <c r="C275" s="8" t="s">
        <v>1212</v>
      </c>
      <c r="D275" s="8" t="s">
        <v>862</v>
      </c>
      <c r="E275" s="8">
        <v>4</v>
      </c>
      <c r="F275" s="8" t="s">
        <v>1213</v>
      </c>
      <c r="G275" s="8">
        <v>1</v>
      </c>
      <c r="H275" s="8" t="s">
        <v>657</v>
      </c>
      <c r="I275" s="8">
        <v>3</v>
      </c>
      <c r="J275" s="8" t="s">
        <v>658</v>
      </c>
      <c r="K275" s="8">
        <v>3</v>
      </c>
      <c r="L275" s="8" t="s">
        <v>1214</v>
      </c>
      <c r="M275" s="8">
        <v>3</v>
      </c>
      <c r="N275" s="8" t="s">
        <v>78</v>
      </c>
      <c r="O275" s="8" t="s">
        <v>1115</v>
      </c>
      <c r="P275" s="8" t="s">
        <v>1215</v>
      </c>
      <c r="Q275" s="114" t="s">
        <v>1212</v>
      </c>
      <c r="R275" s="114" t="s">
        <v>1212</v>
      </c>
      <c r="S275" s="8"/>
    </row>
    <row r="276" spans="1:19" ht="18" customHeight="1" x14ac:dyDescent="0.3">
      <c r="A276" s="8" t="s">
        <v>1211</v>
      </c>
      <c r="B276" s="8" t="s">
        <v>1212</v>
      </c>
      <c r="C276" s="8" t="s">
        <v>1212</v>
      </c>
      <c r="D276" s="8" t="s">
        <v>862</v>
      </c>
      <c r="E276" s="8">
        <v>4</v>
      </c>
      <c r="F276" s="8" t="s">
        <v>1213</v>
      </c>
      <c r="G276" s="8">
        <v>1</v>
      </c>
      <c r="H276" s="8" t="s">
        <v>657</v>
      </c>
      <c r="I276" s="8">
        <v>3</v>
      </c>
      <c r="J276" s="8" t="s">
        <v>658</v>
      </c>
      <c r="K276" s="8">
        <v>3</v>
      </c>
      <c r="L276" s="8" t="s">
        <v>1214</v>
      </c>
      <c r="M276" s="8">
        <v>3</v>
      </c>
      <c r="N276" s="8" t="s">
        <v>78</v>
      </c>
      <c r="O276" s="8" t="s">
        <v>1116</v>
      </c>
      <c r="P276" s="8" t="s">
        <v>1215</v>
      </c>
      <c r="Q276" s="114" t="s">
        <v>1212</v>
      </c>
      <c r="R276" s="114" t="s">
        <v>1212</v>
      </c>
      <c r="S276" s="8"/>
    </row>
    <row r="277" spans="1:19" ht="18" customHeight="1" x14ac:dyDescent="0.3">
      <c r="A277" s="8" t="s">
        <v>1211</v>
      </c>
      <c r="B277" s="8" t="s">
        <v>1212</v>
      </c>
      <c r="C277" s="8" t="s">
        <v>1212</v>
      </c>
      <c r="D277" s="8" t="s">
        <v>862</v>
      </c>
      <c r="E277" s="8">
        <v>4</v>
      </c>
      <c r="F277" s="8" t="s">
        <v>1213</v>
      </c>
      <c r="G277" s="8">
        <v>1</v>
      </c>
      <c r="H277" s="8" t="s">
        <v>657</v>
      </c>
      <c r="I277" s="8">
        <v>3</v>
      </c>
      <c r="J277" s="8" t="s">
        <v>658</v>
      </c>
      <c r="K277" s="8">
        <v>3</v>
      </c>
      <c r="L277" s="8" t="s">
        <v>1214</v>
      </c>
      <c r="M277" s="8">
        <v>3</v>
      </c>
      <c r="N277" s="8" t="s">
        <v>78</v>
      </c>
      <c r="O277" s="8" t="s">
        <v>1117</v>
      </c>
      <c r="P277" s="8" t="s">
        <v>1215</v>
      </c>
      <c r="Q277" s="114" t="s">
        <v>1212</v>
      </c>
      <c r="R277" s="114" t="s">
        <v>1212</v>
      </c>
      <c r="S277" s="8"/>
    </row>
    <row r="278" spans="1:19" ht="18" customHeight="1" x14ac:dyDescent="0.3">
      <c r="A278" s="8" t="s">
        <v>1211</v>
      </c>
      <c r="B278" s="8" t="s">
        <v>1212</v>
      </c>
      <c r="C278" s="8" t="s">
        <v>1212</v>
      </c>
      <c r="D278" s="8" t="s">
        <v>862</v>
      </c>
      <c r="E278" s="8">
        <v>4</v>
      </c>
      <c r="F278" s="8" t="s">
        <v>1213</v>
      </c>
      <c r="G278" s="8">
        <v>1</v>
      </c>
      <c r="H278" s="8" t="s">
        <v>657</v>
      </c>
      <c r="I278" s="8">
        <v>3</v>
      </c>
      <c r="J278" s="8" t="s">
        <v>658</v>
      </c>
      <c r="K278" s="8">
        <v>3</v>
      </c>
      <c r="L278" s="8" t="s">
        <v>1214</v>
      </c>
      <c r="M278" s="8">
        <v>3</v>
      </c>
      <c r="N278" s="8" t="s">
        <v>78</v>
      </c>
      <c r="O278" s="8" t="s">
        <v>1119</v>
      </c>
      <c r="P278" s="8" t="s">
        <v>1215</v>
      </c>
      <c r="Q278" s="114" t="s">
        <v>1212</v>
      </c>
      <c r="R278" s="114" t="s">
        <v>1212</v>
      </c>
      <c r="S278" s="8"/>
    </row>
    <row r="279" spans="1:19" ht="18" customHeight="1" x14ac:dyDescent="0.3">
      <c r="A279" s="8" t="s">
        <v>1211</v>
      </c>
      <c r="B279" s="8" t="s">
        <v>1212</v>
      </c>
      <c r="C279" s="8" t="s">
        <v>1212</v>
      </c>
      <c r="D279" s="8" t="s">
        <v>862</v>
      </c>
      <c r="E279" s="8">
        <v>4</v>
      </c>
      <c r="F279" s="8" t="s">
        <v>1213</v>
      </c>
      <c r="G279" s="8">
        <v>1</v>
      </c>
      <c r="H279" s="8" t="s">
        <v>657</v>
      </c>
      <c r="I279" s="8">
        <v>3</v>
      </c>
      <c r="J279" s="8" t="s">
        <v>658</v>
      </c>
      <c r="K279" s="8">
        <v>3</v>
      </c>
      <c r="L279" s="8" t="s">
        <v>1214</v>
      </c>
      <c r="M279" s="8">
        <v>3</v>
      </c>
      <c r="N279" s="8" t="s">
        <v>78</v>
      </c>
      <c r="O279" s="8" t="s">
        <v>1120</v>
      </c>
      <c r="P279" s="8" t="s">
        <v>1215</v>
      </c>
      <c r="Q279" s="114" t="s">
        <v>1212</v>
      </c>
      <c r="R279" s="114" t="s">
        <v>1212</v>
      </c>
      <c r="S279" s="8"/>
    </row>
    <row r="280" spans="1:19" ht="18" customHeight="1" x14ac:dyDescent="0.3">
      <c r="A280" s="8" t="s">
        <v>1211</v>
      </c>
      <c r="B280" s="8" t="s">
        <v>1212</v>
      </c>
      <c r="C280" s="8" t="s">
        <v>1212</v>
      </c>
      <c r="D280" s="8" t="s">
        <v>862</v>
      </c>
      <c r="E280" s="8">
        <v>4</v>
      </c>
      <c r="F280" s="8" t="s">
        <v>1213</v>
      </c>
      <c r="G280" s="8">
        <v>1</v>
      </c>
      <c r="H280" s="8" t="s">
        <v>657</v>
      </c>
      <c r="I280" s="8">
        <v>3</v>
      </c>
      <c r="J280" s="8" t="s">
        <v>658</v>
      </c>
      <c r="K280" s="8">
        <v>3</v>
      </c>
      <c r="L280" s="8" t="s">
        <v>1214</v>
      </c>
      <c r="M280" s="8">
        <v>3</v>
      </c>
      <c r="N280" s="8" t="s">
        <v>78</v>
      </c>
      <c r="O280" s="8" t="s">
        <v>1121</v>
      </c>
      <c r="P280" s="8" t="s">
        <v>1215</v>
      </c>
      <c r="Q280" s="114" t="s">
        <v>1212</v>
      </c>
      <c r="R280" s="114" t="s">
        <v>1212</v>
      </c>
      <c r="S280" s="8"/>
    </row>
    <row r="281" spans="1:19" ht="18" customHeight="1" x14ac:dyDescent="0.3">
      <c r="A281" s="8" t="s">
        <v>1211</v>
      </c>
      <c r="B281" s="8" t="s">
        <v>1212</v>
      </c>
      <c r="C281" s="8" t="s">
        <v>1212</v>
      </c>
      <c r="D281" s="8" t="s">
        <v>862</v>
      </c>
      <c r="E281" s="8">
        <v>4</v>
      </c>
      <c r="F281" s="8" t="s">
        <v>1213</v>
      </c>
      <c r="G281" s="8">
        <v>1</v>
      </c>
      <c r="H281" s="8" t="s">
        <v>657</v>
      </c>
      <c r="I281" s="8">
        <v>3</v>
      </c>
      <c r="J281" s="8" t="s">
        <v>658</v>
      </c>
      <c r="K281" s="8">
        <v>3</v>
      </c>
      <c r="L281" s="8" t="s">
        <v>1214</v>
      </c>
      <c r="M281" s="8">
        <v>3</v>
      </c>
      <c r="N281" s="8" t="s">
        <v>78</v>
      </c>
      <c r="O281" s="8" t="s">
        <v>1122</v>
      </c>
      <c r="P281" s="8" t="s">
        <v>1215</v>
      </c>
      <c r="Q281" s="114" t="s">
        <v>1212</v>
      </c>
      <c r="R281" s="114" t="s">
        <v>1212</v>
      </c>
      <c r="S281" s="8"/>
    </row>
    <row r="282" spans="1:19" ht="18" customHeight="1" x14ac:dyDescent="0.3">
      <c r="A282" s="8" t="s">
        <v>1211</v>
      </c>
      <c r="B282" s="8" t="s">
        <v>1212</v>
      </c>
      <c r="C282" s="8" t="s">
        <v>1212</v>
      </c>
      <c r="D282" s="8" t="s">
        <v>862</v>
      </c>
      <c r="E282" s="8">
        <v>4</v>
      </c>
      <c r="F282" s="8" t="s">
        <v>1213</v>
      </c>
      <c r="G282" s="8">
        <v>1</v>
      </c>
      <c r="H282" s="8" t="s">
        <v>657</v>
      </c>
      <c r="I282" s="8">
        <v>3</v>
      </c>
      <c r="J282" s="8" t="s">
        <v>658</v>
      </c>
      <c r="K282" s="8">
        <v>3</v>
      </c>
      <c r="L282" s="8" t="s">
        <v>1214</v>
      </c>
      <c r="M282" s="8">
        <v>3</v>
      </c>
      <c r="N282" s="8" t="s">
        <v>78</v>
      </c>
      <c r="O282" s="8" t="s">
        <v>1123</v>
      </c>
      <c r="P282" s="8" t="s">
        <v>1215</v>
      </c>
      <c r="Q282" s="114" t="s">
        <v>1212</v>
      </c>
      <c r="R282" s="114" t="s">
        <v>1212</v>
      </c>
      <c r="S282" s="8"/>
    </row>
    <row r="283" spans="1:19" ht="18" customHeight="1" x14ac:dyDescent="0.3">
      <c r="A283" s="8" t="s">
        <v>1211</v>
      </c>
      <c r="B283" s="8" t="s">
        <v>1212</v>
      </c>
      <c r="C283" s="8" t="s">
        <v>1212</v>
      </c>
      <c r="D283" s="8" t="s">
        <v>862</v>
      </c>
      <c r="E283" s="8">
        <v>4</v>
      </c>
      <c r="F283" s="8" t="s">
        <v>1213</v>
      </c>
      <c r="G283" s="8">
        <v>1</v>
      </c>
      <c r="H283" s="8" t="s">
        <v>657</v>
      </c>
      <c r="I283" s="8">
        <v>3</v>
      </c>
      <c r="J283" s="8" t="s">
        <v>658</v>
      </c>
      <c r="K283" s="8">
        <v>3</v>
      </c>
      <c r="L283" s="8" t="s">
        <v>1214</v>
      </c>
      <c r="M283" s="8">
        <v>3</v>
      </c>
      <c r="N283" s="8" t="s">
        <v>78</v>
      </c>
      <c r="O283" s="8" t="s">
        <v>1124</v>
      </c>
      <c r="P283" s="8" t="s">
        <v>1215</v>
      </c>
      <c r="Q283" s="114" t="s">
        <v>1212</v>
      </c>
      <c r="R283" s="114" t="s">
        <v>1212</v>
      </c>
      <c r="S283" s="8"/>
    </row>
    <row r="284" spans="1:19" ht="18" customHeight="1" x14ac:dyDescent="0.3">
      <c r="A284" s="8" t="s">
        <v>1211</v>
      </c>
      <c r="B284" s="8" t="s">
        <v>1212</v>
      </c>
      <c r="C284" s="8" t="s">
        <v>1212</v>
      </c>
      <c r="D284" s="8" t="s">
        <v>862</v>
      </c>
      <c r="E284" s="8">
        <v>4</v>
      </c>
      <c r="F284" s="8" t="s">
        <v>1213</v>
      </c>
      <c r="G284" s="8">
        <v>1</v>
      </c>
      <c r="H284" s="8" t="s">
        <v>657</v>
      </c>
      <c r="I284" s="8">
        <v>3</v>
      </c>
      <c r="J284" s="8" t="s">
        <v>658</v>
      </c>
      <c r="K284" s="8">
        <v>3</v>
      </c>
      <c r="L284" s="8" t="s">
        <v>1214</v>
      </c>
      <c r="M284" s="8">
        <v>3</v>
      </c>
      <c r="N284" s="8" t="s">
        <v>78</v>
      </c>
      <c r="O284" s="8" t="s">
        <v>1129</v>
      </c>
      <c r="P284" s="8" t="s">
        <v>1215</v>
      </c>
      <c r="Q284" s="114" t="s">
        <v>1212</v>
      </c>
      <c r="R284" s="114" t="s">
        <v>1212</v>
      </c>
      <c r="S284" s="8"/>
    </row>
    <row r="285" spans="1:19" ht="18" customHeight="1" x14ac:dyDescent="0.3">
      <c r="A285" s="8" t="s">
        <v>1211</v>
      </c>
      <c r="B285" s="8" t="s">
        <v>1212</v>
      </c>
      <c r="C285" s="8" t="s">
        <v>1212</v>
      </c>
      <c r="D285" s="8" t="s">
        <v>862</v>
      </c>
      <c r="E285" s="8">
        <v>4</v>
      </c>
      <c r="F285" s="8" t="s">
        <v>1213</v>
      </c>
      <c r="G285" s="8">
        <v>1</v>
      </c>
      <c r="H285" s="8" t="s">
        <v>657</v>
      </c>
      <c r="I285" s="8">
        <v>3</v>
      </c>
      <c r="J285" s="8" t="s">
        <v>658</v>
      </c>
      <c r="K285" s="8">
        <v>3</v>
      </c>
      <c r="L285" s="8" t="s">
        <v>1214</v>
      </c>
      <c r="M285" s="8">
        <v>3</v>
      </c>
      <c r="N285" s="8" t="s">
        <v>78</v>
      </c>
      <c r="O285" s="8" t="s">
        <v>1133</v>
      </c>
      <c r="P285" s="8" t="s">
        <v>1215</v>
      </c>
      <c r="Q285" s="114" t="s">
        <v>1212</v>
      </c>
      <c r="R285" s="114" t="s">
        <v>1212</v>
      </c>
      <c r="S285" s="8"/>
    </row>
    <row r="286" spans="1:19" ht="18" customHeight="1" x14ac:dyDescent="0.3">
      <c r="A286" s="8" t="s">
        <v>1211</v>
      </c>
      <c r="B286" s="8" t="s">
        <v>1212</v>
      </c>
      <c r="C286" s="8" t="s">
        <v>1212</v>
      </c>
      <c r="D286" s="8" t="s">
        <v>862</v>
      </c>
      <c r="E286" s="8">
        <v>4</v>
      </c>
      <c r="F286" s="8" t="s">
        <v>1213</v>
      </c>
      <c r="G286" s="8">
        <v>1</v>
      </c>
      <c r="H286" s="8" t="s">
        <v>657</v>
      </c>
      <c r="I286" s="8">
        <v>3</v>
      </c>
      <c r="J286" s="8" t="s">
        <v>658</v>
      </c>
      <c r="K286" s="8">
        <v>3</v>
      </c>
      <c r="L286" s="8" t="s">
        <v>1214</v>
      </c>
      <c r="M286" s="8">
        <v>3</v>
      </c>
      <c r="N286" s="8" t="s">
        <v>78</v>
      </c>
      <c r="O286" s="8" t="s">
        <v>1134</v>
      </c>
      <c r="P286" s="8" t="s">
        <v>1215</v>
      </c>
      <c r="Q286" s="114" t="s">
        <v>1212</v>
      </c>
      <c r="R286" s="114" t="s">
        <v>1212</v>
      </c>
      <c r="S286" s="8"/>
    </row>
    <row r="287" spans="1:19" ht="18" customHeight="1" x14ac:dyDescent="0.3">
      <c r="A287" s="8" t="s">
        <v>1211</v>
      </c>
      <c r="B287" s="8" t="s">
        <v>1212</v>
      </c>
      <c r="C287" s="8" t="s">
        <v>1212</v>
      </c>
      <c r="D287" s="8" t="s">
        <v>862</v>
      </c>
      <c r="E287" s="8">
        <v>4</v>
      </c>
      <c r="F287" s="8" t="s">
        <v>1213</v>
      </c>
      <c r="G287" s="8">
        <v>1</v>
      </c>
      <c r="H287" s="8" t="s">
        <v>657</v>
      </c>
      <c r="I287" s="8">
        <v>3</v>
      </c>
      <c r="J287" s="8" t="s">
        <v>658</v>
      </c>
      <c r="K287" s="8">
        <v>3</v>
      </c>
      <c r="L287" s="8" t="s">
        <v>1214</v>
      </c>
      <c r="M287" s="8">
        <v>3</v>
      </c>
      <c r="N287" s="8" t="s">
        <v>78</v>
      </c>
      <c r="O287" s="8" t="s">
        <v>1135</v>
      </c>
      <c r="P287" s="8" t="s">
        <v>1215</v>
      </c>
      <c r="Q287" s="114" t="s">
        <v>1212</v>
      </c>
      <c r="R287" s="114" t="s">
        <v>1212</v>
      </c>
      <c r="S287" s="8"/>
    </row>
    <row r="288" spans="1:19" ht="18" customHeight="1" x14ac:dyDescent="0.3">
      <c r="A288" s="8" t="s">
        <v>1211</v>
      </c>
      <c r="B288" s="8" t="s">
        <v>1212</v>
      </c>
      <c r="C288" s="8" t="s">
        <v>1212</v>
      </c>
      <c r="D288" s="8" t="s">
        <v>862</v>
      </c>
      <c r="E288" s="8">
        <v>4</v>
      </c>
      <c r="F288" s="8" t="s">
        <v>1213</v>
      </c>
      <c r="G288" s="8">
        <v>1</v>
      </c>
      <c r="H288" s="8" t="s">
        <v>657</v>
      </c>
      <c r="I288" s="8">
        <v>3</v>
      </c>
      <c r="J288" s="8" t="s">
        <v>658</v>
      </c>
      <c r="K288" s="8">
        <v>3</v>
      </c>
      <c r="L288" s="8" t="s">
        <v>1214</v>
      </c>
      <c r="M288" s="8">
        <v>3</v>
      </c>
      <c r="N288" s="8" t="s">
        <v>78</v>
      </c>
      <c r="O288" s="8" t="s">
        <v>1136</v>
      </c>
      <c r="P288" s="8" t="s">
        <v>1215</v>
      </c>
      <c r="Q288" s="114" t="s">
        <v>1212</v>
      </c>
      <c r="R288" s="114" t="s">
        <v>1212</v>
      </c>
      <c r="S288" s="8"/>
    </row>
    <row r="289" spans="1:19" ht="18" customHeight="1" x14ac:dyDescent="0.3">
      <c r="A289" s="8" t="s">
        <v>1211</v>
      </c>
      <c r="B289" s="8" t="s">
        <v>1212</v>
      </c>
      <c r="C289" s="8" t="s">
        <v>1212</v>
      </c>
      <c r="D289" s="8" t="s">
        <v>862</v>
      </c>
      <c r="E289" s="8">
        <v>4</v>
      </c>
      <c r="F289" s="8" t="s">
        <v>1213</v>
      </c>
      <c r="G289" s="8">
        <v>1</v>
      </c>
      <c r="H289" s="8" t="s">
        <v>657</v>
      </c>
      <c r="I289" s="8">
        <v>3</v>
      </c>
      <c r="J289" s="8" t="s">
        <v>658</v>
      </c>
      <c r="K289" s="8">
        <v>3</v>
      </c>
      <c r="L289" s="8" t="s">
        <v>1214</v>
      </c>
      <c r="M289" s="8">
        <v>3</v>
      </c>
      <c r="N289" s="8" t="s">
        <v>78</v>
      </c>
      <c r="O289" s="8" t="s">
        <v>1137</v>
      </c>
      <c r="P289" s="8" t="s">
        <v>1215</v>
      </c>
      <c r="Q289" s="114" t="s">
        <v>1212</v>
      </c>
      <c r="R289" s="114" t="s">
        <v>1212</v>
      </c>
      <c r="S289" s="8"/>
    </row>
    <row r="290" spans="1:19" ht="18" customHeight="1" x14ac:dyDescent="0.3">
      <c r="A290" s="8" t="s">
        <v>1211</v>
      </c>
      <c r="B290" s="8" t="s">
        <v>1212</v>
      </c>
      <c r="C290" s="8" t="s">
        <v>1212</v>
      </c>
      <c r="D290" s="8" t="s">
        <v>862</v>
      </c>
      <c r="E290" s="8">
        <v>4</v>
      </c>
      <c r="F290" s="8" t="s">
        <v>1213</v>
      </c>
      <c r="G290" s="8">
        <v>1</v>
      </c>
      <c r="H290" s="8" t="s">
        <v>657</v>
      </c>
      <c r="I290" s="8">
        <v>3</v>
      </c>
      <c r="J290" s="8" t="s">
        <v>658</v>
      </c>
      <c r="K290" s="8">
        <v>3</v>
      </c>
      <c r="L290" s="8" t="s">
        <v>1214</v>
      </c>
      <c r="M290" s="8">
        <v>3</v>
      </c>
      <c r="N290" s="8" t="s">
        <v>78</v>
      </c>
      <c r="O290" s="8" t="s">
        <v>1138</v>
      </c>
      <c r="P290" s="8" t="s">
        <v>1215</v>
      </c>
      <c r="Q290" s="114" t="s">
        <v>1212</v>
      </c>
      <c r="R290" s="114" t="s">
        <v>1212</v>
      </c>
      <c r="S290" s="8"/>
    </row>
    <row r="291" spans="1:19" ht="18" customHeight="1" x14ac:dyDescent="0.3">
      <c r="A291" s="8" t="s">
        <v>1211</v>
      </c>
      <c r="B291" s="8" t="s">
        <v>1212</v>
      </c>
      <c r="C291" s="8" t="s">
        <v>1212</v>
      </c>
      <c r="D291" s="8" t="s">
        <v>862</v>
      </c>
      <c r="E291" s="8">
        <v>4</v>
      </c>
      <c r="F291" s="8" t="s">
        <v>1213</v>
      </c>
      <c r="G291" s="8">
        <v>1</v>
      </c>
      <c r="H291" s="8" t="s">
        <v>657</v>
      </c>
      <c r="I291" s="8">
        <v>3</v>
      </c>
      <c r="J291" s="8" t="s">
        <v>658</v>
      </c>
      <c r="K291" s="8">
        <v>3</v>
      </c>
      <c r="L291" s="8" t="s">
        <v>1214</v>
      </c>
      <c r="M291" s="8">
        <v>3</v>
      </c>
      <c r="N291" s="8" t="s">
        <v>78</v>
      </c>
      <c r="O291" s="8" t="s">
        <v>1139</v>
      </c>
      <c r="P291" s="8" t="s">
        <v>1215</v>
      </c>
      <c r="Q291" s="114" t="s">
        <v>1212</v>
      </c>
      <c r="R291" s="114" t="s">
        <v>1212</v>
      </c>
      <c r="S291" s="8"/>
    </row>
    <row r="292" spans="1:19" ht="18" customHeight="1" x14ac:dyDescent="0.3">
      <c r="A292" s="8" t="s">
        <v>1211</v>
      </c>
      <c r="B292" s="8" t="s">
        <v>1212</v>
      </c>
      <c r="C292" s="8" t="s">
        <v>1212</v>
      </c>
      <c r="D292" s="8" t="s">
        <v>862</v>
      </c>
      <c r="E292" s="8">
        <v>4</v>
      </c>
      <c r="F292" s="8" t="s">
        <v>1213</v>
      </c>
      <c r="G292" s="8">
        <v>1</v>
      </c>
      <c r="H292" s="8" t="s">
        <v>657</v>
      </c>
      <c r="I292" s="8">
        <v>3</v>
      </c>
      <c r="J292" s="8" t="s">
        <v>658</v>
      </c>
      <c r="K292" s="8">
        <v>3</v>
      </c>
      <c r="L292" s="8" t="s">
        <v>1214</v>
      </c>
      <c r="M292" s="8">
        <v>3</v>
      </c>
      <c r="N292" s="8" t="s">
        <v>78</v>
      </c>
      <c r="O292" s="8" t="s">
        <v>1189</v>
      </c>
      <c r="P292" s="8" t="s">
        <v>1215</v>
      </c>
      <c r="Q292" s="114" t="s">
        <v>1212</v>
      </c>
      <c r="R292" s="114" t="s">
        <v>1212</v>
      </c>
      <c r="S292" s="8"/>
    </row>
    <row r="293" spans="1:19" ht="18" customHeight="1" x14ac:dyDescent="0.3">
      <c r="A293" s="8" t="s">
        <v>1211</v>
      </c>
      <c r="B293" s="8" t="s">
        <v>1212</v>
      </c>
      <c r="C293" s="8" t="s">
        <v>1212</v>
      </c>
      <c r="D293" s="8" t="s">
        <v>862</v>
      </c>
      <c r="E293" s="8">
        <v>4</v>
      </c>
      <c r="F293" s="8" t="s">
        <v>1213</v>
      </c>
      <c r="G293" s="8">
        <v>1</v>
      </c>
      <c r="H293" s="8" t="s">
        <v>657</v>
      </c>
      <c r="I293" s="8">
        <v>3</v>
      </c>
      <c r="J293" s="8" t="s">
        <v>658</v>
      </c>
      <c r="K293" s="8">
        <v>3</v>
      </c>
      <c r="L293" s="8" t="s">
        <v>1214</v>
      </c>
      <c r="M293" s="8">
        <v>3</v>
      </c>
      <c r="N293" s="8" t="s">
        <v>318</v>
      </c>
      <c r="O293" s="8" t="s">
        <v>1150</v>
      </c>
      <c r="P293" s="8" t="s">
        <v>1215</v>
      </c>
      <c r="Q293" s="114" t="s">
        <v>1212</v>
      </c>
      <c r="R293" s="114" t="s">
        <v>1212</v>
      </c>
      <c r="S293" s="8"/>
    </row>
    <row r="294" spans="1:19" ht="18" customHeight="1" x14ac:dyDescent="0.3">
      <c r="A294" s="8" t="s">
        <v>1211</v>
      </c>
      <c r="B294" s="8" t="s">
        <v>1212</v>
      </c>
      <c r="C294" s="8" t="s">
        <v>1212</v>
      </c>
      <c r="D294" s="8" t="s">
        <v>862</v>
      </c>
      <c r="E294" s="8">
        <v>4</v>
      </c>
      <c r="F294" s="8" t="s">
        <v>1213</v>
      </c>
      <c r="G294" s="8">
        <v>1</v>
      </c>
      <c r="H294" s="8" t="s">
        <v>657</v>
      </c>
      <c r="I294" s="8">
        <v>3</v>
      </c>
      <c r="J294" s="8" t="s">
        <v>658</v>
      </c>
      <c r="K294" s="8">
        <v>3</v>
      </c>
      <c r="L294" s="8" t="s">
        <v>1214</v>
      </c>
      <c r="M294" s="8">
        <v>3</v>
      </c>
      <c r="N294" s="8" t="s">
        <v>318</v>
      </c>
      <c r="O294" s="8" t="s">
        <v>1160</v>
      </c>
      <c r="P294" s="8" t="s">
        <v>1215</v>
      </c>
      <c r="Q294" s="114" t="s">
        <v>1212</v>
      </c>
      <c r="R294" s="114" t="s">
        <v>1212</v>
      </c>
      <c r="S294" s="8"/>
    </row>
    <row r="295" spans="1:19" ht="18" customHeight="1" x14ac:dyDescent="0.3">
      <c r="A295" s="8" t="s">
        <v>1211</v>
      </c>
      <c r="B295" s="8" t="s">
        <v>1212</v>
      </c>
      <c r="C295" s="8" t="s">
        <v>1212</v>
      </c>
      <c r="D295" s="8" t="s">
        <v>862</v>
      </c>
      <c r="E295" s="8">
        <v>4</v>
      </c>
      <c r="F295" s="8" t="s">
        <v>1213</v>
      </c>
      <c r="G295" s="8">
        <v>1</v>
      </c>
      <c r="H295" s="8" t="s">
        <v>657</v>
      </c>
      <c r="I295" s="8">
        <v>3</v>
      </c>
      <c r="J295" s="8" t="s">
        <v>658</v>
      </c>
      <c r="K295" s="8">
        <v>3</v>
      </c>
      <c r="L295" s="8" t="s">
        <v>1214</v>
      </c>
      <c r="M295" s="8">
        <v>3</v>
      </c>
      <c r="N295" s="8" t="s">
        <v>318</v>
      </c>
      <c r="O295" s="8" t="s">
        <v>1184</v>
      </c>
      <c r="P295" s="8" t="s">
        <v>1215</v>
      </c>
      <c r="Q295" s="114" t="s">
        <v>1212</v>
      </c>
      <c r="R295" s="114" t="s">
        <v>1212</v>
      </c>
      <c r="S295" s="8"/>
    </row>
    <row r="296" spans="1:19" ht="18" customHeight="1" x14ac:dyDescent="0.3">
      <c r="A296" s="8" t="s">
        <v>1211</v>
      </c>
      <c r="B296" s="8" t="s">
        <v>1212</v>
      </c>
      <c r="C296" s="8" t="s">
        <v>1212</v>
      </c>
      <c r="D296" s="8" t="s">
        <v>862</v>
      </c>
      <c r="E296" s="8">
        <v>4</v>
      </c>
      <c r="F296" s="8" t="s">
        <v>1213</v>
      </c>
      <c r="G296" s="8">
        <v>1</v>
      </c>
      <c r="H296" s="8" t="s">
        <v>657</v>
      </c>
      <c r="I296" s="8">
        <v>3</v>
      </c>
      <c r="J296" s="8" t="s">
        <v>658</v>
      </c>
      <c r="K296" s="8">
        <v>3</v>
      </c>
      <c r="L296" s="8" t="s">
        <v>1214</v>
      </c>
      <c r="M296" s="8">
        <v>3</v>
      </c>
      <c r="N296" s="8" t="s">
        <v>318</v>
      </c>
      <c r="O296" s="8" t="s">
        <v>1185</v>
      </c>
      <c r="P296" s="8" t="s">
        <v>1215</v>
      </c>
      <c r="Q296" s="114" t="s">
        <v>1212</v>
      </c>
      <c r="R296" s="114" t="s">
        <v>1212</v>
      </c>
      <c r="S296" s="8"/>
    </row>
    <row r="297" spans="1:19" ht="18" customHeight="1" x14ac:dyDescent="0.3">
      <c r="A297" s="8" t="s">
        <v>1211</v>
      </c>
      <c r="B297" s="8" t="s">
        <v>1212</v>
      </c>
      <c r="C297" s="8" t="s">
        <v>1212</v>
      </c>
      <c r="D297" s="8" t="s">
        <v>862</v>
      </c>
      <c r="E297" s="8">
        <v>4</v>
      </c>
      <c r="F297" s="8" t="s">
        <v>1213</v>
      </c>
      <c r="G297" s="8">
        <v>1</v>
      </c>
      <c r="H297" s="8" t="s">
        <v>657</v>
      </c>
      <c r="I297" s="8">
        <v>3</v>
      </c>
      <c r="J297" s="8" t="s">
        <v>658</v>
      </c>
      <c r="K297" s="8">
        <v>3</v>
      </c>
      <c r="L297" s="8" t="s">
        <v>1214</v>
      </c>
      <c r="M297" s="8">
        <v>3</v>
      </c>
      <c r="N297" s="8" t="s">
        <v>318</v>
      </c>
      <c r="O297" s="8" t="s">
        <v>1186</v>
      </c>
      <c r="P297" s="8" t="s">
        <v>1215</v>
      </c>
      <c r="Q297" s="114" t="s">
        <v>1212</v>
      </c>
      <c r="R297" s="114" t="s">
        <v>1212</v>
      </c>
      <c r="S297" s="8"/>
    </row>
    <row r="298" spans="1:19" ht="18" customHeight="1" x14ac:dyDescent="0.3">
      <c r="A298" s="8" t="s">
        <v>1211</v>
      </c>
      <c r="B298" s="8" t="s">
        <v>1212</v>
      </c>
      <c r="C298" s="8" t="s">
        <v>1212</v>
      </c>
      <c r="D298" s="8" t="s">
        <v>862</v>
      </c>
      <c r="E298" s="8">
        <v>4</v>
      </c>
      <c r="F298" s="8" t="s">
        <v>1213</v>
      </c>
      <c r="G298" s="8">
        <v>1</v>
      </c>
      <c r="H298" s="8" t="s">
        <v>657</v>
      </c>
      <c r="I298" s="8">
        <v>3</v>
      </c>
      <c r="J298" s="8" t="s">
        <v>658</v>
      </c>
      <c r="K298" s="8">
        <v>3</v>
      </c>
      <c r="L298" s="8" t="s">
        <v>1214</v>
      </c>
      <c r="M298" s="8">
        <v>3</v>
      </c>
      <c r="N298" s="8" t="s">
        <v>318</v>
      </c>
      <c r="O298" s="8" t="s">
        <v>1187</v>
      </c>
      <c r="P298" s="8" t="s">
        <v>1215</v>
      </c>
      <c r="Q298" s="114" t="s">
        <v>1212</v>
      </c>
      <c r="R298" s="114" t="s">
        <v>1212</v>
      </c>
      <c r="S298" s="8"/>
    </row>
    <row r="299" spans="1:19" ht="18" customHeight="1" x14ac:dyDescent="0.3">
      <c r="A299" s="8" t="s">
        <v>1211</v>
      </c>
      <c r="B299" s="8" t="s">
        <v>1212</v>
      </c>
      <c r="C299" s="8" t="s">
        <v>1212</v>
      </c>
      <c r="D299" s="8" t="s">
        <v>862</v>
      </c>
      <c r="E299" s="8">
        <v>4</v>
      </c>
      <c r="F299" s="8" t="s">
        <v>1213</v>
      </c>
      <c r="G299" s="8">
        <v>1</v>
      </c>
      <c r="H299" s="8" t="s">
        <v>657</v>
      </c>
      <c r="I299" s="8">
        <v>3</v>
      </c>
      <c r="J299" s="8" t="s">
        <v>658</v>
      </c>
      <c r="K299" s="8">
        <v>3</v>
      </c>
      <c r="L299" s="8" t="s">
        <v>1214</v>
      </c>
      <c r="M299" s="8">
        <v>3</v>
      </c>
      <c r="N299" s="8" t="s">
        <v>318</v>
      </c>
      <c r="O299" s="8" t="s">
        <v>1188</v>
      </c>
      <c r="P299" s="8" t="s">
        <v>1215</v>
      </c>
      <c r="Q299" s="114" t="s">
        <v>1212</v>
      </c>
      <c r="R299" s="114" t="s">
        <v>1212</v>
      </c>
      <c r="S299" s="8"/>
    </row>
    <row r="300" spans="1:19" ht="18" customHeight="1" x14ac:dyDescent="0.3">
      <c r="A300" s="8" t="s">
        <v>1211</v>
      </c>
      <c r="B300" s="8" t="s">
        <v>1212</v>
      </c>
      <c r="C300" s="8" t="s">
        <v>1212</v>
      </c>
      <c r="D300" s="8" t="s">
        <v>862</v>
      </c>
      <c r="E300" s="8">
        <v>4</v>
      </c>
      <c r="F300" s="8" t="s">
        <v>1213</v>
      </c>
      <c r="G300" s="8">
        <v>1</v>
      </c>
      <c r="H300" s="8" t="s">
        <v>657</v>
      </c>
      <c r="I300" s="8">
        <v>3</v>
      </c>
      <c r="J300" s="8" t="s">
        <v>658</v>
      </c>
      <c r="K300" s="8">
        <v>3</v>
      </c>
      <c r="L300" s="8" t="s">
        <v>1214</v>
      </c>
      <c r="M300" s="8">
        <v>3</v>
      </c>
      <c r="N300" s="8" t="s">
        <v>318</v>
      </c>
      <c r="O300" s="8" t="s">
        <v>1190</v>
      </c>
      <c r="P300" s="8" t="s">
        <v>1215</v>
      </c>
      <c r="Q300" s="114" t="s">
        <v>1212</v>
      </c>
      <c r="R300" s="114" t="s">
        <v>1212</v>
      </c>
      <c r="S300" s="8"/>
    </row>
    <row r="301" spans="1:19" ht="18" customHeight="1" x14ac:dyDescent="0.3">
      <c r="A301" s="8" t="s">
        <v>1211</v>
      </c>
      <c r="B301" s="8" t="s">
        <v>1212</v>
      </c>
      <c r="C301" s="8" t="s">
        <v>1212</v>
      </c>
      <c r="D301" s="8" t="s">
        <v>862</v>
      </c>
      <c r="E301" s="8">
        <v>4</v>
      </c>
      <c r="F301" s="8" t="s">
        <v>1213</v>
      </c>
      <c r="G301" s="8">
        <v>1</v>
      </c>
      <c r="H301" s="8" t="s">
        <v>657</v>
      </c>
      <c r="I301" s="8">
        <v>3</v>
      </c>
      <c r="J301" s="8" t="s">
        <v>658</v>
      </c>
      <c r="K301" s="8">
        <v>3</v>
      </c>
      <c r="L301" s="8" t="s">
        <v>1214</v>
      </c>
      <c r="M301" s="8">
        <v>3</v>
      </c>
      <c r="N301" s="8" t="s">
        <v>318</v>
      </c>
      <c r="O301" s="8" t="s">
        <v>1191</v>
      </c>
      <c r="P301" s="8" t="s">
        <v>1215</v>
      </c>
      <c r="Q301" s="114" t="s">
        <v>1212</v>
      </c>
      <c r="R301" s="114" t="s">
        <v>1212</v>
      </c>
      <c r="S301" s="8"/>
    </row>
    <row r="302" spans="1:19" ht="18" customHeight="1" x14ac:dyDescent="0.3">
      <c r="A302" s="8" t="s">
        <v>1211</v>
      </c>
      <c r="B302" s="8" t="s">
        <v>1212</v>
      </c>
      <c r="C302" s="8" t="s">
        <v>1212</v>
      </c>
      <c r="D302" s="8" t="s">
        <v>862</v>
      </c>
      <c r="E302" s="8">
        <v>4</v>
      </c>
      <c r="F302" s="8" t="s">
        <v>1213</v>
      </c>
      <c r="G302" s="8">
        <v>1</v>
      </c>
      <c r="H302" s="8" t="s">
        <v>657</v>
      </c>
      <c r="I302" s="8">
        <v>3</v>
      </c>
      <c r="J302" s="8" t="s">
        <v>658</v>
      </c>
      <c r="K302" s="8">
        <v>3</v>
      </c>
      <c r="L302" s="8" t="s">
        <v>1214</v>
      </c>
      <c r="M302" s="8">
        <v>3</v>
      </c>
      <c r="N302" s="8" t="s">
        <v>318</v>
      </c>
      <c r="O302" s="8" t="s">
        <v>1192</v>
      </c>
      <c r="P302" s="8" t="s">
        <v>1215</v>
      </c>
      <c r="Q302" s="114" t="s">
        <v>1212</v>
      </c>
      <c r="R302" s="114" t="s">
        <v>1212</v>
      </c>
      <c r="S302" s="8"/>
    </row>
    <row r="303" spans="1:19" ht="18" customHeight="1" x14ac:dyDescent="0.3">
      <c r="A303" s="8" t="s">
        <v>1211</v>
      </c>
      <c r="B303" s="8" t="s">
        <v>1212</v>
      </c>
      <c r="C303" s="8" t="s">
        <v>1212</v>
      </c>
      <c r="D303" s="8" t="s">
        <v>862</v>
      </c>
      <c r="E303" s="8">
        <v>4</v>
      </c>
      <c r="F303" s="8" t="s">
        <v>1213</v>
      </c>
      <c r="G303" s="8">
        <v>1</v>
      </c>
      <c r="H303" s="8" t="s">
        <v>657</v>
      </c>
      <c r="I303" s="8">
        <v>3</v>
      </c>
      <c r="J303" s="8" t="s">
        <v>658</v>
      </c>
      <c r="K303" s="8">
        <v>3</v>
      </c>
      <c r="L303" s="8" t="s">
        <v>1214</v>
      </c>
      <c r="M303" s="8">
        <v>3</v>
      </c>
      <c r="N303" s="8" t="s">
        <v>318</v>
      </c>
      <c r="O303" s="8" t="s">
        <v>1193</v>
      </c>
      <c r="P303" s="8" t="s">
        <v>1215</v>
      </c>
      <c r="Q303" s="114" t="s">
        <v>1212</v>
      </c>
      <c r="R303" s="114" t="s">
        <v>1212</v>
      </c>
      <c r="S303" s="8"/>
    </row>
    <row r="304" spans="1:19" ht="18" customHeight="1" x14ac:dyDescent="0.3">
      <c r="A304" s="8" t="s">
        <v>1211</v>
      </c>
      <c r="B304" s="8" t="s">
        <v>1212</v>
      </c>
      <c r="C304" s="8" t="s">
        <v>1212</v>
      </c>
      <c r="D304" s="8" t="s">
        <v>862</v>
      </c>
      <c r="E304" s="8">
        <v>4</v>
      </c>
      <c r="F304" s="8" t="s">
        <v>1213</v>
      </c>
      <c r="G304" s="8">
        <v>1</v>
      </c>
      <c r="H304" s="8" t="s">
        <v>657</v>
      </c>
      <c r="I304" s="8">
        <v>3</v>
      </c>
      <c r="J304" s="8" t="s">
        <v>658</v>
      </c>
      <c r="K304" s="8">
        <v>3</v>
      </c>
      <c r="L304" s="8" t="s">
        <v>1214</v>
      </c>
      <c r="M304" s="8">
        <v>3</v>
      </c>
      <c r="N304" s="8" t="s">
        <v>318</v>
      </c>
      <c r="O304" s="8" t="s">
        <v>1194</v>
      </c>
      <c r="P304" s="8" t="s">
        <v>1215</v>
      </c>
      <c r="Q304" s="114" t="s">
        <v>1212</v>
      </c>
      <c r="R304" s="114" t="s">
        <v>1212</v>
      </c>
      <c r="S304" s="8"/>
    </row>
    <row r="305" spans="1:19" ht="18" customHeight="1" x14ac:dyDescent="0.3">
      <c r="A305" s="8" t="s">
        <v>1211</v>
      </c>
      <c r="B305" s="8" t="s">
        <v>1212</v>
      </c>
      <c r="C305" s="8" t="s">
        <v>1212</v>
      </c>
      <c r="D305" s="8" t="s">
        <v>862</v>
      </c>
      <c r="E305" s="8">
        <v>4</v>
      </c>
      <c r="F305" s="8" t="s">
        <v>1213</v>
      </c>
      <c r="G305" s="8">
        <v>1</v>
      </c>
      <c r="H305" s="8" t="s">
        <v>657</v>
      </c>
      <c r="I305" s="8">
        <v>3</v>
      </c>
      <c r="J305" s="8" t="s">
        <v>658</v>
      </c>
      <c r="K305" s="8">
        <v>3</v>
      </c>
      <c r="L305" s="8" t="s">
        <v>1214</v>
      </c>
      <c r="M305" s="8">
        <v>3</v>
      </c>
      <c r="N305" s="8" t="s">
        <v>318</v>
      </c>
      <c r="O305" s="8" t="s">
        <v>1195</v>
      </c>
      <c r="P305" s="8" t="s">
        <v>1215</v>
      </c>
      <c r="Q305" s="114" t="s">
        <v>1212</v>
      </c>
      <c r="R305" s="114" t="s">
        <v>1212</v>
      </c>
      <c r="S305" s="8"/>
    </row>
    <row r="306" spans="1:19" ht="18" customHeight="1" x14ac:dyDescent="0.3">
      <c r="A306" s="8" t="s">
        <v>1211</v>
      </c>
      <c r="B306" s="8" t="s">
        <v>1212</v>
      </c>
      <c r="C306" s="8" t="s">
        <v>1212</v>
      </c>
      <c r="D306" s="8" t="s">
        <v>862</v>
      </c>
      <c r="E306" s="8">
        <v>4</v>
      </c>
      <c r="F306" s="8" t="s">
        <v>1213</v>
      </c>
      <c r="G306" s="8">
        <v>1</v>
      </c>
      <c r="H306" s="8" t="s">
        <v>657</v>
      </c>
      <c r="I306" s="8">
        <v>3</v>
      </c>
      <c r="J306" s="8" t="s">
        <v>658</v>
      </c>
      <c r="K306" s="8">
        <v>3</v>
      </c>
      <c r="L306" s="8" t="s">
        <v>1214</v>
      </c>
      <c r="M306" s="8">
        <v>3</v>
      </c>
      <c r="N306" s="8" t="s">
        <v>318</v>
      </c>
      <c r="O306" s="8" t="s">
        <v>1196</v>
      </c>
      <c r="P306" s="8" t="s">
        <v>1215</v>
      </c>
      <c r="Q306" s="114" t="s">
        <v>1212</v>
      </c>
      <c r="R306" s="114" t="s">
        <v>1212</v>
      </c>
      <c r="S306" s="8"/>
    </row>
    <row r="307" spans="1:19" ht="18" customHeight="1" x14ac:dyDescent="0.3">
      <c r="A307" s="8" t="s">
        <v>1211</v>
      </c>
      <c r="B307" s="8" t="s">
        <v>1212</v>
      </c>
      <c r="C307" s="8" t="s">
        <v>1212</v>
      </c>
      <c r="D307" s="8" t="s">
        <v>862</v>
      </c>
      <c r="E307" s="8">
        <v>4</v>
      </c>
      <c r="F307" s="8" t="s">
        <v>1213</v>
      </c>
      <c r="G307" s="8">
        <v>1</v>
      </c>
      <c r="H307" s="8" t="s">
        <v>657</v>
      </c>
      <c r="I307" s="8">
        <v>3</v>
      </c>
      <c r="J307" s="8" t="s">
        <v>658</v>
      </c>
      <c r="K307" s="8">
        <v>3</v>
      </c>
      <c r="L307" s="8" t="s">
        <v>1214</v>
      </c>
      <c r="M307" s="8">
        <v>3</v>
      </c>
      <c r="N307" s="8" t="s">
        <v>318</v>
      </c>
      <c r="O307" s="8" t="s">
        <v>1204</v>
      </c>
      <c r="P307" s="8" t="s">
        <v>1215</v>
      </c>
      <c r="Q307" s="114" t="s">
        <v>1212</v>
      </c>
      <c r="R307" s="114" t="s">
        <v>1212</v>
      </c>
      <c r="S307" s="8"/>
    </row>
    <row r="308" spans="1:19" ht="18" customHeight="1" x14ac:dyDescent="0.3">
      <c r="A308" s="8" t="s">
        <v>1211</v>
      </c>
      <c r="B308" s="8" t="s">
        <v>1212</v>
      </c>
      <c r="C308" s="8" t="s">
        <v>1212</v>
      </c>
      <c r="D308" s="8" t="s">
        <v>862</v>
      </c>
      <c r="E308" s="8">
        <v>4</v>
      </c>
      <c r="F308" s="8" t="s">
        <v>1213</v>
      </c>
      <c r="G308" s="8">
        <v>1</v>
      </c>
      <c r="H308" s="8" t="s">
        <v>657</v>
      </c>
      <c r="I308" s="8">
        <v>3</v>
      </c>
      <c r="J308" s="8" t="s">
        <v>658</v>
      </c>
      <c r="K308" s="8">
        <v>3</v>
      </c>
      <c r="L308" s="8" t="s">
        <v>1214</v>
      </c>
      <c r="M308" s="8">
        <v>3</v>
      </c>
      <c r="N308" s="8" t="s">
        <v>355</v>
      </c>
      <c r="O308" s="8" t="s">
        <v>1159</v>
      </c>
      <c r="P308" s="8" t="s">
        <v>1215</v>
      </c>
      <c r="Q308" s="114" t="s">
        <v>1212</v>
      </c>
      <c r="R308" s="114" t="s">
        <v>1212</v>
      </c>
      <c r="S308" s="8"/>
    </row>
    <row r="309" spans="1:19" ht="18" customHeight="1" x14ac:dyDescent="0.3">
      <c r="A309" s="8" t="s">
        <v>1211</v>
      </c>
      <c r="B309" s="8" t="s">
        <v>1212</v>
      </c>
      <c r="C309" s="8" t="s">
        <v>1212</v>
      </c>
      <c r="D309" s="8" t="s">
        <v>862</v>
      </c>
      <c r="E309" s="8">
        <v>4</v>
      </c>
      <c r="F309" s="8" t="s">
        <v>1213</v>
      </c>
      <c r="G309" s="8">
        <v>1</v>
      </c>
      <c r="H309" s="8" t="s">
        <v>657</v>
      </c>
      <c r="I309" s="8">
        <v>3</v>
      </c>
      <c r="J309" s="8" t="s">
        <v>658</v>
      </c>
      <c r="K309" s="8">
        <v>3</v>
      </c>
      <c r="L309" s="8" t="s">
        <v>1214</v>
      </c>
      <c r="M309" s="8">
        <v>3</v>
      </c>
      <c r="N309" s="8" t="s">
        <v>355</v>
      </c>
      <c r="O309" s="8" t="s">
        <v>1161</v>
      </c>
      <c r="P309" s="8" t="s">
        <v>1215</v>
      </c>
      <c r="Q309" s="114" t="s">
        <v>1212</v>
      </c>
      <c r="R309" s="114" t="s">
        <v>1212</v>
      </c>
      <c r="S309" s="8"/>
    </row>
    <row r="310" spans="1:19" ht="18" customHeight="1" x14ac:dyDescent="0.3">
      <c r="A310" s="8" t="s">
        <v>1216</v>
      </c>
      <c r="B310" s="8" t="s">
        <v>1217</v>
      </c>
      <c r="C310" s="8" t="s">
        <v>1217</v>
      </c>
      <c r="D310" s="8" t="s">
        <v>862</v>
      </c>
      <c r="E310" s="8">
        <v>4</v>
      </c>
      <c r="F310" s="8" t="s">
        <v>1213</v>
      </c>
      <c r="G310" s="8">
        <v>1</v>
      </c>
      <c r="H310" s="8" t="s">
        <v>657</v>
      </c>
      <c r="I310" s="8">
        <v>3</v>
      </c>
      <c r="J310" s="8" t="s">
        <v>658</v>
      </c>
      <c r="K310" s="8">
        <v>3</v>
      </c>
      <c r="L310" s="8" t="s">
        <v>1214</v>
      </c>
      <c r="M310" s="8">
        <v>3</v>
      </c>
      <c r="N310" s="8" t="s">
        <v>317</v>
      </c>
      <c r="O310" s="8" t="s">
        <v>1024</v>
      </c>
      <c r="P310" s="8" t="s">
        <v>1218</v>
      </c>
      <c r="Q310" s="114" t="s">
        <v>1217</v>
      </c>
      <c r="R310" s="114" t="s">
        <v>1217</v>
      </c>
      <c r="S310" s="8"/>
    </row>
    <row r="311" spans="1:19" ht="18" customHeight="1" x14ac:dyDescent="0.3">
      <c r="A311" s="8" t="s">
        <v>1216</v>
      </c>
      <c r="B311" s="8" t="s">
        <v>1217</v>
      </c>
      <c r="C311" s="8" t="s">
        <v>1217</v>
      </c>
      <c r="D311" s="8" t="s">
        <v>862</v>
      </c>
      <c r="E311" s="8">
        <v>4</v>
      </c>
      <c r="F311" s="8" t="s">
        <v>1213</v>
      </c>
      <c r="G311" s="8">
        <v>1</v>
      </c>
      <c r="H311" s="8" t="s">
        <v>657</v>
      </c>
      <c r="I311" s="8">
        <v>3</v>
      </c>
      <c r="J311" s="8" t="s">
        <v>658</v>
      </c>
      <c r="K311" s="8">
        <v>3</v>
      </c>
      <c r="L311" s="8" t="s">
        <v>1214</v>
      </c>
      <c r="M311" s="8">
        <v>3</v>
      </c>
      <c r="N311" s="8" t="s">
        <v>317</v>
      </c>
      <c r="O311" s="8" t="s">
        <v>1026</v>
      </c>
      <c r="P311" s="8" t="s">
        <v>1218</v>
      </c>
      <c r="Q311" s="114" t="s">
        <v>1217</v>
      </c>
      <c r="R311" s="114" t="s">
        <v>1217</v>
      </c>
      <c r="S311" s="8"/>
    </row>
    <row r="312" spans="1:19" ht="18" customHeight="1" x14ac:dyDescent="0.3">
      <c r="A312" s="8" t="s">
        <v>1216</v>
      </c>
      <c r="B312" s="8" t="s">
        <v>1217</v>
      </c>
      <c r="C312" s="8" t="s">
        <v>1217</v>
      </c>
      <c r="D312" s="8" t="s">
        <v>862</v>
      </c>
      <c r="E312" s="8">
        <v>4</v>
      </c>
      <c r="F312" s="8" t="s">
        <v>1213</v>
      </c>
      <c r="G312" s="8">
        <v>1</v>
      </c>
      <c r="H312" s="8" t="s">
        <v>657</v>
      </c>
      <c r="I312" s="8">
        <v>3</v>
      </c>
      <c r="J312" s="8" t="s">
        <v>658</v>
      </c>
      <c r="K312" s="8">
        <v>3</v>
      </c>
      <c r="L312" s="8" t="s">
        <v>1214</v>
      </c>
      <c r="M312" s="8">
        <v>3</v>
      </c>
      <c r="N312" s="8" t="s">
        <v>317</v>
      </c>
      <c r="O312" s="8" t="s">
        <v>1095</v>
      </c>
      <c r="P312" s="8" t="s">
        <v>1218</v>
      </c>
      <c r="Q312" s="114" t="s">
        <v>1217</v>
      </c>
      <c r="R312" s="114" t="s">
        <v>1217</v>
      </c>
      <c r="S312" s="8"/>
    </row>
    <row r="313" spans="1:19" ht="18" customHeight="1" x14ac:dyDescent="0.3">
      <c r="A313" s="8" t="s">
        <v>1216</v>
      </c>
      <c r="B313" s="8" t="s">
        <v>1217</v>
      </c>
      <c r="C313" s="8" t="s">
        <v>1217</v>
      </c>
      <c r="D313" s="8" t="s">
        <v>862</v>
      </c>
      <c r="E313" s="8">
        <v>4</v>
      </c>
      <c r="F313" s="8" t="s">
        <v>1213</v>
      </c>
      <c r="G313" s="8">
        <v>1</v>
      </c>
      <c r="H313" s="8" t="s">
        <v>657</v>
      </c>
      <c r="I313" s="8">
        <v>3</v>
      </c>
      <c r="J313" s="8" t="s">
        <v>658</v>
      </c>
      <c r="K313" s="8">
        <v>3</v>
      </c>
      <c r="L313" s="8" t="s">
        <v>1214</v>
      </c>
      <c r="M313" s="8">
        <v>3</v>
      </c>
      <c r="N313" s="8" t="s">
        <v>317</v>
      </c>
      <c r="O313" s="8" t="s">
        <v>1096</v>
      </c>
      <c r="P313" s="8" t="s">
        <v>1218</v>
      </c>
      <c r="Q313" s="114" t="s">
        <v>1217</v>
      </c>
      <c r="R313" s="114" t="s">
        <v>1217</v>
      </c>
      <c r="S313" s="8"/>
    </row>
    <row r="314" spans="1:19" ht="18" customHeight="1" x14ac:dyDescent="0.3">
      <c r="A314" s="8" t="s">
        <v>1216</v>
      </c>
      <c r="B314" s="8" t="s">
        <v>1217</v>
      </c>
      <c r="C314" s="8" t="s">
        <v>1217</v>
      </c>
      <c r="D314" s="8" t="s">
        <v>862</v>
      </c>
      <c r="E314" s="8">
        <v>4</v>
      </c>
      <c r="F314" s="8" t="s">
        <v>1213</v>
      </c>
      <c r="G314" s="8">
        <v>1</v>
      </c>
      <c r="H314" s="8" t="s">
        <v>657</v>
      </c>
      <c r="I314" s="8">
        <v>3</v>
      </c>
      <c r="J314" s="8" t="s">
        <v>658</v>
      </c>
      <c r="K314" s="8">
        <v>3</v>
      </c>
      <c r="L314" s="8" t="s">
        <v>1214</v>
      </c>
      <c r="M314" s="8">
        <v>3</v>
      </c>
      <c r="N314" s="8" t="s">
        <v>317</v>
      </c>
      <c r="O314" s="8" t="s">
        <v>1098</v>
      </c>
      <c r="P314" s="8" t="s">
        <v>1218</v>
      </c>
      <c r="Q314" s="114" t="s">
        <v>1217</v>
      </c>
      <c r="R314" s="114" t="s">
        <v>1217</v>
      </c>
      <c r="S314" s="8"/>
    </row>
    <row r="315" spans="1:19" ht="18" customHeight="1" x14ac:dyDescent="0.3">
      <c r="A315" s="8" t="s">
        <v>1216</v>
      </c>
      <c r="B315" s="8" t="s">
        <v>1217</v>
      </c>
      <c r="C315" s="8" t="s">
        <v>1217</v>
      </c>
      <c r="D315" s="8" t="s">
        <v>862</v>
      </c>
      <c r="E315" s="8">
        <v>4</v>
      </c>
      <c r="F315" s="8" t="s">
        <v>1213</v>
      </c>
      <c r="G315" s="8">
        <v>1</v>
      </c>
      <c r="H315" s="8" t="s">
        <v>657</v>
      </c>
      <c r="I315" s="8">
        <v>3</v>
      </c>
      <c r="J315" s="8" t="s">
        <v>658</v>
      </c>
      <c r="K315" s="8">
        <v>3</v>
      </c>
      <c r="L315" s="8" t="s">
        <v>1214</v>
      </c>
      <c r="M315" s="8">
        <v>3</v>
      </c>
      <c r="N315" s="8" t="s">
        <v>317</v>
      </c>
      <c r="O315" s="8" t="s">
        <v>1099</v>
      </c>
      <c r="P315" s="8" t="s">
        <v>1218</v>
      </c>
      <c r="Q315" s="114" t="s">
        <v>1217</v>
      </c>
      <c r="R315" s="114" t="s">
        <v>1217</v>
      </c>
      <c r="S315" s="8"/>
    </row>
    <row r="316" spans="1:19" ht="18" customHeight="1" x14ac:dyDescent="0.3">
      <c r="A316" s="8" t="s">
        <v>1216</v>
      </c>
      <c r="B316" s="8" t="s">
        <v>1217</v>
      </c>
      <c r="C316" s="8" t="s">
        <v>1217</v>
      </c>
      <c r="D316" s="8" t="s">
        <v>862</v>
      </c>
      <c r="E316" s="8">
        <v>4</v>
      </c>
      <c r="F316" s="8" t="s">
        <v>1213</v>
      </c>
      <c r="G316" s="8">
        <v>1</v>
      </c>
      <c r="H316" s="8" t="s">
        <v>657</v>
      </c>
      <c r="I316" s="8">
        <v>3</v>
      </c>
      <c r="J316" s="8" t="s">
        <v>658</v>
      </c>
      <c r="K316" s="8">
        <v>3</v>
      </c>
      <c r="L316" s="8" t="s">
        <v>1214</v>
      </c>
      <c r="M316" s="8">
        <v>3</v>
      </c>
      <c r="N316" s="8" t="s">
        <v>317</v>
      </c>
      <c r="O316" s="8" t="s">
        <v>1100</v>
      </c>
      <c r="P316" s="8" t="s">
        <v>1218</v>
      </c>
      <c r="Q316" s="114" t="s">
        <v>1217</v>
      </c>
      <c r="R316" s="114" t="s">
        <v>1217</v>
      </c>
      <c r="S316" s="8"/>
    </row>
    <row r="317" spans="1:19" ht="18" customHeight="1" x14ac:dyDescent="0.3">
      <c r="A317" s="8" t="s">
        <v>1216</v>
      </c>
      <c r="B317" s="8" t="s">
        <v>1217</v>
      </c>
      <c r="C317" s="8" t="s">
        <v>1217</v>
      </c>
      <c r="D317" s="8" t="s">
        <v>862</v>
      </c>
      <c r="E317" s="8">
        <v>4</v>
      </c>
      <c r="F317" s="8" t="s">
        <v>1213</v>
      </c>
      <c r="G317" s="8">
        <v>1</v>
      </c>
      <c r="H317" s="8" t="s">
        <v>657</v>
      </c>
      <c r="I317" s="8">
        <v>3</v>
      </c>
      <c r="J317" s="8" t="s">
        <v>658</v>
      </c>
      <c r="K317" s="8">
        <v>3</v>
      </c>
      <c r="L317" s="8" t="s">
        <v>1214</v>
      </c>
      <c r="M317" s="8">
        <v>3</v>
      </c>
      <c r="N317" s="8" t="s">
        <v>317</v>
      </c>
      <c r="O317" s="8" t="s">
        <v>1101</v>
      </c>
      <c r="P317" s="8" t="s">
        <v>1218</v>
      </c>
      <c r="Q317" s="114" t="s">
        <v>1217</v>
      </c>
      <c r="R317" s="114" t="s">
        <v>1217</v>
      </c>
      <c r="S317" s="8"/>
    </row>
    <row r="318" spans="1:19" ht="18" customHeight="1" x14ac:dyDescent="0.3">
      <c r="A318" s="8" t="s">
        <v>1216</v>
      </c>
      <c r="B318" s="8" t="s">
        <v>1217</v>
      </c>
      <c r="C318" s="8" t="s">
        <v>1217</v>
      </c>
      <c r="D318" s="8" t="s">
        <v>862</v>
      </c>
      <c r="E318" s="8">
        <v>4</v>
      </c>
      <c r="F318" s="8" t="s">
        <v>1213</v>
      </c>
      <c r="G318" s="8">
        <v>1</v>
      </c>
      <c r="H318" s="8" t="s">
        <v>657</v>
      </c>
      <c r="I318" s="8">
        <v>3</v>
      </c>
      <c r="J318" s="8" t="s">
        <v>658</v>
      </c>
      <c r="K318" s="8">
        <v>3</v>
      </c>
      <c r="L318" s="8" t="s">
        <v>1214</v>
      </c>
      <c r="M318" s="8">
        <v>3</v>
      </c>
      <c r="N318" s="8" t="s">
        <v>317</v>
      </c>
      <c r="O318" s="8" t="s">
        <v>1105</v>
      </c>
      <c r="P318" s="8" t="s">
        <v>1218</v>
      </c>
      <c r="Q318" s="114" t="s">
        <v>1217</v>
      </c>
      <c r="R318" s="114" t="s">
        <v>1217</v>
      </c>
      <c r="S318" s="8"/>
    </row>
    <row r="319" spans="1:19" ht="18" customHeight="1" x14ac:dyDescent="0.3">
      <c r="A319" s="8" t="s">
        <v>1216</v>
      </c>
      <c r="B319" s="8" t="s">
        <v>1217</v>
      </c>
      <c r="C319" s="8" t="s">
        <v>1217</v>
      </c>
      <c r="D319" s="8" t="s">
        <v>862</v>
      </c>
      <c r="E319" s="8">
        <v>4</v>
      </c>
      <c r="F319" s="8" t="s">
        <v>1213</v>
      </c>
      <c r="G319" s="8">
        <v>1</v>
      </c>
      <c r="H319" s="8" t="s">
        <v>657</v>
      </c>
      <c r="I319" s="8">
        <v>3</v>
      </c>
      <c r="J319" s="8" t="s">
        <v>658</v>
      </c>
      <c r="K319" s="8">
        <v>3</v>
      </c>
      <c r="L319" s="8" t="s">
        <v>1214</v>
      </c>
      <c r="M319" s="8">
        <v>3</v>
      </c>
      <c r="N319" s="8" t="s">
        <v>317</v>
      </c>
      <c r="O319" s="8" t="s">
        <v>1106</v>
      </c>
      <c r="P319" s="8" t="s">
        <v>1218</v>
      </c>
      <c r="Q319" s="114" t="s">
        <v>1217</v>
      </c>
      <c r="R319" s="114" t="s">
        <v>1217</v>
      </c>
      <c r="S319" s="8"/>
    </row>
    <row r="320" spans="1:19" ht="18" customHeight="1" x14ac:dyDescent="0.3">
      <c r="A320" s="8" t="s">
        <v>1216</v>
      </c>
      <c r="B320" s="8" t="s">
        <v>1217</v>
      </c>
      <c r="C320" s="8" t="s">
        <v>1217</v>
      </c>
      <c r="D320" s="8" t="s">
        <v>862</v>
      </c>
      <c r="E320" s="8">
        <v>4</v>
      </c>
      <c r="F320" s="8" t="s">
        <v>1213</v>
      </c>
      <c r="G320" s="8">
        <v>1</v>
      </c>
      <c r="H320" s="8" t="s">
        <v>657</v>
      </c>
      <c r="I320" s="8">
        <v>3</v>
      </c>
      <c r="J320" s="8" t="s">
        <v>658</v>
      </c>
      <c r="K320" s="8">
        <v>3</v>
      </c>
      <c r="L320" s="8" t="s">
        <v>1214</v>
      </c>
      <c r="M320" s="8">
        <v>3</v>
      </c>
      <c r="N320" s="8" t="s">
        <v>317</v>
      </c>
      <c r="O320" s="8" t="s">
        <v>1107</v>
      </c>
      <c r="P320" s="8" t="s">
        <v>1218</v>
      </c>
      <c r="Q320" s="114" t="s">
        <v>1217</v>
      </c>
      <c r="R320" s="114" t="s">
        <v>1217</v>
      </c>
      <c r="S320" s="8"/>
    </row>
    <row r="321" spans="1:19" ht="18" customHeight="1" x14ac:dyDescent="0.3">
      <c r="A321" s="8" t="s">
        <v>1216</v>
      </c>
      <c r="B321" s="8" t="s">
        <v>1217</v>
      </c>
      <c r="C321" s="8" t="s">
        <v>1217</v>
      </c>
      <c r="D321" s="8" t="s">
        <v>862</v>
      </c>
      <c r="E321" s="8">
        <v>4</v>
      </c>
      <c r="F321" s="8" t="s">
        <v>1213</v>
      </c>
      <c r="G321" s="8">
        <v>1</v>
      </c>
      <c r="H321" s="8" t="s">
        <v>657</v>
      </c>
      <c r="I321" s="8">
        <v>3</v>
      </c>
      <c r="J321" s="8" t="s">
        <v>658</v>
      </c>
      <c r="K321" s="8">
        <v>3</v>
      </c>
      <c r="L321" s="8" t="s">
        <v>1214</v>
      </c>
      <c r="M321" s="8">
        <v>3</v>
      </c>
      <c r="N321" s="8" t="s">
        <v>317</v>
      </c>
      <c r="O321" s="8" t="s">
        <v>1108</v>
      </c>
      <c r="P321" s="8" t="s">
        <v>1218</v>
      </c>
      <c r="Q321" s="114" t="s">
        <v>1217</v>
      </c>
      <c r="R321" s="114" t="s">
        <v>1217</v>
      </c>
      <c r="S321" s="8"/>
    </row>
    <row r="322" spans="1:19" ht="18" customHeight="1" x14ac:dyDescent="0.3">
      <c r="A322" s="8" t="s">
        <v>1216</v>
      </c>
      <c r="B322" s="8" t="s">
        <v>1217</v>
      </c>
      <c r="C322" s="8" t="s">
        <v>1217</v>
      </c>
      <c r="D322" s="8" t="s">
        <v>862</v>
      </c>
      <c r="E322" s="8">
        <v>4</v>
      </c>
      <c r="F322" s="8" t="s">
        <v>1213</v>
      </c>
      <c r="G322" s="8">
        <v>1</v>
      </c>
      <c r="H322" s="8" t="s">
        <v>657</v>
      </c>
      <c r="I322" s="8">
        <v>3</v>
      </c>
      <c r="J322" s="8" t="s">
        <v>658</v>
      </c>
      <c r="K322" s="8">
        <v>3</v>
      </c>
      <c r="L322" s="8" t="s">
        <v>1214</v>
      </c>
      <c r="M322" s="8">
        <v>3</v>
      </c>
      <c r="N322" s="8" t="s">
        <v>317</v>
      </c>
      <c r="O322" s="8" t="s">
        <v>1109</v>
      </c>
      <c r="P322" s="8" t="s">
        <v>1218</v>
      </c>
      <c r="Q322" s="114" t="s">
        <v>1217</v>
      </c>
      <c r="R322" s="114" t="s">
        <v>1217</v>
      </c>
      <c r="S322" s="8"/>
    </row>
    <row r="323" spans="1:19" ht="18" customHeight="1" x14ac:dyDescent="0.3">
      <c r="A323" s="8" t="s">
        <v>1216</v>
      </c>
      <c r="B323" s="8" t="s">
        <v>1217</v>
      </c>
      <c r="C323" s="8" t="s">
        <v>1217</v>
      </c>
      <c r="D323" s="8" t="s">
        <v>862</v>
      </c>
      <c r="E323" s="8">
        <v>4</v>
      </c>
      <c r="F323" s="8" t="s">
        <v>1213</v>
      </c>
      <c r="G323" s="8">
        <v>1</v>
      </c>
      <c r="H323" s="8" t="s">
        <v>657</v>
      </c>
      <c r="I323" s="8">
        <v>3</v>
      </c>
      <c r="J323" s="8" t="s">
        <v>658</v>
      </c>
      <c r="K323" s="8">
        <v>3</v>
      </c>
      <c r="L323" s="8" t="s">
        <v>1214</v>
      </c>
      <c r="M323" s="8">
        <v>3</v>
      </c>
      <c r="N323" s="8" t="s">
        <v>317</v>
      </c>
      <c r="O323" s="8" t="s">
        <v>1110</v>
      </c>
      <c r="P323" s="8" t="s">
        <v>1218</v>
      </c>
      <c r="Q323" s="114" t="s">
        <v>1217</v>
      </c>
      <c r="R323" s="114" t="s">
        <v>1217</v>
      </c>
      <c r="S323" s="8"/>
    </row>
    <row r="324" spans="1:19" ht="18" customHeight="1" x14ac:dyDescent="0.3">
      <c r="A324" s="8" t="s">
        <v>1216</v>
      </c>
      <c r="B324" s="8" t="s">
        <v>1217</v>
      </c>
      <c r="C324" s="8" t="s">
        <v>1217</v>
      </c>
      <c r="D324" s="8" t="s">
        <v>862</v>
      </c>
      <c r="E324" s="8">
        <v>4</v>
      </c>
      <c r="F324" s="8" t="s">
        <v>1213</v>
      </c>
      <c r="G324" s="8">
        <v>1</v>
      </c>
      <c r="H324" s="8" t="s">
        <v>657</v>
      </c>
      <c r="I324" s="8">
        <v>3</v>
      </c>
      <c r="J324" s="8" t="s">
        <v>658</v>
      </c>
      <c r="K324" s="8">
        <v>3</v>
      </c>
      <c r="L324" s="8" t="s">
        <v>1214</v>
      </c>
      <c r="M324" s="8">
        <v>3</v>
      </c>
      <c r="N324" s="8" t="s">
        <v>317</v>
      </c>
      <c r="O324" s="8" t="s">
        <v>1118</v>
      </c>
      <c r="P324" s="8" t="s">
        <v>1218</v>
      </c>
      <c r="Q324" s="114" t="s">
        <v>1217</v>
      </c>
      <c r="R324" s="114" t="s">
        <v>1217</v>
      </c>
      <c r="S324" s="8"/>
    </row>
    <row r="325" spans="1:19" ht="18" customHeight="1" x14ac:dyDescent="0.3">
      <c r="A325" s="8" t="s">
        <v>1216</v>
      </c>
      <c r="B325" s="8" t="s">
        <v>1217</v>
      </c>
      <c r="C325" s="8" t="s">
        <v>1217</v>
      </c>
      <c r="D325" s="8" t="s">
        <v>862</v>
      </c>
      <c r="E325" s="8">
        <v>4</v>
      </c>
      <c r="F325" s="8" t="s">
        <v>1213</v>
      </c>
      <c r="G325" s="8">
        <v>1</v>
      </c>
      <c r="H325" s="8" t="s">
        <v>657</v>
      </c>
      <c r="I325" s="8">
        <v>3</v>
      </c>
      <c r="J325" s="8" t="s">
        <v>658</v>
      </c>
      <c r="K325" s="8">
        <v>3</v>
      </c>
      <c r="L325" s="8" t="s">
        <v>1214</v>
      </c>
      <c r="M325" s="8">
        <v>3</v>
      </c>
      <c r="N325" s="8" t="s">
        <v>317</v>
      </c>
      <c r="O325" s="8" t="s">
        <v>1125</v>
      </c>
      <c r="P325" s="8" t="s">
        <v>1218</v>
      </c>
      <c r="Q325" s="114" t="s">
        <v>1217</v>
      </c>
      <c r="R325" s="114" t="s">
        <v>1217</v>
      </c>
      <c r="S325" s="8"/>
    </row>
    <row r="326" spans="1:19" ht="18" customHeight="1" x14ac:dyDescent="0.3">
      <c r="A326" s="8" t="s">
        <v>1216</v>
      </c>
      <c r="B326" s="8" t="s">
        <v>1217</v>
      </c>
      <c r="C326" s="8" t="s">
        <v>1217</v>
      </c>
      <c r="D326" s="8" t="s">
        <v>862</v>
      </c>
      <c r="E326" s="8">
        <v>4</v>
      </c>
      <c r="F326" s="8" t="s">
        <v>1213</v>
      </c>
      <c r="G326" s="8">
        <v>1</v>
      </c>
      <c r="H326" s="8" t="s">
        <v>657</v>
      </c>
      <c r="I326" s="8">
        <v>3</v>
      </c>
      <c r="J326" s="8" t="s">
        <v>658</v>
      </c>
      <c r="K326" s="8">
        <v>3</v>
      </c>
      <c r="L326" s="8" t="s">
        <v>1214</v>
      </c>
      <c r="M326" s="8">
        <v>3</v>
      </c>
      <c r="N326" s="8" t="s">
        <v>317</v>
      </c>
      <c r="O326" s="8" t="s">
        <v>1126</v>
      </c>
      <c r="P326" s="8" t="s">
        <v>1218</v>
      </c>
      <c r="Q326" s="114" t="s">
        <v>1217</v>
      </c>
      <c r="R326" s="114" t="s">
        <v>1217</v>
      </c>
      <c r="S326" s="8"/>
    </row>
    <row r="327" spans="1:19" ht="18" customHeight="1" x14ac:dyDescent="0.3">
      <c r="A327" s="8" t="s">
        <v>1216</v>
      </c>
      <c r="B327" s="8" t="s">
        <v>1217</v>
      </c>
      <c r="C327" s="8" t="s">
        <v>1217</v>
      </c>
      <c r="D327" s="8" t="s">
        <v>862</v>
      </c>
      <c r="E327" s="8">
        <v>4</v>
      </c>
      <c r="F327" s="8" t="s">
        <v>1213</v>
      </c>
      <c r="G327" s="8">
        <v>1</v>
      </c>
      <c r="H327" s="8" t="s">
        <v>657</v>
      </c>
      <c r="I327" s="8">
        <v>3</v>
      </c>
      <c r="J327" s="8" t="s">
        <v>658</v>
      </c>
      <c r="K327" s="8">
        <v>3</v>
      </c>
      <c r="L327" s="8" t="s">
        <v>1214</v>
      </c>
      <c r="M327" s="8">
        <v>3</v>
      </c>
      <c r="N327" s="8" t="s">
        <v>317</v>
      </c>
      <c r="O327" s="8" t="s">
        <v>1127</v>
      </c>
      <c r="P327" s="8" t="s">
        <v>1218</v>
      </c>
      <c r="Q327" s="114" t="s">
        <v>1217</v>
      </c>
      <c r="R327" s="114" t="s">
        <v>1217</v>
      </c>
      <c r="S327" s="8"/>
    </row>
    <row r="328" spans="1:19" ht="18" customHeight="1" x14ac:dyDescent="0.3">
      <c r="A328" s="8" t="s">
        <v>1216</v>
      </c>
      <c r="B328" s="8" t="s">
        <v>1217</v>
      </c>
      <c r="C328" s="8" t="s">
        <v>1217</v>
      </c>
      <c r="D328" s="8" t="s">
        <v>862</v>
      </c>
      <c r="E328" s="8">
        <v>4</v>
      </c>
      <c r="F328" s="8" t="s">
        <v>1213</v>
      </c>
      <c r="G328" s="8">
        <v>1</v>
      </c>
      <c r="H328" s="8" t="s">
        <v>657</v>
      </c>
      <c r="I328" s="8">
        <v>3</v>
      </c>
      <c r="J328" s="8" t="s">
        <v>658</v>
      </c>
      <c r="K328" s="8">
        <v>3</v>
      </c>
      <c r="L328" s="8" t="s">
        <v>1214</v>
      </c>
      <c r="M328" s="8">
        <v>3</v>
      </c>
      <c r="N328" s="8" t="s">
        <v>317</v>
      </c>
      <c r="O328" s="8" t="s">
        <v>1128</v>
      </c>
      <c r="P328" s="8" t="s">
        <v>1218</v>
      </c>
      <c r="Q328" s="114" t="s">
        <v>1217</v>
      </c>
      <c r="R328" s="114" t="s">
        <v>1217</v>
      </c>
      <c r="S328" s="8"/>
    </row>
    <row r="329" spans="1:19" ht="18" customHeight="1" x14ac:dyDescent="0.3">
      <c r="A329" s="8" t="s">
        <v>1216</v>
      </c>
      <c r="B329" s="8" t="s">
        <v>1217</v>
      </c>
      <c r="C329" s="8" t="s">
        <v>1217</v>
      </c>
      <c r="D329" s="8" t="s">
        <v>862</v>
      </c>
      <c r="E329" s="8">
        <v>4</v>
      </c>
      <c r="F329" s="8" t="s">
        <v>1213</v>
      </c>
      <c r="G329" s="8">
        <v>1</v>
      </c>
      <c r="H329" s="8" t="s">
        <v>657</v>
      </c>
      <c r="I329" s="8">
        <v>3</v>
      </c>
      <c r="J329" s="8" t="s">
        <v>658</v>
      </c>
      <c r="K329" s="8">
        <v>3</v>
      </c>
      <c r="L329" s="8" t="s">
        <v>1214</v>
      </c>
      <c r="M329" s="8">
        <v>3</v>
      </c>
      <c r="N329" s="8" t="s">
        <v>317</v>
      </c>
      <c r="O329" s="8" t="s">
        <v>1130</v>
      </c>
      <c r="P329" s="8" t="s">
        <v>1218</v>
      </c>
      <c r="Q329" s="114" t="s">
        <v>1217</v>
      </c>
      <c r="R329" s="114" t="s">
        <v>1217</v>
      </c>
      <c r="S329" s="8"/>
    </row>
    <row r="330" spans="1:19" ht="18" customHeight="1" x14ac:dyDescent="0.3">
      <c r="A330" s="8" t="s">
        <v>1216</v>
      </c>
      <c r="B330" s="8" t="s">
        <v>1217</v>
      </c>
      <c r="C330" s="8" t="s">
        <v>1217</v>
      </c>
      <c r="D330" s="8" t="s">
        <v>862</v>
      </c>
      <c r="E330" s="8">
        <v>4</v>
      </c>
      <c r="F330" s="8" t="s">
        <v>1213</v>
      </c>
      <c r="G330" s="8">
        <v>1</v>
      </c>
      <c r="H330" s="8" t="s">
        <v>657</v>
      </c>
      <c r="I330" s="8">
        <v>3</v>
      </c>
      <c r="J330" s="8" t="s">
        <v>658</v>
      </c>
      <c r="K330" s="8">
        <v>3</v>
      </c>
      <c r="L330" s="8" t="s">
        <v>1214</v>
      </c>
      <c r="M330" s="8">
        <v>3</v>
      </c>
      <c r="N330" s="8" t="s">
        <v>317</v>
      </c>
      <c r="O330" s="8" t="s">
        <v>1131</v>
      </c>
      <c r="P330" s="8" t="s">
        <v>1218</v>
      </c>
      <c r="Q330" s="114" t="s">
        <v>1217</v>
      </c>
      <c r="R330" s="114" t="s">
        <v>1217</v>
      </c>
      <c r="S330" s="8"/>
    </row>
    <row r="331" spans="1:19" ht="18" customHeight="1" x14ac:dyDescent="0.3">
      <c r="A331" s="8" t="s">
        <v>1216</v>
      </c>
      <c r="B331" s="8" t="s">
        <v>1217</v>
      </c>
      <c r="C331" s="8" t="s">
        <v>1217</v>
      </c>
      <c r="D331" s="8" t="s">
        <v>862</v>
      </c>
      <c r="E331" s="8">
        <v>4</v>
      </c>
      <c r="F331" s="8" t="s">
        <v>1213</v>
      </c>
      <c r="G331" s="8">
        <v>1</v>
      </c>
      <c r="H331" s="8" t="s">
        <v>657</v>
      </c>
      <c r="I331" s="8">
        <v>3</v>
      </c>
      <c r="J331" s="8" t="s">
        <v>658</v>
      </c>
      <c r="K331" s="8">
        <v>3</v>
      </c>
      <c r="L331" s="8" t="s">
        <v>1214</v>
      </c>
      <c r="M331" s="8">
        <v>3</v>
      </c>
      <c r="N331" s="8" t="s">
        <v>317</v>
      </c>
      <c r="O331" s="8" t="s">
        <v>1132</v>
      </c>
      <c r="P331" s="8" t="s">
        <v>1218</v>
      </c>
      <c r="Q331" s="114" t="s">
        <v>1217</v>
      </c>
      <c r="R331" s="114" t="s">
        <v>1217</v>
      </c>
      <c r="S331" s="8"/>
    </row>
    <row r="332" spans="1:19" ht="18" customHeight="1" x14ac:dyDescent="0.3">
      <c r="A332" s="8" t="s">
        <v>1216</v>
      </c>
      <c r="B332" s="8" t="s">
        <v>1217</v>
      </c>
      <c r="C332" s="8" t="s">
        <v>1217</v>
      </c>
      <c r="D332" s="8" t="s">
        <v>862</v>
      </c>
      <c r="E332" s="8">
        <v>4</v>
      </c>
      <c r="F332" s="8" t="s">
        <v>1213</v>
      </c>
      <c r="G332" s="8">
        <v>1</v>
      </c>
      <c r="H332" s="8" t="s">
        <v>657</v>
      </c>
      <c r="I332" s="8">
        <v>3</v>
      </c>
      <c r="J332" s="8" t="s">
        <v>658</v>
      </c>
      <c r="K332" s="8">
        <v>3</v>
      </c>
      <c r="L332" s="8" t="s">
        <v>1214</v>
      </c>
      <c r="M332" s="8">
        <v>3</v>
      </c>
      <c r="N332" s="8" t="s">
        <v>317</v>
      </c>
      <c r="O332" s="8" t="s">
        <v>1140</v>
      </c>
      <c r="P332" s="8" t="s">
        <v>1218</v>
      </c>
      <c r="Q332" s="114" t="s">
        <v>1217</v>
      </c>
      <c r="R332" s="114" t="s">
        <v>1217</v>
      </c>
      <c r="S332" s="8"/>
    </row>
    <row r="333" spans="1:19" ht="18" customHeight="1" x14ac:dyDescent="0.3">
      <c r="A333" s="8" t="s">
        <v>1216</v>
      </c>
      <c r="B333" s="8" t="s">
        <v>1217</v>
      </c>
      <c r="C333" s="8" t="s">
        <v>1217</v>
      </c>
      <c r="D333" s="8" t="s">
        <v>862</v>
      </c>
      <c r="E333" s="8">
        <v>4</v>
      </c>
      <c r="F333" s="8" t="s">
        <v>1213</v>
      </c>
      <c r="G333" s="8">
        <v>1</v>
      </c>
      <c r="H333" s="8" t="s">
        <v>657</v>
      </c>
      <c r="I333" s="8">
        <v>3</v>
      </c>
      <c r="J333" s="8" t="s">
        <v>658</v>
      </c>
      <c r="K333" s="8">
        <v>3</v>
      </c>
      <c r="L333" s="8" t="s">
        <v>1214</v>
      </c>
      <c r="M333" s="8">
        <v>3</v>
      </c>
      <c r="N333" s="8" t="s">
        <v>317</v>
      </c>
      <c r="O333" s="8" t="s">
        <v>1141</v>
      </c>
      <c r="P333" s="8" t="s">
        <v>1218</v>
      </c>
      <c r="Q333" s="114" t="s">
        <v>1217</v>
      </c>
      <c r="R333" s="114" t="s">
        <v>1217</v>
      </c>
      <c r="S333" s="8"/>
    </row>
    <row r="334" spans="1:19" ht="18" customHeight="1" x14ac:dyDescent="0.3">
      <c r="A334" s="8" t="s">
        <v>1216</v>
      </c>
      <c r="B334" s="8" t="s">
        <v>1217</v>
      </c>
      <c r="C334" s="8" t="s">
        <v>1217</v>
      </c>
      <c r="D334" s="8" t="s">
        <v>862</v>
      </c>
      <c r="E334" s="8">
        <v>4</v>
      </c>
      <c r="F334" s="8" t="s">
        <v>1213</v>
      </c>
      <c r="G334" s="8">
        <v>1</v>
      </c>
      <c r="H334" s="8" t="s">
        <v>657</v>
      </c>
      <c r="I334" s="8">
        <v>3</v>
      </c>
      <c r="J334" s="8" t="s">
        <v>658</v>
      </c>
      <c r="K334" s="8">
        <v>3</v>
      </c>
      <c r="L334" s="8" t="s">
        <v>1214</v>
      </c>
      <c r="M334" s="8">
        <v>3</v>
      </c>
      <c r="N334" s="8" t="s">
        <v>317</v>
      </c>
      <c r="O334" s="8" t="s">
        <v>1142</v>
      </c>
      <c r="P334" s="8" t="s">
        <v>1218</v>
      </c>
      <c r="Q334" s="114" t="s">
        <v>1217</v>
      </c>
      <c r="R334" s="114" t="s">
        <v>1217</v>
      </c>
      <c r="S334" s="8"/>
    </row>
    <row r="335" spans="1:19" ht="18" customHeight="1" x14ac:dyDescent="0.3">
      <c r="A335" s="8" t="s">
        <v>1216</v>
      </c>
      <c r="B335" s="8" t="s">
        <v>1217</v>
      </c>
      <c r="C335" s="8" t="s">
        <v>1217</v>
      </c>
      <c r="D335" s="8" t="s">
        <v>862</v>
      </c>
      <c r="E335" s="8">
        <v>4</v>
      </c>
      <c r="F335" s="8" t="s">
        <v>1213</v>
      </c>
      <c r="G335" s="8">
        <v>1</v>
      </c>
      <c r="H335" s="8" t="s">
        <v>657</v>
      </c>
      <c r="I335" s="8">
        <v>3</v>
      </c>
      <c r="J335" s="8" t="s">
        <v>658</v>
      </c>
      <c r="K335" s="8">
        <v>3</v>
      </c>
      <c r="L335" s="8" t="s">
        <v>1214</v>
      </c>
      <c r="M335" s="8">
        <v>3</v>
      </c>
      <c r="N335" s="8" t="s">
        <v>317</v>
      </c>
      <c r="O335" s="8" t="s">
        <v>1143</v>
      </c>
      <c r="P335" s="8" t="s">
        <v>1218</v>
      </c>
      <c r="Q335" s="114" t="s">
        <v>1217</v>
      </c>
      <c r="R335" s="114" t="s">
        <v>1217</v>
      </c>
      <c r="S335" s="8"/>
    </row>
    <row r="336" spans="1:19" ht="18" customHeight="1" x14ac:dyDescent="0.3">
      <c r="A336" s="8" t="s">
        <v>1216</v>
      </c>
      <c r="B336" s="8" t="s">
        <v>1217</v>
      </c>
      <c r="C336" s="8" t="s">
        <v>1217</v>
      </c>
      <c r="D336" s="8" t="s">
        <v>862</v>
      </c>
      <c r="E336" s="8">
        <v>4</v>
      </c>
      <c r="F336" s="8" t="s">
        <v>1213</v>
      </c>
      <c r="G336" s="8">
        <v>1</v>
      </c>
      <c r="H336" s="8" t="s">
        <v>657</v>
      </c>
      <c r="I336" s="8">
        <v>3</v>
      </c>
      <c r="J336" s="8" t="s">
        <v>658</v>
      </c>
      <c r="K336" s="8">
        <v>3</v>
      </c>
      <c r="L336" s="8" t="s">
        <v>1214</v>
      </c>
      <c r="M336" s="8">
        <v>3</v>
      </c>
      <c r="N336" s="8" t="s">
        <v>317</v>
      </c>
      <c r="O336" s="8" t="s">
        <v>1144</v>
      </c>
      <c r="P336" s="8" t="s">
        <v>1218</v>
      </c>
      <c r="Q336" s="114" t="s">
        <v>1217</v>
      </c>
      <c r="R336" s="114" t="s">
        <v>1217</v>
      </c>
      <c r="S336" s="8"/>
    </row>
    <row r="337" spans="1:19" ht="18" customHeight="1" x14ac:dyDescent="0.3">
      <c r="A337" s="8" t="s">
        <v>1216</v>
      </c>
      <c r="B337" s="8" t="s">
        <v>1217</v>
      </c>
      <c r="C337" s="8" t="s">
        <v>1217</v>
      </c>
      <c r="D337" s="8" t="s">
        <v>862</v>
      </c>
      <c r="E337" s="8">
        <v>4</v>
      </c>
      <c r="F337" s="8" t="s">
        <v>1213</v>
      </c>
      <c r="G337" s="8">
        <v>1</v>
      </c>
      <c r="H337" s="8" t="s">
        <v>657</v>
      </c>
      <c r="I337" s="8">
        <v>3</v>
      </c>
      <c r="J337" s="8" t="s">
        <v>658</v>
      </c>
      <c r="K337" s="8">
        <v>3</v>
      </c>
      <c r="L337" s="8" t="s">
        <v>1214</v>
      </c>
      <c r="M337" s="8">
        <v>3</v>
      </c>
      <c r="N337" s="8" t="s">
        <v>317</v>
      </c>
      <c r="O337" s="8" t="s">
        <v>1145</v>
      </c>
      <c r="P337" s="8" t="s">
        <v>1218</v>
      </c>
      <c r="Q337" s="114" t="s">
        <v>1217</v>
      </c>
      <c r="R337" s="114" t="s">
        <v>1217</v>
      </c>
      <c r="S337" s="8"/>
    </row>
    <row r="338" spans="1:19" ht="18" customHeight="1" x14ac:dyDescent="0.3">
      <c r="A338" s="8" t="s">
        <v>1216</v>
      </c>
      <c r="B338" s="8" t="s">
        <v>1217</v>
      </c>
      <c r="C338" s="8" t="s">
        <v>1217</v>
      </c>
      <c r="D338" s="8" t="s">
        <v>862</v>
      </c>
      <c r="E338" s="8">
        <v>4</v>
      </c>
      <c r="F338" s="8" t="s">
        <v>1213</v>
      </c>
      <c r="G338" s="8">
        <v>1</v>
      </c>
      <c r="H338" s="8" t="s">
        <v>657</v>
      </c>
      <c r="I338" s="8">
        <v>3</v>
      </c>
      <c r="J338" s="8" t="s">
        <v>658</v>
      </c>
      <c r="K338" s="8">
        <v>3</v>
      </c>
      <c r="L338" s="8" t="s">
        <v>1214</v>
      </c>
      <c r="M338" s="8">
        <v>3</v>
      </c>
      <c r="N338" s="8" t="s">
        <v>317</v>
      </c>
      <c r="O338" s="8" t="s">
        <v>1146</v>
      </c>
      <c r="P338" s="8" t="s">
        <v>1218</v>
      </c>
      <c r="Q338" s="114" t="s">
        <v>1217</v>
      </c>
      <c r="R338" s="114" t="s">
        <v>1217</v>
      </c>
      <c r="S338" s="8"/>
    </row>
    <row r="339" spans="1:19" ht="18" customHeight="1" x14ac:dyDescent="0.3">
      <c r="A339" s="8" t="s">
        <v>1216</v>
      </c>
      <c r="B339" s="8" t="s">
        <v>1217</v>
      </c>
      <c r="C339" s="8" t="s">
        <v>1217</v>
      </c>
      <c r="D339" s="8" t="s">
        <v>862</v>
      </c>
      <c r="E339" s="8">
        <v>4</v>
      </c>
      <c r="F339" s="8" t="s">
        <v>1213</v>
      </c>
      <c r="G339" s="8">
        <v>1</v>
      </c>
      <c r="H339" s="8" t="s">
        <v>657</v>
      </c>
      <c r="I339" s="8">
        <v>3</v>
      </c>
      <c r="J339" s="8" t="s">
        <v>658</v>
      </c>
      <c r="K339" s="8">
        <v>3</v>
      </c>
      <c r="L339" s="8" t="s">
        <v>1214</v>
      </c>
      <c r="M339" s="8">
        <v>3</v>
      </c>
      <c r="N339" s="8" t="s">
        <v>317</v>
      </c>
      <c r="O339" s="8" t="s">
        <v>1147</v>
      </c>
      <c r="P339" s="8" t="s">
        <v>1218</v>
      </c>
      <c r="Q339" s="114" t="s">
        <v>1217</v>
      </c>
      <c r="R339" s="114" t="s">
        <v>1217</v>
      </c>
      <c r="S339" s="8"/>
    </row>
    <row r="340" spans="1:19" ht="18" customHeight="1" x14ac:dyDescent="0.3">
      <c r="A340" s="8" t="s">
        <v>1216</v>
      </c>
      <c r="B340" s="8" t="s">
        <v>1217</v>
      </c>
      <c r="C340" s="8" t="s">
        <v>1217</v>
      </c>
      <c r="D340" s="8" t="s">
        <v>862</v>
      </c>
      <c r="E340" s="8">
        <v>4</v>
      </c>
      <c r="F340" s="8" t="s">
        <v>1213</v>
      </c>
      <c r="G340" s="8">
        <v>1</v>
      </c>
      <c r="H340" s="8" t="s">
        <v>657</v>
      </c>
      <c r="I340" s="8">
        <v>3</v>
      </c>
      <c r="J340" s="8" t="s">
        <v>658</v>
      </c>
      <c r="K340" s="8">
        <v>3</v>
      </c>
      <c r="L340" s="8" t="s">
        <v>1214</v>
      </c>
      <c r="M340" s="8">
        <v>3</v>
      </c>
      <c r="N340" s="8" t="s">
        <v>317</v>
      </c>
      <c r="O340" s="8" t="s">
        <v>1149</v>
      </c>
      <c r="P340" s="8" t="s">
        <v>1218</v>
      </c>
      <c r="Q340" s="114" t="s">
        <v>1217</v>
      </c>
      <c r="R340" s="114" t="s">
        <v>1217</v>
      </c>
      <c r="S340" s="8"/>
    </row>
    <row r="341" spans="1:19" ht="18" customHeight="1" x14ac:dyDescent="0.3">
      <c r="A341" s="8" t="s">
        <v>1216</v>
      </c>
      <c r="B341" s="8" t="s">
        <v>1217</v>
      </c>
      <c r="C341" s="8" t="s">
        <v>1217</v>
      </c>
      <c r="D341" s="8" t="s">
        <v>862</v>
      </c>
      <c r="E341" s="8">
        <v>4</v>
      </c>
      <c r="F341" s="8" t="s">
        <v>1213</v>
      </c>
      <c r="G341" s="8">
        <v>1</v>
      </c>
      <c r="H341" s="8" t="s">
        <v>657</v>
      </c>
      <c r="I341" s="8">
        <v>3</v>
      </c>
      <c r="J341" s="8" t="s">
        <v>658</v>
      </c>
      <c r="K341" s="8">
        <v>3</v>
      </c>
      <c r="L341" s="8" t="s">
        <v>1214</v>
      </c>
      <c r="M341" s="8">
        <v>3</v>
      </c>
      <c r="N341" s="8" t="s">
        <v>317</v>
      </c>
      <c r="O341" s="8" t="s">
        <v>1151</v>
      </c>
      <c r="P341" s="8" t="s">
        <v>1218</v>
      </c>
      <c r="Q341" s="114" t="s">
        <v>1217</v>
      </c>
      <c r="R341" s="114" t="s">
        <v>1217</v>
      </c>
      <c r="S341" s="8"/>
    </row>
    <row r="342" spans="1:19" ht="18" customHeight="1" x14ac:dyDescent="0.3">
      <c r="A342" s="8" t="s">
        <v>1216</v>
      </c>
      <c r="B342" s="8" t="s">
        <v>1217</v>
      </c>
      <c r="C342" s="8" t="s">
        <v>1217</v>
      </c>
      <c r="D342" s="8" t="s">
        <v>862</v>
      </c>
      <c r="E342" s="8">
        <v>4</v>
      </c>
      <c r="F342" s="8" t="s">
        <v>1213</v>
      </c>
      <c r="G342" s="8">
        <v>1</v>
      </c>
      <c r="H342" s="8" t="s">
        <v>657</v>
      </c>
      <c r="I342" s="8">
        <v>3</v>
      </c>
      <c r="J342" s="8" t="s">
        <v>658</v>
      </c>
      <c r="K342" s="8">
        <v>3</v>
      </c>
      <c r="L342" s="8" t="s">
        <v>1214</v>
      </c>
      <c r="M342" s="8">
        <v>3</v>
      </c>
      <c r="N342" s="8" t="s">
        <v>317</v>
      </c>
      <c r="O342" s="8" t="s">
        <v>1152</v>
      </c>
      <c r="P342" s="8" t="s">
        <v>1218</v>
      </c>
      <c r="Q342" s="114" t="s">
        <v>1217</v>
      </c>
      <c r="R342" s="114" t="s">
        <v>1217</v>
      </c>
      <c r="S342" s="8"/>
    </row>
    <row r="343" spans="1:19" ht="18" customHeight="1" x14ac:dyDescent="0.3">
      <c r="A343" s="8" t="s">
        <v>1216</v>
      </c>
      <c r="B343" s="8" t="s">
        <v>1217</v>
      </c>
      <c r="C343" s="8" t="s">
        <v>1217</v>
      </c>
      <c r="D343" s="8" t="s">
        <v>862</v>
      </c>
      <c r="E343" s="8">
        <v>4</v>
      </c>
      <c r="F343" s="8" t="s">
        <v>1213</v>
      </c>
      <c r="G343" s="8">
        <v>1</v>
      </c>
      <c r="H343" s="8" t="s">
        <v>657</v>
      </c>
      <c r="I343" s="8">
        <v>3</v>
      </c>
      <c r="J343" s="8" t="s">
        <v>658</v>
      </c>
      <c r="K343" s="8">
        <v>3</v>
      </c>
      <c r="L343" s="8" t="s">
        <v>1214</v>
      </c>
      <c r="M343" s="8">
        <v>3</v>
      </c>
      <c r="N343" s="8" t="s">
        <v>317</v>
      </c>
      <c r="O343" s="8" t="s">
        <v>1153</v>
      </c>
      <c r="P343" s="8" t="s">
        <v>1218</v>
      </c>
      <c r="Q343" s="114" t="s">
        <v>1217</v>
      </c>
      <c r="R343" s="114" t="s">
        <v>1217</v>
      </c>
      <c r="S343" s="8"/>
    </row>
    <row r="344" spans="1:19" ht="18" customHeight="1" x14ac:dyDescent="0.3">
      <c r="A344" s="8" t="s">
        <v>1216</v>
      </c>
      <c r="B344" s="8" t="s">
        <v>1217</v>
      </c>
      <c r="C344" s="8" t="s">
        <v>1217</v>
      </c>
      <c r="D344" s="8" t="s">
        <v>862</v>
      </c>
      <c r="E344" s="8">
        <v>4</v>
      </c>
      <c r="F344" s="8" t="s">
        <v>1213</v>
      </c>
      <c r="G344" s="8">
        <v>1</v>
      </c>
      <c r="H344" s="8" t="s">
        <v>657</v>
      </c>
      <c r="I344" s="8">
        <v>3</v>
      </c>
      <c r="J344" s="8" t="s">
        <v>658</v>
      </c>
      <c r="K344" s="8">
        <v>3</v>
      </c>
      <c r="L344" s="8" t="s">
        <v>1214</v>
      </c>
      <c r="M344" s="8">
        <v>3</v>
      </c>
      <c r="N344" s="8" t="s">
        <v>317</v>
      </c>
      <c r="O344" s="8" t="s">
        <v>1154</v>
      </c>
      <c r="P344" s="8" t="s">
        <v>1218</v>
      </c>
      <c r="Q344" s="114" t="s">
        <v>1217</v>
      </c>
      <c r="R344" s="114" t="s">
        <v>1217</v>
      </c>
      <c r="S344" s="8"/>
    </row>
    <row r="345" spans="1:19" ht="18" customHeight="1" x14ac:dyDescent="0.3">
      <c r="A345" s="8" t="s">
        <v>1216</v>
      </c>
      <c r="B345" s="8" t="s">
        <v>1217</v>
      </c>
      <c r="C345" s="8" t="s">
        <v>1217</v>
      </c>
      <c r="D345" s="8" t="s">
        <v>862</v>
      </c>
      <c r="E345" s="8">
        <v>4</v>
      </c>
      <c r="F345" s="8" t="s">
        <v>1213</v>
      </c>
      <c r="G345" s="8">
        <v>1</v>
      </c>
      <c r="H345" s="8" t="s">
        <v>657</v>
      </c>
      <c r="I345" s="8">
        <v>3</v>
      </c>
      <c r="J345" s="8" t="s">
        <v>658</v>
      </c>
      <c r="K345" s="8">
        <v>3</v>
      </c>
      <c r="L345" s="8" t="s">
        <v>1214</v>
      </c>
      <c r="M345" s="8">
        <v>3</v>
      </c>
      <c r="N345" s="8" t="s">
        <v>317</v>
      </c>
      <c r="O345" s="8" t="s">
        <v>1155</v>
      </c>
      <c r="P345" s="8" t="s">
        <v>1218</v>
      </c>
      <c r="Q345" s="114" t="s">
        <v>1217</v>
      </c>
      <c r="R345" s="114" t="s">
        <v>1217</v>
      </c>
      <c r="S345" s="8"/>
    </row>
    <row r="346" spans="1:19" ht="18" customHeight="1" x14ac:dyDescent="0.3">
      <c r="A346" s="8" t="s">
        <v>1216</v>
      </c>
      <c r="B346" s="8" t="s">
        <v>1217</v>
      </c>
      <c r="C346" s="8" t="s">
        <v>1217</v>
      </c>
      <c r="D346" s="8" t="s">
        <v>862</v>
      </c>
      <c r="E346" s="8">
        <v>4</v>
      </c>
      <c r="F346" s="8" t="s">
        <v>1213</v>
      </c>
      <c r="G346" s="8">
        <v>1</v>
      </c>
      <c r="H346" s="8" t="s">
        <v>657</v>
      </c>
      <c r="I346" s="8">
        <v>3</v>
      </c>
      <c r="J346" s="8" t="s">
        <v>658</v>
      </c>
      <c r="K346" s="8">
        <v>3</v>
      </c>
      <c r="L346" s="8" t="s">
        <v>1214</v>
      </c>
      <c r="M346" s="8">
        <v>3</v>
      </c>
      <c r="N346" s="8" t="s">
        <v>317</v>
      </c>
      <c r="O346" s="8" t="s">
        <v>1157</v>
      </c>
      <c r="P346" s="8" t="s">
        <v>1218</v>
      </c>
      <c r="Q346" s="114" t="s">
        <v>1217</v>
      </c>
      <c r="R346" s="114" t="s">
        <v>1217</v>
      </c>
      <c r="S346" s="8"/>
    </row>
    <row r="347" spans="1:19" ht="18" customHeight="1" x14ac:dyDescent="0.3">
      <c r="A347" s="8" t="s">
        <v>1216</v>
      </c>
      <c r="B347" s="8" t="s">
        <v>1217</v>
      </c>
      <c r="C347" s="8" t="s">
        <v>1217</v>
      </c>
      <c r="D347" s="8" t="s">
        <v>862</v>
      </c>
      <c r="E347" s="8">
        <v>4</v>
      </c>
      <c r="F347" s="8" t="s">
        <v>1213</v>
      </c>
      <c r="G347" s="8">
        <v>1</v>
      </c>
      <c r="H347" s="8" t="s">
        <v>657</v>
      </c>
      <c r="I347" s="8">
        <v>3</v>
      </c>
      <c r="J347" s="8" t="s">
        <v>658</v>
      </c>
      <c r="K347" s="8">
        <v>3</v>
      </c>
      <c r="L347" s="8" t="s">
        <v>1214</v>
      </c>
      <c r="M347" s="8">
        <v>3</v>
      </c>
      <c r="N347" s="8" t="s">
        <v>317</v>
      </c>
      <c r="O347" s="8" t="s">
        <v>1179</v>
      </c>
      <c r="P347" s="8" t="s">
        <v>1218</v>
      </c>
      <c r="Q347" s="114" t="s">
        <v>1217</v>
      </c>
      <c r="R347" s="114" t="s">
        <v>1217</v>
      </c>
      <c r="S347" s="8"/>
    </row>
    <row r="348" spans="1:19" ht="18" customHeight="1" x14ac:dyDescent="0.3">
      <c r="A348" s="8" t="s">
        <v>1216</v>
      </c>
      <c r="B348" s="8" t="s">
        <v>1217</v>
      </c>
      <c r="C348" s="8" t="s">
        <v>1217</v>
      </c>
      <c r="D348" s="8" t="s">
        <v>862</v>
      </c>
      <c r="E348" s="8">
        <v>4</v>
      </c>
      <c r="F348" s="8" t="s">
        <v>1213</v>
      </c>
      <c r="G348" s="8">
        <v>1</v>
      </c>
      <c r="H348" s="8" t="s">
        <v>657</v>
      </c>
      <c r="I348" s="8">
        <v>3</v>
      </c>
      <c r="J348" s="8" t="s">
        <v>658</v>
      </c>
      <c r="K348" s="8">
        <v>3</v>
      </c>
      <c r="L348" s="8" t="s">
        <v>1214</v>
      </c>
      <c r="M348" s="8">
        <v>3</v>
      </c>
      <c r="N348" s="8" t="s">
        <v>321</v>
      </c>
      <c r="O348" s="8" t="s">
        <v>1156</v>
      </c>
      <c r="P348" s="8" t="s">
        <v>1218</v>
      </c>
      <c r="Q348" s="114" t="s">
        <v>1217</v>
      </c>
      <c r="R348" s="114" t="s">
        <v>1217</v>
      </c>
      <c r="S348" s="8"/>
    </row>
    <row r="349" spans="1:19" ht="18" customHeight="1" x14ac:dyDescent="0.3">
      <c r="A349" s="8" t="s">
        <v>1216</v>
      </c>
      <c r="B349" s="8" t="s">
        <v>1217</v>
      </c>
      <c r="C349" s="8" t="s">
        <v>1217</v>
      </c>
      <c r="D349" s="8" t="s">
        <v>862</v>
      </c>
      <c r="E349" s="8">
        <v>4</v>
      </c>
      <c r="F349" s="8" t="s">
        <v>1213</v>
      </c>
      <c r="G349" s="8">
        <v>1</v>
      </c>
      <c r="H349" s="8" t="s">
        <v>657</v>
      </c>
      <c r="I349" s="8">
        <v>3</v>
      </c>
      <c r="J349" s="8" t="s">
        <v>658</v>
      </c>
      <c r="K349" s="8">
        <v>3</v>
      </c>
      <c r="L349" s="8" t="s">
        <v>1214</v>
      </c>
      <c r="M349" s="8">
        <v>3</v>
      </c>
      <c r="N349" s="8" t="s">
        <v>321</v>
      </c>
      <c r="O349" s="8" t="s">
        <v>1162</v>
      </c>
      <c r="P349" s="8" t="s">
        <v>1218</v>
      </c>
      <c r="Q349" s="114" t="s">
        <v>1217</v>
      </c>
      <c r="R349" s="114" t="s">
        <v>1217</v>
      </c>
      <c r="S349" s="8"/>
    </row>
    <row r="350" spans="1:19" ht="18" customHeight="1" x14ac:dyDescent="0.3">
      <c r="A350" s="8" t="s">
        <v>1216</v>
      </c>
      <c r="B350" s="8" t="s">
        <v>1217</v>
      </c>
      <c r="C350" s="8" t="s">
        <v>1217</v>
      </c>
      <c r="D350" s="8" t="s">
        <v>862</v>
      </c>
      <c r="E350" s="8">
        <v>4</v>
      </c>
      <c r="F350" s="8" t="s">
        <v>1213</v>
      </c>
      <c r="G350" s="8">
        <v>1</v>
      </c>
      <c r="H350" s="8" t="s">
        <v>657</v>
      </c>
      <c r="I350" s="8">
        <v>3</v>
      </c>
      <c r="J350" s="8" t="s">
        <v>658</v>
      </c>
      <c r="K350" s="8">
        <v>3</v>
      </c>
      <c r="L350" s="8" t="s">
        <v>1214</v>
      </c>
      <c r="M350" s="8">
        <v>3</v>
      </c>
      <c r="N350" s="8" t="s">
        <v>321</v>
      </c>
      <c r="O350" s="8" t="s">
        <v>1177</v>
      </c>
      <c r="P350" s="8" t="s">
        <v>1218</v>
      </c>
      <c r="Q350" s="114" t="s">
        <v>1217</v>
      </c>
      <c r="R350" s="114" t="s">
        <v>1217</v>
      </c>
      <c r="S350" s="8"/>
    </row>
    <row r="351" spans="1:19" ht="18" customHeight="1" x14ac:dyDescent="0.3">
      <c r="A351" s="8" t="s">
        <v>1216</v>
      </c>
      <c r="B351" s="8" t="s">
        <v>1217</v>
      </c>
      <c r="C351" s="8" t="s">
        <v>1217</v>
      </c>
      <c r="D351" s="8" t="s">
        <v>862</v>
      </c>
      <c r="E351" s="8">
        <v>4</v>
      </c>
      <c r="F351" s="8" t="s">
        <v>1213</v>
      </c>
      <c r="G351" s="8">
        <v>1</v>
      </c>
      <c r="H351" s="8" t="s">
        <v>657</v>
      </c>
      <c r="I351" s="8">
        <v>3</v>
      </c>
      <c r="J351" s="8" t="s">
        <v>658</v>
      </c>
      <c r="K351" s="8">
        <v>3</v>
      </c>
      <c r="L351" s="8" t="s">
        <v>1214</v>
      </c>
      <c r="M351" s="8">
        <v>3</v>
      </c>
      <c r="N351" s="8" t="s">
        <v>321</v>
      </c>
      <c r="O351" s="8" t="s">
        <v>1178</v>
      </c>
      <c r="P351" s="8" t="s">
        <v>1218</v>
      </c>
      <c r="Q351" s="114" t="s">
        <v>1217</v>
      </c>
      <c r="R351" s="114" t="s">
        <v>1217</v>
      </c>
      <c r="S351" s="8"/>
    </row>
    <row r="352" spans="1:19" ht="18" customHeight="1" x14ac:dyDescent="0.3">
      <c r="A352" s="8" t="s">
        <v>1216</v>
      </c>
      <c r="B352" s="8" t="s">
        <v>1217</v>
      </c>
      <c r="C352" s="8" t="s">
        <v>1217</v>
      </c>
      <c r="D352" s="8" t="s">
        <v>862</v>
      </c>
      <c r="E352" s="8">
        <v>4</v>
      </c>
      <c r="F352" s="8" t="s">
        <v>1213</v>
      </c>
      <c r="G352" s="8">
        <v>1</v>
      </c>
      <c r="H352" s="8" t="s">
        <v>657</v>
      </c>
      <c r="I352" s="8">
        <v>3</v>
      </c>
      <c r="J352" s="8" t="s">
        <v>658</v>
      </c>
      <c r="K352" s="8">
        <v>3</v>
      </c>
      <c r="L352" s="8" t="s">
        <v>1214</v>
      </c>
      <c r="M352" s="8">
        <v>3</v>
      </c>
      <c r="N352" s="8" t="s">
        <v>319</v>
      </c>
      <c r="O352" s="8" t="s">
        <v>1102</v>
      </c>
      <c r="P352" s="8" t="s">
        <v>1218</v>
      </c>
      <c r="Q352" s="114" t="s">
        <v>1217</v>
      </c>
      <c r="R352" s="114" t="s">
        <v>1217</v>
      </c>
      <c r="S352" s="8"/>
    </row>
    <row r="353" spans="1:19" ht="18" customHeight="1" x14ac:dyDescent="0.3">
      <c r="A353" s="8" t="s">
        <v>1216</v>
      </c>
      <c r="B353" s="8" t="s">
        <v>1217</v>
      </c>
      <c r="C353" s="8" t="s">
        <v>1217</v>
      </c>
      <c r="D353" s="8" t="s">
        <v>862</v>
      </c>
      <c r="E353" s="8">
        <v>4</v>
      </c>
      <c r="F353" s="8" t="s">
        <v>1213</v>
      </c>
      <c r="G353" s="8">
        <v>1</v>
      </c>
      <c r="H353" s="8" t="s">
        <v>657</v>
      </c>
      <c r="I353" s="8">
        <v>3</v>
      </c>
      <c r="J353" s="8" t="s">
        <v>658</v>
      </c>
      <c r="K353" s="8">
        <v>3</v>
      </c>
      <c r="L353" s="8" t="s">
        <v>1214</v>
      </c>
      <c r="M353" s="8">
        <v>3</v>
      </c>
      <c r="N353" s="8" t="s">
        <v>319</v>
      </c>
      <c r="O353" s="8" t="s">
        <v>1103</v>
      </c>
      <c r="P353" s="8" t="s">
        <v>1218</v>
      </c>
      <c r="Q353" s="114" t="s">
        <v>1217</v>
      </c>
      <c r="R353" s="114" t="s">
        <v>1217</v>
      </c>
      <c r="S353" s="8"/>
    </row>
    <row r="354" spans="1:19" ht="18" customHeight="1" x14ac:dyDescent="0.3">
      <c r="A354" s="8" t="s">
        <v>1216</v>
      </c>
      <c r="B354" s="8" t="s">
        <v>1217</v>
      </c>
      <c r="C354" s="8" t="s">
        <v>1217</v>
      </c>
      <c r="D354" s="8" t="s">
        <v>862</v>
      </c>
      <c r="E354" s="8">
        <v>4</v>
      </c>
      <c r="F354" s="8" t="s">
        <v>1213</v>
      </c>
      <c r="G354" s="8">
        <v>1</v>
      </c>
      <c r="H354" s="8" t="s">
        <v>657</v>
      </c>
      <c r="I354" s="8">
        <v>3</v>
      </c>
      <c r="J354" s="8" t="s">
        <v>658</v>
      </c>
      <c r="K354" s="8">
        <v>3</v>
      </c>
      <c r="L354" s="8" t="s">
        <v>1214</v>
      </c>
      <c r="M354" s="8">
        <v>3</v>
      </c>
      <c r="N354" s="8" t="s">
        <v>319</v>
      </c>
      <c r="O354" s="8" t="s">
        <v>1104</v>
      </c>
      <c r="P354" s="8" t="s">
        <v>1218</v>
      </c>
      <c r="Q354" s="114" t="s">
        <v>1217</v>
      </c>
      <c r="R354" s="114" t="s">
        <v>1217</v>
      </c>
      <c r="S354" s="8"/>
    </row>
    <row r="355" spans="1:19" ht="18" customHeight="1" x14ac:dyDescent="0.3">
      <c r="A355" s="8" t="s">
        <v>1216</v>
      </c>
      <c r="B355" s="8" t="s">
        <v>1217</v>
      </c>
      <c r="C355" s="8" t="s">
        <v>1217</v>
      </c>
      <c r="D355" s="8" t="s">
        <v>862</v>
      </c>
      <c r="E355" s="8">
        <v>4</v>
      </c>
      <c r="F355" s="8" t="s">
        <v>1213</v>
      </c>
      <c r="G355" s="8">
        <v>1</v>
      </c>
      <c r="H355" s="8" t="s">
        <v>657</v>
      </c>
      <c r="I355" s="8">
        <v>3</v>
      </c>
      <c r="J355" s="8" t="s">
        <v>658</v>
      </c>
      <c r="K355" s="8">
        <v>3</v>
      </c>
      <c r="L355" s="8" t="s">
        <v>1214</v>
      </c>
      <c r="M355" s="8">
        <v>3</v>
      </c>
      <c r="N355" s="8" t="s">
        <v>319</v>
      </c>
      <c r="O355" s="8" t="s">
        <v>1111</v>
      </c>
      <c r="P355" s="8" t="s">
        <v>1218</v>
      </c>
      <c r="Q355" s="114" t="s">
        <v>1217</v>
      </c>
      <c r="R355" s="114" t="s">
        <v>1217</v>
      </c>
      <c r="S355" s="8"/>
    </row>
    <row r="356" spans="1:19" ht="18" customHeight="1" x14ac:dyDescent="0.3">
      <c r="A356" s="8" t="s">
        <v>1216</v>
      </c>
      <c r="B356" s="8" t="s">
        <v>1217</v>
      </c>
      <c r="C356" s="8" t="s">
        <v>1217</v>
      </c>
      <c r="D356" s="8" t="s">
        <v>862</v>
      </c>
      <c r="E356" s="8">
        <v>4</v>
      </c>
      <c r="F356" s="8" t="s">
        <v>1213</v>
      </c>
      <c r="G356" s="8">
        <v>1</v>
      </c>
      <c r="H356" s="8" t="s">
        <v>657</v>
      </c>
      <c r="I356" s="8">
        <v>3</v>
      </c>
      <c r="J356" s="8" t="s">
        <v>658</v>
      </c>
      <c r="K356" s="8">
        <v>3</v>
      </c>
      <c r="L356" s="8" t="s">
        <v>1214</v>
      </c>
      <c r="M356" s="8">
        <v>3</v>
      </c>
      <c r="N356" s="8" t="s">
        <v>319</v>
      </c>
      <c r="O356" s="8" t="s">
        <v>1148</v>
      </c>
      <c r="P356" s="8" t="s">
        <v>1218</v>
      </c>
      <c r="Q356" s="114" t="s">
        <v>1217</v>
      </c>
      <c r="R356" s="114" t="s">
        <v>1217</v>
      </c>
      <c r="S356" s="8"/>
    </row>
    <row r="357" spans="1:19" ht="18" customHeight="1" x14ac:dyDescent="0.3">
      <c r="A357" s="8" t="s">
        <v>1216</v>
      </c>
      <c r="B357" s="8" t="s">
        <v>1217</v>
      </c>
      <c r="C357" s="8" t="s">
        <v>1217</v>
      </c>
      <c r="D357" s="8" t="s">
        <v>862</v>
      </c>
      <c r="E357" s="8">
        <v>4</v>
      </c>
      <c r="F357" s="8" t="s">
        <v>1213</v>
      </c>
      <c r="G357" s="8">
        <v>1</v>
      </c>
      <c r="H357" s="8" t="s">
        <v>657</v>
      </c>
      <c r="I357" s="8">
        <v>3</v>
      </c>
      <c r="J357" s="8" t="s">
        <v>658</v>
      </c>
      <c r="K357" s="8">
        <v>3</v>
      </c>
      <c r="L357" s="8" t="s">
        <v>1214</v>
      </c>
      <c r="M357" s="8">
        <v>3</v>
      </c>
      <c r="N357" s="8" t="s">
        <v>319</v>
      </c>
      <c r="O357" s="8" t="s">
        <v>1197</v>
      </c>
      <c r="P357" s="8" t="s">
        <v>1218</v>
      </c>
      <c r="Q357" s="114" t="s">
        <v>1217</v>
      </c>
      <c r="R357" s="114" t="s">
        <v>1217</v>
      </c>
      <c r="S357" s="8"/>
    </row>
    <row r="358" spans="1:19" ht="18" customHeight="1" x14ac:dyDescent="0.3">
      <c r="A358" s="8" t="s">
        <v>1216</v>
      </c>
      <c r="B358" s="8" t="s">
        <v>1217</v>
      </c>
      <c r="C358" s="8" t="s">
        <v>1217</v>
      </c>
      <c r="D358" s="8" t="s">
        <v>862</v>
      </c>
      <c r="E358" s="8">
        <v>4</v>
      </c>
      <c r="F358" s="8" t="s">
        <v>1213</v>
      </c>
      <c r="G358" s="8">
        <v>1</v>
      </c>
      <c r="H358" s="8" t="s">
        <v>657</v>
      </c>
      <c r="I358" s="8">
        <v>3</v>
      </c>
      <c r="J358" s="8" t="s">
        <v>658</v>
      </c>
      <c r="K358" s="8">
        <v>3</v>
      </c>
      <c r="L358" s="8" t="s">
        <v>1214</v>
      </c>
      <c r="M358" s="8">
        <v>3</v>
      </c>
      <c r="N358" s="8" t="s">
        <v>319</v>
      </c>
      <c r="O358" s="8" t="s">
        <v>1198</v>
      </c>
      <c r="P358" s="8" t="s">
        <v>1218</v>
      </c>
      <c r="Q358" s="114" t="s">
        <v>1217</v>
      </c>
      <c r="R358" s="114" t="s">
        <v>1217</v>
      </c>
      <c r="S358" s="8"/>
    </row>
    <row r="359" spans="1:19" ht="18" customHeight="1" x14ac:dyDescent="0.3">
      <c r="A359" s="8" t="s">
        <v>1216</v>
      </c>
      <c r="B359" s="8" t="s">
        <v>1217</v>
      </c>
      <c r="C359" s="8" t="s">
        <v>1217</v>
      </c>
      <c r="D359" s="8" t="s">
        <v>862</v>
      </c>
      <c r="E359" s="8">
        <v>4</v>
      </c>
      <c r="F359" s="8" t="s">
        <v>1213</v>
      </c>
      <c r="G359" s="8">
        <v>1</v>
      </c>
      <c r="H359" s="8" t="s">
        <v>657</v>
      </c>
      <c r="I359" s="8">
        <v>3</v>
      </c>
      <c r="J359" s="8" t="s">
        <v>658</v>
      </c>
      <c r="K359" s="8">
        <v>3</v>
      </c>
      <c r="L359" s="8" t="s">
        <v>1214</v>
      </c>
      <c r="M359" s="8">
        <v>3</v>
      </c>
      <c r="N359" s="8" t="s">
        <v>319</v>
      </c>
      <c r="O359" s="8" t="s">
        <v>1199</v>
      </c>
      <c r="P359" s="8" t="s">
        <v>1218</v>
      </c>
      <c r="Q359" s="114" t="s">
        <v>1217</v>
      </c>
      <c r="R359" s="114" t="s">
        <v>1217</v>
      </c>
      <c r="S359" s="8"/>
    </row>
    <row r="360" spans="1:19" ht="18" customHeight="1" x14ac:dyDescent="0.3">
      <c r="A360" s="8" t="s">
        <v>1216</v>
      </c>
      <c r="B360" s="8" t="s">
        <v>1217</v>
      </c>
      <c r="C360" s="8" t="s">
        <v>1217</v>
      </c>
      <c r="D360" s="8" t="s">
        <v>862</v>
      </c>
      <c r="E360" s="8">
        <v>4</v>
      </c>
      <c r="F360" s="8" t="s">
        <v>1213</v>
      </c>
      <c r="G360" s="8">
        <v>1</v>
      </c>
      <c r="H360" s="8" t="s">
        <v>657</v>
      </c>
      <c r="I360" s="8">
        <v>3</v>
      </c>
      <c r="J360" s="8" t="s">
        <v>658</v>
      </c>
      <c r="K360" s="8">
        <v>3</v>
      </c>
      <c r="L360" s="8" t="s">
        <v>1214</v>
      </c>
      <c r="M360" s="8">
        <v>3</v>
      </c>
      <c r="N360" s="8" t="s">
        <v>319</v>
      </c>
      <c r="O360" s="8" t="s">
        <v>1200</v>
      </c>
      <c r="P360" s="8" t="s">
        <v>1218</v>
      </c>
      <c r="Q360" s="114" t="s">
        <v>1217</v>
      </c>
      <c r="R360" s="114" t="s">
        <v>1217</v>
      </c>
      <c r="S360" s="8"/>
    </row>
    <row r="361" spans="1:19" ht="18" customHeight="1" x14ac:dyDescent="0.3">
      <c r="A361" s="8" t="s">
        <v>1216</v>
      </c>
      <c r="B361" s="8" t="s">
        <v>1217</v>
      </c>
      <c r="C361" s="8" t="s">
        <v>1217</v>
      </c>
      <c r="D361" s="8" t="s">
        <v>862</v>
      </c>
      <c r="E361" s="8">
        <v>4</v>
      </c>
      <c r="F361" s="8" t="s">
        <v>1213</v>
      </c>
      <c r="G361" s="8">
        <v>1</v>
      </c>
      <c r="H361" s="8" t="s">
        <v>657</v>
      </c>
      <c r="I361" s="8">
        <v>3</v>
      </c>
      <c r="J361" s="8" t="s">
        <v>658</v>
      </c>
      <c r="K361" s="8">
        <v>3</v>
      </c>
      <c r="L361" s="8" t="s">
        <v>1214</v>
      </c>
      <c r="M361" s="8">
        <v>3</v>
      </c>
      <c r="N361" s="8" t="s">
        <v>319</v>
      </c>
      <c r="O361" s="8" t="s">
        <v>1201</v>
      </c>
      <c r="P361" s="8" t="s">
        <v>1218</v>
      </c>
      <c r="Q361" s="114" t="s">
        <v>1217</v>
      </c>
      <c r="R361" s="114" t="s">
        <v>1217</v>
      </c>
      <c r="S361" s="8"/>
    </row>
    <row r="362" spans="1:19" ht="18" customHeight="1" x14ac:dyDescent="0.3">
      <c r="A362" s="8" t="s">
        <v>1216</v>
      </c>
      <c r="B362" s="8" t="s">
        <v>1217</v>
      </c>
      <c r="C362" s="8" t="s">
        <v>1217</v>
      </c>
      <c r="D362" s="8" t="s">
        <v>862</v>
      </c>
      <c r="E362" s="8">
        <v>4</v>
      </c>
      <c r="F362" s="8" t="s">
        <v>1213</v>
      </c>
      <c r="G362" s="8">
        <v>1</v>
      </c>
      <c r="H362" s="8" t="s">
        <v>657</v>
      </c>
      <c r="I362" s="8">
        <v>3</v>
      </c>
      <c r="J362" s="8" t="s">
        <v>658</v>
      </c>
      <c r="K362" s="8">
        <v>3</v>
      </c>
      <c r="L362" s="8" t="s">
        <v>1214</v>
      </c>
      <c r="M362" s="8">
        <v>3</v>
      </c>
      <c r="N362" s="8" t="s">
        <v>319</v>
      </c>
      <c r="O362" s="8" t="s">
        <v>1202</v>
      </c>
      <c r="P362" s="8" t="s">
        <v>1218</v>
      </c>
      <c r="Q362" s="114" t="s">
        <v>1217</v>
      </c>
      <c r="R362" s="114" t="s">
        <v>1217</v>
      </c>
      <c r="S362" s="8"/>
    </row>
    <row r="363" spans="1:19" ht="18" customHeight="1" x14ac:dyDescent="0.3">
      <c r="A363" s="8" t="s">
        <v>1216</v>
      </c>
      <c r="B363" s="8" t="s">
        <v>1217</v>
      </c>
      <c r="C363" s="8" t="s">
        <v>1217</v>
      </c>
      <c r="D363" s="8" t="s">
        <v>862</v>
      </c>
      <c r="E363" s="8">
        <v>4</v>
      </c>
      <c r="F363" s="8" t="s">
        <v>1213</v>
      </c>
      <c r="G363" s="8">
        <v>1</v>
      </c>
      <c r="H363" s="8" t="s">
        <v>657</v>
      </c>
      <c r="I363" s="8">
        <v>3</v>
      </c>
      <c r="J363" s="8" t="s">
        <v>658</v>
      </c>
      <c r="K363" s="8">
        <v>3</v>
      </c>
      <c r="L363" s="8" t="s">
        <v>1214</v>
      </c>
      <c r="M363" s="8">
        <v>3</v>
      </c>
      <c r="N363" s="8" t="s">
        <v>319</v>
      </c>
      <c r="O363" s="8" t="s">
        <v>1203</v>
      </c>
      <c r="P363" s="8" t="s">
        <v>1218</v>
      </c>
      <c r="Q363" s="114" t="s">
        <v>1217</v>
      </c>
      <c r="R363" s="114" t="s">
        <v>1217</v>
      </c>
      <c r="S363" s="8"/>
    </row>
    <row r="364" spans="1:19" ht="18" customHeight="1" x14ac:dyDescent="0.3">
      <c r="A364" s="8" t="s">
        <v>1216</v>
      </c>
      <c r="B364" s="8" t="s">
        <v>1217</v>
      </c>
      <c r="C364" s="8" t="s">
        <v>1217</v>
      </c>
      <c r="D364" s="8" t="s">
        <v>862</v>
      </c>
      <c r="E364" s="8">
        <v>4</v>
      </c>
      <c r="F364" s="8" t="s">
        <v>1213</v>
      </c>
      <c r="G364" s="8">
        <v>1</v>
      </c>
      <c r="H364" s="8" t="s">
        <v>657</v>
      </c>
      <c r="I364" s="8">
        <v>3</v>
      </c>
      <c r="J364" s="8" t="s">
        <v>658</v>
      </c>
      <c r="K364" s="8">
        <v>3</v>
      </c>
      <c r="L364" s="8" t="s">
        <v>1214</v>
      </c>
      <c r="M364" s="8">
        <v>3</v>
      </c>
      <c r="N364" s="8" t="s">
        <v>371</v>
      </c>
      <c r="O364" s="8" t="s">
        <v>1158</v>
      </c>
      <c r="P364" s="8" t="s">
        <v>1218</v>
      </c>
      <c r="Q364" s="114" t="s">
        <v>1217</v>
      </c>
      <c r="R364" s="114" t="s">
        <v>1217</v>
      </c>
      <c r="S364" s="8"/>
    </row>
    <row r="365" spans="1:19" ht="18" customHeight="1" x14ac:dyDescent="0.3">
      <c r="A365" s="8" t="s">
        <v>1216</v>
      </c>
      <c r="B365" s="8" t="s">
        <v>1217</v>
      </c>
      <c r="C365" s="8" t="s">
        <v>1217</v>
      </c>
      <c r="D365" s="8" t="s">
        <v>862</v>
      </c>
      <c r="E365" s="8">
        <v>4</v>
      </c>
      <c r="F365" s="8" t="s">
        <v>1213</v>
      </c>
      <c r="G365" s="8">
        <v>1</v>
      </c>
      <c r="H365" s="8" t="s">
        <v>657</v>
      </c>
      <c r="I365" s="8">
        <v>3</v>
      </c>
      <c r="J365" s="8" t="s">
        <v>658</v>
      </c>
      <c r="K365" s="8">
        <v>3</v>
      </c>
      <c r="L365" s="8" t="s">
        <v>1214</v>
      </c>
      <c r="M365" s="8">
        <v>3</v>
      </c>
      <c r="N365" s="8" t="s">
        <v>371</v>
      </c>
      <c r="O365" s="8" t="s">
        <v>1163</v>
      </c>
      <c r="P365" s="8" t="s">
        <v>1218</v>
      </c>
      <c r="Q365" s="114" t="s">
        <v>1217</v>
      </c>
      <c r="R365" s="114" t="s">
        <v>1217</v>
      </c>
      <c r="S365" s="8"/>
    </row>
    <row r="366" spans="1:19" ht="18" customHeight="1" x14ac:dyDescent="0.3">
      <c r="A366" s="8" t="s">
        <v>1216</v>
      </c>
      <c r="B366" s="8" t="s">
        <v>1217</v>
      </c>
      <c r="C366" s="8" t="s">
        <v>1217</v>
      </c>
      <c r="D366" s="8" t="s">
        <v>862</v>
      </c>
      <c r="E366" s="8">
        <v>4</v>
      </c>
      <c r="F366" s="8" t="s">
        <v>1213</v>
      </c>
      <c r="G366" s="8">
        <v>1</v>
      </c>
      <c r="H366" s="8" t="s">
        <v>657</v>
      </c>
      <c r="I366" s="8">
        <v>3</v>
      </c>
      <c r="J366" s="8" t="s">
        <v>658</v>
      </c>
      <c r="K366" s="8">
        <v>3</v>
      </c>
      <c r="L366" s="8" t="s">
        <v>1214</v>
      </c>
      <c r="M366" s="8">
        <v>3</v>
      </c>
      <c r="N366" s="8" t="s">
        <v>371</v>
      </c>
      <c r="O366" s="8" t="s">
        <v>1164</v>
      </c>
      <c r="P366" s="8" t="s">
        <v>1218</v>
      </c>
      <c r="Q366" s="114" t="s">
        <v>1217</v>
      </c>
      <c r="R366" s="114" t="s">
        <v>1217</v>
      </c>
      <c r="S366" s="8"/>
    </row>
    <row r="367" spans="1:19" ht="18" customHeight="1" x14ac:dyDescent="0.3">
      <c r="A367" s="8" t="s">
        <v>1216</v>
      </c>
      <c r="B367" s="8" t="s">
        <v>1217</v>
      </c>
      <c r="C367" s="8" t="s">
        <v>1217</v>
      </c>
      <c r="D367" s="8" t="s">
        <v>862</v>
      </c>
      <c r="E367" s="8">
        <v>4</v>
      </c>
      <c r="F367" s="8" t="s">
        <v>1213</v>
      </c>
      <c r="G367" s="8">
        <v>1</v>
      </c>
      <c r="H367" s="8" t="s">
        <v>657</v>
      </c>
      <c r="I367" s="8">
        <v>3</v>
      </c>
      <c r="J367" s="8" t="s">
        <v>658</v>
      </c>
      <c r="K367" s="8">
        <v>3</v>
      </c>
      <c r="L367" s="8" t="s">
        <v>1214</v>
      </c>
      <c r="M367" s="8">
        <v>3</v>
      </c>
      <c r="N367" s="8" t="s">
        <v>371</v>
      </c>
      <c r="O367" s="8" t="s">
        <v>1165</v>
      </c>
      <c r="P367" s="8" t="s">
        <v>1218</v>
      </c>
      <c r="Q367" s="114" t="s">
        <v>1217</v>
      </c>
      <c r="R367" s="114" t="s">
        <v>1217</v>
      </c>
      <c r="S367" s="8"/>
    </row>
    <row r="368" spans="1:19" ht="18" customHeight="1" x14ac:dyDescent="0.3">
      <c r="A368" s="8" t="s">
        <v>1216</v>
      </c>
      <c r="B368" s="8" t="s">
        <v>1217</v>
      </c>
      <c r="C368" s="8" t="s">
        <v>1217</v>
      </c>
      <c r="D368" s="8" t="s">
        <v>862</v>
      </c>
      <c r="E368" s="8">
        <v>4</v>
      </c>
      <c r="F368" s="8" t="s">
        <v>1213</v>
      </c>
      <c r="G368" s="8">
        <v>1</v>
      </c>
      <c r="H368" s="8" t="s">
        <v>657</v>
      </c>
      <c r="I368" s="8">
        <v>3</v>
      </c>
      <c r="J368" s="8" t="s">
        <v>658</v>
      </c>
      <c r="K368" s="8">
        <v>3</v>
      </c>
      <c r="L368" s="8" t="s">
        <v>1214</v>
      </c>
      <c r="M368" s="8">
        <v>3</v>
      </c>
      <c r="N368" s="8" t="s">
        <v>371</v>
      </c>
      <c r="O368" s="8" t="s">
        <v>1166</v>
      </c>
      <c r="P368" s="8" t="s">
        <v>1218</v>
      </c>
      <c r="Q368" s="114" t="s">
        <v>1217</v>
      </c>
      <c r="R368" s="114" t="s">
        <v>1217</v>
      </c>
      <c r="S368" s="8"/>
    </row>
    <row r="369" spans="1:19" ht="18" customHeight="1" x14ac:dyDescent="0.3">
      <c r="A369" s="8" t="s">
        <v>1216</v>
      </c>
      <c r="B369" s="8" t="s">
        <v>1217</v>
      </c>
      <c r="C369" s="8" t="s">
        <v>1217</v>
      </c>
      <c r="D369" s="8" t="s">
        <v>862</v>
      </c>
      <c r="E369" s="8">
        <v>4</v>
      </c>
      <c r="F369" s="8" t="s">
        <v>1213</v>
      </c>
      <c r="G369" s="8">
        <v>1</v>
      </c>
      <c r="H369" s="8" t="s">
        <v>657</v>
      </c>
      <c r="I369" s="8">
        <v>3</v>
      </c>
      <c r="J369" s="8" t="s">
        <v>658</v>
      </c>
      <c r="K369" s="8">
        <v>3</v>
      </c>
      <c r="L369" s="8" t="s">
        <v>1214</v>
      </c>
      <c r="M369" s="8">
        <v>3</v>
      </c>
      <c r="N369" s="8" t="s">
        <v>371</v>
      </c>
      <c r="O369" s="8" t="s">
        <v>1167</v>
      </c>
      <c r="P369" s="8" t="s">
        <v>1218</v>
      </c>
      <c r="Q369" s="114" t="s">
        <v>1217</v>
      </c>
      <c r="R369" s="114" t="s">
        <v>1217</v>
      </c>
      <c r="S369" s="8"/>
    </row>
    <row r="370" spans="1:19" ht="18" customHeight="1" x14ac:dyDescent="0.3">
      <c r="A370" s="8" t="s">
        <v>1216</v>
      </c>
      <c r="B370" s="8" t="s">
        <v>1217</v>
      </c>
      <c r="C370" s="8" t="s">
        <v>1217</v>
      </c>
      <c r="D370" s="8" t="s">
        <v>862</v>
      </c>
      <c r="E370" s="8">
        <v>4</v>
      </c>
      <c r="F370" s="8" t="s">
        <v>1213</v>
      </c>
      <c r="G370" s="8">
        <v>1</v>
      </c>
      <c r="H370" s="8" t="s">
        <v>657</v>
      </c>
      <c r="I370" s="8">
        <v>3</v>
      </c>
      <c r="J370" s="8" t="s">
        <v>658</v>
      </c>
      <c r="K370" s="8">
        <v>3</v>
      </c>
      <c r="L370" s="8" t="s">
        <v>1214</v>
      </c>
      <c r="M370" s="8">
        <v>3</v>
      </c>
      <c r="N370" s="8" t="s">
        <v>371</v>
      </c>
      <c r="O370" s="8" t="s">
        <v>1168</v>
      </c>
      <c r="P370" s="8" t="s">
        <v>1218</v>
      </c>
      <c r="Q370" s="114" t="s">
        <v>1217</v>
      </c>
      <c r="R370" s="114" t="s">
        <v>1217</v>
      </c>
      <c r="S370" s="8"/>
    </row>
    <row r="371" spans="1:19" ht="18" customHeight="1" x14ac:dyDescent="0.3">
      <c r="A371" s="8" t="s">
        <v>1216</v>
      </c>
      <c r="B371" s="8" t="s">
        <v>1217</v>
      </c>
      <c r="C371" s="8" t="s">
        <v>1217</v>
      </c>
      <c r="D371" s="8" t="s">
        <v>862</v>
      </c>
      <c r="E371" s="8">
        <v>4</v>
      </c>
      <c r="F371" s="8" t="s">
        <v>1213</v>
      </c>
      <c r="G371" s="8">
        <v>1</v>
      </c>
      <c r="H371" s="8" t="s">
        <v>657</v>
      </c>
      <c r="I371" s="8">
        <v>3</v>
      </c>
      <c r="J371" s="8" t="s">
        <v>658</v>
      </c>
      <c r="K371" s="8">
        <v>3</v>
      </c>
      <c r="L371" s="8" t="s">
        <v>1214</v>
      </c>
      <c r="M371" s="8">
        <v>3</v>
      </c>
      <c r="N371" s="8" t="s">
        <v>371</v>
      </c>
      <c r="O371" s="8" t="s">
        <v>1169</v>
      </c>
      <c r="P371" s="8" t="s">
        <v>1218</v>
      </c>
      <c r="Q371" s="114" t="s">
        <v>1217</v>
      </c>
      <c r="R371" s="114" t="s">
        <v>1217</v>
      </c>
      <c r="S371" s="8"/>
    </row>
    <row r="372" spans="1:19" ht="18" customHeight="1" x14ac:dyDescent="0.3">
      <c r="A372" s="8" t="s">
        <v>1216</v>
      </c>
      <c r="B372" s="8" t="s">
        <v>1217</v>
      </c>
      <c r="C372" s="8" t="s">
        <v>1217</v>
      </c>
      <c r="D372" s="8" t="s">
        <v>862</v>
      </c>
      <c r="E372" s="8">
        <v>4</v>
      </c>
      <c r="F372" s="8" t="s">
        <v>1213</v>
      </c>
      <c r="G372" s="8">
        <v>1</v>
      </c>
      <c r="H372" s="8" t="s">
        <v>657</v>
      </c>
      <c r="I372" s="8">
        <v>3</v>
      </c>
      <c r="J372" s="8" t="s">
        <v>658</v>
      </c>
      <c r="K372" s="8">
        <v>3</v>
      </c>
      <c r="L372" s="8" t="s">
        <v>1214</v>
      </c>
      <c r="M372" s="8">
        <v>3</v>
      </c>
      <c r="N372" s="8" t="s">
        <v>371</v>
      </c>
      <c r="O372" s="8" t="s">
        <v>1170</v>
      </c>
      <c r="P372" s="8" t="s">
        <v>1218</v>
      </c>
      <c r="Q372" s="114" t="s">
        <v>1217</v>
      </c>
      <c r="R372" s="114" t="s">
        <v>1217</v>
      </c>
      <c r="S372" s="8"/>
    </row>
    <row r="373" spans="1:19" ht="18" customHeight="1" x14ac:dyDescent="0.3">
      <c r="A373" s="8" t="s">
        <v>1216</v>
      </c>
      <c r="B373" s="8" t="s">
        <v>1217</v>
      </c>
      <c r="C373" s="8" t="s">
        <v>1217</v>
      </c>
      <c r="D373" s="8" t="s">
        <v>862</v>
      </c>
      <c r="E373" s="8">
        <v>4</v>
      </c>
      <c r="F373" s="8" t="s">
        <v>1213</v>
      </c>
      <c r="G373" s="8">
        <v>1</v>
      </c>
      <c r="H373" s="8" t="s">
        <v>657</v>
      </c>
      <c r="I373" s="8">
        <v>3</v>
      </c>
      <c r="J373" s="8" t="s">
        <v>658</v>
      </c>
      <c r="K373" s="8">
        <v>3</v>
      </c>
      <c r="L373" s="8" t="s">
        <v>1214</v>
      </c>
      <c r="M373" s="8">
        <v>3</v>
      </c>
      <c r="N373" s="8" t="s">
        <v>371</v>
      </c>
      <c r="O373" s="8" t="s">
        <v>1171</v>
      </c>
      <c r="P373" s="8" t="s">
        <v>1218</v>
      </c>
      <c r="Q373" s="114" t="s">
        <v>1217</v>
      </c>
      <c r="R373" s="114" t="s">
        <v>1217</v>
      </c>
      <c r="S373" s="8"/>
    </row>
    <row r="374" spans="1:19" ht="18" customHeight="1" x14ac:dyDescent="0.3">
      <c r="A374" s="8" t="s">
        <v>1216</v>
      </c>
      <c r="B374" s="8" t="s">
        <v>1217</v>
      </c>
      <c r="C374" s="8" t="s">
        <v>1217</v>
      </c>
      <c r="D374" s="8" t="s">
        <v>862</v>
      </c>
      <c r="E374" s="8">
        <v>4</v>
      </c>
      <c r="F374" s="8" t="s">
        <v>1213</v>
      </c>
      <c r="G374" s="8">
        <v>1</v>
      </c>
      <c r="H374" s="8" t="s">
        <v>657</v>
      </c>
      <c r="I374" s="8">
        <v>3</v>
      </c>
      <c r="J374" s="8" t="s">
        <v>658</v>
      </c>
      <c r="K374" s="8">
        <v>3</v>
      </c>
      <c r="L374" s="8" t="s">
        <v>1214</v>
      </c>
      <c r="M374" s="8">
        <v>3</v>
      </c>
      <c r="N374" s="8" t="s">
        <v>371</v>
      </c>
      <c r="O374" s="8" t="s">
        <v>1172</v>
      </c>
      <c r="P374" s="8" t="s">
        <v>1218</v>
      </c>
      <c r="Q374" s="114" t="s">
        <v>1217</v>
      </c>
      <c r="R374" s="114" t="s">
        <v>1217</v>
      </c>
      <c r="S374" s="8"/>
    </row>
    <row r="375" spans="1:19" ht="18" customHeight="1" x14ac:dyDescent="0.3">
      <c r="A375" s="8" t="s">
        <v>1216</v>
      </c>
      <c r="B375" s="8" t="s">
        <v>1217</v>
      </c>
      <c r="C375" s="8" t="s">
        <v>1217</v>
      </c>
      <c r="D375" s="8" t="s">
        <v>862</v>
      </c>
      <c r="E375" s="8">
        <v>4</v>
      </c>
      <c r="F375" s="8" t="s">
        <v>1213</v>
      </c>
      <c r="G375" s="8">
        <v>1</v>
      </c>
      <c r="H375" s="8" t="s">
        <v>657</v>
      </c>
      <c r="I375" s="8">
        <v>3</v>
      </c>
      <c r="J375" s="8" t="s">
        <v>658</v>
      </c>
      <c r="K375" s="8">
        <v>3</v>
      </c>
      <c r="L375" s="8" t="s">
        <v>1214</v>
      </c>
      <c r="M375" s="8">
        <v>3</v>
      </c>
      <c r="N375" s="8" t="s">
        <v>371</v>
      </c>
      <c r="O375" s="8" t="s">
        <v>1173</v>
      </c>
      <c r="P375" s="8" t="s">
        <v>1218</v>
      </c>
      <c r="Q375" s="114" t="s">
        <v>1217</v>
      </c>
      <c r="R375" s="114" t="s">
        <v>1217</v>
      </c>
      <c r="S375" s="8"/>
    </row>
    <row r="376" spans="1:19" ht="18" customHeight="1" x14ac:dyDescent="0.3">
      <c r="A376" s="8" t="s">
        <v>1216</v>
      </c>
      <c r="B376" s="8" t="s">
        <v>1217</v>
      </c>
      <c r="C376" s="8" t="s">
        <v>1217</v>
      </c>
      <c r="D376" s="8" t="s">
        <v>862</v>
      </c>
      <c r="E376" s="8">
        <v>4</v>
      </c>
      <c r="F376" s="8" t="s">
        <v>1213</v>
      </c>
      <c r="G376" s="8">
        <v>1</v>
      </c>
      <c r="H376" s="8" t="s">
        <v>657</v>
      </c>
      <c r="I376" s="8">
        <v>3</v>
      </c>
      <c r="J376" s="8" t="s">
        <v>658</v>
      </c>
      <c r="K376" s="8">
        <v>3</v>
      </c>
      <c r="L376" s="8" t="s">
        <v>1214</v>
      </c>
      <c r="M376" s="8">
        <v>3</v>
      </c>
      <c r="N376" s="8" t="s">
        <v>371</v>
      </c>
      <c r="O376" s="8" t="s">
        <v>1174</v>
      </c>
      <c r="P376" s="8" t="s">
        <v>1218</v>
      </c>
      <c r="Q376" s="114" t="s">
        <v>1217</v>
      </c>
      <c r="R376" s="114" t="s">
        <v>1217</v>
      </c>
      <c r="S376" s="8"/>
    </row>
    <row r="377" spans="1:19" ht="18" customHeight="1" x14ac:dyDescent="0.3">
      <c r="A377" s="8" t="s">
        <v>1216</v>
      </c>
      <c r="B377" s="8" t="s">
        <v>1217</v>
      </c>
      <c r="C377" s="8" t="s">
        <v>1217</v>
      </c>
      <c r="D377" s="8" t="s">
        <v>862</v>
      </c>
      <c r="E377" s="8">
        <v>4</v>
      </c>
      <c r="F377" s="8" t="s">
        <v>1213</v>
      </c>
      <c r="G377" s="8">
        <v>1</v>
      </c>
      <c r="H377" s="8" t="s">
        <v>657</v>
      </c>
      <c r="I377" s="8">
        <v>3</v>
      </c>
      <c r="J377" s="8" t="s">
        <v>658</v>
      </c>
      <c r="K377" s="8">
        <v>3</v>
      </c>
      <c r="L377" s="8" t="s">
        <v>1214</v>
      </c>
      <c r="M377" s="8">
        <v>3</v>
      </c>
      <c r="N377" s="8" t="s">
        <v>371</v>
      </c>
      <c r="O377" s="8" t="s">
        <v>1175</v>
      </c>
      <c r="P377" s="8" t="s">
        <v>1218</v>
      </c>
      <c r="Q377" s="114" t="s">
        <v>1217</v>
      </c>
      <c r="R377" s="114" t="s">
        <v>1217</v>
      </c>
      <c r="S377" s="8"/>
    </row>
    <row r="378" spans="1:19" ht="18" customHeight="1" x14ac:dyDescent="0.3">
      <c r="A378" s="8" t="s">
        <v>1216</v>
      </c>
      <c r="B378" s="8" t="s">
        <v>1217</v>
      </c>
      <c r="C378" s="8" t="s">
        <v>1217</v>
      </c>
      <c r="D378" s="8" t="s">
        <v>862</v>
      </c>
      <c r="E378" s="8">
        <v>4</v>
      </c>
      <c r="F378" s="8" t="s">
        <v>1213</v>
      </c>
      <c r="G378" s="8">
        <v>1</v>
      </c>
      <c r="H378" s="8" t="s">
        <v>657</v>
      </c>
      <c r="I378" s="8">
        <v>3</v>
      </c>
      <c r="J378" s="8" t="s">
        <v>658</v>
      </c>
      <c r="K378" s="8">
        <v>3</v>
      </c>
      <c r="L378" s="8" t="s">
        <v>1214</v>
      </c>
      <c r="M378" s="8">
        <v>3</v>
      </c>
      <c r="N378" s="8" t="s">
        <v>371</v>
      </c>
      <c r="O378" s="8" t="s">
        <v>1176</v>
      </c>
      <c r="P378" s="8" t="s">
        <v>1218</v>
      </c>
      <c r="Q378" s="114" t="s">
        <v>1217</v>
      </c>
      <c r="R378" s="114" t="s">
        <v>1217</v>
      </c>
      <c r="S378" s="8"/>
    </row>
    <row r="379" spans="1:19" ht="18" customHeight="1" x14ac:dyDescent="0.3">
      <c r="A379" s="8" t="s">
        <v>1216</v>
      </c>
      <c r="B379" s="8" t="s">
        <v>1217</v>
      </c>
      <c r="C379" s="8" t="s">
        <v>1217</v>
      </c>
      <c r="D379" s="8" t="s">
        <v>862</v>
      </c>
      <c r="E379" s="8">
        <v>4</v>
      </c>
      <c r="F379" s="8" t="s">
        <v>1213</v>
      </c>
      <c r="G379" s="8">
        <v>1</v>
      </c>
      <c r="H379" s="8" t="s">
        <v>657</v>
      </c>
      <c r="I379" s="8">
        <v>3</v>
      </c>
      <c r="J379" s="8" t="s">
        <v>658</v>
      </c>
      <c r="K379" s="8">
        <v>3</v>
      </c>
      <c r="L379" s="8" t="s">
        <v>1214</v>
      </c>
      <c r="M379" s="8">
        <v>3</v>
      </c>
      <c r="N379" s="8" t="s">
        <v>371</v>
      </c>
      <c r="O379" s="8" t="s">
        <v>1180</v>
      </c>
      <c r="P379" s="8" t="s">
        <v>1218</v>
      </c>
      <c r="Q379" s="114" t="s">
        <v>1217</v>
      </c>
      <c r="R379" s="114" t="s">
        <v>1217</v>
      </c>
      <c r="S379" s="8"/>
    </row>
    <row r="380" spans="1:19" ht="18" customHeight="1" x14ac:dyDescent="0.3">
      <c r="A380" s="8" t="s">
        <v>1216</v>
      </c>
      <c r="B380" s="8" t="s">
        <v>1217</v>
      </c>
      <c r="C380" s="8" t="s">
        <v>1217</v>
      </c>
      <c r="D380" s="8" t="s">
        <v>862</v>
      </c>
      <c r="E380" s="8">
        <v>4</v>
      </c>
      <c r="F380" s="8" t="s">
        <v>1213</v>
      </c>
      <c r="G380" s="8">
        <v>1</v>
      </c>
      <c r="H380" s="8" t="s">
        <v>657</v>
      </c>
      <c r="I380" s="8">
        <v>3</v>
      </c>
      <c r="J380" s="8" t="s">
        <v>658</v>
      </c>
      <c r="K380" s="8">
        <v>3</v>
      </c>
      <c r="L380" s="8" t="s">
        <v>1214</v>
      </c>
      <c r="M380" s="8">
        <v>3</v>
      </c>
      <c r="N380" s="8" t="s">
        <v>371</v>
      </c>
      <c r="O380" s="8" t="s">
        <v>1181</v>
      </c>
      <c r="P380" s="8" t="s">
        <v>1218</v>
      </c>
      <c r="Q380" s="114" t="s">
        <v>1217</v>
      </c>
      <c r="R380" s="114" t="s">
        <v>1217</v>
      </c>
      <c r="S380" s="8"/>
    </row>
    <row r="381" spans="1:19" ht="18" customHeight="1" x14ac:dyDescent="0.3">
      <c r="A381" s="8" t="s">
        <v>1216</v>
      </c>
      <c r="B381" s="8" t="s">
        <v>1217</v>
      </c>
      <c r="C381" s="8" t="s">
        <v>1217</v>
      </c>
      <c r="D381" s="8" t="s">
        <v>862</v>
      </c>
      <c r="E381" s="8">
        <v>4</v>
      </c>
      <c r="F381" s="8" t="s">
        <v>1213</v>
      </c>
      <c r="G381" s="8">
        <v>1</v>
      </c>
      <c r="H381" s="8" t="s">
        <v>657</v>
      </c>
      <c r="I381" s="8">
        <v>3</v>
      </c>
      <c r="J381" s="8" t="s">
        <v>658</v>
      </c>
      <c r="K381" s="8">
        <v>3</v>
      </c>
      <c r="L381" s="8" t="s">
        <v>1214</v>
      </c>
      <c r="M381" s="8">
        <v>3</v>
      </c>
      <c r="N381" s="8" t="s">
        <v>371</v>
      </c>
      <c r="O381" s="8" t="s">
        <v>1182</v>
      </c>
      <c r="P381" s="8" t="s">
        <v>1218</v>
      </c>
      <c r="Q381" s="114" t="s">
        <v>1217</v>
      </c>
      <c r="R381" s="114" t="s">
        <v>1217</v>
      </c>
      <c r="S381" s="8"/>
    </row>
    <row r="382" spans="1:19" ht="18" customHeight="1" x14ac:dyDescent="0.3">
      <c r="A382" s="8" t="s">
        <v>1216</v>
      </c>
      <c r="B382" s="8" t="s">
        <v>1217</v>
      </c>
      <c r="C382" s="8" t="s">
        <v>1217</v>
      </c>
      <c r="D382" s="8" t="s">
        <v>862</v>
      </c>
      <c r="E382" s="8">
        <v>4</v>
      </c>
      <c r="F382" s="8" t="s">
        <v>1213</v>
      </c>
      <c r="G382" s="8">
        <v>1</v>
      </c>
      <c r="H382" s="8" t="s">
        <v>657</v>
      </c>
      <c r="I382" s="8">
        <v>3</v>
      </c>
      <c r="J382" s="8" t="s">
        <v>658</v>
      </c>
      <c r="K382" s="8">
        <v>3</v>
      </c>
      <c r="L382" s="8" t="s">
        <v>1214</v>
      </c>
      <c r="M382" s="8">
        <v>3</v>
      </c>
      <c r="N382" s="8" t="s">
        <v>371</v>
      </c>
      <c r="O382" s="8" t="s">
        <v>1183</v>
      </c>
      <c r="P382" s="8" t="s">
        <v>1218</v>
      </c>
      <c r="Q382" s="114" t="s">
        <v>1217</v>
      </c>
      <c r="R382" s="114" t="s">
        <v>1217</v>
      </c>
      <c r="S382" s="8"/>
    </row>
    <row r="383" spans="1:19" ht="18" customHeight="1" x14ac:dyDescent="0.3">
      <c r="A383" s="8" t="s">
        <v>1216</v>
      </c>
      <c r="B383" s="8" t="s">
        <v>1217</v>
      </c>
      <c r="C383" s="8" t="s">
        <v>1217</v>
      </c>
      <c r="D383" s="8" t="s">
        <v>862</v>
      </c>
      <c r="E383" s="8">
        <v>4</v>
      </c>
      <c r="F383" s="8" t="s">
        <v>1213</v>
      </c>
      <c r="G383" s="8">
        <v>1</v>
      </c>
      <c r="H383" s="8" t="s">
        <v>657</v>
      </c>
      <c r="I383" s="8">
        <v>3</v>
      </c>
      <c r="J383" s="8" t="s">
        <v>658</v>
      </c>
      <c r="K383" s="8">
        <v>3</v>
      </c>
      <c r="L383" s="8" t="s">
        <v>1214</v>
      </c>
      <c r="M383" s="8">
        <v>3</v>
      </c>
      <c r="N383" s="8" t="s">
        <v>78</v>
      </c>
      <c r="O383" s="8" t="s">
        <v>1097</v>
      </c>
      <c r="P383" s="8" t="s">
        <v>1218</v>
      </c>
      <c r="Q383" s="114" t="s">
        <v>1217</v>
      </c>
      <c r="R383" s="114" t="s">
        <v>1217</v>
      </c>
      <c r="S383" s="8"/>
    </row>
    <row r="384" spans="1:19" ht="18" customHeight="1" x14ac:dyDescent="0.3">
      <c r="A384" s="8" t="s">
        <v>1216</v>
      </c>
      <c r="B384" s="8" t="s">
        <v>1217</v>
      </c>
      <c r="C384" s="8" t="s">
        <v>1217</v>
      </c>
      <c r="D384" s="8" t="s">
        <v>862</v>
      </c>
      <c r="E384" s="8">
        <v>4</v>
      </c>
      <c r="F384" s="8" t="s">
        <v>1213</v>
      </c>
      <c r="G384" s="8">
        <v>1</v>
      </c>
      <c r="H384" s="8" t="s">
        <v>657</v>
      </c>
      <c r="I384" s="8">
        <v>3</v>
      </c>
      <c r="J384" s="8" t="s">
        <v>658</v>
      </c>
      <c r="K384" s="8">
        <v>3</v>
      </c>
      <c r="L384" s="8" t="s">
        <v>1214</v>
      </c>
      <c r="M384" s="8">
        <v>3</v>
      </c>
      <c r="N384" s="8" t="s">
        <v>78</v>
      </c>
      <c r="O384" s="8" t="s">
        <v>1112</v>
      </c>
      <c r="P384" s="8" t="s">
        <v>1218</v>
      </c>
      <c r="Q384" s="114" t="s">
        <v>1217</v>
      </c>
      <c r="R384" s="114" t="s">
        <v>1217</v>
      </c>
      <c r="S384" s="8"/>
    </row>
    <row r="385" spans="1:19" ht="18" customHeight="1" x14ac:dyDescent="0.3">
      <c r="A385" s="8" t="s">
        <v>1216</v>
      </c>
      <c r="B385" s="8" t="s">
        <v>1217</v>
      </c>
      <c r="C385" s="8" t="s">
        <v>1217</v>
      </c>
      <c r="D385" s="8" t="s">
        <v>862</v>
      </c>
      <c r="E385" s="8">
        <v>4</v>
      </c>
      <c r="F385" s="8" t="s">
        <v>1213</v>
      </c>
      <c r="G385" s="8">
        <v>1</v>
      </c>
      <c r="H385" s="8" t="s">
        <v>657</v>
      </c>
      <c r="I385" s="8">
        <v>3</v>
      </c>
      <c r="J385" s="8" t="s">
        <v>658</v>
      </c>
      <c r="K385" s="8">
        <v>3</v>
      </c>
      <c r="L385" s="8" t="s">
        <v>1214</v>
      </c>
      <c r="M385" s="8">
        <v>3</v>
      </c>
      <c r="N385" s="8" t="s">
        <v>78</v>
      </c>
      <c r="O385" s="8" t="s">
        <v>1113</v>
      </c>
      <c r="P385" s="8" t="s">
        <v>1218</v>
      </c>
      <c r="Q385" s="114" t="s">
        <v>1217</v>
      </c>
      <c r="R385" s="114" t="s">
        <v>1217</v>
      </c>
      <c r="S385" s="8"/>
    </row>
    <row r="386" spans="1:19" ht="18" customHeight="1" x14ac:dyDescent="0.3">
      <c r="A386" s="8" t="s">
        <v>1216</v>
      </c>
      <c r="B386" s="8" t="s">
        <v>1217</v>
      </c>
      <c r="C386" s="8" t="s">
        <v>1217</v>
      </c>
      <c r="D386" s="8" t="s">
        <v>862</v>
      </c>
      <c r="E386" s="8">
        <v>4</v>
      </c>
      <c r="F386" s="8" t="s">
        <v>1213</v>
      </c>
      <c r="G386" s="8">
        <v>1</v>
      </c>
      <c r="H386" s="8" t="s">
        <v>657</v>
      </c>
      <c r="I386" s="8">
        <v>3</v>
      </c>
      <c r="J386" s="8" t="s">
        <v>658</v>
      </c>
      <c r="K386" s="8">
        <v>3</v>
      </c>
      <c r="L386" s="8" t="s">
        <v>1214</v>
      </c>
      <c r="M386" s="8">
        <v>3</v>
      </c>
      <c r="N386" s="8" t="s">
        <v>78</v>
      </c>
      <c r="O386" s="8" t="s">
        <v>1114</v>
      </c>
      <c r="P386" s="8" t="s">
        <v>1218</v>
      </c>
      <c r="Q386" s="114" t="s">
        <v>1217</v>
      </c>
      <c r="R386" s="114" t="s">
        <v>1217</v>
      </c>
      <c r="S386" s="8"/>
    </row>
    <row r="387" spans="1:19" ht="18" customHeight="1" x14ac:dyDescent="0.3">
      <c r="A387" s="8" t="s">
        <v>1216</v>
      </c>
      <c r="B387" s="8" t="s">
        <v>1217</v>
      </c>
      <c r="C387" s="8" t="s">
        <v>1217</v>
      </c>
      <c r="D387" s="8" t="s">
        <v>862</v>
      </c>
      <c r="E387" s="8">
        <v>4</v>
      </c>
      <c r="F387" s="8" t="s">
        <v>1213</v>
      </c>
      <c r="G387" s="8">
        <v>1</v>
      </c>
      <c r="H387" s="8" t="s">
        <v>657</v>
      </c>
      <c r="I387" s="8">
        <v>3</v>
      </c>
      <c r="J387" s="8" t="s">
        <v>658</v>
      </c>
      <c r="K387" s="8">
        <v>3</v>
      </c>
      <c r="L387" s="8" t="s">
        <v>1214</v>
      </c>
      <c r="M387" s="8">
        <v>3</v>
      </c>
      <c r="N387" s="8" t="s">
        <v>78</v>
      </c>
      <c r="O387" s="8" t="s">
        <v>1115</v>
      </c>
      <c r="P387" s="8" t="s">
        <v>1218</v>
      </c>
      <c r="Q387" s="114" t="s">
        <v>1217</v>
      </c>
      <c r="R387" s="114" t="s">
        <v>1217</v>
      </c>
      <c r="S387" s="8"/>
    </row>
    <row r="388" spans="1:19" ht="18" customHeight="1" x14ac:dyDescent="0.3">
      <c r="A388" s="8" t="s">
        <v>1216</v>
      </c>
      <c r="B388" s="8" t="s">
        <v>1217</v>
      </c>
      <c r="C388" s="8" t="s">
        <v>1217</v>
      </c>
      <c r="D388" s="8" t="s">
        <v>862</v>
      </c>
      <c r="E388" s="8">
        <v>4</v>
      </c>
      <c r="F388" s="8" t="s">
        <v>1213</v>
      </c>
      <c r="G388" s="8">
        <v>1</v>
      </c>
      <c r="H388" s="8" t="s">
        <v>657</v>
      </c>
      <c r="I388" s="8">
        <v>3</v>
      </c>
      <c r="J388" s="8" t="s">
        <v>658</v>
      </c>
      <c r="K388" s="8">
        <v>3</v>
      </c>
      <c r="L388" s="8" t="s">
        <v>1214</v>
      </c>
      <c r="M388" s="8">
        <v>3</v>
      </c>
      <c r="N388" s="8" t="s">
        <v>78</v>
      </c>
      <c r="O388" s="8" t="s">
        <v>1116</v>
      </c>
      <c r="P388" s="8" t="s">
        <v>1218</v>
      </c>
      <c r="Q388" s="114" t="s">
        <v>1217</v>
      </c>
      <c r="R388" s="114" t="s">
        <v>1217</v>
      </c>
      <c r="S388" s="8"/>
    </row>
    <row r="389" spans="1:19" ht="18" customHeight="1" x14ac:dyDescent="0.3">
      <c r="A389" s="8" t="s">
        <v>1216</v>
      </c>
      <c r="B389" s="8" t="s">
        <v>1217</v>
      </c>
      <c r="C389" s="8" t="s">
        <v>1217</v>
      </c>
      <c r="D389" s="8" t="s">
        <v>862</v>
      </c>
      <c r="E389" s="8">
        <v>4</v>
      </c>
      <c r="F389" s="8" t="s">
        <v>1213</v>
      </c>
      <c r="G389" s="8">
        <v>1</v>
      </c>
      <c r="H389" s="8" t="s">
        <v>657</v>
      </c>
      <c r="I389" s="8">
        <v>3</v>
      </c>
      <c r="J389" s="8" t="s">
        <v>658</v>
      </c>
      <c r="K389" s="8">
        <v>3</v>
      </c>
      <c r="L389" s="8" t="s">
        <v>1214</v>
      </c>
      <c r="M389" s="8">
        <v>3</v>
      </c>
      <c r="N389" s="8" t="s">
        <v>78</v>
      </c>
      <c r="O389" s="8" t="s">
        <v>1117</v>
      </c>
      <c r="P389" s="8" t="s">
        <v>1218</v>
      </c>
      <c r="Q389" s="114" t="s">
        <v>1217</v>
      </c>
      <c r="R389" s="114" t="s">
        <v>1217</v>
      </c>
      <c r="S389" s="8"/>
    </row>
    <row r="390" spans="1:19" ht="18" customHeight="1" x14ac:dyDescent="0.3">
      <c r="A390" s="8" t="s">
        <v>1216</v>
      </c>
      <c r="B390" s="8" t="s">
        <v>1217</v>
      </c>
      <c r="C390" s="8" t="s">
        <v>1217</v>
      </c>
      <c r="D390" s="8" t="s">
        <v>862</v>
      </c>
      <c r="E390" s="8">
        <v>4</v>
      </c>
      <c r="F390" s="8" t="s">
        <v>1213</v>
      </c>
      <c r="G390" s="8">
        <v>1</v>
      </c>
      <c r="H390" s="8" t="s">
        <v>657</v>
      </c>
      <c r="I390" s="8">
        <v>3</v>
      </c>
      <c r="J390" s="8" t="s">
        <v>658</v>
      </c>
      <c r="K390" s="8">
        <v>3</v>
      </c>
      <c r="L390" s="8" t="s">
        <v>1214</v>
      </c>
      <c r="M390" s="8">
        <v>3</v>
      </c>
      <c r="N390" s="8" t="s">
        <v>78</v>
      </c>
      <c r="O390" s="8" t="s">
        <v>1119</v>
      </c>
      <c r="P390" s="8" t="s">
        <v>1218</v>
      </c>
      <c r="Q390" s="114" t="s">
        <v>1217</v>
      </c>
      <c r="R390" s="114" t="s">
        <v>1217</v>
      </c>
      <c r="S390" s="8"/>
    </row>
    <row r="391" spans="1:19" ht="18" customHeight="1" x14ac:dyDescent="0.3">
      <c r="A391" s="8" t="s">
        <v>1216</v>
      </c>
      <c r="B391" s="8" t="s">
        <v>1217</v>
      </c>
      <c r="C391" s="8" t="s">
        <v>1217</v>
      </c>
      <c r="D391" s="8" t="s">
        <v>862</v>
      </c>
      <c r="E391" s="8">
        <v>4</v>
      </c>
      <c r="F391" s="8" t="s">
        <v>1213</v>
      </c>
      <c r="G391" s="8">
        <v>1</v>
      </c>
      <c r="H391" s="8" t="s">
        <v>657</v>
      </c>
      <c r="I391" s="8">
        <v>3</v>
      </c>
      <c r="J391" s="8" t="s">
        <v>658</v>
      </c>
      <c r="K391" s="8">
        <v>3</v>
      </c>
      <c r="L391" s="8" t="s">
        <v>1214</v>
      </c>
      <c r="M391" s="8">
        <v>3</v>
      </c>
      <c r="N391" s="8" t="s">
        <v>78</v>
      </c>
      <c r="O391" s="8" t="s">
        <v>1120</v>
      </c>
      <c r="P391" s="8" t="s">
        <v>1218</v>
      </c>
      <c r="Q391" s="114" t="s">
        <v>1217</v>
      </c>
      <c r="R391" s="114" t="s">
        <v>1217</v>
      </c>
      <c r="S391" s="8"/>
    </row>
    <row r="392" spans="1:19" ht="18" customHeight="1" x14ac:dyDescent="0.3">
      <c r="A392" s="8" t="s">
        <v>1216</v>
      </c>
      <c r="B392" s="8" t="s">
        <v>1217</v>
      </c>
      <c r="C392" s="8" t="s">
        <v>1217</v>
      </c>
      <c r="D392" s="8" t="s">
        <v>862</v>
      </c>
      <c r="E392" s="8">
        <v>4</v>
      </c>
      <c r="F392" s="8" t="s">
        <v>1213</v>
      </c>
      <c r="G392" s="8">
        <v>1</v>
      </c>
      <c r="H392" s="8" t="s">
        <v>657</v>
      </c>
      <c r="I392" s="8">
        <v>3</v>
      </c>
      <c r="J392" s="8" t="s">
        <v>658</v>
      </c>
      <c r="K392" s="8">
        <v>3</v>
      </c>
      <c r="L392" s="8" t="s">
        <v>1214</v>
      </c>
      <c r="M392" s="8">
        <v>3</v>
      </c>
      <c r="N392" s="8" t="s">
        <v>78</v>
      </c>
      <c r="O392" s="8" t="s">
        <v>1121</v>
      </c>
      <c r="P392" s="8" t="s">
        <v>1218</v>
      </c>
      <c r="Q392" s="114" t="s">
        <v>1217</v>
      </c>
      <c r="R392" s="114" t="s">
        <v>1217</v>
      </c>
      <c r="S392" s="8"/>
    </row>
    <row r="393" spans="1:19" ht="18" customHeight="1" x14ac:dyDescent="0.3">
      <c r="A393" s="8" t="s">
        <v>1216</v>
      </c>
      <c r="B393" s="8" t="s">
        <v>1217</v>
      </c>
      <c r="C393" s="8" t="s">
        <v>1217</v>
      </c>
      <c r="D393" s="8" t="s">
        <v>862</v>
      </c>
      <c r="E393" s="8">
        <v>4</v>
      </c>
      <c r="F393" s="8" t="s">
        <v>1213</v>
      </c>
      <c r="G393" s="8">
        <v>1</v>
      </c>
      <c r="H393" s="8" t="s">
        <v>657</v>
      </c>
      <c r="I393" s="8">
        <v>3</v>
      </c>
      <c r="J393" s="8" t="s">
        <v>658</v>
      </c>
      <c r="K393" s="8">
        <v>3</v>
      </c>
      <c r="L393" s="8" t="s">
        <v>1214</v>
      </c>
      <c r="M393" s="8">
        <v>3</v>
      </c>
      <c r="N393" s="8" t="s">
        <v>78</v>
      </c>
      <c r="O393" s="8" t="s">
        <v>1122</v>
      </c>
      <c r="P393" s="8" t="s">
        <v>1218</v>
      </c>
      <c r="Q393" s="114" t="s">
        <v>1217</v>
      </c>
      <c r="R393" s="114" t="s">
        <v>1217</v>
      </c>
      <c r="S393" s="8"/>
    </row>
    <row r="394" spans="1:19" ht="18" customHeight="1" x14ac:dyDescent="0.3">
      <c r="A394" s="8" t="s">
        <v>1216</v>
      </c>
      <c r="B394" s="8" t="s">
        <v>1217</v>
      </c>
      <c r="C394" s="8" t="s">
        <v>1217</v>
      </c>
      <c r="D394" s="8" t="s">
        <v>862</v>
      </c>
      <c r="E394" s="8">
        <v>4</v>
      </c>
      <c r="F394" s="8" t="s">
        <v>1213</v>
      </c>
      <c r="G394" s="8">
        <v>1</v>
      </c>
      <c r="H394" s="8" t="s">
        <v>657</v>
      </c>
      <c r="I394" s="8">
        <v>3</v>
      </c>
      <c r="J394" s="8" t="s">
        <v>658</v>
      </c>
      <c r="K394" s="8">
        <v>3</v>
      </c>
      <c r="L394" s="8" t="s">
        <v>1214</v>
      </c>
      <c r="M394" s="8">
        <v>3</v>
      </c>
      <c r="N394" s="8" t="s">
        <v>78</v>
      </c>
      <c r="O394" s="8" t="s">
        <v>1123</v>
      </c>
      <c r="P394" s="8" t="s">
        <v>1218</v>
      </c>
      <c r="Q394" s="114" t="s">
        <v>1217</v>
      </c>
      <c r="R394" s="114" t="s">
        <v>1217</v>
      </c>
      <c r="S394" s="8"/>
    </row>
    <row r="395" spans="1:19" ht="18" customHeight="1" x14ac:dyDescent="0.3">
      <c r="A395" s="8" t="s">
        <v>1216</v>
      </c>
      <c r="B395" s="8" t="s">
        <v>1217</v>
      </c>
      <c r="C395" s="8" t="s">
        <v>1217</v>
      </c>
      <c r="D395" s="8" t="s">
        <v>862</v>
      </c>
      <c r="E395" s="8">
        <v>4</v>
      </c>
      <c r="F395" s="8" t="s">
        <v>1213</v>
      </c>
      <c r="G395" s="8">
        <v>1</v>
      </c>
      <c r="H395" s="8" t="s">
        <v>657</v>
      </c>
      <c r="I395" s="8">
        <v>3</v>
      </c>
      <c r="J395" s="8" t="s">
        <v>658</v>
      </c>
      <c r="K395" s="8">
        <v>3</v>
      </c>
      <c r="L395" s="8" t="s">
        <v>1214</v>
      </c>
      <c r="M395" s="8">
        <v>3</v>
      </c>
      <c r="N395" s="8" t="s">
        <v>78</v>
      </c>
      <c r="O395" s="8" t="s">
        <v>1124</v>
      </c>
      <c r="P395" s="8" t="s">
        <v>1218</v>
      </c>
      <c r="Q395" s="114" t="s">
        <v>1217</v>
      </c>
      <c r="R395" s="114" t="s">
        <v>1217</v>
      </c>
      <c r="S395" s="8"/>
    </row>
    <row r="396" spans="1:19" ht="18" customHeight="1" x14ac:dyDescent="0.3">
      <c r="A396" s="8" t="s">
        <v>1216</v>
      </c>
      <c r="B396" s="8" t="s">
        <v>1217</v>
      </c>
      <c r="C396" s="8" t="s">
        <v>1217</v>
      </c>
      <c r="D396" s="8" t="s">
        <v>862</v>
      </c>
      <c r="E396" s="8">
        <v>4</v>
      </c>
      <c r="F396" s="8" t="s">
        <v>1213</v>
      </c>
      <c r="G396" s="8">
        <v>1</v>
      </c>
      <c r="H396" s="8" t="s">
        <v>657</v>
      </c>
      <c r="I396" s="8">
        <v>3</v>
      </c>
      <c r="J396" s="8" t="s">
        <v>658</v>
      </c>
      <c r="K396" s="8">
        <v>3</v>
      </c>
      <c r="L396" s="8" t="s">
        <v>1214</v>
      </c>
      <c r="M396" s="8">
        <v>3</v>
      </c>
      <c r="N396" s="8" t="s">
        <v>78</v>
      </c>
      <c r="O396" s="8" t="s">
        <v>1129</v>
      </c>
      <c r="P396" s="8" t="s">
        <v>1218</v>
      </c>
      <c r="Q396" s="114" t="s">
        <v>1217</v>
      </c>
      <c r="R396" s="114" t="s">
        <v>1217</v>
      </c>
      <c r="S396" s="8"/>
    </row>
    <row r="397" spans="1:19" ht="18" customHeight="1" x14ac:dyDescent="0.3">
      <c r="A397" s="8" t="s">
        <v>1216</v>
      </c>
      <c r="B397" s="8" t="s">
        <v>1217</v>
      </c>
      <c r="C397" s="8" t="s">
        <v>1217</v>
      </c>
      <c r="D397" s="8" t="s">
        <v>862</v>
      </c>
      <c r="E397" s="8">
        <v>4</v>
      </c>
      <c r="F397" s="8" t="s">
        <v>1213</v>
      </c>
      <c r="G397" s="8">
        <v>1</v>
      </c>
      <c r="H397" s="8" t="s">
        <v>657</v>
      </c>
      <c r="I397" s="8">
        <v>3</v>
      </c>
      <c r="J397" s="8" t="s">
        <v>658</v>
      </c>
      <c r="K397" s="8">
        <v>3</v>
      </c>
      <c r="L397" s="8" t="s">
        <v>1214</v>
      </c>
      <c r="M397" s="8">
        <v>3</v>
      </c>
      <c r="N397" s="8" t="s">
        <v>78</v>
      </c>
      <c r="O397" s="8" t="s">
        <v>1133</v>
      </c>
      <c r="P397" s="8" t="s">
        <v>1218</v>
      </c>
      <c r="Q397" s="114" t="s">
        <v>1217</v>
      </c>
      <c r="R397" s="114" t="s">
        <v>1217</v>
      </c>
      <c r="S397" s="8"/>
    </row>
    <row r="398" spans="1:19" ht="18" customHeight="1" x14ac:dyDescent="0.3">
      <c r="A398" s="8" t="s">
        <v>1216</v>
      </c>
      <c r="B398" s="8" t="s">
        <v>1217</v>
      </c>
      <c r="C398" s="8" t="s">
        <v>1217</v>
      </c>
      <c r="D398" s="8" t="s">
        <v>862</v>
      </c>
      <c r="E398" s="8">
        <v>4</v>
      </c>
      <c r="F398" s="8" t="s">
        <v>1213</v>
      </c>
      <c r="G398" s="8">
        <v>1</v>
      </c>
      <c r="H398" s="8" t="s">
        <v>657</v>
      </c>
      <c r="I398" s="8">
        <v>3</v>
      </c>
      <c r="J398" s="8" t="s">
        <v>658</v>
      </c>
      <c r="K398" s="8">
        <v>3</v>
      </c>
      <c r="L398" s="8" t="s">
        <v>1214</v>
      </c>
      <c r="M398" s="8">
        <v>3</v>
      </c>
      <c r="N398" s="8" t="s">
        <v>78</v>
      </c>
      <c r="O398" s="8" t="s">
        <v>1134</v>
      </c>
      <c r="P398" s="8" t="s">
        <v>1218</v>
      </c>
      <c r="Q398" s="114" t="s">
        <v>1217</v>
      </c>
      <c r="R398" s="114" t="s">
        <v>1217</v>
      </c>
      <c r="S398" s="8"/>
    </row>
    <row r="399" spans="1:19" ht="18" customHeight="1" x14ac:dyDescent="0.3">
      <c r="A399" s="8" t="s">
        <v>1216</v>
      </c>
      <c r="B399" s="8" t="s">
        <v>1217</v>
      </c>
      <c r="C399" s="8" t="s">
        <v>1217</v>
      </c>
      <c r="D399" s="8" t="s">
        <v>862</v>
      </c>
      <c r="E399" s="8">
        <v>4</v>
      </c>
      <c r="F399" s="8" t="s">
        <v>1213</v>
      </c>
      <c r="G399" s="8">
        <v>1</v>
      </c>
      <c r="H399" s="8" t="s">
        <v>657</v>
      </c>
      <c r="I399" s="8">
        <v>3</v>
      </c>
      <c r="J399" s="8" t="s">
        <v>658</v>
      </c>
      <c r="K399" s="8">
        <v>3</v>
      </c>
      <c r="L399" s="8" t="s">
        <v>1214</v>
      </c>
      <c r="M399" s="8">
        <v>3</v>
      </c>
      <c r="N399" s="8" t="s">
        <v>78</v>
      </c>
      <c r="O399" s="8" t="s">
        <v>1135</v>
      </c>
      <c r="P399" s="8" t="s">
        <v>1218</v>
      </c>
      <c r="Q399" s="114" t="s">
        <v>1217</v>
      </c>
      <c r="R399" s="114" t="s">
        <v>1217</v>
      </c>
      <c r="S399" s="8"/>
    </row>
    <row r="400" spans="1:19" ht="18" customHeight="1" x14ac:dyDescent="0.3">
      <c r="A400" s="8" t="s">
        <v>1216</v>
      </c>
      <c r="B400" s="8" t="s">
        <v>1217</v>
      </c>
      <c r="C400" s="8" t="s">
        <v>1217</v>
      </c>
      <c r="D400" s="8" t="s">
        <v>862</v>
      </c>
      <c r="E400" s="8">
        <v>4</v>
      </c>
      <c r="F400" s="8" t="s">
        <v>1213</v>
      </c>
      <c r="G400" s="8">
        <v>1</v>
      </c>
      <c r="H400" s="8" t="s">
        <v>657</v>
      </c>
      <c r="I400" s="8">
        <v>3</v>
      </c>
      <c r="J400" s="8" t="s">
        <v>658</v>
      </c>
      <c r="K400" s="8">
        <v>3</v>
      </c>
      <c r="L400" s="8" t="s">
        <v>1214</v>
      </c>
      <c r="M400" s="8">
        <v>3</v>
      </c>
      <c r="N400" s="8" t="s">
        <v>78</v>
      </c>
      <c r="O400" s="8" t="s">
        <v>1136</v>
      </c>
      <c r="P400" s="8" t="s">
        <v>1218</v>
      </c>
      <c r="Q400" s="114" t="s">
        <v>1217</v>
      </c>
      <c r="R400" s="114" t="s">
        <v>1217</v>
      </c>
      <c r="S400" s="8"/>
    </row>
    <row r="401" spans="1:19" ht="18" customHeight="1" x14ac:dyDescent="0.3">
      <c r="A401" s="8" t="s">
        <v>1216</v>
      </c>
      <c r="B401" s="8" t="s">
        <v>1217</v>
      </c>
      <c r="C401" s="8" t="s">
        <v>1217</v>
      </c>
      <c r="D401" s="8" t="s">
        <v>862</v>
      </c>
      <c r="E401" s="8">
        <v>4</v>
      </c>
      <c r="F401" s="8" t="s">
        <v>1213</v>
      </c>
      <c r="G401" s="8">
        <v>1</v>
      </c>
      <c r="H401" s="8" t="s">
        <v>657</v>
      </c>
      <c r="I401" s="8">
        <v>3</v>
      </c>
      <c r="J401" s="8" t="s">
        <v>658</v>
      </c>
      <c r="K401" s="8">
        <v>3</v>
      </c>
      <c r="L401" s="8" t="s">
        <v>1214</v>
      </c>
      <c r="M401" s="8">
        <v>3</v>
      </c>
      <c r="N401" s="8" t="s">
        <v>78</v>
      </c>
      <c r="O401" s="8" t="s">
        <v>1137</v>
      </c>
      <c r="P401" s="8" t="s">
        <v>1218</v>
      </c>
      <c r="Q401" s="114" t="s">
        <v>1217</v>
      </c>
      <c r="R401" s="114" t="s">
        <v>1217</v>
      </c>
      <c r="S401" s="8"/>
    </row>
    <row r="402" spans="1:19" ht="18" customHeight="1" x14ac:dyDescent="0.3">
      <c r="A402" s="8" t="s">
        <v>1216</v>
      </c>
      <c r="B402" s="8" t="s">
        <v>1217</v>
      </c>
      <c r="C402" s="8" t="s">
        <v>1217</v>
      </c>
      <c r="D402" s="8" t="s">
        <v>862</v>
      </c>
      <c r="E402" s="8">
        <v>4</v>
      </c>
      <c r="F402" s="8" t="s">
        <v>1213</v>
      </c>
      <c r="G402" s="8">
        <v>1</v>
      </c>
      <c r="H402" s="8" t="s">
        <v>657</v>
      </c>
      <c r="I402" s="8">
        <v>3</v>
      </c>
      <c r="J402" s="8" t="s">
        <v>658</v>
      </c>
      <c r="K402" s="8">
        <v>3</v>
      </c>
      <c r="L402" s="8" t="s">
        <v>1214</v>
      </c>
      <c r="M402" s="8">
        <v>3</v>
      </c>
      <c r="N402" s="8" t="s">
        <v>78</v>
      </c>
      <c r="O402" s="8" t="s">
        <v>1138</v>
      </c>
      <c r="P402" s="8" t="s">
        <v>1218</v>
      </c>
      <c r="Q402" s="114" t="s">
        <v>1217</v>
      </c>
      <c r="R402" s="114" t="s">
        <v>1217</v>
      </c>
      <c r="S402" s="8"/>
    </row>
    <row r="403" spans="1:19" ht="18" customHeight="1" x14ac:dyDescent="0.3">
      <c r="A403" s="8" t="s">
        <v>1216</v>
      </c>
      <c r="B403" s="8" t="s">
        <v>1217</v>
      </c>
      <c r="C403" s="8" t="s">
        <v>1217</v>
      </c>
      <c r="D403" s="8" t="s">
        <v>862</v>
      </c>
      <c r="E403" s="8">
        <v>4</v>
      </c>
      <c r="F403" s="8" t="s">
        <v>1213</v>
      </c>
      <c r="G403" s="8">
        <v>1</v>
      </c>
      <c r="H403" s="8" t="s">
        <v>657</v>
      </c>
      <c r="I403" s="8">
        <v>3</v>
      </c>
      <c r="J403" s="8" t="s">
        <v>658</v>
      </c>
      <c r="K403" s="8">
        <v>3</v>
      </c>
      <c r="L403" s="8" t="s">
        <v>1214</v>
      </c>
      <c r="M403" s="8">
        <v>3</v>
      </c>
      <c r="N403" s="8" t="s">
        <v>78</v>
      </c>
      <c r="O403" s="8" t="s">
        <v>1139</v>
      </c>
      <c r="P403" s="8" t="s">
        <v>1218</v>
      </c>
      <c r="Q403" s="114" t="s">
        <v>1217</v>
      </c>
      <c r="R403" s="114" t="s">
        <v>1217</v>
      </c>
      <c r="S403" s="8"/>
    </row>
    <row r="404" spans="1:19" ht="18" customHeight="1" x14ac:dyDescent="0.3">
      <c r="A404" s="8" t="s">
        <v>1216</v>
      </c>
      <c r="B404" s="8" t="s">
        <v>1217</v>
      </c>
      <c r="C404" s="8" t="s">
        <v>1217</v>
      </c>
      <c r="D404" s="8" t="s">
        <v>862</v>
      </c>
      <c r="E404" s="8">
        <v>4</v>
      </c>
      <c r="F404" s="8" t="s">
        <v>1213</v>
      </c>
      <c r="G404" s="8">
        <v>1</v>
      </c>
      <c r="H404" s="8" t="s">
        <v>657</v>
      </c>
      <c r="I404" s="8">
        <v>3</v>
      </c>
      <c r="J404" s="8" t="s">
        <v>658</v>
      </c>
      <c r="K404" s="8">
        <v>3</v>
      </c>
      <c r="L404" s="8" t="s">
        <v>1214</v>
      </c>
      <c r="M404" s="8">
        <v>3</v>
      </c>
      <c r="N404" s="8" t="s">
        <v>78</v>
      </c>
      <c r="O404" s="8" t="s">
        <v>1189</v>
      </c>
      <c r="P404" s="8" t="s">
        <v>1218</v>
      </c>
      <c r="Q404" s="114" t="s">
        <v>1217</v>
      </c>
      <c r="R404" s="114" t="s">
        <v>1217</v>
      </c>
      <c r="S404" s="8"/>
    </row>
    <row r="405" spans="1:19" ht="18" customHeight="1" x14ac:dyDescent="0.3">
      <c r="A405" s="8" t="s">
        <v>1216</v>
      </c>
      <c r="B405" s="8" t="s">
        <v>1217</v>
      </c>
      <c r="C405" s="8" t="s">
        <v>1217</v>
      </c>
      <c r="D405" s="8" t="s">
        <v>862</v>
      </c>
      <c r="E405" s="8">
        <v>4</v>
      </c>
      <c r="F405" s="8" t="s">
        <v>1213</v>
      </c>
      <c r="G405" s="8">
        <v>1</v>
      </c>
      <c r="H405" s="8" t="s">
        <v>657</v>
      </c>
      <c r="I405" s="8">
        <v>3</v>
      </c>
      <c r="J405" s="8" t="s">
        <v>658</v>
      </c>
      <c r="K405" s="8">
        <v>3</v>
      </c>
      <c r="L405" s="8" t="s">
        <v>1214</v>
      </c>
      <c r="M405" s="8">
        <v>3</v>
      </c>
      <c r="N405" s="8" t="s">
        <v>318</v>
      </c>
      <c r="O405" s="8" t="s">
        <v>1150</v>
      </c>
      <c r="P405" s="8" t="s">
        <v>1218</v>
      </c>
      <c r="Q405" s="114" t="s">
        <v>1217</v>
      </c>
      <c r="R405" s="114" t="s">
        <v>1217</v>
      </c>
      <c r="S405" s="8"/>
    </row>
    <row r="406" spans="1:19" ht="18" customHeight="1" x14ac:dyDescent="0.3">
      <c r="A406" s="8" t="s">
        <v>1216</v>
      </c>
      <c r="B406" s="8" t="s">
        <v>1217</v>
      </c>
      <c r="C406" s="8" t="s">
        <v>1217</v>
      </c>
      <c r="D406" s="8" t="s">
        <v>862</v>
      </c>
      <c r="E406" s="8">
        <v>4</v>
      </c>
      <c r="F406" s="8" t="s">
        <v>1213</v>
      </c>
      <c r="G406" s="8">
        <v>1</v>
      </c>
      <c r="H406" s="8" t="s">
        <v>657</v>
      </c>
      <c r="I406" s="8">
        <v>3</v>
      </c>
      <c r="J406" s="8" t="s">
        <v>658</v>
      </c>
      <c r="K406" s="8">
        <v>3</v>
      </c>
      <c r="L406" s="8" t="s">
        <v>1214</v>
      </c>
      <c r="M406" s="8">
        <v>3</v>
      </c>
      <c r="N406" s="8" t="s">
        <v>318</v>
      </c>
      <c r="O406" s="8" t="s">
        <v>1160</v>
      </c>
      <c r="P406" s="8" t="s">
        <v>1218</v>
      </c>
      <c r="Q406" s="114" t="s">
        <v>1217</v>
      </c>
      <c r="R406" s="114" t="s">
        <v>1217</v>
      </c>
      <c r="S406" s="8"/>
    </row>
    <row r="407" spans="1:19" ht="18" customHeight="1" x14ac:dyDescent="0.3">
      <c r="A407" s="8" t="s">
        <v>1216</v>
      </c>
      <c r="B407" s="8" t="s">
        <v>1217</v>
      </c>
      <c r="C407" s="8" t="s">
        <v>1217</v>
      </c>
      <c r="D407" s="8" t="s">
        <v>862</v>
      </c>
      <c r="E407" s="8">
        <v>4</v>
      </c>
      <c r="F407" s="8" t="s">
        <v>1213</v>
      </c>
      <c r="G407" s="8">
        <v>1</v>
      </c>
      <c r="H407" s="8" t="s">
        <v>657</v>
      </c>
      <c r="I407" s="8">
        <v>3</v>
      </c>
      <c r="J407" s="8" t="s">
        <v>658</v>
      </c>
      <c r="K407" s="8">
        <v>3</v>
      </c>
      <c r="L407" s="8" t="s">
        <v>1214</v>
      </c>
      <c r="M407" s="8">
        <v>3</v>
      </c>
      <c r="N407" s="8" t="s">
        <v>318</v>
      </c>
      <c r="O407" s="8" t="s">
        <v>1184</v>
      </c>
      <c r="P407" s="8" t="s">
        <v>1218</v>
      </c>
      <c r="Q407" s="114" t="s">
        <v>1217</v>
      </c>
      <c r="R407" s="114" t="s">
        <v>1217</v>
      </c>
      <c r="S407" s="8"/>
    </row>
    <row r="408" spans="1:19" ht="18" customHeight="1" x14ac:dyDescent="0.3">
      <c r="A408" s="8" t="s">
        <v>1216</v>
      </c>
      <c r="B408" s="8" t="s">
        <v>1217</v>
      </c>
      <c r="C408" s="8" t="s">
        <v>1217</v>
      </c>
      <c r="D408" s="8" t="s">
        <v>862</v>
      </c>
      <c r="E408" s="8">
        <v>4</v>
      </c>
      <c r="F408" s="8" t="s">
        <v>1213</v>
      </c>
      <c r="G408" s="8">
        <v>1</v>
      </c>
      <c r="H408" s="8" t="s">
        <v>657</v>
      </c>
      <c r="I408" s="8">
        <v>3</v>
      </c>
      <c r="J408" s="8" t="s">
        <v>658</v>
      </c>
      <c r="K408" s="8">
        <v>3</v>
      </c>
      <c r="L408" s="8" t="s">
        <v>1214</v>
      </c>
      <c r="M408" s="8">
        <v>3</v>
      </c>
      <c r="N408" s="8" t="s">
        <v>318</v>
      </c>
      <c r="O408" s="8" t="s">
        <v>1185</v>
      </c>
      <c r="P408" s="8" t="s">
        <v>1218</v>
      </c>
      <c r="Q408" s="114" t="s">
        <v>1217</v>
      </c>
      <c r="R408" s="114" t="s">
        <v>1217</v>
      </c>
      <c r="S408" s="8"/>
    </row>
    <row r="409" spans="1:19" ht="18" customHeight="1" x14ac:dyDescent="0.3">
      <c r="A409" s="8" t="s">
        <v>1216</v>
      </c>
      <c r="B409" s="8" t="s">
        <v>1217</v>
      </c>
      <c r="C409" s="8" t="s">
        <v>1217</v>
      </c>
      <c r="D409" s="8" t="s">
        <v>862</v>
      </c>
      <c r="E409" s="8">
        <v>4</v>
      </c>
      <c r="F409" s="8" t="s">
        <v>1213</v>
      </c>
      <c r="G409" s="8">
        <v>1</v>
      </c>
      <c r="H409" s="8" t="s">
        <v>657</v>
      </c>
      <c r="I409" s="8">
        <v>3</v>
      </c>
      <c r="J409" s="8" t="s">
        <v>658</v>
      </c>
      <c r="K409" s="8">
        <v>3</v>
      </c>
      <c r="L409" s="8" t="s">
        <v>1214</v>
      </c>
      <c r="M409" s="8">
        <v>3</v>
      </c>
      <c r="N409" s="8" t="s">
        <v>318</v>
      </c>
      <c r="O409" s="8" t="s">
        <v>1186</v>
      </c>
      <c r="P409" s="8" t="s">
        <v>1218</v>
      </c>
      <c r="Q409" s="114" t="s">
        <v>1217</v>
      </c>
      <c r="R409" s="114" t="s">
        <v>1217</v>
      </c>
      <c r="S409" s="8"/>
    </row>
    <row r="410" spans="1:19" ht="18" customHeight="1" x14ac:dyDescent="0.3">
      <c r="A410" s="8" t="s">
        <v>1216</v>
      </c>
      <c r="B410" s="8" t="s">
        <v>1217</v>
      </c>
      <c r="C410" s="8" t="s">
        <v>1217</v>
      </c>
      <c r="D410" s="8" t="s">
        <v>862</v>
      </c>
      <c r="E410" s="8">
        <v>4</v>
      </c>
      <c r="F410" s="8" t="s">
        <v>1213</v>
      </c>
      <c r="G410" s="8">
        <v>1</v>
      </c>
      <c r="H410" s="8" t="s">
        <v>657</v>
      </c>
      <c r="I410" s="8">
        <v>3</v>
      </c>
      <c r="J410" s="8" t="s">
        <v>658</v>
      </c>
      <c r="K410" s="8">
        <v>3</v>
      </c>
      <c r="L410" s="8" t="s">
        <v>1214</v>
      </c>
      <c r="M410" s="8">
        <v>3</v>
      </c>
      <c r="N410" s="8" t="s">
        <v>318</v>
      </c>
      <c r="O410" s="8" t="s">
        <v>1187</v>
      </c>
      <c r="P410" s="8" t="s">
        <v>1218</v>
      </c>
      <c r="Q410" s="114" t="s">
        <v>1217</v>
      </c>
      <c r="R410" s="114" t="s">
        <v>1217</v>
      </c>
      <c r="S410" s="8"/>
    </row>
    <row r="411" spans="1:19" ht="18" customHeight="1" x14ac:dyDescent="0.3">
      <c r="A411" s="8" t="s">
        <v>1216</v>
      </c>
      <c r="B411" s="8" t="s">
        <v>1217</v>
      </c>
      <c r="C411" s="8" t="s">
        <v>1217</v>
      </c>
      <c r="D411" s="8" t="s">
        <v>862</v>
      </c>
      <c r="E411" s="8">
        <v>4</v>
      </c>
      <c r="F411" s="8" t="s">
        <v>1213</v>
      </c>
      <c r="G411" s="8">
        <v>1</v>
      </c>
      <c r="H411" s="8" t="s">
        <v>657</v>
      </c>
      <c r="I411" s="8">
        <v>3</v>
      </c>
      <c r="J411" s="8" t="s">
        <v>658</v>
      </c>
      <c r="K411" s="8">
        <v>3</v>
      </c>
      <c r="L411" s="8" t="s">
        <v>1214</v>
      </c>
      <c r="M411" s="8">
        <v>3</v>
      </c>
      <c r="N411" s="8" t="s">
        <v>318</v>
      </c>
      <c r="O411" s="8" t="s">
        <v>1188</v>
      </c>
      <c r="P411" s="8" t="s">
        <v>1218</v>
      </c>
      <c r="Q411" s="114" t="s">
        <v>1217</v>
      </c>
      <c r="R411" s="114" t="s">
        <v>1217</v>
      </c>
      <c r="S411" s="8"/>
    </row>
    <row r="412" spans="1:19" ht="18" customHeight="1" x14ac:dyDescent="0.3">
      <c r="A412" s="8" t="s">
        <v>1216</v>
      </c>
      <c r="B412" s="8" t="s">
        <v>1217</v>
      </c>
      <c r="C412" s="8" t="s">
        <v>1217</v>
      </c>
      <c r="D412" s="8" t="s">
        <v>862</v>
      </c>
      <c r="E412" s="8">
        <v>4</v>
      </c>
      <c r="F412" s="8" t="s">
        <v>1213</v>
      </c>
      <c r="G412" s="8">
        <v>1</v>
      </c>
      <c r="H412" s="8" t="s">
        <v>657</v>
      </c>
      <c r="I412" s="8">
        <v>3</v>
      </c>
      <c r="J412" s="8" t="s">
        <v>658</v>
      </c>
      <c r="K412" s="8">
        <v>3</v>
      </c>
      <c r="L412" s="8" t="s">
        <v>1214</v>
      </c>
      <c r="M412" s="8">
        <v>3</v>
      </c>
      <c r="N412" s="8" t="s">
        <v>318</v>
      </c>
      <c r="O412" s="8" t="s">
        <v>1190</v>
      </c>
      <c r="P412" s="8" t="s">
        <v>1218</v>
      </c>
      <c r="Q412" s="114" t="s">
        <v>1217</v>
      </c>
      <c r="R412" s="114" t="s">
        <v>1217</v>
      </c>
      <c r="S412" s="8"/>
    </row>
    <row r="413" spans="1:19" ht="18" customHeight="1" x14ac:dyDescent="0.3">
      <c r="A413" s="8" t="s">
        <v>1216</v>
      </c>
      <c r="B413" s="8" t="s">
        <v>1217</v>
      </c>
      <c r="C413" s="8" t="s">
        <v>1217</v>
      </c>
      <c r="D413" s="8" t="s">
        <v>862</v>
      </c>
      <c r="E413" s="8">
        <v>4</v>
      </c>
      <c r="F413" s="8" t="s">
        <v>1213</v>
      </c>
      <c r="G413" s="8">
        <v>1</v>
      </c>
      <c r="H413" s="8" t="s">
        <v>657</v>
      </c>
      <c r="I413" s="8">
        <v>3</v>
      </c>
      <c r="J413" s="8" t="s">
        <v>658</v>
      </c>
      <c r="K413" s="8">
        <v>3</v>
      </c>
      <c r="L413" s="8" t="s">
        <v>1214</v>
      </c>
      <c r="M413" s="8">
        <v>3</v>
      </c>
      <c r="N413" s="8" t="s">
        <v>318</v>
      </c>
      <c r="O413" s="8" t="s">
        <v>1191</v>
      </c>
      <c r="P413" s="8" t="s">
        <v>1218</v>
      </c>
      <c r="Q413" s="114" t="s">
        <v>1217</v>
      </c>
      <c r="R413" s="114" t="s">
        <v>1217</v>
      </c>
      <c r="S413" s="8"/>
    </row>
    <row r="414" spans="1:19" ht="18" customHeight="1" x14ac:dyDescent="0.3">
      <c r="A414" s="8" t="s">
        <v>1216</v>
      </c>
      <c r="B414" s="8" t="s">
        <v>1217</v>
      </c>
      <c r="C414" s="8" t="s">
        <v>1217</v>
      </c>
      <c r="D414" s="8" t="s">
        <v>862</v>
      </c>
      <c r="E414" s="8">
        <v>4</v>
      </c>
      <c r="F414" s="8" t="s">
        <v>1213</v>
      </c>
      <c r="G414" s="8">
        <v>1</v>
      </c>
      <c r="H414" s="8" t="s">
        <v>657</v>
      </c>
      <c r="I414" s="8">
        <v>3</v>
      </c>
      <c r="J414" s="8" t="s">
        <v>658</v>
      </c>
      <c r="K414" s="8">
        <v>3</v>
      </c>
      <c r="L414" s="8" t="s">
        <v>1214</v>
      </c>
      <c r="M414" s="8">
        <v>3</v>
      </c>
      <c r="N414" s="8" t="s">
        <v>318</v>
      </c>
      <c r="O414" s="8" t="s">
        <v>1192</v>
      </c>
      <c r="P414" s="8" t="s">
        <v>1218</v>
      </c>
      <c r="Q414" s="114" t="s">
        <v>1217</v>
      </c>
      <c r="R414" s="114" t="s">
        <v>1217</v>
      </c>
      <c r="S414" s="8"/>
    </row>
    <row r="415" spans="1:19" ht="18" customHeight="1" x14ac:dyDescent="0.3">
      <c r="A415" s="8" t="s">
        <v>1216</v>
      </c>
      <c r="B415" s="8" t="s">
        <v>1217</v>
      </c>
      <c r="C415" s="8" t="s">
        <v>1217</v>
      </c>
      <c r="D415" s="8" t="s">
        <v>862</v>
      </c>
      <c r="E415" s="8">
        <v>4</v>
      </c>
      <c r="F415" s="8" t="s">
        <v>1213</v>
      </c>
      <c r="G415" s="8">
        <v>1</v>
      </c>
      <c r="H415" s="8" t="s">
        <v>657</v>
      </c>
      <c r="I415" s="8">
        <v>3</v>
      </c>
      <c r="J415" s="8" t="s">
        <v>658</v>
      </c>
      <c r="K415" s="8">
        <v>3</v>
      </c>
      <c r="L415" s="8" t="s">
        <v>1214</v>
      </c>
      <c r="M415" s="8">
        <v>3</v>
      </c>
      <c r="N415" s="8" t="s">
        <v>318</v>
      </c>
      <c r="O415" s="8" t="s">
        <v>1193</v>
      </c>
      <c r="P415" s="8" t="s">
        <v>1218</v>
      </c>
      <c r="Q415" s="114" t="s">
        <v>1217</v>
      </c>
      <c r="R415" s="114" t="s">
        <v>1217</v>
      </c>
      <c r="S415" s="8"/>
    </row>
    <row r="416" spans="1:19" ht="18" customHeight="1" x14ac:dyDescent="0.3">
      <c r="A416" s="8" t="s">
        <v>1216</v>
      </c>
      <c r="B416" s="8" t="s">
        <v>1217</v>
      </c>
      <c r="C416" s="8" t="s">
        <v>1217</v>
      </c>
      <c r="D416" s="8" t="s">
        <v>862</v>
      </c>
      <c r="E416" s="8">
        <v>4</v>
      </c>
      <c r="F416" s="8" t="s">
        <v>1213</v>
      </c>
      <c r="G416" s="8">
        <v>1</v>
      </c>
      <c r="H416" s="8" t="s">
        <v>657</v>
      </c>
      <c r="I416" s="8">
        <v>3</v>
      </c>
      <c r="J416" s="8" t="s">
        <v>658</v>
      </c>
      <c r="K416" s="8">
        <v>3</v>
      </c>
      <c r="L416" s="8" t="s">
        <v>1214</v>
      </c>
      <c r="M416" s="8">
        <v>3</v>
      </c>
      <c r="N416" s="8" t="s">
        <v>318</v>
      </c>
      <c r="O416" s="8" t="s">
        <v>1194</v>
      </c>
      <c r="P416" s="8" t="s">
        <v>1218</v>
      </c>
      <c r="Q416" s="114" t="s">
        <v>1217</v>
      </c>
      <c r="R416" s="114" t="s">
        <v>1217</v>
      </c>
      <c r="S416" s="8"/>
    </row>
    <row r="417" spans="1:19" ht="18" customHeight="1" x14ac:dyDescent="0.3">
      <c r="A417" s="8" t="s">
        <v>1216</v>
      </c>
      <c r="B417" s="8" t="s">
        <v>1217</v>
      </c>
      <c r="C417" s="8" t="s">
        <v>1217</v>
      </c>
      <c r="D417" s="8" t="s">
        <v>862</v>
      </c>
      <c r="E417" s="8">
        <v>4</v>
      </c>
      <c r="F417" s="8" t="s">
        <v>1213</v>
      </c>
      <c r="G417" s="8">
        <v>1</v>
      </c>
      <c r="H417" s="8" t="s">
        <v>657</v>
      </c>
      <c r="I417" s="8">
        <v>3</v>
      </c>
      <c r="J417" s="8" t="s">
        <v>658</v>
      </c>
      <c r="K417" s="8">
        <v>3</v>
      </c>
      <c r="L417" s="8" t="s">
        <v>1214</v>
      </c>
      <c r="M417" s="8">
        <v>3</v>
      </c>
      <c r="N417" s="8" t="s">
        <v>318</v>
      </c>
      <c r="O417" s="8" t="s">
        <v>1195</v>
      </c>
      <c r="P417" s="8" t="s">
        <v>1218</v>
      </c>
      <c r="Q417" s="114" t="s">
        <v>1217</v>
      </c>
      <c r="R417" s="114" t="s">
        <v>1217</v>
      </c>
      <c r="S417" s="8"/>
    </row>
    <row r="418" spans="1:19" ht="18" customHeight="1" x14ac:dyDescent="0.3">
      <c r="A418" s="8" t="s">
        <v>1216</v>
      </c>
      <c r="B418" s="8" t="s">
        <v>1217</v>
      </c>
      <c r="C418" s="8" t="s">
        <v>1217</v>
      </c>
      <c r="D418" s="8" t="s">
        <v>862</v>
      </c>
      <c r="E418" s="8">
        <v>4</v>
      </c>
      <c r="F418" s="8" t="s">
        <v>1213</v>
      </c>
      <c r="G418" s="8">
        <v>1</v>
      </c>
      <c r="H418" s="8" t="s">
        <v>657</v>
      </c>
      <c r="I418" s="8">
        <v>3</v>
      </c>
      <c r="J418" s="8" t="s">
        <v>658</v>
      </c>
      <c r="K418" s="8">
        <v>3</v>
      </c>
      <c r="L418" s="8" t="s">
        <v>1214</v>
      </c>
      <c r="M418" s="8">
        <v>3</v>
      </c>
      <c r="N418" s="8" t="s">
        <v>318</v>
      </c>
      <c r="O418" s="8" t="s">
        <v>1196</v>
      </c>
      <c r="P418" s="8" t="s">
        <v>1218</v>
      </c>
      <c r="Q418" s="114" t="s">
        <v>1217</v>
      </c>
      <c r="R418" s="114" t="s">
        <v>1217</v>
      </c>
      <c r="S418" s="8"/>
    </row>
    <row r="419" spans="1:19" ht="18" customHeight="1" x14ac:dyDescent="0.3">
      <c r="A419" s="8" t="s">
        <v>1216</v>
      </c>
      <c r="B419" s="8" t="s">
        <v>1217</v>
      </c>
      <c r="C419" s="8" t="s">
        <v>1217</v>
      </c>
      <c r="D419" s="8" t="s">
        <v>862</v>
      </c>
      <c r="E419" s="8">
        <v>4</v>
      </c>
      <c r="F419" s="8" t="s">
        <v>1213</v>
      </c>
      <c r="G419" s="8">
        <v>1</v>
      </c>
      <c r="H419" s="8" t="s">
        <v>657</v>
      </c>
      <c r="I419" s="8">
        <v>3</v>
      </c>
      <c r="J419" s="8" t="s">
        <v>658</v>
      </c>
      <c r="K419" s="8">
        <v>3</v>
      </c>
      <c r="L419" s="8" t="s">
        <v>1214</v>
      </c>
      <c r="M419" s="8">
        <v>3</v>
      </c>
      <c r="N419" s="8" t="s">
        <v>318</v>
      </c>
      <c r="O419" s="8" t="s">
        <v>1204</v>
      </c>
      <c r="P419" s="8" t="s">
        <v>1218</v>
      </c>
      <c r="Q419" s="114" t="s">
        <v>1217</v>
      </c>
      <c r="R419" s="114" t="s">
        <v>1217</v>
      </c>
      <c r="S419" s="8"/>
    </row>
    <row r="420" spans="1:19" ht="18" customHeight="1" x14ac:dyDescent="0.3">
      <c r="A420" s="8" t="s">
        <v>1216</v>
      </c>
      <c r="B420" s="8" t="s">
        <v>1217</v>
      </c>
      <c r="C420" s="8" t="s">
        <v>1217</v>
      </c>
      <c r="D420" s="8" t="s">
        <v>862</v>
      </c>
      <c r="E420" s="8">
        <v>4</v>
      </c>
      <c r="F420" s="8" t="s">
        <v>1213</v>
      </c>
      <c r="G420" s="8">
        <v>1</v>
      </c>
      <c r="H420" s="8" t="s">
        <v>657</v>
      </c>
      <c r="I420" s="8">
        <v>3</v>
      </c>
      <c r="J420" s="8" t="s">
        <v>658</v>
      </c>
      <c r="K420" s="8">
        <v>3</v>
      </c>
      <c r="L420" s="8" t="s">
        <v>1214</v>
      </c>
      <c r="M420" s="8">
        <v>3</v>
      </c>
      <c r="N420" s="8" t="s">
        <v>355</v>
      </c>
      <c r="O420" s="8" t="s">
        <v>1159</v>
      </c>
      <c r="P420" s="8" t="s">
        <v>1218</v>
      </c>
      <c r="Q420" s="114" t="s">
        <v>1217</v>
      </c>
      <c r="R420" s="114" t="s">
        <v>1217</v>
      </c>
      <c r="S420" s="8"/>
    </row>
    <row r="421" spans="1:19" ht="18" customHeight="1" x14ac:dyDescent="0.3">
      <c r="A421" s="8" t="s">
        <v>1216</v>
      </c>
      <c r="B421" s="8" t="s">
        <v>1217</v>
      </c>
      <c r="C421" s="8" t="s">
        <v>1217</v>
      </c>
      <c r="D421" s="8" t="s">
        <v>862</v>
      </c>
      <c r="E421" s="8">
        <v>4</v>
      </c>
      <c r="F421" s="8" t="s">
        <v>1213</v>
      </c>
      <c r="G421" s="8">
        <v>1</v>
      </c>
      <c r="H421" s="8" t="s">
        <v>657</v>
      </c>
      <c r="I421" s="8">
        <v>3</v>
      </c>
      <c r="J421" s="8" t="s">
        <v>658</v>
      </c>
      <c r="K421" s="8">
        <v>3</v>
      </c>
      <c r="L421" s="8" t="s">
        <v>1214</v>
      </c>
      <c r="M421" s="8">
        <v>3</v>
      </c>
      <c r="N421" s="8" t="s">
        <v>355</v>
      </c>
      <c r="O421" s="8" t="s">
        <v>1161</v>
      </c>
      <c r="P421" s="8" t="s">
        <v>1218</v>
      </c>
      <c r="Q421" s="114" t="s">
        <v>1217</v>
      </c>
      <c r="R421" s="114" t="s">
        <v>1217</v>
      </c>
      <c r="S421" s="8"/>
    </row>
    <row r="422" spans="1:19" ht="18" customHeight="1" x14ac:dyDescent="0.3">
      <c r="A422" s="8" t="s">
        <v>1219</v>
      </c>
      <c r="B422" s="8" t="s">
        <v>1220</v>
      </c>
      <c r="C422" s="8" t="s">
        <v>1220</v>
      </c>
      <c r="D422" s="8" t="s">
        <v>862</v>
      </c>
      <c r="E422" s="8">
        <v>4</v>
      </c>
      <c r="F422" s="8" t="s">
        <v>1213</v>
      </c>
      <c r="G422" s="8">
        <v>1</v>
      </c>
      <c r="H422" s="8" t="s">
        <v>657</v>
      </c>
      <c r="I422" s="8">
        <v>3</v>
      </c>
      <c r="J422" s="8" t="s">
        <v>658</v>
      </c>
      <c r="K422" s="8">
        <v>3</v>
      </c>
      <c r="L422" s="8" t="s">
        <v>1214</v>
      </c>
      <c r="M422" s="8">
        <v>3</v>
      </c>
      <c r="N422" s="8" t="s">
        <v>317</v>
      </c>
      <c r="O422" s="8" t="s">
        <v>1028</v>
      </c>
      <c r="P422" s="8" t="s">
        <v>1221</v>
      </c>
      <c r="Q422" s="114" t="s">
        <v>1220</v>
      </c>
      <c r="R422" s="114" t="s">
        <v>1220</v>
      </c>
      <c r="S422" s="8"/>
    </row>
    <row r="423" spans="1:19" ht="18" customHeight="1" x14ac:dyDescent="0.3">
      <c r="A423" s="8" t="s">
        <v>1219</v>
      </c>
      <c r="B423" s="8" t="s">
        <v>1220</v>
      </c>
      <c r="C423" s="8" t="s">
        <v>1220</v>
      </c>
      <c r="D423" s="8" t="s">
        <v>862</v>
      </c>
      <c r="E423" s="8">
        <v>4</v>
      </c>
      <c r="F423" s="8" t="s">
        <v>1213</v>
      </c>
      <c r="G423" s="8">
        <v>1</v>
      </c>
      <c r="H423" s="8" t="s">
        <v>657</v>
      </c>
      <c r="I423" s="8">
        <v>3</v>
      </c>
      <c r="J423" s="8" t="s">
        <v>658</v>
      </c>
      <c r="K423" s="8">
        <v>3</v>
      </c>
      <c r="L423" s="8" t="s">
        <v>1214</v>
      </c>
      <c r="M423" s="8">
        <v>3</v>
      </c>
      <c r="N423" s="8" t="s">
        <v>317</v>
      </c>
      <c r="O423" s="8" t="s">
        <v>1030</v>
      </c>
      <c r="P423" s="8" t="s">
        <v>1221</v>
      </c>
      <c r="Q423" s="114" t="s">
        <v>1220</v>
      </c>
      <c r="R423" s="114" t="s">
        <v>1220</v>
      </c>
      <c r="S423" s="8"/>
    </row>
    <row r="424" spans="1:19" ht="18" customHeight="1" x14ac:dyDescent="0.3">
      <c r="A424" s="8" t="s">
        <v>1219</v>
      </c>
      <c r="B424" s="8" t="s">
        <v>1220</v>
      </c>
      <c r="C424" s="8" t="s">
        <v>1220</v>
      </c>
      <c r="D424" s="8" t="s">
        <v>862</v>
      </c>
      <c r="E424" s="8">
        <v>4</v>
      </c>
      <c r="F424" s="8" t="s">
        <v>1213</v>
      </c>
      <c r="G424" s="8">
        <v>1</v>
      </c>
      <c r="H424" s="8" t="s">
        <v>657</v>
      </c>
      <c r="I424" s="8">
        <v>3</v>
      </c>
      <c r="J424" s="8" t="s">
        <v>658</v>
      </c>
      <c r="K424" s="8">
        <v>3</v>
      </c>
      <c r="L424" s="8" t="s">
        <v>1214</v>
      </c>
      <c r="M424" s="8">
        <v>3</v>
      </c>
      <c r="N424" s="8" t="s">
        <v>317</v>
      </c>
      <c r="O424" s="8" t="s">
        <v>1032</v>
      </c>
      <c r="P424" s="8" t="s">
        <v>1221</v>
      </c>
      <c r="Q424" s="114" t="s">
        <v>1220</v>
      </c>
      <c r="R424" s="114" t="s">
        <v>1220</v>
      </c>
      <c r="S424" s="8"/>
    </row>
    <row r="425" spans="1:19" ht="18" customHeight="1" x14ac:dyDescent="0.3">
      <c r="A425" s="8" t="s">
        <v>1219</v>
      </c>
      <c r="B425" s="8" t="s">
        <v>1220</v>
      </c>
      <c r="C425" s="8" t="s">
        <v>1220</v>
      </c>
      <c r="D425" s="8" t="s">
        <v>862</v>
      </c>
      <c r="E425" s="8">
        <v>4</v>
      </c>
      <c r="F425" s="8" t="s">
        <v>1213</v>
      </c>
      <c r="G425" s="8">
        <v>1</v>
      </c>
      <c r="H425" s="8" t="s">
        <v>657</v>
      </c>
      <c r="I425" s="8">
        <v>3</v>
      </c>
      <c r="J425" s="8" t="s">
        <v>658</v>
      </c>
      <c r="K425" s="8">
        <v>3</v>
      </c>
      <c r="L425" s="8" t="s">
        <v>1214</v>
      </c>
      <c r="M425" s="8">
        <v>3</v>
      </c>
      <c r="N425" s="8" t="s">
        <v>317</v>
      </c>
      <c r="O425" s="8" t="s">
        <v>1096</v>
      </c>
      <c r="P425" s="8" t="s">
        <v>1221</v>
      </c>
      <c r="Q425" s="114" t="s">
        <v>1220</v>
      </c>
      <c r="R425" s="114" t="s">
        <v>1220</v>
      </c>
      <c r="S425" s="8"/>
    </row>
    <row r="426" spans="1:19" ht="18" customHeight="1" x14ac:dyDescent="0.3">
      <c r="A426" s="8" t="s">
        <v>1219</v>
      </c>
      <c r="B426" s="8" t="s">
        <v>1220</v>
      </c>
      <c r="C426" s="8" t="s">
        <v>1220</v>
      </c>
      <c r="D426" s="8" t="s">
        <v>862</v>
      </c>
      <c r="E426" s="8">
        <v>4</v>
      </c>
      <c r="F426" s="8" t="s">
        <v>1213</v>
      </c>
      <c r="G426" s="8">
        <v>1</v>
      </c>
      <c r="H426" s="8" t="s">
        <v>657</v>
      </c>
      <c r="I426" s="8">
        <v>3</v>
      </c>
      <c r="J426" s="8" t="s">
        <v>658</v>
      </c>
      <c r="K426" s="8">
        <v>3</v>
      </c>
      <c r="L426" s="8" t="s">
        <v>1214</v>
      </c>
      <c r="M426" s="8">
        <v>3</v>
      </c>
      <c r="N426" s="8" t="s">
        <v>317</v>
      </c>
      <c r="O426" s="8" t="s">
        <v>1105</v>
      </c>
      <c r="P426" s="8" t="s">
        <v>1221</v>
      </c>
      <c r="Q426" s="114" t="s">
        <v>1220</v>
      </c>
      <c r="R426" s="114" t="s">
        <v>1220</v>
      </c>
      <c r="S426" s="8"/>
    </row>
    <row r="427" spans="1:19" ht="18" customHeight="1" x14ac:dyDescent="0.3">
      <c r="A427" s="8" t="s">
        <v>1219</v>
      </c>
      <c r="B427" s="8" t="s">
        <v>1220</v>
      </c>
      <c r="C427" s="8" t="s">
        <v>1220</v>
      </c>
      <c r="D427" s="8" t="s">
        <v>862</v>
      </c>
      <c r="E427" s="8">
        <v>4</v>
      </c>
      <c r="F427" s="8" t="s">
        <v>1213</v>
      </c>
      <c r="G427" s="8">
        <v>1</v>
      </c>
      <c r="H427" s="8" t="s">
        <v>657</v>
      </c>
      <c r="I427" s="8">
        <v>3</v>
      </c>
      <c r="J427" s="8" t="s">
        <v>658</v>
      </c>
      <c r="K427" s="8">
        <v>3</v>
      </c>
      <c r="L427" s="8" t="s">
        <v>1214</v>
      </c>
      <c r="M427" s="8">
        <v>3</v>
      </c>
      <c r="N427" s="8" t="s">
        <v>317</v>
      </c>
      <c r="O427" s="8" t="s">
        <v>1106</v>
      </c>
      <c r="P427" s="8" t="s">
        <v>1221</v>
      </c>
      <c r="Q427" s="114" t="s">
        <v>1220</v>
      </c>
      <c r="R427" s="114" t="s">
        <v>1220</v>
      </c>
      <c r="S427" s="8"/>
    </row>
    <row r="428" spans="1:19" ht="18" customHeight="1" x14ac:dyDescent="0.3">
      <c r="A428" s="8" t="s">
        <v>1219</v>
      </c>
      <c r="B428" s="8" t="s">
        <v>1220</v>
      </c>
      <c r="C428" s="8" t="s">
        <v>1220</v>
      </c>
      <c r="D428" s="8" t="s">
        <v>862</v>
      </c>
      <c r="E428" s="8">
        <v>4</v>
      </c>
      <c r="F428" s="8" t="s">
        <v>1213</v>
      </c>
      <c r="G428" s="8">
        <v>1</v>
      </c>
      <c r="H428" s="8" t="s">
        <v>657</v>
      </c>
      <c r="I428" s="8">
        <v>3</v>
      </c>
      <c r="J428" s="8" t="s">
        <v>658</v>
      </c>
      <c r="K428" s="8">
        <v>3</v>
      </c>
      <c r="L428" s="8" t="s">
        <v>1214</v>
      </c>
      <c r="M428" s="8">
        <v>3</v>
      </c>
      <c r="N428" s="8" t="s">
        <v>317</v>
      </c>
      <c r="O428" s="8" t="s">
        <v>1107</v>
      </c>
      <c r="P428" s="8" t="s">
        <v>1221</v>
      </c>
      <c r="Q428" s="114" t="s">
        <v>1220</v>
      </c>
      <c r="R428" s="114" t="s">
        <v>1220</v>
      </c>
      <c r="S428" s="8"/>
    </row>
    <row r="429" spans="1:19" ht="18" customHeight="1" x14ac:dyDescent="0.3">
      <c r="A429" s="8" t="s">
        <v>1219</v>
      </c>
      <c r="B429" s="8" t="s">
        <v>1220</v>
      </c>
      <c r="C429" s="8" t="s">
        <v>1220</v>
      </c>
      <c r="D429" s="8" t="s">
        <v>862</v>
      </c>
      <c r="E429" s="8">
        <v>4</v>
      </c>
      <c r="F429" s="8" t="s">
        <v>1213</v>
      </c>
      <c r="G429" s="8">
        <v>1</v>
      </c>
      <c r="H429" s="8" t="s">
        <v>657</v>
      </c>
      <c r="I429" s="8">
        <v>3</v>
      </c>
      <c r="J429" s="8" t="s">
        <v>658</v>
      </c>
      <c r="K429" s="8">
        <v>3</v>
      </c>
      <c r="L429" s="8" t="s">
        <v>1214</v>
      </c>
      <c r="M429" s="8">
        <v>3</v>
      </c>
      <c r="N429" s="8" t="s">
        <v>317</v>
      </c>
      <c r="O429" s="8" t="s">
        <v>1108</v>
      </c>
      <c r="P429" s="8" t="s">
        <v>1221</v>
      </c>
      <c r="Q429" s="114" t="s">
        <v>1220</v>
      </c>
      <c r="R429" s="114" t="s">
        <v>1220</v>
      </c>
      <c r="S429" s="8"/>
    </row>
    <row r="430" spans="1:19" ht="18" customHeight="1" x14ac:dyDescent="0.3">
      <c r="A430" s="8" t="s">
        <v>1219</v>
      </c>
      <c r="B430" s="8" t="s">
        <v>1220</v>
      </c>
      <c r="C430" s="8" t="s">
        <v>1220</v>
      </c>
      <c r="D430" s="8" t="s">
        <v>862</v>
      </c>
      <c r="E430" s="8">
        <v>4</v>
      </c>
      <c r="F430" s="8" t="s">
        <v>1213</v>
      </c>
      <c r="G430" s="8">
        <v>1</v>
      </c>
      <c r="H430" s="8" t="s">
        <v>657</v>
      </c>
      <c r="I430" s="8">
        <v>3</v>
      </c>
      <c r="J430" s="8" t="s">
        <v>658</v>
      </c>
      <c r="K430" s="8">
        <v>3</v>
      </c>
      <c r="L430" s="8" t="s">
        <v>1214</v>
      </c>
      <c r="M430" s="8">
        <v>3</v>
      </c>
      <c r="N430" s="8" t="s">
        <v>317</v>
      </c>
      <c r="O430" s="8" t="s">
        <v>1109</v>
      </c>
      <c r="P430" s="8" t="s">
        <v>1221</v>
      </c>
      <c r="Q430" s="114" t="s">
        <v>1220</v>
      </c>
      <c r="R430" s="114" t="s">
        <v>1220</v>
      </c>
      <c r="S430" s="8"/>
    </row>
    <row r="431" spans="1:19" ht="18" customHeight="1" x14ac:dyDescent="0.3">
      <c r="A431" s="8" t="s">
        <v>1219</v>
      </c>
      <c r="B431" s="8" t="s">
        <v>1220</v>
      </c>
      <c r="C431" s="8" t="s">
        <v>1220</v>
      </c>
      <c r="D431" s="8" t="s">
        <v>862</v>
      </c>
      <c r="E431" s="8">
        <v>4</v>
      </c>
      <c r="F431" s="8" t="s">
        <v>1213</v>
      </c>
      <c r="G431" s="8">
        <v>1</v>
      </c>
      <c r="H431" s="8" t="s">
        <v>657</v>
      </c>
      <c r="I431" s="8">
        <v>3</v>
      </c>
      <c r="J431" s="8" t="s">
        <v>658</v>
      </c>
      <c r="K431" s="8">
        <v>3</v>
      </c>
      <c r="L431" s="8" t="s">
        <v>1214</v>
      </c>
      <c r="M431" s="8">
        <v>3</v>
      </c>
      <c r="N431" s="8" t="s">
        <v>317</v>
      </c>
      <c r="O431" s="8" t="s">
        <v>1110</v>
      </c>
      <c r="P431" s="8" t="s">
        <v>1221</v>
      </c>
      <c r="Q431" s="114" t="s">
        <v>1220</v>
      </c>
      <c r="R431" s="114" t="s">
        <v>1220</v>
      </c>
      <c r="S431" s="8"/>
    </row>
    <row r="432" spans="1:19" ht="18" customHeight="1" x14ac:dyDescent="0.3">
      <c r="A432" s="8" t="s">
        <v>1219</v>
      </c>
      <c r="B432" s="8" t="s">
        <v>1220</v>
      </c>
      <c r="C432" s="8" t="s">
        <v>1220</v>
      </c>
      <c r="D432" s="8" t="s">
        <v>862</v>
      </c>
      <c r="E432" s="8">
        <v>4</v>
      </c>
      <c r="F432" s="8" t="s">
        <v>1213</v>
      </c>
      <c r="G432" s="8">
        <v>1</v>
      </c>
      <c r="H432" s="8" t="s">
        <v>657</v>
      </c>
      <c r="I432" s="8">
        <v>3</v>
      </c>
      <c r="J432" s="8" t="s">
        <v>658</v>
      </c>
      <c r="K432" s="8">
        <v>3</v>
      </c>
      <c r="L432" s="8" t="s">
        <v>1214</v>
      </c>
      <c r="M432" s="8">
        <v>3</v>
      </c>
      <c r="N432" s="8" t="s">
        <v>317</v>
      </c>
      <c r="O432" s="8" t="s">
        <v>1146</v>
      </c>
      <c r="P432" s="8" t="s">
        <v>1221</v>
      </c>
      <c r="Q432" s="114" t="s">
        <v>1220</v>
      </c>
      <c r="R432" s="114" t="s">
        <v>1220</v>
      </c>
      <c r="S432" s="8"/>
    </row>
    <row r="433" spans="1:19" ht="18" customHeight="1" x14ac:dyDescent="0.3">
      <c r="A433" s="8" t="s">
        <v>1219</v>
      </c>
      <c r="B433" s="8" t="s">
        <v>1220</v>
      </c>
      <c r="C433" s="8" t="s">
        <v>1220</v>
      </c>
      <c r="D433" s="8" t="s">
        <v>862</v>
      </c>
      <c r="E433" s="8">
        <v>4</v>
      </c>
      <c r="F433" s="8" t="s">
        <v>1213</v>
      </c>
      <c r="G433" s="8">
        <v>1</v>
      </c>
      <c r="H433" s="8" t="s">
        <v>657</v>
      </c>
      <c r="I433" s="8">
        <v>3</v>
      </c>
      <c r="J433" s="8" t="s">
        <v>658</v>
      </c>
      <c r="K433" s="8">
        <v>3</v>
      </c>
      <c r="L433" s="8" t="s">
        <v>1214</v>
      </c>
      <c r="M433" s="8">
        <v>3</v>
      </c>
      <c r="N433" s="8" t="s">
        <v>317</v>
      </c>
      <c r="O433" s="8" t="s">
        <v>1147</v>
      </c>
      <c r="P433" s="8" t="s">
        <v>1221</v>
      </c>
      <c r="Q433" s="114" t="s">
        <v>1220</v>
      </c>
      <c r="R433" s="114" t="s">
        <v>1220</v>
      </c>
      <c r="S433" s="8"/>
    </row>
    <row r="434" spans="1:19" ht="18" customHeight="1" x14ac:dyDescent="0.3">
      <c r="A434" s="8" t="s">
        <v>1219</v>
      </c>
      <c r="B434" s="8" t="s">
        <v>1220</v>
      </c>
      <c r="C434" s="8" t="s">
        <v>1220</v>
      </c>
      <c r="D434" s="8" t="s">
        <v>862</v>
      </c>
      <c r="E434" s="8">
        <v>4</v>
      </c>
      <c r="F434" s="8" t="s">
        <v>1213</v>
      </c>
      <c r="G434" s="8">
        <v>1</v>
      </c>
      <c r="H434" s="8" t="s">
        <v>657</v>
      </c>
      <c r="I434" s="8">
        <v>3</v>
      </c>
      <c r="J434" s="8" t="s">
        <v>658</v>
      </c>
      <c r="K434" s="8">
        <v>3</v>
      </c>
      <c r="L434" s="8" t="s">
        <v>1214</v>
      </c>
      <c r="M434" s="8">
        <v>3</v>
      </c>
      <c r="N434" s="8" t="s">
        <v>317</v>
      </c>
      <c r="O434" s="8" t="s">
        <v>1149</v>
      </c>
      <c r="P434" s="8" t="s">
        <v>1221</v>
      </c>
      <c r="Q434" s="114" t="s">
        <v>1220</v>
      </c>
      <c r="R434" s="114" t="s">
        <v>1220</v>
      </c>
      <c r="S434" s="8"/>
    </row>
    <row r="435" spans="1:19" ht="18" customHeight="1" x14ac:dyDescent="0.3">
      <c r="A435" s="8" t="s">
        <v>1219</v>
      </c>
      <c r="B435" s="8" t="s">
        <v>1220</v>
      </c>
      <c r="C435" s="8" t="s">
        <v>1220</v>
      </c>
      <c r="D435" s="8" t="s">
        <v>862</v>
      </c>
      <c r="E435" s="8">
        <v>4</v>
      </c>
      <c r="F435" s="8" t="s">
        <v>1213</v>
      </c>
      <c r="G435" s="8">
        <v>1</v>
      </c>
      <c r="H435" s="8" t="s">
        <v>657</v>
      </c>
      <c r="I435" s="8">
        <v>3</v>
      </c>
      <c r="J435" s="8" t="s">
        <v>658</v>
      </c>
      <c r="K435" s="8">
        <v>3</v>
      </c>
      <c r="L435" s="8" t="s">
        <v>1214</v>
      </c>
      <c r="M435" s="8">
        <v>3</v>
      </c>
      <c r="N435" s="8" t="s">
        <v>319</v>
      </c>
      <c r="O435" s="8" t="s">
        <v>1148</v>
      </c>
      <c r="P435" s="8" t="s">
        <v>1221</v>
      </c>
      <c r="Q435" s="114" t="s">
        <v>1220</v>
      </c>
      <c r="R435" s="114" t="s">
        <v>1220</v>
      </c>
      <c r="S435" s="8"/>
    </row>
    <row r="436" spans="1:19" ht="18" customHeight="1" x14ac:dyDescent="0.3">
      <c r="A436" s="8" t="s">
        <v>1222</v>
      </c>
      <c r="B436" s="8" t="s">
        <v>1223</v>
      </c>
      <c r="C436" s="8" t="s">
        <v>1223</v>
      </c>
      <c r="D436" s="8" t="s">
        <v>655</v>
      </c>
      <c r="E436" s="8">
        <v>3</v>
      </c>
      <c r="F436" s="8" t="s">
        <v>656</v>
      </c>
      <c r="G436" s="8">
        <v>2</v>
      </c>
      <c r="H436" s="8" t="s">
        <v>657</v>
      </c>
      <c r="I436" s="8">
        <v>3</v>
      </c>
      <c r="J436" s="8" t="s">
        <v>658</v>
      </c>
      <c r="K436" s="8">
        <v>3</v>
      </c>
      <c r="L436" s="8" t="s">
        <v>1214</v>
      </c>
      <c r="M436" s="8">
        <v>3</v>
      </c>
      <c r="N436" s="8" t="s">
        <v>317</v>
      </c>
      <c r="O436" s="8" t="s">
        <v>1034</v>
      </c>
      <c r="P436" s="8" t="s">
        <v>1224</v>
      </c>
      <c r="Q436" s="114" t="s">
        <v>1223</v>
      </c>
      <c r="R436" s="114" t="s">
        <v>1223</v>
      </c>
      <c r="S436" s="8"/>
    </row>
    <row r="437" spans="1:19" ht="18" customHeight="1" x14ac:dyDescent="0.3">
      <c r="A437" s="8" t="s">
        <v>1222</v>
      </c>
      <c r="B437" s="8" t="s">
        <v>1223</v>
      </c>
      <c r="C437" s="8" t="s">
        <v>1223</v>
      </c>
      <c r="D437" s="8" t="s">
        <v>655</v>
      </c>
      <c r="E437" s="8">
        <v>3</v>
      </c>
      <c r="F437" s="8" t="s">
        <v>656</v>
      </c>
      <c r="G437" s="8">
        <v>2</v>
      </c>
      <c r="H437" s="8" t="s">
        <v>657</v>
      </c>
      <c r="I437" s="8">
        <v>3</v>
      </c>
      <c r="J437" s="8" t="s">
        <v>658</v>
      </c>
      <c r="K437" s="8">
        <v>3</v>
      </c>
      <c r="L437" s="8" t="s">
        <v>1214</v>
      </c>
      <c r="M437" s="8">
        <v>3</v>
      </c>
      <c r="N437" s="8" t="s">
        <v>317</v>
      </c>
      <c r="O437" s="8" t="s">
        <v>1105</v>
      </c>
      <c r="P437" s="8" t="s">
        <v>1224</v>
      </c>
      <c r="Q437" s="114" t="s">
        <v>1223</v>
      </c>
      <c r="R437" s="114" t="s">
        <v>1223</v>
      </c>
      <c r="S437" s="8"/>
    </row>
    <row r="438" spans="1:19" ht="18" customHeight="1" x14ac:dyDescent="0.3">
      <c r="A438" s="8" t="s">
        <v>1222</v>
      </c>
      <c r="B438" s="8" t="s">
        <v>1223</v>
      </c>
      <c r="C438" s="8" t="s">
        <v>1223</v>
      </c>
      <c r="D438" s="8" t="s">
        <v>655</v>
      </c>
      <c r="E438" s="8">
        <v>3</v>
      </c>
      <c r="F438" s="8" t="s">
        <v>656</v>
      </c>
      <c r="G438" s="8">
        <v>2</v>
      </c>
      <c r="H438" s="8" t="s">
        <v>657</v>
      </c>
      <c r="I438" s="8">
        <v>3</v>
      </c>
      <c r="J438" s="8" t="s">
        <v>658</v>
      </c>
      <c r="K438" s="8">
        <v>3</v>
      </c>
      <c r="L438" s="8" t="s">
        <v>1214</v>
      </c>
      <c r="M438" s="8">
        <v>3</v>
      </c>
      <c r="N438" s="8" t="s">
        <v>317</v>
      </c>
      <c r="O438" s="8" t="s">
        <v>1106</v>
      </c>
      <c r="P438" s="8" t="s">
        <v>1224</v>
      </c>
      <c r="Q438" s="114" t="s">
        <v>1223</v>
      </c>
      <c r="R438" s="114" t="s">
        <v>1223</v>
      </c>
      <c r="S438" s="8"/>
    </row>
    <row r="439" spans="1:19" ht="18" customHeight="1" x14ac:dyDescent="0.3">
      <c r="A439" s="8" t="s">
        <v>1222</v>
      </c>
      <c r="B439" s="8" t="s">
        <v>1223</v>
      </c>
      <c r="C439" s="8" t="s">
        <v>1223</v>
      </c>
      <c r="D439" s="8" t="s">
        <v>655</v>
      </c>
      <c r="E439" s="8">
        <v>3</v>
      </c>
      <c r="F439" s="8" t="s">
        <v>656</v>
      </c>
      <c r="G439" s="8">
        <v>2</v>
      </c>
      <c r="H439" s="8" t="s">
        <v>657</v>
      </c>
      <c r="I439" s="8">
        <v>3</v>
      </c>
      <c r="J439" s="8" t="s">
        <v>658</v>
      </c>
      <c r="K439" s="8">
        <v>3</v>
      </c>
      <c r="L439" s="8" t="s">
        <v>1214</v>
      </c>
      <c r="M439" s="8">
        <v>3</v>
      </c>
      <c r="N439" s="8" t="s">
        <v>317</v>
      </c>
      <c r="O439" s="8" t="s">
        <v>1107</v>
      </c>
      <c r="P439" s="8" t="s">
        <v>1224</v>
      </c>
      <c r="Q439" s="114" t="s">
        <v>1223</v>
      </c>
      <c r="R439" s="114" t="s">
        <v>1223</v>
      </c>
      <c r="S439" s="8"/>
    </row>
    <row r="440" spans="1:19" ht="18" customHeight="1" x14ac:dyDescent="0.3">
      <c r="A440" s="8" t="s">
        <v>1222</v>
      </c>
      <c r="B440" s="8" t="s">
        <v>1223</v>
      </c>
      <c r="C440" s="8" t="s">
        <v>1223</v>
      </c>
      <c r="D440" s="8" t="s">
        <v>655</v>
      </c>
      <c r="E440" s="8">
        <v>3</v>
      </c>
      <c r="F440" s="8" t="s">
        <v>656</v>
      </c>
      <c r="G440" s="8">
        <v>2</v>
      </c>
      <c r="H440" s="8" t="s">
        <v>657</v>
      </c>
      <c r="I440" s="8">
        <v>3</v>
      </c>
      <c r="J440" s="8" t="s">
        <v>658</v>
      </c>
      <c r="K440" s="8">
        <v>3</v>
      </c>
      <c r="L440" s="8" t="s">
        <v>1214</v>
      </c>
      <c r="M440" s="8">
        <v>3</v>
      </c>
      <c r="N440" s="8" t="s">
        <v>317</v>
      </c>
      <c r="O440" s="8" t="s">
        <v>1108</v>
      </c>
      <c r="P440" s="8" t="s">
        <v>1224</v>
      </c>
      <c r="Q440" s="114" t="s">
        <v>1223</v>
      </c>
      <c r="R440" s="114" t="s">
        <v>1223</v>
      </c>
      <c r="S440" s="8"/>
    </row>
    <row r="441" spans="1:19" ht="18" customHeight="1" x14ac:dyDescent="0.3">
      <c r="A441" s="8" t="s">
        <v>1222</v>
      </c>
      <c r="B441" s="8" t="s">
        <v>1223</v>
      </c>
      <c r="C441" s="8" t="s">
        <v>1223</v>
      </c>
      <c r="D441" s="8" t="s">
        <v>655</v>
      </c>
      <c r="E441" s="8">
        <v>3</v>
      </c>
      <c r="F441" s="8" t="s">
        <v>656</v>
      </c>
      <c r="G441" s="8">
        <v>2</v>
      </c>
      <c r="H441" s="8" t="s">
        <v>657</v>
      </c>
      <c r="I441" s="8">
        <v>3</v>
      </c>
      <c r="J441" s="8" t="s">
        <v>658</v>
      </c>
      <c r="K441" s="8">
        <v>3</v>
      </c>
      <c r="L441" s="8" t="s">
        <v>1214</v>
      </c>
      <c r="M441" s="8">
        <v>3</v>
      </c>
      <c r="N441" s="8" t="s">
        <v>317</v>
      </c>
      <c r="O441" s="8" t="s">
        <v>1109</v>
      </c>
      <c r="P441" s="8" t="s">
        <v>1224</v>
      </c>
      <c r="Q441" s="114" t="s">
        <v>1223</v>
      </c>
      <c r="R441" s="114" t="s">
        <v>1223</v>
      </c>
      <c r="S441" s="8"/>
    </row>
    <row r="442" spans="1:19" ht="18" customHeight="1" x14ac:dyDescent="0.3">
      <c r="A442" s="8" t="s">
        <v>1222</v>
      </c>
      <c r="B442" s="8" t="s">
        <v>1223</v>
      </c>
      <c r="C442" s="8" t="s">
        <v>1223</v>
      </c>
      <c r="D442" s="8" t="s">
        <v>655</v>
      </c>
      <c r="E442" s="8">
        <v>3</v>
      </c>
      <c r="F442" s="8" t="s">
        <v>656</v>
      </c>
      <c r="G442" s="8">
        <v>2</v>
      </c>
      <c r="H442" s="8" t="s">
        <v>657</v>
      </c>
      <c r="I442" s="8">
        <v>3</v>
      </c>
      <c r="J442" s="8" t="s">
        <v>658</v>
      </c>
      <c r="K442" s="8">
        <v>3</v>
      </c>
      <c r="L442" s="8" t="s">
        <v>1214</v>
      </c>
      <c r="M442" s="8">
        <v>3</v>
      </c>
      <c r="N442" s="8" t="s">
        <v>317</v>
      </c>
      <c r="O442" s="8" t="s">
        <v>1110</v>
      </c>
      <c r="P442" s="8" t="s">
        <v>1224</v>
      </c>
      <c r="Q442" s="114" t="s">
        <v>1223</v>
      </c>
      <c r="R442" s="114" t="s">
        <v>1223</v>
      </c>
      <c r="S442" s="8"/>
    </row>
    <row r="443" spans="1:19" ht="18" customHeight="1" x14ac:dyDescent="0.3">
      <c r="A443" s="8" t="s">
        <v>1222</v>
      </c>
      <c r="B443" s="8" t="s">
        <v>1223</v>
      </c>
      <c r="C443" s="8" t="s">
        <v>1223</v>
      </c>
      <c r="D443" s="8" t="s">
        <v>655</v>
      </c>
      <c r="E443" s="8">
        <v>3</v>
      </c>
      <c r="F443" s="8" t="s">
        <v>656</v>
      </c>
      <c r="G443" s="8">
        <v>2</v>
      </c>
      <c r="H443" s="8" t="s">
        <v>657</v>
      </c>
      <c r="I443" s="8">
        <v>3</v>
      </c>
      <c r="J443" s="8" t="s">
        <v>658</v>
      </c>
      <c r="K443" s="8">
        <v>3</v>
      </c>
      <c r="L443" s="8" t="s">
        <v>1214</v>
      </c>
      <c r="M443" s="8">
        <v>3</v>
      </c>
      <c r="N443" s="8" t="s">
        <v>317</v>
      </c>
      <c r="O443" s="8" t="s">
        <v>1146</v>
      </c>
      <c r="P443" s="8" t="s">
        <v>1224</v>
      </c>
      <c r="Q443" s="114" t="s">
        <v>1223</v>
      </c>
      <c r="R443" s="114" t="s">
        <v>1223</v>
      </c>
      <c r="S443" s="8"/>
    </row>
    <row r="444" spans="1:19" ht="18" customHeight="1" x14ac:dyDescent="0.3">
      <c r="A444" s="8" t="s">
        <v>1222</v>
      </c>
      <c r="B444" s="8" t="s">
        <v>1223</v>
      </c>
      <c r="C444" s="8" t="s">
        <v>1223</v>
      </c>
      <c r="D444" s="8" t="s">
        <v>655</v>
      </c>
      <c r="E444" s="8">
        <v>3</v>
      </c>
      <c r="F444" s="8" t="s">
        <v>656</v>
      </c>
      <c r="G444" s="8">
        <v>2</v>
      </c>
      <c r="H444" s="8" t="s">
        <v>657</v>
      </c>
      <c r="I444" s="8">
        <v>3</v>
      </c>
      <c r="J444" s="8" t="s">
        <v>658</v>
      </c>
      <c r="K444" s="8">
        <v>3</v>
      </c>
      <c r="L444" s="8" t="s">
        <v>1214</v>
      </c>
      <c r="M444" s="8">
        <v>3</v>
      </c>
      <c r="N444" s="8" t="s">
        <v>317</v>
      </c>
      <c r="O444" s="8" t="s">
        <v>1147</v>
      </c>
      <c r="P444" s="8" t="s">
        <v>1224</v>
      </c>
      <c r="Q444" s="114" t="s">
        <v>1223</v>
      </c>
      <c r="R444" s="114" t="s">
        <v>1223</v>
      </c>
      <c r="S444" s="8"/>
    </row>
    <row r="445" spans="1:19" ht="18" customHeight="1" x14ac:dyDescent="0.3">
      <c r="A445" s="8" t="s">
        <v>1222</v>
      </c>
      <c r="B445" s="8" t="s">
        <v>1223</v>
      </c>
      <c r="C445" s="8" t="s">
        <v>1223</v>
      </c>
      <c r="D445" s="8" t="s">
        <v>655</v>
      </c>
      <c r="E445" s="8">
        <v>3</v>
      </c>
      <c r="F445" s="8" t="s">
        <v>656</v>
      </c>
      <c r="G445" s="8">
        <v>2</v>
      </c>
      <c r="H445" s="8" t="s">
        <v>657</v>
      </c>
      <c r="I445" s="8">
        <v>3</v>
      </c>
      <c r="J445" s="8" t="s">
        <v>658</v>
      </c>
      <c r="K445" s="8">
        <v>3</v>
      </c>
      <c r="L445" s="8" t="s">
        <v>1214</v>
      </c>
      <c r="M445" s="8">
        <v>3</v>
      </c>
      <c r="N445" s="8" t="s">
        <v>317</v>
      </c>
      <c r="O445" s="8" t="s">
        <v>1149</v>
      </c>
      <c r="P445" s="8" t="s">
        <v>1224</v>
      </c>
      <c r="Q445" s="114" t="s">
        <v>1223</v>
      </c>
      <c r="R445" s="114" t="s">
        <v>1223</v>
      </c>
      <c r="S445" s="8"/>
    </row>
    <row r="446" spans="1:19" ht="18" customHeight="1" x14ac:dyDescent="0.3">
      <c r="A446" s="8" t="s">
        <v>1222</v>
      </c>
      <c r="B446" s="8" t="s">
        <v>1223</v>
      </c>
      <c r="C446" s="8" t="s">
        <v>1223</v>
      </c>
      <c r="D446" s="8" t="s">
        <v>655</v>
      </c>
      <c r="E446" s="8">
        <v>3</v>
      </c>
      <c r="F446" s="8" t="s">
        <v>656</v>
      </c>
      <c r="G446" s="8">
        <v>2</v>
      </c>
      <c r="H446" s="8" t="s">
        <v>657</v>
      </c>
      <c r="I446" s="8">
        <v>3</v>
      </c>
      <c r="J446" s="8" t="s">
        <v>658</v>
      </c>
      <c r="K446" s="8">
        <v>3</v>
      </c>
      <c r="L446" s="8" t="s">
        <v>1214</v>
      </c>
      <c r="M446" s="8">
        <v>3</v>
      </c>
      <c r="N446" s="8" t="s">
        <v>319</v>
      </c>
      <c r="O446" s="8" t="s">
        <v>1148</v>
      </c>
      <c r="P446" s="8" t="s">
        <v>1224</v>
      </c>
      <c r="Q446" s="114" t="s">
        <v>1223</v>
      </c>
      <c r="R446" s="114" t="s">
        <v>1223</v>
      </c>
      <c r="S446" s="8"/>
    </row>
    <row r="447" spans="1:19" ht="18" customHeight="1" x14ac:dyDescent="0.3">
      <c r="A447" s="8" t="s">
        <v>1222</v>
      </c>
      <c r="B447" s="8" t="s">
        <v>1223</v>
      </c>
      <c r="C447" s="8" t="s">
        <v>1223</v>
      </c>
      <c r="D447" s="8" t="s">
        <v>655</v>
      </c>
      <c r="E447" s="8">
        <v>3</v>
      </c>
      <c r="F447" s="8" t="s">
        <v>656</v>
      </c>
      <c r="G447" s="8">
        <v>2</v>
      </c>
      <c r="H447" s="8" t="s">
        <v>657</v>
      </c>
      <c r="I447" s="8">
        <v>3</v>
      </c>
      <c r="J447" s="8" t="s">
        <v>658</v>
      </c>
      <c r="K447" s="8">
        <v>3</v>
      </c>
      <c r="L447" s="8" t="s">
        <v>1214</v>
      </c>
      <c r="M447" s="8">
        <v>3</v>
      </c>
      <c r="N447" s="8" t="s">
        <v>371</v>
      </c>
      <c r="O447" s="8" t="s">
        <v>1158</v>
      </c>
      <c r="P447" s="8" t="s">
        <v>1224</v>
      </c>
      <c r="Q447" s="114" t="s">
        <v>1223</v>
      </c>
      <c r="R447" s="114" t="s">
        <v>1223</v>
      </c>
      <c r="S447" s="8"/>
    </row>
    <row r="448" spans="1:19" ht="18" customHeight="1" x14ac:dyDescent="0.3">
      <c r="A448" s="8" t="s">
        <v>1222</v>
      </c>
      <c r="B448" s="8" t="s">
        <v>1223</v>
      </c>
      <c r="C448" s="8" t="s">
        <v>1223</v>
      </c>
      <c r="D448" s="8" t="s">
        <v>655</v>
      </c>
      <c r="E448" s="8">
        <v>3</v>
      </c>
      <c r="F448" s="8" t="s">
        <v>656</v>
      </c>
      <c r="G448" s="8">
        <v>2</v>
      </c>
      <c r="H448" s="8" t="s">
        <v>657</v>
      </c>
      <c r="I448" s="8">
        <v>3</v>
      </c>
      <c r="J448" s="8" t="s">
        <v>658</v>
      </c>
      <c r="K448" s="8">
        <v>3</v>
      </c>
      <c r="L448" s="8" t="s">
        <v>1214</v>
      </c>
      <c r="M448" s="8">
        <v>3</v>
      </c>
      <c r="N448" s="8" t="s">
        <v>355</v>
      </c>
      <c r="O448" s="8" t="s">
        <v>1159</v>
      </c>
      <c r="P448" s="8" t="s">
        <v>1224</v>
      </c>
      <c r="Q448" s="114" t="s">
        <v>1223</v>
      </c>
      <c r="R448" s="114" t="s">
        <v>1223</v>
      </c>
      <c r="S448" s="8"/>
    </row>
    <row r="449" spans="1:19" ht="18" customHeight="1" x14ac:dyDescent="0.3">
      <c r="A449" s="8" t="s">
        <v>1222</v>
      </c>
      <c r="B449" s="8" t="s">
        <v>1223</v>
      </c>
      <c r="C449" s="8" t="s">
        <v>1223</v>
      </c>
      <c r="D449" s="8" t="s">
        <v>655</v>
      </c>
      <c r="E449" s="8">
        <v>3</v>
      </c>
      <c r="F449" s="8" t="s">
        <v>656</v>
      </c>
      <c r="G449" s="8">
        <v>2</v>
      </c>
      <c r="H449" s="8" t="s">
        <v>657</v>
      </c>
      <c r="I449" s="8">
        <v>3</v>
      </c>
      <c r="J449" s="8" t="s">
        <v>658</v>
      </c>
      <c r="K449" s="8">
        <v>3</v>
      </c>
      <c r="L449" s="8" t="s">
        <v>1214</v>
      </c>
      <c r="M449" s="8">
        <v>3</v>
      </c>
      <c r="N449" s="8" t="s">
        <v>355</v>
      </c>
      <c r="O449" s="8" t="s">
        <v>1161</v>
      </c>
      <c r="P449" s="8" t="s">
        <v>1224</v>
      </c>
      <c r="Q449" s="114" t="s">
        <v>1223</v>
      </c>
      <c r="R449" s="114" t="s">
        <v>1223</v>
      </c>
      <c r="S449" s="8"/>
    </row>
    <row r="450" spans="1:19" ht="18" customHeight="1" x14ac:dyDescent="0.3">
      <c r="A450" s="8" t="s">
        <v>1222</v>
      </c>
      <c r="B450" s="8" t="s">
        <v>1223</v>
      </c>
      <c r="C450" s="8" t="s">
        <v>1223</v>
      </c>
      <c r="D450" s="8" t="s">
        <v>655</v>
      </c>
      <c r="E450" s="8">
        <v>3</v>
      </c>
      <c r="F450" s="8" t="s">
        <v>656</v>
      </c>
      <c r="G450" s="8">
        <v>2</v>
      </c>
      <c r="H450" s="8" t="s">
        <v>657</v>
      </c>
      <c r="I450" s="8">
        <v>3</v>
      </c>
      <c r="J450" s="8" t="s">
        <v>658</v>
      </c>
      <c r="K450" s="8">
        <v>3</v>
      </c>
      <c r="L450" s="8" t="s">
        <v>1214</v>
      </c>
      <c r="M450" s="8">
        <v>3</v>
      </c>
      <c r="N450" s="8" t="s">
        <v>318</v>
      </c>
      <c r="O450" s="8" t="s">
        <v>1160</v>
      </c>
      <c r="P450" s="8" t="s">
        <v>1224</v>
      </c>
      <c r="Q450" s="114" t="s">
        <v>1223</v>
      </c>
      <c r="R450" s="114" t="s">
        <v>1223</v>
      </c>
      <c r="S450" s="8"/>
    </row>
    <row r="451" spans="1:19" ht="18" customHeight="1" x14ac:dyDescent="0.3">
      <c r="A451" s="8" t="s">
        <v>1225</v>
      </c>
      <c r="B451" s="8" t="s">
        <v>1226</v>
      </c>
      <c r="C451" s="8" t="s">
        <v>1226</v>
      </c>
      <c r="D451" s="8" t="s">
        <v>655</v>
      </c>
      <c r="E451" s="8">
        <v>3</v>
      </c>
      <c r="F451" s="8" t="s">
        <v>656</v>
      </c>
      <c r="G451" s="8">
        <v>2</v>
      </c>
      <c r="H451" s="8" t="s">
        <v>657</v>
      </c>
      <c r="I451" s="8">
        <v>3</v>
      </c>
      <c r="J451" s="8" t="s">
        <v>658</v>
      </c>
      <c r="K451" s="8">
        <v>3</v>
      </c>
      <c r="L451" s="8" t="s">
        <v>1214</v>
      </c>
      <c r="M451" s="8">
        <v>3</v>
      </c>
      <c r="N451" s="8" t="s">
        <v>317</v>
      </c>
      <c r="O451" s="8" t="s">
        <v>1036</v>
      </c>
      <c r="P451" s="8" t="s">
        <v>1227</v>
      </c>
      <c r="Q451" s="114" t="s">
        <v>1226</v>
      </c>
      <c r="R451" s="114" t="s">
        <v>1226</v>
      </c>
      <c r="S451" s="8"/>
    </row>
    <row r="452" spans="1:19" ht="18" customHeight="1" x14ac:dyDescent="0.3">
      <c r="A452" s="8" t="s">
        <v>1225</v>
      </c>
      <c r="B452" s="8" t="s">
        <v>1226</v>
      </c>
      <c r="C452" s="8" t="s">
        <v>1226</v>
      </c>
      <c r="D452" s="8" t="s">
        <v>655</v>
      </c>
      <c r="E452" s="8">
        <v>3</v>
      </c>
      <c r="F452" s="8" t="s">
        <v>656</v>
      </c>
      <c r="G452" s="8">
        <v>2</v>
      </c>
      <c r="H452" s="8" t="s">
        <v>657</v>
      </c>
      <c r="I452" s="8">
        <v>3</v>
      </c>
      <c r="J452" s="8" t="s">
        <v>658</v>
      </c>
      <c r="K452" s="8">
        <v>3</v>
      </c>
      <c r="L452" s="8" t="s">
        <v>1214</v>
      </c>
      <c r="M452" s="8">
        <v>3</v>
      </c>
      <c r="N452" s="8" t="s">
        <v>317</v>
      </c>
      <c r="O452" s="8" t="s">
        <v>1105</v>
      </c>
      <c r="P452" s="8" t="s">
        <v>1227</v>
      </c>
      <c r="Q452" s="114" t="s">
        <v>1226</v>
      </c>
      <c r="R452" s="114" t="s">
        <v>1226</v>
      </c>
      <c r="S452" s="8"/>
    </row>
    <row r="453" spans="1:19" ht="18" customHeight="1" x14ac:dyDescent="0.3">
      <c r="A453" s="8" t="s">
        <v>1225</v>
      </c>
      <c r="B453" s="8" t="s">
        <v>1226</v>
      </c>
      <c r="C453" s="8" t="s">
        <v>1226</v>
      </c>
      <c r="D453" s="8" t="s">
        <v>655</v>
      </c>
      <c r="E453" s="8">
        <v>3</v>
      </c>
      <c r="F453" s="8" t="s">
        <v>656</v>
      </c>
      <c r="G453" s="8">
        <v>2</v>
      </c>
      <c r="H453" s="8" t="s">
        <v>657</v>
      </c>
      <c r="I453" s="8">
        <v>3</v>
      </c>
      <c r="J453" s="8" t="s">
        <v>658</v>
      </c>
      <c r="K453" s="8">
        <v>3</v>
      </c>
      <c r="L453" s="8" t="s">
        <v>1214</v>
      </c>
      <c r="M453" s="8">
        <v>3</v>
      </c>
      <c r="N453" s="8" t="s">
        <v>317</v>
      </c>
      <c r="O453" s="8" t="s">
        <v>1106</v>
      </c>
      <c r="P453" s="8" t="s">
        <v>1227</v>
      </c>
      <c r="Q453" s="114" t="s">
        <v>1226</v>
      </c>
      <c r="R453" s="114" t="s">
        <v>1226</v>
      </c>
      <c r="S453" s="8"/>
    </row>
    <row r="454" spans="1:19" ht="18" customHeight="1" x14ac:dyDescent="0.3">
      <c r="A454" s="8" t="s">
        <v>1225</v>
      </c>
      <c r="B454" s="8" t="s">
        <v>1226</v>
      </c>
      <c r="C454" s="8" t="s">
        <v>1226</v>
      </c>
      <c r="D454" s="8" t="s">
        <v>655</v>
      </c>
      <c r="E454" s="8">
        <v>3</v>
      </c>
      <c r="F454" s="8" t="s">
        <v>656</v>
      </c>
      <c r="G454" s="8">
        <v>2</v>
      </c>
      <c r="H454" s="8" t="s">
        <v>657</v>
      </c>
      <c r="I454" s="8">
        <v>3</v>
      </c>
      <c r="J454" s="8" t="s">
        <v>658</v>
      </c>
      <c r="K454" s="8">
        <v>3</v>
      </c>
      <c r="L454" s="8" t="s">
        <v>1214</v>
      </c>
      <c r="M454" s="8">
        <v>3</v>
      </c>
      <c r="N454" s="8" t="s">
        <v>317</v>
      </c>
      <c r="O454" s="8" t="s">
        <v>1107</v>
      </c>
      <c r="P454" s="8" t="s">
        <v>1227</v>
      </c>
      <c r="Q454" s="114" t="s">
        <v>1226</v>
      </c>
      <c r="R454" s="114" t="s">
        <v>1226</v>
      </c>
      <c r="S454" s="8"/>
    </row>
    <row r="455" spans="1:19" ht="18" customHeight="1" x14ac:dyDescent="0.3">
      <c r="A455" s="8" t="s">
        <v>1225</v>
      </c>
      <c r="B455" s="8" t="s">
        <v>1226</v>
      </c>
      <c r="C455" s="8" t="s">
        <v>1226</v>
      </c>
      <c r="D455" s="8" t="s">
        <v>655</v>
      </c>
      <c r="E455" s="8">
        <v>3</v>
      </c>
      <c r="F455" s="8" t="s">
        <v>656</v>
      </c>
      <c r="G455" s="8">
        <v>2</v>
      </c>
      <c r="H455" s="8" t="s">
        <v>657</v>
      </c>
      <c r="I455" s="8">
        <v>3</v>
      </c>
      <c r="J455" s="8" t="s">
        <v>658</v>
      </c>
      <c r="K455" s="8">
        <v>3</v>
      </c>
      <c r="L455" s="8" t="s">
        <v>1214</v>
      </c>
      <c r="M455" s="8">
        <v>3</v>
      </c>
      <c r="N455" s="8" t="s">
        <v>317</v>
      </c>
      <c r="O455" s="8" t="s">
        <v>1108</v>
      </c>
      <c r="P455" s="8" t="s">
        <v>1227</v>
      </c>
      <c r="Q455" s="114" t="s">
        <v>1226</v>
      </c>
      <c r="R455" s="114" t="s">
        <v>1226</v>
      </c>
      <c r="S455" s="8"/>
    </row>
    <row r="456" spans="1:19" ht="18" customHeight="1" x14ac:dyDescent="0.3">
      <c r="A456" s="8" t="s">
        <v>1225</v>
      </c>
      <c r="B456" s="8" t="s">
        <v>1226</v>
      </c>
      <c r="C456" s="8" t="s">
        <v>1226</v>
      </c>
      <c r="D456" s="8" t="s">
        <v>655</v>
      </c>
      <c r="E456" s="8">
        <v>3</v>
      </c>
      <c r="F456" s="8" t="s">
        <v>656</v>
      </c>
      <c r="G456" s="8">
        <v>2</v>
      </c>
      <c r="H456" s="8" t="s">
        <v>657</v>
      </c>
      <c r="I456" s="8">
        <v>3</v>
      </c>
      <c r="J456" s="8" t="s">
        <v>658</v>
      </c>
      <c r="K456" s="8">
        <v>3</v>
      </c>
      <c r="L456" s="8" t="s">
        <v>1214</v>
      </c>
      <c r="M456" s="8">
        <v>3</v>
      </c>
      <c r="N456" s="8" t="s">
        <v>317</v>
      </c>
      <c r="O456" s="8" t="s">
        <v>1109</v>
      </c>
      <c r="P456" s="8" t="s">
        <v>1227</v>
      </c>
      <c r="Q456" s="114" t="s">
        <v>1226</v>
      </c>
      <c r="R456" s="114" t="s">
        <v>1226</v>
      </c>
      <c r="S456" s="8"/>
    </row>
    <row r="457" spans="1:19" ht="18" customHeight="1" x14ac:dyDescent="0.3">
      <c r="A457" s="8" t="s">
        <v>1225</v>
      </c>
      <c r="B457" s="8" t="s">
        <v>1226</v>
      </c>
      <c r="C457" s="8" t="s">
        <v>1226</v>
      </c>
      <c r="D457" s="8" t="s">
        <v>655</v>
      </c>
      <c r="E457" s="8">
        <v>3</v>
      </c>
      <c r="F457" s="8" t="s">
        <v>656</v>
      </c>
      <c r="G457" s="8">
        <v>2</v>
      </c>
      <c r="H457" s="8" t="s">
        <v>657</v>
      </c>
      <c r="I457" s="8">
        <v>3</v>
      </c>
      <c r="J457" s="8" t="s">
        <v>658</v>
      </c>
      <c r="K457" s="8">
        <v>3</v>
      </c>
      <c r="L457" s="8" t="s">
        <v>1214</v>
      </c>
      <c r="M457" s="8">
        <v>3</v>
      </c>
      <c r="N457" s="8" t="s">
        <v>317</v>
      </c>
      <c r="O457" s="8" t="s">
        <v>1110</v>
      </c>
      <c r="P457" s="8" t="s">
        <v>1227</v>
      </c>
      <c r="Q457" s="114" t="s">
        <v>1226</v>
      </c>
      <c r="R457" s="114" t="s">
        <v>1226</v>
      </c>
      <c r="S457" s="8"/>
    </row>
    <row r="458" spans="1:19" ht="18" customHeight="1" x14ac:dyDescent="0.3">
      <c r="A458" s="8" t="s">
        <v>1225</v>
      </c>
      <c r="B458" s="8" t="s">
        <v>1226</v>
      </c>
      <c r="C458" s="8" t="s">
        <v>1226</v>
      </c>
      <c r="D458" s="8" t="s">
        <v>655</v>
      </c>
      <c r="E458" s="8">
        <v>3</v>
      </c>
      <c r="F458" s="8" t="s">
        <v>656</v>
      </c>
      <c r="G458" s="8">
        <v>2</v>
      </c>
      <c r="H458" s="8" t="s">
        <v>657</v>
      </c>
      <c r="I458" s="8">
        <v>3</v>
      </c>
      <c r="J458" s="8" t="s">
        <v>658</v>
      </c>
      <c r="K458" s="8">
        <v>3</v>
      </c>
      <c r="L458" s="8" t="s">
        <v>1214</v>
      </c>
      <c r="M458" s="8">
        <v>3</v>
      </c>
      <c r="N458" s="8" t="s">
        <v>317</v>
      </c>
      <c r="O458" s="8" t="s">
        <v>1125</v>
      </c>
      <c r="P458" s="8" t="s">
        <v>1227</v>
      </c>
      <c r="Q458" s="114" t="s">
        <v>1226</v>
      </c>
      <c r="R458" s="114" t="s">
        <v>1226</v>
      </c>
      <c r="S458" s="8"/>
    </row>
    <row r="459" spans="1:19" ht="18" customHeight="1" x14ac:dyDescent="0.3">
      <c r="A459" s="8" t="s">
        <v>1225</v>
      </c>
      <c r="B459" s="8" t="s">
        <v>1226</v>
      </c>
      <c r="C459" s="8" t="s">
        <v>1226</v>
      </c>
      <c r="D459" s="8" t="s">
        <v>655</v>
      </c>
      <c r="E459" s="8">
        <v>3</v>
      </c>
      <c r="F459" s="8" t="s">
        <v>656</v>
      </c>
      <c r="G459" s="8">
        <v>2</v>
      </c>
      <c r="H459" s="8" t="s">
        <v>657</v>
      </c>
      <c r="I459" s="8">
        <v>3</v>
      </c>
      <c r="J459" s="8" t="s">
        <v>658</v>
      </c>
      <c r="K459" s="8">
        <v>3</v>
      </c>
      <c r="L459" s="8" t="s">
        <v>1214</v>
      </c>
      <c r="M459" s="8">
        <v>3</v>
      </c>
      <c r="N459" s="8" t="s">
        <v>317</v>
      </c>
      <c r="O459" s="8" t="s">
        <v>1126</v>
      </c>
      <c r="P459" s="8" t="s">
        <v>1227</v>
      </c>
      <c r="Q459" s="114" t="s">
        <v>1226</v>
      </c>
      <c r="R459" s="114" t="s">
        <v>1226</v>
      </c>
      <c r="S459" s="8"/>
    </row>
    <row r="460" spans="1:19" ht="18" customHeight="1" x14ac:dyDescent="0.3">
      <c r="A460" s="8" t="s">
        <v>1225</v>
      </c>
      <c r="B460" s="8" t="s">
        <v>1226</v>
      </c>
      <c r="C460" s="8" t="s">
        <v>1226</v>
      </c>
      <c r="D460" s="8" t="s">
        <v>655</v>
      </c>
      <c r="E460" s="8">
        <v>3</v>
      </c>
      <c r="F460" s="8" t="s">
        <v>656</v>
      </c>
      <c r="G460" s="8">
        <v>2</v>
      </c>
      <c r="H460" s="8" t="s">
        <v>657</v>
      </c>
      <c r="I460" s="8">
        <v>3</v>
      </c>
      <c r="J460" s="8" t="s">
        <v>658</v>
      </c>
      <c r="K460" s="8">
        <v>3</v>
      </c>
      <c r="L460" s="8" t="s">
        <v>1214</v>
      </c>
      <c r="M460" s="8">
        <v>3</v>
      </c>
      <c r="N460" s="8" t="s">
        <v>317</v>
      </c>
      <c r="O460" s="8" t="s">
        <v>1127</v>
      </c>
      <c r="P460" s="8" t="s">
        <v>1227</v>
      </c>
      <c r="Q460" s="114" t="s">
        <v>1226</v>
      </c>
      <c r="R460" s="114" t="s">
        <v>1226</v>
      </c>
      <c r="S460" s="8"/>
    </row>
    <row r="461" spans="1:19" ht="18" customHeight="1" x14ac:dyDescent="0.3">
      <c r="A461" s="8" t="s">
        <v>1225</v>
      </c>
      <c r="B461" s="8" t="s">
        <v>1226</v>
      </c>
      <c r="C461" s="8" t="s">
        <v>1226</v>
      </c>
      <c r="D461" s="8" t="s">
        <v>655</v>
      </c>
      <c r="E461" s="8">
        <v>3</v>
      </c>
      <c r="F461" s="8" t="s">
        <v>656</v>
      </c>
      <c r="G461" s="8">
        <v>2</v>
      </c>
      <c r="H461" s="8" t="s">
        <v>657</v>
      </c>
      <c r="I461" s="8">
        <v>3</v>
      </c>
      <c r="J461" s="8" t="s">
        <v>658</v>
      </c>
      <c r="K461" s="8">
        <v>3</v>
      </c>
      <c r="L461" s="8" t="s">
        <v>1214</v>
      </c>
      <c r="M461" s="8">
        <v>3</v>
      </c>
      <c r="N461" s="8" t="s">
        <v>317</v>
      </c>
      <c r="O461" s="8" t="s">
        <v>1140</v>
      </c>
      <c r="P461" s="8" t="s">
        <v>1227</v>
      </c>
      <c r="Q461" s="114" t="s">
        <v>1226</v>
      </c>
      <c r="R461" s="114" t="s">
        <v>1226</v>
      </c>
      <c r="S461" s="8"/>
    </row>
    <row r="462" spans="1:19" ht="18" customHeight="1" x14ac:dyDescent="0.3">
      <c r="A462" s="8" t="s">
        <v>1225</v>
      </c>
      <c r="B462" s="8" t="s">
        <v>1226</v>
      </c>
      <c r="C462" s="8" t="s">
        <v>1226</v>
      </c>
      <c r="D462" s="8" t="s">
        <v>655</v>
      </c>
      <c r="E462" s="8">
        <v>3</v>
      </c>
      <c r="F462" s="8" t="s">
        <v>656</v>
      </c>
      <c r="G462" s="8">
        <v>2</v>
      </c>
      <c r="H462" s="8" t="s">
        <v>657</v>
      </c>
      <c r="I462" s="8">
        <v>3</v>
      </c>
      <c r="J462" s="8" t="s">
        <v>658</v>
      </c>
      <c r="K462" s="8">
        <v>3</v>
      </c>
      <c r="L462" s="8" t="s">
        <v>1214</v>
      </c>
      <c r="M462" s="8">
        <v>3</v>
      </c>
      <c r="N462" s="8" t="s">
        <v>317</v>
      </c>
      <c r="O462" s="8" t="s">
        <v>1141</v>
      </c>
      <c r="P462" s="8" t="s">
        <v>1227</v>
      </c>
      <c r="Q462" s="114" t="s">
        <v>1226</v>
      </c>
      <c r="R462" s="114" t="s">
        <v>1226</v>
      </c>
      <c r="S462" s="8"/>
    </row>
    <row r="463" spans="1:19" ht="18" customHeight="1" x14ac:dyDescent="0.3">
      <c r="A463" s="8" t="s">
        <v>1225</v>
      </c>
      <c r="B463" s="8" t="s">
        <v>1226</v>
      </c>
      <c r="C463" s="8" t="s">
        <v>1226</v>
      </c>
      <c r="D463" s="8" t="s">
        <v>655</v>
      </c>
      <c r="E463" s="8">
        <v>3</v>
      </c>
      <c r="F463" s="8" t="s">
        <v>656</v>
      </c>
      <c r="G463" s="8">
        <v>2</v>
      </c>
      <c r="H463" s="8" t="s">
        <v>657</v>
      </c>
      <c r="I463" s="8">
        <v>3</v>
      </c>
      <c r="J463" s="8" t="s">
        <v>658</v>
      </c>
      <c r="K463" s="8">
        <v>3</v>
      </c>
      <c r="L463" s="8" t="s">
        <v>1214</v>
      </c>
      <c r="M463" s="8">
        <v>3</v>
      </c>
      <c r="N463" s="8" t="s">
        <v>317</v>
      </c>
      <c r="O463" s="8" t="s">
        <v>1142</v>
      </c>
      <c r="P463" s="8" t="s">
        <v>1227</v>
      </c>
      <c r="Q463" s="114" t="s">
        <v>1226</v>
      </c>
      <c r="R463" s="114" t="s">
        <v>1226</v>
      </c>
      <c r="S463" s="8"/>
    </row>
    <row r="464" spans="1:19" ht="18" customHeight="1" x14ac:dyDescent="0.3">
      <c r="A464" s="8" t="s">
        <v>1225</v>
      </c>
      <c r="B464" s="8" t="s">
        <v>1226</v>
      </c>
      <c r="C464" s="8" t="s">
        <v>1226</v>
      </c>
      <c r="D464" s="8" t="s">
        <v>655</v>
      </c>
      <c r="E464" s="8">
        <v>3</v>
      </c>
      <c r="F464" s="8" t="s">
        <v>656</v>
      </c>
      <c r="G464" s="8">
        <v>2</v>
      </c>
      <c r="H464" s="8" t="s">
        <v>657</v>
      </c>
      <c r="I464" s="8">
        <v>3</v>
      </c>
      <c r="J464" s="8" t="s">
        <v>658</v>
      </c>
      <c r="K464" s="8">
        <v>3</v>
      </c>
      <c r="L464" s="8" t="s">
        <v>1214</v>
      </c>
      <c r="M464" s="8">
        <v>3</v>
      </c>
      <c r="N464" s="8" t="s">
        <v>317</v>
      </c>
      <c r="O464" s="8" t="s">
        <v>1143</v>
      </c>
      <c r="P464" s="8" t="s">
        <v>1227</v>
      </c>
      <c r="Q464" s="114" t="s">
        <v>1226</v>
      </c>
      <c r="R464" s="114" t="s">
        <v>1226</v>
      </c>
      <c r="S464" s="8"/>
    </row>
    <row r="465" spans="1:19" ht="18" customHeight="1" x14ac:dyDescent="0.3">
      <c r="A465" s="8" t="s">
        <v>1225</v>
      </c>
      <c r="B465" s="8" t="s">
        <v>1226</v>
      </c>
      <c r="C465" s="8" t="s">
        <v>1226</v>
      </c>
      <c r="D465" s="8" t="s">
        <v>655</v>
      </c>
      <c r="E465" s="8">
        <v>3</v>
      </c>
      <c r="F465" s="8" t="s">
        <v>656</v>
      </c>
      <c r="G465" s="8">
        <v>2</v>
      </c>
      <c r="H465" s="8" t="s">
        <v>657</v>
      </c>
      <c r="I465" s="8">
        <v>3</v>
      </c>
      <c r="J465" s="8" t="s">
        <v>658</v>
      </c>
      <c r="K465" s="8">
        <v>3</v>
      </c>
      <c r="L465" s="8" t="s">
        <v>1214</v>
      </c>
      <c r="M465" s="8">
        <v>3</v>
      </c>
      <c r="N465" s="8" t="s">
        <v>317</v>
      </c>
      <c r="O465" s="8" t="s">
        <v>1144</v>
      </c>
      <c r="P465" s="8" t="s">
        <v>1227</v>
      </c>
      <c r="Q465" s="114" t="s">
        <v>1226</v>
      </c>
      <c r="R465" s="114" t="s">
        <v>1226</v>
      </c>
      <c r="S465" s="8"/>
    </row>
    <row r="466" spans="1:19" ht="18" customHeight="1" x14ac:dyDescent="0.3">
      <c r="A466" s="8" t="s">
        <v>1225</v>
      </c>
      <c r="B466" s="8" t="s">
        <v>1226</v>
      </c>
      <c r="C466" s="8" t="s">
        <v>1226</v>
      </c>
      <c r="D466" s="8" t="s">
        <v>655</v>
      </c>
      <c r="E466" s="8">
        <v>3</v>
      </c>
      <c r="F466" s="8" t="s">
        <v>656</v>
      </c>
      <c r="G466" s="8">
        <v>2</v>
      </c>
      <c r="H466" s="8" t="s">
        <v>657</v>
      </c>
      <c r="I466" s="8">
        <v>3</v>
      </c>
      <c r="J466" s="8" t="s">
        <v>658</v>
      </c>
      <c r="K466" s="8">
        <v>3</v>
      </c>
      <c r="L466" s="8" t="s">
        <v>1214</v>
      </c>
      <c r="M466" s="8">
        <v>3</v>
      </c>
      <c r="N466" s="8" t="s">
        <v>317</v>
      </c>
      <c r="O466" s="8" t="s">
        <v>1145</v>
      </c>
      <c r="P466" s="8" t="s">
        <v>1227</v>
      </c>
      <c r="Q466" s="114" t="s">
        <v>1226</v>
      </c>
      <c r="R466" s="114" t="s">
        <v>1226</v>
      </c>
      <c r="S466" s="8"/>
    </row>
    <row r="467" spans="1:19" ht="18" customHeight="1" x14ac:dyDescent="0.3">
      <c r="A467" s="8" t="s">
        <v>1225</v>
      </c>
      <c r="B467" s="8" t="s">
        <v>1226</v>
      </c>
      <c r="C467" s="8" t="s">
        <v>1226</v>
      </c>
      <c r="D467" s="8" t="s">
        <v>655</v>
      </c>
      <c r="E467" s="8">
        <v>3</v>
      </c>
      <c r="F467" s="8" t="s">
        <v>656</v>
      </c>
      <c r="G467" s="8">
        <v>2</v>
      </c>
      <c r="H467" s="8" t="s">
        <v>657</v>
      </c>
      <c r="I467" s="8">
        <v>3</v>
      </c>
      <c r="J467" s="8" t="s">
        <v>658</v>
      </c>
      <c r="K467" s="8">
        <v>3</v>
      </c>
      <c r="L467" s="8" t="s">
        <v>1214</v>
      </c>
      <c r="M467" s="8">
        <v>3</v>
      </c>
      <c r="N467" s="8" t="s">
        <v>319</v>
      </c>
      <c r="O467" s="8" t="s">
        <v>1103</v>
      </c>
      <c r="P467" s="8" t="s">
        <v>1227</v>
      </c>
      <c r="Q467" s="114" t="s">
        <v>1226</v>
      </c>
      <c r="R467" s="114" t="s">
        <v>1226</v>
      </c>
      <c r="S467" s="8"/>
    </row>
    <row r="468" spans="1:19" ht="18" customHeight="1" x14ac:dyDescent="0.3">
      <c r="A468" s="8" t="s">
        <v>1225</v>
      </c>
      <c r="B468" s="8" t="s">
        <v>1226</v>
      </c>
      <c r="C468" s="8" t="s">
        <v>1226</v>
      </c>
      <c r="D468" s="8" t="s">
        <v>655</v>
      </c>
      <c r="E468" s="8">
        <v>3</v>
      </c>
      <c r="F468" s="8" t="s">
        <v>656</v>
      </c>
      <c r="G468" s="8">
        <v>2</v>
      </c>
      <c r="H468" s="8" t="s">
        <v>657</v>
      </c>
      <c r="I468" s="8">
        <v>3</v>
      </c>
      <c r="J468" s="8" t="s">
        <v>658</v>
      </c>
      <c r="K468" s="8">
        <v>3</v>
      </c>
      <c r="L468" s="8" t="s">
        <v>1214</v>
      </c>
      <c r="M468" s="8">
        <v>3</v>
      </c>
      <c r="N468" s="8" t="s">
        <v>319</v>
      </c>
      <c r="O468" s="8" t="s">
        <v>1197</v>
      </c>
      <c r="P468" s="8" t="s">
        <v>1227</v>
      </c>
      <c r="Q468" s="114" t="s">
        <v>1226</v>
      </c>
      <c r="R468" s="114" t="s">
        <v>1226</v>
      </c>
      <c r="S468" s="8"/>
    </row>
    <row r="469" spans="1:19" ht="18" customHeight="1" x14ac:dyDescent="0.3">
      <c r="A469" s="8" t="s">
        <v>1225</v>
      </c>
      <c r="B469" s="8" t="s">
        <v>1226</v>
      </c>
      <c r="C469" s="8" t="s">
        <v>1226</v>
      </c>
      <c r="D469" s="8" t="s">
        <v>655</v>
      </c>
      <c r="E469" s="8">
        <v>3</v>
      </c>
      <c r="F469" s="8" t="s">
        <v>656</v>
      </c>
      <c r="G469" s="8">
        <v>2</v>
      </c>
      <c r="H469" s="8" t="s">
        <v>657</v>
      </c>
      <c r="I469" s="8">
        <v>3</v>
      </c>
      <c r="J469" s="8" t="s">
        <v>658</v>
      </c>
      <c r="K469" s="8">
        <v>3</v>
      </c>
      <c r="L469" s="8" t="s">
        <v>1214</v>
      </c>
      <c r="M469" s="8">
        <v>3</v>
      </c>
      <c r="N469" s="8" t="s">
        <v>319</v>
      </c>
      <c r="O469" s="8" t="s">
        <v>1198</v>
      </c>
      <c r="P469" s="8" t="s">
        <v>1227</v>
      </c>
      <c r="Q469" s="114" t="s">
        <v>1226</v>
      </c>
      <c r="R469" s="114" t="s">
        <v>1226</v>
      </c>
      <c r="S469" s="8"/>
    </row>
    <row r="470" spans="1:19" ht="18" customHeight="1" x14ac:dyDescent="0.3">
      <c r="A470" s="8" t="s">
        <v>1225</v>
      </c>
      <c r="B470" s="8" t="s">
        <v>1226</v>
      </c>
      <c r="C470" s="8" t="s">
        <v>1226</v>
      </c>
      <c r="D470" s="8" t="s">
        <v>655</v>
      </c>
      <c r="E470" s="8">
        <v>3</v>
      </c>
      <c r="F470" s="8" t="s">
        <v>656</v>
      </c>
      <c r="G470" s="8">
        <v>2</v>
      </c>
      <c r="H470" s="8" t="s">
        <v>657</v>
      </c>
      <c r="I470" s="8">
        <v>3</v>
      </c>
      <c r="J470" s="8" t="s">
        <v>658</v>
      </c>
      <c r="K470" s="8">
        <v>3</v>
      </c>
      <c r="L470" s="8" t="s">
        <v>1214</v>
      </c>
      <c r="M470" s="8">
        <v>3</v>
      </c>
      <c r="N470" s="8" t="s">
        <v>319</v>
      </c>
      <c r="O470" s="8" t="s">
        <v>1199</v>
      </c>
      <c r="P470" s="8" t="s">
        <v>1227</v>
      </c>
      <c r="Q470" s="114" t="s">
        <v>1226</v>
      </c>
      <c r="R470" s="114" t="s">
        <v>1226</v>
      </c>
      <c r="S470" s="8"/>
    </row>
    <row r="471" spans="1:19" ht="18" customHeight="1" x14ac:dyDescent="0.3">
      <c r="A471" s="8" t="s">
        <v>1225</v>
      </c>
      <c r="B471" s="8" t="s">
        <v>1226</v>
      </c>
      <c r="C471" s="8" t="s">
        <v>1226</v>
      </c>
      <c r="D471" s="8" t="s">
        <v>655</v>
      </c>
      <c r="E471" s="8">
        <v>3</v>
      </c>
      <c r="F471" s="8" t="s">
        <v>656</v>
      </c>
      <c r="G471" s="8">
        <v>2</v>
      </c>
      <c r="H471" s="8" t="s">
        <v>657</v>
      </c>
      <c r="I471" s="8">
        <v>3</v>
      </c>
      <c r="J471" s="8" t="s">
        <v>658</v>
      </c>
      <c r="K471" s="8">
        <v>3</v>
      </c>
      <c r="L471" s="8" t="s">
        <v>1214</v>
      </c>
      <c r="M471" s="8">
        <v>3</v>
      </c>
      <c r="N471" s="8" t="s">
        <v>319</v>
      </c>
      <c r="O471" s="8" t="s">
        <v>1200</v>
      </c>
      <c r="P471" s="8" t="s">
        <v>1227</v>
      </c>
      <c r="Q471" s="114" t="s">
        <v>1226</v>
      </c>
      <c r="R471" s="114" t="s">
        <v>1226</v>
      </c>
      <c r="S471" s="8"/>
    </row>
    <row r="472" spans="1:19" ht="18" customHeight="1" x14ac:dyDescent="0.3">
      <c r="A472" s="8" t="s">
        <v>1225</v>
      </c>
      <c r="B472" s="8" t="s">
        <v>1226</v>
      </c>
      <c r="C472" s="8" t="s">
        <v>1226</v>
      </c>
      <c r="D472" s="8" t="s">
        <v>655</v>
      </c>
      <c r="E472" s="8">
        <v>3</v>
      </c>
      <c r="F472" s="8" t="s">
        <v>656</v>
      </c>
      <c r="G472" s="8">
        <v>2</v>
      </c>
      <c r="H472" s="8" t="s">
        <v>657</v>
      </c>
      <c r="I472" s="8">
        <v>3</v>
      </c>
      <c r="J472" s="8" t="s">
        <v>658</v>
      </c>
      <c r="K472" s="8">
        <v>3</v>
      </c>
      <c r="L472" s="8" t="s">
        <v>1214</v>
      </c>
      <c r="M472" s="8">
        <v>3</v>
      </c>
      <c r="N472" s="8" t="s">
        <v>319</v>
      </c>
      <c r="O472" s="8" t="s">
        <v>1201</v>
      </c>
      <c r="P472" s="8" t="s">
        <v>1227</v>
      </c>
      <c r="Q472" s="114" t="s">
        <v>1226</v>
      </c>
      <c r="R472" s="114" t="s">
        <v>1226</v>
      </c>
      <c r="S472" s="8"/>
    </row>
    <row r="473" spans="1:19" ht="18" customHeight="1" x14ac:dyDescent="0.3">
      <c r="A473" s="8" t="s">
        <v>1225</v>
      </c>
      <c r="B473" s="8" t="s">
        <v>1226</v>
      </c>
      <c r="C473" s="8" t="s">
        <v>1226</v>
      </c>
      <c r="D473" s="8" t="s">
        <v>655</v>
      </c>
      <c r="E473" s="8">
        <v>3</v>
      </c>
      <c r="F473" s="8" t="s">
        <v>656</v>
      </c>
      <c r="G473" s="8">
        <v>2</v>
      </c>
      <c r="H473" s="8" t="s">
        <v>657</v>
      </c>
      <c r="I473" s="8">
        <v>3</v>
      </c>
      <c r="J473" s="8" t="s">
        <v>658</v>
      </c>
      <c r="K473" s="8">
        <v>3</v>
      </c>
      <c r="L473" s="8" t="s">
        <v>1214</v>
      </c>
      <c r="M473" s="8">
        <v>3</v>
      </c>
      <c r="N473" s="8" t="s">
        <v>319</v>
      </c>
      <c r="O473" s="8" t="s">
        <v>1202</v>
      </c>
      <c r="P473" s="8" t="s">
        <v>1227</v>
      </c>
      <c r="Q473" s="114" t="s">
        <v>1226</v>
      </c>
      <c r="R473" s="114" t="s">
        <v>1226</v>
      </c>
      <c r="S473" s="8"/>
    </row>
    <row r="474" spans="1:19" ht="18" customHeight="1" x14ac:dyDescent="0.3">
      <c r="A474" s="8" t="s">
        <v>1225</v>
      </c>
      <c r="B474" s="8" t="s">
        <v>1226</v>
      </c>
      <c r="C474" s="8" t="s">
        <v>1226</v>
      </c>
      <c r="D474" s="8" t="s">
        <v>655</v>
      </c>
      <c r="E474" s="8">
        <v>3</v>
      </c>
      <c r="F474" s="8" t="s">
        <v>656</v>
      </c>
      <c r="G474" s="8">
        <v>2</v>
      </c>
      <c r="H474" s="8" t="s">
        <v>657</v>
      </c>
      <c r="I474" s="8">
        <v>3</v>
      </c>
      <c r="J474" s="8" t="s">
        <v>658</v>
      </c>
      <c r="K474" s="8">
        <v>3</v>
      </c>
      <c r="L474" s="8" t="s">
        <v>1214</v>
      </c>
      <c r="M474" s="8">
        <v>3</v>
      </c>
      <c r="N474" s="8" t="s">
        <v>319</v>
      </c>
      <c r="O474" s="8" t="s">
        <v>1203</v>
      </c>
      <c r="P474" s="8" t="s">
        <v>1227</v>
      </c>
      <c r="Q474" s="114" t="s">
        <v>1226</v>
      </c>
      <c r="R474" s="114" t="s">
        <v>1226</v>
      </c>
      <c r="S474" s="8"/>
    </row>
    <row r="475" spans="1:19" ht="18" customHeight="1" x14ac:dyDescent="0.3">
      <c r="A475" s="8" t="s">
        <v>1225</v>
      </c>
      <c r="B475" s="8" t="s">
        <v>1226</v>
      </c>
      <c r="C475" s="8" t="s">
        <v>1226</v>
      </c>
      <c r="D475" s="8" t="s">
        <v>655</v>
      </c>
      <c r="E475" s="8">
        <v>3</v>
      </c>
      <c r="F475" s="8" t="s">
        <v>656</v>
      </c>
      <c r="G475" s="8">
        <v>2</v>
      </c>
      <c r="H475" s="8" t="s">
        <v>657</v>
      </c>
      <c r="I475" s="8">
        <v>3</v>
      </c>
      <c r="J475" s="8" t="s">
        <v>658</v>
      </c>
      <c r="K475" s="8">
        <v>3</v>
      </c>
      <c r="L475" s="8" t="s">
        <v>1214</v>
      </c>
      <c r="M475" s="8">
        <v>3</v>
      </c>
      <c r="N475" s="8" t="s">
        <v>78</v>
      </c>
      <c r="O475" s="8" t="s">
        <v>1119</v>
      </c>
      <c r="P475" s="8" t="s">
        <v>1227</v>
      </c>
      <c r="Q475" s="114" t="s">
        <v>1226</v>
      </c>
      <c r="R475" s="114" t="s">
        <v>1226</v>
      </c>
      <c r="S475" s="8"/>
    </row>
    <row r="476" spans="1:19" ht="18" customHeight="1" x14ac:dyDescent="0.3">
      <c r="A476" s="8" t="s">
        <v>1225</v>
      </c>
      <c r="B476" s="8" t="s">
        <v>1226</v>
      </c>
      <c r="C476" s="8" t="s">
        <v>1226</v>
      </c>
      <c r="D476" s="8" t="s">
        <v>655</v>
      </c>
      <c r="E476" s="8">
        <v>3</v>
      </c>
      <c r="F476" s="8" t="s">
        <v>656</v>
      </c>
      <c r="G476" s="8">
        <v>2</v>
      </c>
      <c r="H476" s="8" t="s">
        <v>657</v>
      </c>
      <c r="I476" s="8">
        <v>3</v>
      </c>
      <c r="J476" s="8" t="s">
        <v>658</v>
      </c>
      <c r="K476" s="8">
        <v>3</v>
      </c>
      <c r="L476" s="8" t="s">
        <v>1214</v>
      </c>
      <c r="M476" s="8">
        <v>3</v>
      </c>
      <c r="N476" s="8" t="s">
        <v>78</v>
      </c>
      <c r="O476" s="8" t="s">
        <v>1121</v>
      </c>
      <c r="P476" s="8" t="s">
        <v>1227</v>
      </c>
      <c r="Q476" s="114" t="s">
        <v>1226</v>
      </c>
      <c r="R476" s="114" t="s">
        <v>1226</v>
      </c>
      <c r="S476" s="8"/>
    </row>
    <row r="477" spans="1:19" ht="18" customHeight="1" x14ac:dyDescent="0.3">
      <c r="A477" s="8" t="s">
        <v>1225</v>
      </c>
      <c r="B477" s="8" t="s">
        <v>1226</v>
      </c>
      <c r="C477" s="8" t="s">
        <v>1226</v>
      </c>
      <c r="D477" s="8" t="s">
        <v>655</v>
      </c>
      <c r="E477" s="8">
        <v>3</v>
      </c>
      <c r="F477" s="8" t="s">
        <v>656</v>
      </c>
      <c r="G477" s="8">
        <v>2</v>
      </c>
      <c r="H477" s="8" t="s">
        <v>657</v>
      </c>
      <c r="I477" s="8">
        <v>3</v>
      </c>
      <c r="J477" s="8" t="s">
        <v>658</v>
      </c>
      <c r="K477" s="8">
        <v>3</v>
      </c>
      <c r="L477" s="8" t="s">
        <v>1214</v>
      </c>
      <c r="M477" s="8">
        <v>3</v>
      </c>
      <c r="N477" s="8" t="s">
        <v>78</v>
      </c>
      <c r="O477" s="8" t="s">
        <v>1122</v>
      </c>
      <c r="P477" s="8" t="s">
        <v>1227</v>
      </c>
      <c r="Q477" s="114" t="s">
        <v>1226</v>
      </c>
      <c r="R477" s="114" t="s">
        <v>1226</v>
      </c>
      <c r="S477" s="8"/>
    </row>
    <row r="478" spans="1:19" ht="18" customHeight="1" x14ac:dyDescent="0.3">
      <c r="A478" s="8" t="s">
        <v>1225</v>
      </c>
      <c r="B478" s="8" t="s">
        <v>1226</v>
      </c>
      <c r="C478" s="8" t="s">
        <v>1226</v>
      </c>
      <c r="D478" s="8" t="s">
        <v>655</v>
      </c>
      <c r="E478" s="8">
        <v>3</v>
      </c>
      <c r="F478" s="8" t="s">
        <v>656</v>
      </c>
      <c r="G478" s="8">
        <v>2</v>
      </c>
      <c r="H478" s="8" t="s">
        <v>657</v>
      </c>
      <c r="I478" s="8">
        <v>3</v>
      </c>
      <c r="J478" s="8" t="s">
        <v>658</v>
      </c>
      <c r="K478" s="8">
        <v>3</v>
      </c>
      <c r="L478" s="8" t="s">
        <v>1214</v>
      </c>
      <c r="M478" s="8">
        <v>3</v>
      </c>
      <c r="N478" s="8" t="s">
        <v>78</v>
      </c>
      <c r="O478" s="8" t="s">
        <v>1124</v>
      </c>
      <c r="P478" s="8" t="s">
        <v>1227</v>
      </c>
      <c r="Q478" s="114" t="s">
        <v>1226</v>
      </c>
      <c r="R478" s="114" t="s">
        <v>1226</v>
      </c>
      <c r="S478" s="8"/>
    </row>
    <row r="479" spans="1:19" ht="18" customHeight="1" x14ac:dyDescent="0.3">
      <c r="A479" s="8" t="s">
        <v>1225</v>
      </c>
      <c r="B479" s="8" t="s">
        <v>1226</v>
      </c>
      <c r="C479" s="8" t="s">
        <v>1226</v>
      </c>
      <c r="D479" s="8" t="s">
        <v>655</v>
      </c>
      <c r="E479" s="8">
        <v>3</v>
      </c>
      <c r="F479" s="8" t="s">
        <v>656</v>
      </c>
      <c r="G479" s="8">
        <v>2</v>
      </c>
      <c r="H479" s="8" t="s">
        <v>657</v>
      </c>
      <c r="I479" s="8">
        <v>3</v>
      </c>
      <c r="J479" s="8" t="s">
        <v>658</v>
      </c>
      <c r="K479" s="8">
        <v>3</v>
      </c>
      <c r="L479" s="8" t="s">
        <v>1214</v>
      </c>
      <c r="M479" s="8">
        <v>3</v>
      </c>
      <c r="N479" s="8" t="s">
        <v>78</v>
      </c>
      <c r="O479" s="8" t="s">
        <v>1133</v>
      </c>
      <c r="P479" s="8" t="s">
        <v>1227</v>
      </c>
      <c r="Q479" s="114" t="s">
        <v>1226</v>
      </c>
      <c r="R479" s="114" t="s">
        <v>1226</v>
      </c>
      <c r="S479" s="8"/>
    </row>
    <row r="480" spans="1:19" ht="18" customHeight="1" x14ac:dyDescent="0.3">
      <c r="A480" s="8" t="s">
        <v>1225</v>
      </c>
      <c r="B480" s="8" t="s">
        <v>1226</v>
      </c>
      <c r="C480" s="8" t="s">
        <v>1226</v>
      </c>
      <c r="D480" s="8" t="s">
        <v>655</v>
      </c>
      <c r="E480" s="8">
        <v>3</v>
      </c>
      <c r="F480" s="8" t="s">
        <v>656</v>
      </c>
      <c r="G480" s="8">
        <v>2</v>
      </c>
      <c r="H480" s="8" t="s">
        <v>657</v>
      </c>
      <c r="I480" s="8">
        <v>3</v>
      </c>
      <c r="J480" s="8" t="s">
        <v>658</v>
      </c>
      <c r="K480" s="8">
        <v>3</v>
      </c>
      <c r="L480" s="8" t="s">
        <v>1214</v>
      </c>
      <c r="M480" s="8">
        <v>3</v>
      </c>
      <c r="N480" s="8" t="s">
        <v>78</v>
      </c>
      <c r="O480" s="8" t="s">
        <v>1134</v>
      </c>
      <c r="P480" s="8" t="s">
        <v>1227</v>
      </c>
      <c r="Q480" s="114" t="s">
        <v>1226</v>
      </c>
      <c r="R480" s="114" t="s">
        <v>1226</v>
      </c>
      <c r="S480" s="8"/>
    </row>
    <row r="481" spans="1:19" ht="18" customHeight="1" x14ac:dyDescent="0.3">
      <c r="A481" s="8" t="s">
        <v>1225</v>
      </c>
      <c r="B481" s="8" t="s">
        <v>1226</v>
      </c>
      <c r="C481" s="8" t="s">
        <v>1226</v>
      </c>
      <c r="D481" s="8" t="s">
        <v>655</v>
      </c>
      <c r="E481" s="8">
        <v>3</v>
      </c>
      <c r="F481" s="8" t="s">
        <v>656</v>
      </c>
      <c r="G481" s="8">
        <v>2</v>
      </c>
      <c r="H481" s="8" t="s">
        <v>657</v>
      </c>
      <c r="I481" s="8">
        <v>3</v>
      </c>
      <c r="J481" s="8" t="s">
        <v>658</v>
      </c>
      <c r="K481" s="8">
        <v>3</v>
      </c>
      <c r="L481" s="8" t="s">
        <v>1214</v>
      </c>
      <c r="M481" s="8">
        <v>3</v>
      </c>
      <c r="N481" s="8" t="s">
        <v>78</v>
      </c>
      <c r="O481" s="8" t="s">
        <v>1135</v>
      </c>
      <c r="P481" s="8" t="s">
        <v>1227</v>
      </c>
      <c r="Q481" s="114" t="s">
        <v>1226</v>
      </c>
      <c r="R481" s="114" t="s">
        <v>1226</v>
      </c>
      <c r="S481" s="8"/>
    </row>
    <row r="482" spans="1:19" ht="18" customHeight="1" x14ac:dyDescent="0.3">
      <c r="A482" s="8" t="s">
        <v>1225</v>
      </c>
      <c r="B482" s="8" t="s">
        <v>1226</v>
      </c>
      <c r="C482" s="8" t="s">
        <v>1226</v>
      </c>
      <c r="D482" s="8" t="s">
        <v>655</v>
      </c>
      <c r="E482" s="8">
        <v>3</v>
      </c>
      <c r="F482" s="8" t="s">
        <v>656</v>
      </c>
      <c r="G482" s="8">
        <v>2</v>
      </c>
      <c r="H482" s="8" t="s">
        <v>657</v>
      </c>
      <c r="I482" s="8">
        <v>3</v>
      </c>
      <c r="J482" s="8" t="s">
        <v>658</v>
      </c>
      <c r="K482" s="8">
        <v>3</v>
      </c>
      <c r="L482" s="8" t="s">
        <v>1214</v>
      </c>
      <c r="M482" s="8">
        <v>3</v>
      </c>
      <c r="N482" s="8" t="s">
        <v>78</v>
      </c>
      <c r="O482" s="8" t="s">
        <v>1136</v>
      </c>
      <c r="P482" s="8" t="s">
        <v>1227</v>
      </c>
      <c r="Q482" s="114" t="s">
        <v>1226</v>
      </c>
      <c r="R482" s="114" t="s">
        <v>1226</v>
      </c>
      <c r="S482" s="8"/>
    </row>
    <row r="483" spans="1:19" ht="18" customHeight="1" x14ac:dyDescent="0.3">
      <c r="A483" s="8" t="s">
        <v>1225</v>
      </c>
      <c r="B483" s="8" t="s">
        <v>1226</v>
      </c>
      <c r="C483" s="8" t="s">
        <v>1226</v>
      </c>
      <c r="D483" s="8" t="s">
        <v>655</v>
      </c>
      <c r="E483" s="8">
        <v>3</v>
      </c>
      <c r="F483" s="8" t="s">
        <v>656</v>
      </c>
      <c r="G483" s="8">
        <v>2</v>
      </c>
      <c r="H483" s="8" t="s">
        <v>657</v>
      </c>
      <c r="I483" s="8">
        <v>3</v>
      </c>
      <c r="J483" s="8" t="s">
        <v>658</v>
      </c>
      <c r="K483" s="8">
        <v>3</v>
      </c>
      <c r="L483" s="8" t="s">
        <v>1214</v>
      </c>
      <c r="M483" s="8">
        <v>3</v>
      </c>
      <c r="N483" s="8" t="s">
        <v>78</v>
      </c>
      <c r="O483" s="8" t="s">
        <v>1137</v>
      </c>
      <c r="P483" s="8" t="s">
        <v>1227</v>
      </c>
      <c r="Q483" s="114" t="s">
        <v>1226</v>
      </c>
      <c r="R483" s="114" t="s">
        <v>1226</v>
      </c>
      <c r="S483" s="8"/>
    </row>
    <row r="484" spans="1:19" ht="18" customHeight="1" x14ac:dyDescent="0.3">
      <c r="A484" s="8" t="s">
        <v>1225</v>
      </c>
      <c r="B484" s="8" t="s">
        <v>1226</v>
      </c>
      <c r="C484" s="8" t="s">
        <v>1226</v>
      </c>
      <c r="D484" s="8" t="s">
        <v>655</v>
      </c>
      <c r="E484" s="8">
        <v>3</v>
      </c>
      <c r="F484" s="8" t="s">
        <v>656</v>
      </c>
      <c r="G484" s="8">
        <v>2</v>
      </c>
      <c r="H484" s="8" t="s">
        <v>657</v>
      </c>
      <c r="I484" s="8">
        <v>3</v>
      </c>
      <c r="J484" s="8" t="s">
        <v>658</v>
      </c>
      <c r="K484" s="8">
        <v>3</v>
      </c>
      <c r="L484" s="8" t="s">
        <v>1214</v>
      </c>
      <c r="M484" s="8">
        <v>3</v>
      </c>
      <c r="N484" s="8" t="s">
        <v>78</v>
      </c>
      <c r="O484" s="8" t="s">
        <v>1138</v>
      </c>
      <c r="P484" s="8" t="s">
        <v>1227</v>
      </c>
      <c r="Q484" s="114" t="s">
        <v>1226</v>
      </c>
      <c r="R484" s="114" t="s">
        <v>1226</v>
      </c>
      <c r="S484" s="8"/>
    </row>
    <row r="485" spans="1:19" ht="18" customHeight="1" x14ac:dyDescent="0.3">
      <c r="A485" s="8" t="s">
        <v>1225</v>
      </c>
      <c r="B485" s="8" t="s">
        <v>1226</v>
      </c>
      <c r="C485" s="8" t="s">
        <v>1226</v>
      </c>
      <c r="D485" s="8" t="s">
        <v>655</v>
      </c>
      <c r="E485" s="8">
        <v>3</v>
      </c>
      <c r="F485" s="8" t="s">
        <v>656</v>
      </c>
      <c r="G485" s="8">
        <v>2</v>
      </c>
      <c r="H485" s="8" t="s">
        <v>657</v>
      </c>
      <c r="I485" s="8">
        <v>3</v>
      </c>
      <c r="J485" s="8" t="s">
        <v>658</v>
      </c>
      <c r="K485" s="8">
        <v>3</v>
      </c>
      <c r="L485" s="8" t="s">
        <v>1214</v>
      </c>
      <c r="M485" s="8">
        <v>3</v>
      </c>
      <c r="N485" s="8" t="s">
        <v>78</v>
      </c>
      <c r="O485" s="8" t="s">
        <v>1139</v>
      </c>
      <c r="P485" s="8" t="s">
        <v>1227</v>
      </c>
      <c r="Q485" s="114" t="s">
        <v>1226</v>
      </c>
      <c r="R485" s="114" t="s">
        <v>1226</v>
      </c>
      <c r="S485" s="8"/>
    </row>
    <row r="486" spans="1:19" ht="18" customHeight="1" x14ac:dyDescent="0.3">
      <c r="A486" s="8" t="s">
        <v>1225</v>
      </c>
      <c r="B486" s="8" t="s">
        <v>1226</v>
      </c>
      <c r="C486" s="8" t="s">
        <v>1226</v>
      </c>
      <c r="D486" s="8" t="s">
        <v>655</v>
      </c>
      <c r="E486" s="8">
        <v>3</v>
      </c>
      <c r="F486" s="8" t="s">
        <v>656</v>
      </c>
      <c r="G486" s="8">
        <v>2</v>
      </c>
      <c r="H486" s="8" t="s">
        <v>657</v>
      </c>
      <c r="I486" s="8">
        <v>3</v>
      </c>
      <c r="J486" s="8" t="s">
        <v>658</v>
      </c>
      <c r="K486" s="8">
        <v>3</v>
      </c>
      <c r="L486" s="8" t="s">
        <v>1214</v>
      </c>
      <c r="M486" s="8">
        <v>3</v>
      </c>
      <c r="N486" s="8" t="s">
        <v>318</v>
      </c>
      <c r="O486" s="8" t="s">
        <v>1194</v>
      </c>
      <c r="P486" s="8" t="s">
        <v>1227</v>
      </c>
      <c r="Q486" s="114" t="s">
        <v>1226</v>
      </c>
      <c r="R486" s="114" t="s">
        <v>1226</v>
      </c>
      <c r="S486" s="8"/>
    </row>
    <row r="487" spans="1:19" ht="18" customHeight="1" x14ac:dyDescent="0.3">
      <c r="A487" s="8" t="s">
        <v>1225</v>
      </c>
      <c r="B487" s="8" t="s">
        <v>1226</v>
      </c>
      <c r="C487" s="8" t="s">
        <v>1226</v>
      </c>
      <c r="D487" s="8" t="s">
        <v>655</v>
      </c>
      <c r="E487" s="8">
        <v>3</v>
      </c>
      <c r="F487" s="8" t="s">
        <v>656</v>
      </c>
      <c r="G487" s="8">
        <v>2</v>
      </c>
      <c r="H487" s="8" t="s">
        <v>657</v>
      </c>
      <c r="I487" s="8">
        <v>3</v>
      </c>
      <c r="J487" s="8" t="s">
        <v>658</v>
      </c>
      <c r="K487" s="8">
        <v>3</v>
      </c>
      <c r="L487" s="8" t="s">
        <v>1214</v>
      </c>
      <c r="M487" s="8">
        <v>3</v>
      </c>
      <c r="N487" s="8" t="s">
        <v>318</v>
      </c>
      <c r="O487" s="8" t="s">
        <v>1195</v>
      </c>
      <c r="P487" s="8" t="s">
        <v>1227</v>
      </c>
      <c r="Q487" s="114" t="s">
        <v>1226</v>
      </c>
      <c r="R487" s="114" t="s">
        <v>1226</v>
      </c>
      <c r="S487" s="8"/>
    </row>
    <row r="488" spans="1:19" ht="18" customHeight="1" x14ac:dyDescent="0.3">
      <c r="A488" s="8" t="s">
        <v>1225</v>
      </c>
      <c r="B488" s="8" t="s">
        <v>1226</v>
      </c>
      <c r="C488" s="8" t="s">
        <v>1226</v>
      </c>
      <c r="D488" s="8" t="s">
        <v>655</v>
      </c>
      <c r="E488" s="8">
        <v>3</v>
      </c>
      <c r="F488" s="8" t="s">
        <v>656</v>
      </c>
      <c r="G488" s="8">
        <v>2</v>
      </c>
      <c r="H488" s="8" t="s">
        <v>657</v>
      </c>
      <c r="I488" s="8">
        <v>3</v>
      </c>
      <c r="J488" s="8" t="s">
        <v>658</v>
      </c>
      <c r="K488" s="8">
        <v>3</v>
      </c>
      <c r="L488" s="8" t="s">
        <v>1214</v>
      </c>
      <c r="M488" s="8">
        <v>3</v>
      </c>
      <c r="N488" s="8" t="s">
        <v>318</v>
      </c>
      <c r="O488" s="8" t="s">
        <v>1196</v>
      </c>
      <c r="P488" s="8" t="s">
        <v>1227</v>
      </c>
      <c r="Q488" s="114" t="s">
        <v>1226</v>
      </c>
      <c r="R488" s="114" t="s">
        <v>1226</v>
      </c>
      <c r="S488" s="8"/>
    </row>
    <row r="489" spans="1:19" ht="18" customHeight="1" x14ac:dyDescent="0.3">
      <c r="A489" s="8" t="s">
        <v>1225</v>
      </c>
      <c r="B489" s="8" t="s">
        <v>1226</v>
      </c>
      <c r="C489" s="8" t="s">
        <v>1226</v>
      </c>
      <c r="D489" s="8" t="s">
        <v>655</v>
      </c>
      <c r="E489" s="8">
        <v>3</v>
      </c>
      <c r="F489" s="8" t="s">
        <v>656</v>
      </c>
      <c r="G489" s="8">
        <v>2</v>
      </c>
      <c r="H489" s="8" t="s">
        <v>657</v>
      </c>
      <c r="I489" s="8">
        <v>3</v>
      </c>
      <c r="J489" s="8" t="s">
        <v>658</v>
      </c>
      <c r="K489" s="8">
        <v>3</v>
      </c>
      <c r="L489" s="8" t="s">
        <v>1214</v>
      </c>
      <c r="M489" s="8">
        <v>3</v>
      </c>
      <c r="N489" s="8" t="s">
        <v>318</v>
      </c>
      <c r="O489" s="8" t="s">
        <v>1204</v>
      </c>
      <c r="P489" s="8" t="s">
        <v>1227</v>
      </c>
      <c r="Q489" s="114" t="s">
        <v>1226</v>
      </c>
      <c r="R489" s="114" t="s">
        <v>1226</v>
      </c>
      <c r="S489" s="8"/>
    </row>
    <row r="490" spans="1:19" ht="18" customHeight="1" x14ac:dyDescent="0.3">
      <c r="A490" s="8" t="s">
        <v>1228</v>
      </c>
      <c r="B490" s="8" t="s">
        <v>1229</v>
      </c>
      <c r="C490" s="8" t="s">
        <v>1229</v>
      </c>
      <c r="D490" s="8" t="s">
        <v>862</v>
      </c>
      <c r="E490" s="8">
        <v>4</v>
      </c>
      <c r="F490" s="8" t="s">
        <v>1213</v>
      </c>
      <c r="G490" s="8">
        <v>1</v>
      </c>
      <c r="H490" s="8" t="s">
        <v>657</v>
      </c>
      <c r="I490" s="8">
        <v>3</v>
      </c>
      <c r="J490" s="8" t="s">
        <v>658</v>
      </c>
      <c r="K490" s="8">
        <v>3</v>
      </c>
      <c r="L490" s="8" t="s">
        <v>1214</v>
      </c>
      <c r="M490" s="8">
        <v>3</v>
      </c>
      <c r="N490" s="8" t="s">
        <v>1230</v>
      </c>
      <c r="O490" s="8" t="s">
        <v>1038</v>
      </c>
      <c r="P490" s="8" t="s">
        <v>1231</v>
      </c>
      <c r="Q490" s="114" t="s">
        <v>1229</v>
      </c>
      <c r="R490" s="114" t="s">
        <v>1229</v>
      </c>
      <c r="S490" s="8"/>
    </row>
    <row r="491" spans="1:19" ht="18" customHeight="1" x14ac:dyDescent="0.3">
      <c r="A491" s="8" t="s">
        <v>1228</v>
      </c>
      <c r="B491" s="8" t="s">
        <v>1229</v>
      </c>
      <c r="C491" s="8" t="s">
        <v>1229</v>
      </c>
      <c r="D491" s="8" t="s">
        <v>862</v>
      </c>
      <c r="E491" s="8">
        <v>4</v>
      </c>
      <c r="F491" s="8" t="s">
        <v>1213</v>
      </c>
      <c r="G491" s="8">
        <v>1</v>
      </c>
      <c r="H491" s="8" t="s">
        <v>657</v>
      </c>
      <c r="I491" s="8">
        <v>3</v>
      </c>
      <c r="J491" s="8" t="s">
        <v>658</v>
      </c>
      <c r="K491" s="8">
        <v>3</v>
      </c>
      <c r="L491" s="8" t="s">
        <v>1214</v>
      </c>
      <c r="M491" s="8">
        <v>3</v>
      </c>
      <c r="N491" s="8" t="s">
        <v>1230</v>
      </c>
      <c r="O491" s="8" t="s">
        <v>1105</v>
      </c>
      <c r="P491" s="8" t="s">
        <v>1231</v>
      </c>
      <c r="Q491" s="114" t="s">
        <v>1229</v>
      </c>
      <c r="R491" s="114" t="s">
        <v>1229</v>
      </c>
      <c r="S491" s="8"/>
    </row>
    <row r="492" spans="1:19" ht="18" customHeight="1" x14ac:dyDescent="0.3">
      <c r="A492" s="8" t="s">
        <v>1228</v>
      </c>
      <c r="B492" s="8" t="s">
        <v>1229</v>
      </c>
      <c r="C492" s="8" t="s">
        <v>1229</v>
      </c>
      <c r="D492" s="8" t="s">
        <v>862</v>
      </c>
      <c r="E492" s="8">
        <v>4</v>
      </c>
      <c r="F492" s="8" t="s">
        <v>1213</v>
      </c>
      <c r="G492" s="8">
        <v>1</v>
      </c>
      <c r="H492" s="8" t="s">
        <v>657</v>
      </c>
      <c r="I492" s="8">
        <v>3</v>
      </c>
      <c r="J492" s="8" t="s">
        <v>658</v>
      </c>
      <c r="K492" s="8">
        <v>3</v>
      </c>
      <c r="L492" s="8" t="s">
        <v>1214</v>
      </c>
      <c r="M492" s="8">
        <v>3</v>
      </c>
      <c r="N492" s="8" t="s">
        <v>1230</v>
      </c>
      <c r="O492" s="8" t="s">
        <v>1106</v>
      </c>
      <c r="P492" s="8" t="s">
        <v>1231</v>
      </c>
      <c r="Q492" s="114" t="s">
        <v>1229</v>
      </c>
      <c r="R492" s="114" t="s">
        <v>1229</v>
      </c>
      <c r="S492" s="8"/>
    </row>
    <row r="493" spans="1:19" ht="18" customHeight="1" x14ac:dyDescent="0.3">
      <c r="A493" s="8" t="s">
        <v>1228</v>
      </c>
      <c r="B493" s="8" t="s">
        <v>1229</v>
      </c>
      <c r="C493" s="8" t="s">
        <v>1229</v>
      </c>
      <c r="D493" s="8" t="s">
        <v>862</v>
      </c>
      <c r="E493" s="8">
        <v>4</v>
      </c>
      <c r="F493" s="8" t="s">
        <v>1213</v>
      </c>
      <c r="G493" s="8">
        <v>1</v>
      </c>
      <c r="H493" s="8" t="s">
        <v>657</v>
      </c>
      <c r="I493" s="8">
        <v>3</v>
      </c>
      <c r="J493" s="8" t="s">
        <v>658</v>
      </c>
      <c r="K493" s="8">
        <v>3</v>
      </c>
      <c r="L493" s="8" t="s">
        <v>1214</v>
      </c>
      <c r="M493" s="8">
        <v>3</v>
      </c>
      <c r="N493" s="8" t="s">
        <v>1230</v>
      </c>
      <c r="O493" s="8" t="s">
        <v>1107</v>
      </c>
      <c r="P493" s="8" t="s">
        <v>1231</v>
      </c>
      <c r="Q493" s="114" t="s">
        <v>1229</v>
      </c>
      <c r="R493" s="114" t="s">
        <v>1229</v>
      </c>
      <c r="S493" s="8"/>
    </row>
    <row r="494" spans="1:19" ht="18" customHeight="1" x14ac:dyDescent="0.3">
      <c r="A494" s="8" t="s">
        <v>1228</v>
      </c>
      <c r="B494" s="8" t="s">
        <v>1229</v>
      </c>
      <c r="C494" s="8" t="s">
        <v>1229</v>
      </c>
      <c r="D494" s="8" t="s">
        <v>862</v>
      </c>
      <c r="E494" s="8">
        <v>4</v>
      </c>
      <c r="F494" s="8" t="s">
        <v>1213</v>
      </c>
      <c r="G494" s="8">
        <v>1</v>
      </c>
      <c r="H494" s="8" t="s">
        <v>657</v>
      </c>
      <c r="I494" s="8">
        <v>3</v>
      </c>
      <c r="J494" s="8" t="s">
        <v>658</v>
      </c>
      <c r="K494" s="8">
        <v>3</v>
      </c>
      <c r="L494" s="8" t="s">
        <v>1214</v>
      </c>
      <c r="M494" s="8">
        <v>3</v>
      </c>
      <c r="N494" s="8" t="s">
        <v>1230</v>
      </c>
      <c r="O494" s="8" t="s">
        <v>1108</v>
      </c>
      <c r="P494" s="8" t="s">
        <v>1231</v>
      </c>
      <c r="Q494" s="114" t="s">
        <v>1229</v>
      </c>
      <c r="R494" s="114" t="s">
        <v>1229</v>
      </c>
      <c r="S494" s="8"/>
    </row>
    <row r="495" spans="1:19" ht="18" customHeight="1" x14ac:dyDescent="0.3">
      <c r="A495" s="8" t="s">
        <v>1228</v>
      </c>
      <c r="B495" s="8" t="s">
        <v>1229</v>
      </c>
      <c r="C495" s="8" t="s">
        <v>1229</v>
      </c>
      <c r="D495" s="8" t="s">
        <v>862</v>
      </c>
      <c r="E495" s="8">
        <v>4</v>
      </c>
      <c r="F495" s="8" t="s">
        <v>1213</v>
      </c>
      <c r="G495" s="8">
        <v>1</v>
      </c>
      <c r="H495" s="8" t="s">
        <v>657</v>
      </c>
      <c r="I495" s="8">
        <v>3</v>
      </c>
      <c r="J495" s="8" t="s">
        <v>658</v>
      </c>
      <c r="K495" s="8">
        <v>3</v>
      </c>
      <c r="L495" s="8" t="s">
        <v>1214</v>
      </c>
      <c r="M495" s="8">
        <v>3</v>
      </c>
      <c r="N495" s="8" t="s">
        <v>1230</v>
      </c>
      <c r="O495" s="8" t="s">
        <v>1109</v>
      </c>
      <c r="P495" s="8" t="s">
        <v>1231</v>
      </c>
      <c r="Q495" s="114" t="s">
        <v>1229</v>
      </c>
      <c r="R495" s="114" t="s">
        <v>1229</v>
      </c>
      <c r="S495" s="8"/>
    </row>
    <row r="496" spans="1:19" ht="18" customHeight="1" x14ac:dyDescent="0.3">
      <c r="A496" s="8" t="s">
        <v>1228</v>
      </c>
      <c r="B496" s="8" t="s">
        <v>1229</v>
      </c>
      <c r="C496" s="8" t="s">
        <v>1229</v>
      </c>
      <c r="D496" s="8" t="s">
        <v>862</v>
      </c>
      <c r="E496" s="8">
        <v>4</v>
      </c>
      <c r="F496" s="8" t="s">
        <v>1213</v>
      </c>
      <c r="G496" s="8">
        <v>1</v>
      </c>
      <c r="H496" s="8" t="s">
        <v>657</v>
      </c>
      <c r="I496" s="8">
        <v>3</v>
      </c>
      <c r="J496" s="8" t="s">
        <v>658</v>
      </c>
      <c r="K496" s="8">
        <v>3</v>
      </c>
      <c r="L496" s="8" t="s">
        <v>1214</v>
      </c>
      <c r="M496" s="8">
        <v>3</v>
      </c>
      <c r="N496" s="8" t="s">
        <v>1230</v>
      </c>
      <c r="O496" s="8" t="s">
        <v>1110</v>
      </c>
      <c r="P496" s="8" t="s">
        <v>1231</v>
      </c>
      <c r="Q496" s="114" t="s">
        <v>1229</v>
      </c>
      <c r="R496" s="114" t="s">
        <v>1229</v>
      </c>
      <c r="S496" s="8"/>
    </row>
    <row r="497" spans="1:19" ht="18" customHeight="1" x14ac:dyDescent="0.3">
      <c r="A497" s="8" t="s">
        <v>1228</v>
      </c>
      <c r="B497" s="8" t="s">
        <v>1229</v>
      </c>
      <c r="C497" s="8" t="s">
        <v>1229</v>
      </c>
      <c r="D497" s="8" t="s">
        <v>862</v>
      </c>
      <c r="E497" s="8">
        <v>4</v>
      </c>
      <c r="F497" s="8" t="s">
        <v>1213</v>
      </c>
      <c r="G497" s="8">
        <v>1</v>
      </c>
      <c r="H497" s="8" t="s">
        <v>657</v>
      </c>
      <c r="I497" s="8">
        <v>3</v>
      </c>
      <c r="J497" s="8" t="s">
        <v>658</v>
      </c>
      <c r="K497" s="8">
        <v>3</v>
      </c>
      <c r="L497" s="8" t="s">
        <v>1214</v>
      </c>
      <c r="M497" s="8">
        <v>3</v>
      </c>
      <c r="N497" s="8" t="s">
        <v>1230</v>
      </c>
      <c r="O497" s="8" t="s">
        <v>1125</v>
      </c>
      <c r="P497" s="8" t="s">
        <v>1231</v>
      </c>
      <c r="Q497" s="114" t="s">
        <v>1229</v>
      </c>
      <c r="R497" s="114" t="s">
        <v>1229</v>
      </c>
      <c r="S497" s="8"/>
    </row>
    <row r="498" spans="1:19" ht="18" customHeight="1" x14ac:dyDescent="0.3">
      <c r="A498" s="8" t="s">
        <v>1228</v>
      </c>
      <c r="B498" s="8" t="s">
        <v>1229</v>
      </c>
      <c r="C498" s="8" t="s">
        <v>1229</v>
      </c>
      <c r="D498" s="8" t="s">
        <v>862</v>
      </c>
      <c r="E498" s="8">
        <v>4</v>
      </c>
      <c r="F498" s="8" t="s">
        <v>1213</v>
      </c>
      <c r="G498" s="8">
        <v>1</v>
      </c>
      <c r="H498" s="8" t="s">
        <v>657</v>
      </c>
      <c r="I498" s="8">
        <v>3</v>
      </c>
      <c r="J498" s="8" t="s">
        <v>658</v>
      </c>
      <c r="K498" s="8">
        <v>3</v>
      </c>
      <c r="L498" s="8" t="s">
        <v>1214</v>
      </c>
      <c r="M498" s="8">
        <v>3</v>
      </c>
      <c r="N498" s="8" t="s">
        <v>1230</v>
      </c>
      <c r="O498" s="8" t="s">
        <v>1126</v>
      </c>
      <c r="P498" s="8" t="s">
        <v>1231</v>
      </c>
      <c r="Q498" s="114" t="s">
        <v>1229</v>
      </c>
      <c r="R498" s="114" t="s">
        <v>1229</v>
      </c>
      <c r="S498" s="8"/>
    </row>
    <row r="499" spans="1:19" ht="18" customHeight="1" x14ac:dyDescent="0.3">
      <c r="A499" s="8" t="s">
        <v>1228</v>
      </c>
      <c r="B499" s="8" t="s">
        <v>1229</v>
      </c>
      <c r="C499" s="8" t="s">
        <v>1229</v>
      </c>
      <c r="D499" s="8" t="s">
        <v>862</v>
      </c>
      <c r="E499" s="8">
        <v>4</v>
      </c>
      <c r="F499" s="8" t="s">
        <v>1213</v>
      </c>
      <c r="G499" s="8">
        <v>1</v>
      </c>
      <c r="H499" s="8" t="s">
        <v>657</v>
      </c>
      <c r="I499" s="8">
        <v>3</v>
      </c>
      <c r="J499" s="8" t="s">
        <v>658</v>
      </c>
      <c r="K499" s="8">
        <v>3</v>
      </c>
      <c r="L499" s="8" t="s">
        <v>1214</v>
      </c>
      <c r="M499" s="8">
        <v>3</v>
      </c>
      <c r="N499" s="8" t="s">
        <v>1230</v>
      </c>
      <c r="O499" s="8" t="s">
        <v>1127</v>
      </c>
      <c r="P499" s="8" t="s">
        <v>1231</v>
      </c>
      <c r="Q499" s="114" t="s">
        <v>1229</v>
      </c>
      <c r="R499" s="114" t="s">
        <v>1229</v>
      </c>
      <c r="S499" s="8"/>
    </row>
    <row r="500" spans="1:19" ht="18" customHeight="1" x14ac:dyDescent="0.3">
      <c r="A500" s="8" t="s">
        <v>1228</v>
      </c>
      <c r="B500" s="8" t="s">
        <v>1229</v>
      </c>
      <c r="C500" s="8" t="s">
        <v>1229</v>
      </c>
      <c r="D500" s="8" t="s">
        <v>862</v>
      </c>
      <c r="E500" s="8">
        <v>4</v>
      </c>
      <c r="F500" s="8" t="s">
        <v>1213</v>
      </c>
      <c r="G500" s="8">
        <v>1</v>
      </c>
      <c r="H500" s="8" t="s">
        <v>657</v>
      </c>
      <c r="I500" s="8">
        <v>3</v>
      </c>
      <c r="J500" s="8" t="s">
        <v>658</v>
      </c>
      <c r="K500" s="8">
        <v>3</v>
      </c>
      <c r="L500" s="8" t="s">
        <v>1214</v>
      </c>
      <c r="M500" s="8">
        <v>3</v>
      </c>
      <c r="N500" s="8" t="s">
        <v>1230</v>
      </c>
      <c r="O500" s="8" t="s">
        <v>1140</v>
      </c>
      <c r="P500" s="8" t="s">
        <v>1231</v>
      </c>
      <c r="Q500" s="114" t="s">
        <v>1229</v>
      </c>
      <c r="R500" s="114" t="s">
        <v>1229</v>
      </c>
      <c r="S500" s="8"/>
    </row>
    <row r="501" spans="1:19" ht="18" customHeight="1" x14ac:dyDescent="0.3">
      <c r="A501" s="8" t="s">
        <v>1228</v>
      </c>
      <c r="B501" s="8" t="s">
        <v>1229</v>
      </c>
      <c r="C501" s="8" t="s">
        <v>1229</v>
      </c>
      <c r="D501" s="8" t="s">
        <v>862</v>
      </c>
      <c r="E501" s="8">
        <v>4</v>
      </c>
      <c r="F501" s="8" t="s">
        <v>1213</v>
      </c>
      <c r="G501" s="8">
        <v>1</v>
      </c>
      <c r="H501" s="8" t="s">
        <v>657</v>
      </c>
      <c r="I501" s="8">
        <v>3</v>
      </c>
      <c r="J501" s="8" t="s">
        <v>658</v>
      </c>
      <c r="K501" s="8">
        <v>3</v>
      </c>
      <c r="L501" s="8" t="s">
        <v>1214</v>
      </c>
      <c r="M501" s="8">
        <v>3</v>
      </c>
      <c r="N501" s="8" t="s">
        <v>1230</v>
      </c>
      <c r="O501" s="8" t="s">
        <v>1141</v>
      </c>
      <c r="P501" s="8" t="s">
        <v>1231</v>
      </c>
      <c r="Q501" s="114" t="s">
        <v>1229</v>
      </c>
      <c r="R501" s="114" t="s">
        <v>1229</v>
      </c>
      <c r="S501" s="8"/>
    </row>
    <row r="502" spans="1:19" ht="18" customHeight="1" x14ac:dyDescent="0.3">
      <c r="A502" s="8" t="s">
        <v>1228</v>
      </c>
      <c r="B502" s="8" t="s">
        <v>1229</v>
      </c>
      <c r="C502" s="8" t="s">
        <v>1229</v>
      </c>
      <c r="D502" s="8" t="s">
        <v>862</v>
      </c>
      <c r="E502" s="8">
        <v>4</v>
      </c>
      <c r="F502" s="8" t="s">
        <v>1213</v>
      </c>
      <c r="G502" s="8">
        <v>1</v>
      </c>
      <c r="H502" s="8" t="s">
        <v>657</v>
      </c>
      <c r="I502" s="8">
        <v>3</v>
      </c>
      <c r="J502" s="8" t="s">
        <v>658</v>
      </c>
      <c r="K502" s="8">
        <v>3</v>
      </c>
      <c r="L502" s="8" t="s">
        <v>1214</v>
      </c>
      <c r="M502" s="8">
        <v>3</v>
      </c>
      <c r="N502" s="8" t="s">
        <v>1230</v>
      </c>
      <c r="O502" s="8" t="s">
        <v>1142</v>
      </c>
      <c r="P502" s="8" t="s">
        <v>1231</v>
      </c>
      <c r="Q502" s="114" t="s">
        <v>1229</v>
      </c>
      <c r="R502" s="114" t="s">
        <v>1229</v>
      </c>
      <c r="S502" s="8"/>
    </row>
    <row r="503" spans="1:19" ht="18" customHeight="1" x14ac:dyDescent="0.3">
      <c r="A503" s="8" t="s">
        <v>1228</v>
      </c>
      <c r="B503" s="8" t="s">
        <v>1229</v>
      </c>
      <c r="C503" s="8" t="s">
        <v>1229</v>
      </c>
      <c r="D503" s="8" t="s">
        <v>862</v>
      </c>
      <c r="E503" s="8">
        <v>4</v>
      </c>
      <c r="F503" s="8" t="s">
        <v>1213</v>
      </c>
      <c r="G503" s="8">
        <v>1</v>
      </c>
      <c r="H503" s="8" t="s">
        <v>657</v>
      </c>
      <c r="I503" s="8">
        <v>3</v>
      </c>
      <c r="J503" s="8" t="s">
        <v>658</v>
      </c>
      <c r="K503" s="8">
        <v>3</v>
      </c>
      <c r="L503" s="8" t="s">
        <v>1214</v>
      </c>
      <c r="M503" s="8">
        <v>3</v>
      </c>
      <c r="N503" s="8" t="s">
        <v>1230</v>
      </c>
      <c r="O503" s="8" t="s">
        <v>1143</v>
      </c>
      <c r="P503" s="8" t="s">
        <v>1231</v>
      </c>
      <c r="Q503" s="114" t="s">
        <v>1229</v>
      </c>
      <c r="R503" s="114" t="s">
        <v>1229</v>
      </c>
      <c r="S503" s="8"/>
    </row>
    <row r="504" spans="1:19" ht="18" customHeight="1" x14ac:dyDescent="0.3">
      <c r="A504" s="8" t="s">
        <v>1228</v>
      </c>
      <c r="B504" s="8" t="s">
        <v>1229</v>
      </c>
      <c r="C504" s="8" t="s">
        <v>1229</v>
      </c>
      <c r="D504" s="8" t="s">
        <v>862</v>
      </c>
      <c r="E504" s="8">
        <v>4</v>
      </c>
      <c r="F504" s="8" t="s">
        <v>1213</v>
      </c>
      <c r="G504" s="8">
        <v>1</v>
      </c>
      <c r="H504" s="8" t="s">
        <v>657</v>
      </c>
      <c r="I504" s="8">
        <v>3</v>
      </c>
      <c r="J504" s="8" t="s">
        <v>658</v>
      </c>
      <c r="K504" s="8">
        <v>3</v>
      </c>
      <c r="L504" s="8" t="s">
        <v>1214</v>
      </c>
      <c r="M504" s="8">
        <v>3</v>
      </c>
      <c r="N504" s="8" t="s">
        <v>1230</v>
      </c>
      <c r="O504" s="8" t="s">
        <v>1144</v>
      </c>
      <c r="P504" s="8" t="s">
        <v>1231</v>
      </c>
      <c r="Q504" s="114" t="s">
        <v>1229</v>
      </c>
      <c r="R504" s="114" t="s">
        <v>1229</v>
      </c>
      <c r="S504" s="8"/>
    </row>
    <row r="505" spans="1:19" ht="18" customHeight="1" x14ac:dyDescent="0.3">
      <c r="A505" s="8" t="s">
        <v>1228</v>
      </c>
      <c r="B505" s="8" t="s">
        <v>1229</v>
      </c>
      <c r="C505" s="8" t="s">
        <v>1229</v>
      </c>
      <c r="D505" s="8" t="s">
        <v>862</v>
      </c>
      <c r="E505" s="8">
        <v>4</v>
      </c>
      <c r="F505" s="8" t="s">
        <v>1213</v>
      </c>
      <c r="G505" s="8">
        <v>1</v>
      </c>
      <c r="H505" s="8" t="s">
        <v>657</v>
      </c>
      <c r="I505" s="8">
        <v>3</v>
      </c>
      <c r="J505" s="8" t="s">
        <v>658</v>
      </c>
      <c r="K505" s="8">
        <v>3</v>
      </c>
      <c r="L505" s="8" t="s">
        <v>1214</v>
      </c>
      <c r="M505" s="8">
        <v>3</v>
      </c>
      <c r="N505" s="8" t="s">
        <v>1230</v>
      </c>
      <c r="O505" s="8" t="s">
        <v>1145</v>
      </c>
      <c r="P505" s="8" t="s">
        <v>1231</v>
      </c>
      <c r="Q505" s="114" t="s">
        <v>1229</v>
      </c>
      <c r="R505" s="114" t="s">
        <v>1229</v>
      </c>
      <c r="S505" s="8"/>
    </row>
    <row r="506" spans="1:19" ht="18" customHeight="1" x14ac:dyDescent="0.3">
      <c r="A506" s="8" t="s">
        <v>1228</v>
      </c>
      <c r="B506" s="8" t="s">
        <v>1229</v>
      </c>
      <c r="C506" s="8" t="s">
        <v>1229</v>
      </c>
      <c r="D506" s="8" t="s">
        <v>862</v>
      </c>
      <c r="E506" s="8">
        <v>4</v>
      </c>
      <c r="F506" s="8" t="s">
        <v>1213</v>
      </c>
      <c r="G506" s="8">
        <v>1</v>
      </c>
      <c r="H506" s="8" t="s">
        <v>657</v>
      </c>
      <c r="I506" s="8">
        <v>3</v>
      </c>
      <c r="J506" s="8" t="s">
        <v>658</v>
      </c>
      <c r="K506" s="8">
        <v>3</v>
      </c>
      <c r="L506" s="8" t="s">
        <v>1214</v>
      </c>
      <c r="M506" s="8">
        <v>3</v>
      </c>
      <c r="N506" s="8" t="s">
        <v>319</v>
      </c>
      <c r="O506" s="8" t="s">
        <v>1103</v>
      </c>
      <c r="P506" s="8" t="s">
        <v>1231</v>
      </c>
      <c r="Q506" s="114" t="s">
        <v>1229</v>
      </c>
      <c r="R506" s="114" t="s">
        <v>1229</v>
      </c>
      <c r="S506" s="8"/>
    </row>
    <row r="507" spans="1:19" ht="18" customHeight="1" x14ac:dyDescent="0.3">
      <c r="A507" s="8" t="s">
        <v>1228</v>
      </c>
      <c r="B507" s="8" t="s">
        <v>1229</v>
      </c>
      <c r="C507" s="8" t="s">
        <v>1229</v>
      </c>
      <c r="D507" s="8" t="s">
        <v>862</v>
      </c>
      <c r="E507" s="8">
        <v>4</v>
      </c>
      <c r="F507" s="8" t="s">
        <v>1213</v>
      </c>
      <c r="G507" s="8">
        <v>1</v>
      </c>
      <c r="H507" s="8" t="s">
        <v>657</v>
      </c>
      <c r="I507" s="8">
        <v>3</v>
      </c>
      <c r="J507" s="8" t="s">
        <v>658</v>
      </c>
      <c r="K507" s="8">
        <v>3</v>
      </c>
      <c r="L507" s="8" t="s">
        <v>1214</v>
      </c>
      <c r="M507" s="8">
        <v>3</v>
      </c>
      <c r="N507" s="8" t="s">
        <v>319</v>
      </c>
      <c r="O507" s="8" t="s">
        <v>1197</v>
      </c>
      <c r="P507" s="8" t="s">
        <v>1231</v>
      </c>
      <c r="Q507" s="114" t="s">
        <v>1229</v>
      </c>
      <c r="R507" s="114" t="s">
        <v>1229</v>
      </c>
      <c r="S507" s="8"/>
    </row>
    <row r="508" spans="1:19" ht="18" customHeight="1" x14ac:dyDescent="0.3">
      <c r="A508" s="8" t="s">
        <v>1228</v>
      </c>
      <c r="B508" s="8" t="s">
        <v>1229</v>
      </c>
      <c r="C508" s="8" t="s">
        <v>1229</v>
      </c>
      <c r="D508" s="8" t="s">
        <v>862</v>
      </c>
      <c r="E508" s="8">
        <v>4</v>
      </c>
      <c r="F508" s="8" t="s">
        <v>1213</v>
      </c>
      <c r="G508" s="8">
        <v>1</v>
      </c>
      <c r="H508" s="8" t="s">
        <v>657</v>
      </c>
      <c r="I508" s="8">
        <v>3</v>
      </c>
      <c r="J508" s="8" t="s">
        <v>658</v>
      </c>
      <c r="K508" s="8">
        <v>3</v>
      </c>
      <c r="L508" s="8" t="s">
        <v>1214</v>
      </c>
      <c r="M508" s="8">
        <v>3</v>
      </c>
      <c r="N508" s="8" t="s">
        <v>319</v>
      </c>
      <c r="O508" s="8" t="s">
        <v>1198</v>
      </c>
      <c r="P508" s="8" t="s">
        <v>1231</v>
      </c>
      <c r="Q508" s="114" t="s">
        <v>1229</v>
      </c>
      <c r="R508" s="114" t="s">
        <v>1229</v>
      </c>
      <c r="S508" s="8"/>
    </row>
    <row r="509" spans="1:19" ht="18" customHeight="1" x14ac:dyDescent="0.3">
      <c r="A509" s="8" t="s">
        <v>1228</v>
      </c>
      <c r="B509" s="8" t="s">
        <v>1229</v>
      </c>
      <c r="C509" s="8" t="s">
        <v>1229</v>
      </c>
      <c r="D509" s="8" t="s">
        <v>862</v>
      </c>
      <c r="E509" s="8">
        <v>4</v>
      </c>
      <c r="F509" s="8" t="s">
        <v>1213</v>
      </c>
      <c r="G509" s="8">
        <v>1</v>
      </c>
      <c r="H509" s="8" t="s">
        <v>657</v>
      </c>
      <c r="I509" s="8">
        <v>3</v>
      </c>
      <c r="J509" s="8" t="s">
        <v>658</v>
      </c>
      <c r="K509" s="8">
        <v>3</v>
      </c>
      <c r="L509" s="8" t="s">
        <v>1214</v>
      </c>
      <c r="M509" s="8">
        <v>3</v>
      </c>
      <c r="N509" s="8" t="s">
        <v>319</v>
      </c>
      <c r="O509" s="8" t="s">
        <v>1199</v>
      </c>
      <c r="P509" s="8" t="s">
        <v>1231</v>
      </c>
      <c r="Q509" s="114" t="s">
        <v>1229</v>
      </c>
      <c r="R509" s="114" t="s">
        <v>1229</v>
      </c>
      <c r="S509" s="8"/>
    </row>
    <row r="510" spans="1:19" ht="18" customHeight="1" x14ac:dyDescent="0.3">
      <c r="A510" s="8" t="s">
        <v>1228</v>
      </c>
      <c r="B510" s="8" t="s">
        <v>1229</v>
      </c>
      <c r="C510" s="8" t="s">
        <v>1229</v>
      </c>
      <c r="D510" s="8" t="s">
        <v>862</v>
      </c>
      <c r="E510" s="8">
        <v>4</v>
      </c>
      <c r="F510" s="8" t="s">
        <v>1213</v>
      </c>
      <c r="G510" s="8">
        <v>1</v>
      </c>
      <c r="H510" s="8" t="s">
        <v>657</v>
      </c>
      <c r="I510" s="8">
        <v>3</v>
      </c>
      <c r="J510" s="8" t="s">
        <v>658</v>
      </c>
      <c r="K510" s="8">
        <v>3</v>
      </c>
      <c r="L510" s="8" t="s">
        <v>1214</v>
      </c>
      <c r="M510" s="8">
        <v>3</v>
      </c>
      <c r="N510" s="8" t="s">
        <v>319</v>
      </c>
      <c r="O510" s="8" t="s">
        <v>1200</v>
      </c>
      <c r="P510" s="8" t="s">
        <v>1231</v>
      </c>
      <c r="Q510" s="114" t="s">
        <v>1229</v>
      </c>
      <c r="R510" s="114" t="s">
        <v>1229</v>
      </c>
      <c r="S510" s="8"/>
    </row>
    <row r="511" spans="1:19" ht="18" customHeight="1" x14ac:dyDescent="0.3">
      <c r="A511" s="8" t="s">
        <v>1228</v>
      </c>
      <c r="B511" s="8" t="s">
        <v>1229</v>
      </c>
      <c r="C511" s="8" t="s">
        <v>1229</v>
      </c>
      <c r="D511" s="8" t="s">
        <v>862</v>
      </c>
      <c r="E511" s="8">
        <v>4</v>
      </c>
      <c r="F511" s="8" t="s">
        <v>1213</v>
      </c>
      <c r="G511" s="8">
        <v>1</v>
      </c>
      <c r="H511" s="8" t="s">
        <v>657</v>
      </c>
      <c r="I511" s="8">
        <v>3</v>
      </c>
      <c r="J511" s="8" t="s">
        <v>658</v>
      </c>
      <c r="K511" s="8">
        <v>3</v>
      </c>
      <c r="L511" s="8" t="s">
        <v>1214</v>
      </c>
      <c r="M511" s="8">
        <v>3</v>
      </c>
      <c r="N511" s="8" t="s">
        <v>319</v>
      </c>
      <c r="O511" s="8" t="s">
        <v>1201</v>
      </c>
      <c r="P511" s="8" t="s">
        <v>1231</v>
      </c>
      <c r="Q511" s="114" t="s">
        <v>1229</v>
      </c>
      <c r="R511" s="114" t="s">
        <v>1229</v>
      </c>
      <c r="S511" s="8"/>
    </row>
    <row r="512" spans="1:19" ht="18" customHeight="1" x14ac:dyDescent="0.3">
      <c r="A512" s="8" t="s">
        <v>1228</v>
      </c>
      <c r="B512" s="8" t="s">
        <v>1229</v>
      </c>
      <c r="C512" s="8" t="s">
        <v>1229</v>
      </c>
      <c r="D512" s="8" t="s">
        <v>862</v>
      </c>
      <c r="E512" s="8">
        <v>4</v>
      </c>
      <c r="F512" s="8" t="s">
        <v>1213</v>
      </c>
      <c r="G512" s="8">
        <v>1</v>
      </c>
      <c r="H512" s="8" t="s">
        <v>657</v>
      </c>
      <c r="I512" s="8">
        <v>3</v>
      </c>
      <c r="J512" s="8" t="s">
        <v>658</v>
      </c>
      <c r="K512" s="8">
        <v>3</v>
      </c>
      <c r="L512" s="8" t="s">
        <v>1214</v>
      </c>
      <c r="M512" s="8">
        <v>3</v>
      </c>
      <c r="N512" s="8" t="s">
        <v>319</v>
      </c>
      <c r="O512" s="8" t="s">
        <v>1202</v>
      </c>
      <c r="P512" s="8" t="s">
        <v>1231</v>
      </c>
      <c r="Q512" s="114" t="s">
        <v>1229</v>
      </c>
      <c r="R512" s="114" t="s">
        <v>1229</v>
      </c>
      <c r="S512" s="8"/>
    </row>
    <row r="513" spans="1:19" ht="18" customHeight="1" x14ac:dyDescent="0.3">
      <c r="A513" s="8" t="s">
        <v>1228</v>
      </c>
      <c r="B513" s="8" t="s">
        <v>1229</v>
      </c>
      <c r="C513" s="8" t="s">
        <v>1229</v>
      </c>
      <c r="D513" s="8" t="s">
        <v>862</v>
      </c>
      <c r="E513" s="8">
        <v>4</v>
      </c>
      <c r="F513" s="8" t="s">
        <v>1213</v>
      </c>
      <c r="G513" s="8">
        <v>1</v>
      </c>
      <c r="H513" s="8" t="s">
        <v>657</v>
      </c>
      <c r="I513" s="8">
        <v>3</v>
      </c>
      <c r="J513" s="8" t="s">
        <v>658</v>
      </c>
      <c r="K513" s="8">
        <v>3</v>
      </c>
      <c r="L513" s="8" t="s">
        <v>1214</v>
      </c>
      <c r="M513" s="8">
        <v>3</v>
      </c>
      <c r="N513" s="8" t="s">
        <v>319</v>
      </c>
      <c r="O513" s="8" t="s">
        <v>1203</v>
      </c>
      <c r="P513" s="8" t="s">
        <v>1231</v>
      </c>
      <c r="Q513" s="114" t="s">
        <v>1229</v>
      </c>
      <c r="R513" s="114" t="s">
        <v>1229</v>
      </c>
      <c r="S513" s="8"/>
    </row>
    <row r="514" spans="1:19" ht="18" customHeight="1" x14ac:dyDescent="0.3">
      <c r="A514" s="8" t="s">
        <v>1228</v>
      </c>
      <c r="B514" s="8" t="s">
        <v>1229</v>
      </c>
      <c r="C514" s="8" t="s">
        <v>1229</v>
      </c>
      <c r="D514" s="8" t="s">
        <v>862</v>
      </c>
      <c r="E514" s="8">
        <v>4</v>
      </c>
      <c r="F514" s="8" t="s">
        <v>1213</v>
      </c>
      <c r="G514" s="8">
        <v>1</v>
      </c>
      <c r="H514" s="8" t="s">
        <v>657</v>
      </c>
      <c r="I514" s="8">
        <v>3</v>
      </c>
      <c r="J514" s="8" t="s">
        <v>658</v>
      </c>
      <c r="K514" s="8">
        <v>3</v>
      </c>
      <c r="L514" s="8" t="s">
        <v>1214</v>
      </c>
      <c r="M514" s="8">
        <v>3</v>
      </c>
      <c r="N514" s="8" t="s">
        <v>78</v>
      </c>
      <c r="O514" s="8" t="s">
        <v>1119</v>
      </c>
      <c r="P514" s="8" t="s">
        <v>1231</v>
      </c>
      <c r="Q514" s="114" t="s">
        <v>1229</v>
      </c>
      <c r="R514" s="114" t="s">
        <v>1229</v>
      </c>
      <c r="S514" s="8"/>
    </row>
    <row r="515" spans="1:19" ht="18" customHeight="1" x14ac:dyDescent="0.3">
      <c r="A515" s="8" t="s">
        <v>1228</v>
      </c>
      <c r="B515" s="8" t="s">
        <v>1229</v>
      </c>
      <c r="C515" s="8" t="s">
        <v>1229</v>
      </c>
      <c r="D515" s="8" t="s">
        <v>862</v>
      </c>
      <c r="E515" s="8">
        <v>4</v>
      </c>
      <c r="F515" s="8" t="s">
        <v>1213</v>
      </c>
      <c r="G515" s="8">
        <v>1</v>
      </c>
      <c r="H515" s="8" t="s">
        <v>657</v>
      </c>
      <c r="I515" s="8">
        <v>3</v>
      </c>
      <c r="J515" s="8" t="s">
        <v>658</v>
      </c>
      <c r="K515" s="8">
        <v>3</v>
      </c>
      <c r="L515" s="8" t="s">
        <v>1214</v>
      </c>
      <c r="M515" s="8">
        <v>3</v>
      </c>
      <c r="N515" s="8" t="s">
        <v>78</v>
      </c>
      <c r="O515" s="8" t="s">
        <v>1121</v>
      </c>
      <c r="P515" s="8" t="s">
        <v>1231</v>
      </c>
      <c r="Q515" s="114" t="s">
        <v>1229</v>
      </c>
      <c r="R515" s="114" t="s">
        <v>1229</v>
      </c>
      <c r="S515" s="8"/>
    </row>
    <row r="516" spans="1:19" ht="18" customHeight="1" x14ac:dyDescent="0.3">
      <c r="A516" s="8" t="s">
        <v>1228</v>
      </c>
      <c r="B516" s="8" t="s">
        <v>1229</v>
      </c>
      <c r="C516" s="8" t="s">
        <v>1229</v>
      </c>
      <c r="D516" s="8" t="s">
        <v>862</v>
      </c>
      <c r="E516" s="8">
        <v>4</v>
      </c>
      <c r="F516" s="8" t="s">
        <v>1213</v>
      </c>
      <c r="G516" s="8">
        <v>1</v>
      </c>
      <c r="H516" s="8" t="s">
        <v>657</v>
      </c>
      <c r="I516" s="8">
        <v>3</v>
      </c>
      <c r="J516" s="8" t="s">
        <v>658</v>
      </c>
      <c r="K516" s="8">
        <v>3</v>
      </c>
      <c r="L516" s="8" t="s">
        <v>1214</v>
      </c>
      <c r="M516" s="8">
        <v>3</v>
      </c>
      <c r="N516" s="8" t="s">
        <v>78</v>
      </c>
      <c r="O516" s="8" t="s">
        <v>1122</v>
      </c>
      <c r="P516" s="8" t="s">
        <v>1231</v>
      </c>
      <c r="Q516" s="114" t="s">
        <v>1229</v>
      </c>
      <c r="R516" s="114" t="s">
        <v>1229</v>
      </c>
      <c r="S516" s="8"/>
    </row>
    <row r="517" spans="1:19" ht="18" customHeight="1" x14ac:dyDescent="0.3">
      <c r="A517" s="8" t="s">
        <v>1228</v>
      </c>
      <c r="B517" s="8" t="s">
        <v>1229</v>
      </c>
      <c r="C517" s="8" t="s">
        <v>1229</v>
      </c>
      <c r="D517" s="8" t="s">
        <v>862</v>
      </c>
      <c r="E517" s="8">
        <v>4</v>
      </c>
      <c r="F517" s="8" t="s">
        <v>1213</v>
      </c>
      <c r="G517" s="8">
        <v>1</v>
      </c>
      <c r="H517" s="8" t="s">
        <v>657</v>
      </c>
      <c r="I517" s="8">
        <v>3</v>
      </c>
      <c r="J517" s="8" t="s">
        <v>658</v>
      </c>
      <c r="K517" s="8">
        <v>3</v>
      </c>
      <c r="L517" s="8" t="s">
        <v>1214</v>
      </c>
      <c r="M517" s="8">
        <v>3</v>
      </c>
      <c r="N517" s="8" t="s">
        <v>78</v>
      </c>
      <c r="O517" s="8" t="s">
        <v>1124</v>
      </c>
      <c r="P517" s="8" t="s">
        <v>1231</v>
      </c>
      <c r="Q517" s="114" t="s">
        <v>1229</v>
      </c>
      <c r="R517" s="114" t="s">
        <v>1229</v>
      </c>
      <c r="S517" s="8"/>
    </row>
    <row r="518" spans="1:19" ht="18" customHeight="1" x14ac:dyDescent="0.3">
      <c r="A518" s="8" t="s">
        <v>1228</v>
      </c>
      <c r="B518" s="8" t="s">
        <v>1229</v>
      </c>
      <c r="C518" s="8" t="s">
        <v>1229</v>
      </c>
      <c r="D518" s="8" t="s">
        <v>862</v>
      </c>
      <c r="E518" s="8">
        <v>4</v>
      </c>
      <c r="F518" s="8" t="s">
        <v>1213</v>
      </c>
      <c r="G518" s="8">
        <v>1</v>
      </c>
      <c r="H518" s="8" t="s">
        <v>657</v>
      </c>
      <c r="I518" s="8">
        <v>3</v>
      </c>
      <c r="J518" s="8" t="s">
        <v>658</v>
      </c>
      <c r="K518" s="8">
        <v>3</v>
      </c>
      <c r="L518" s="8" t="s">
        <v>1214</v>
      </c>
      <c r="M518" s="8">
        <v>3</v>
      </c>
      <c r="N518" s="8" t="s">
        <v>78</v>
      </c>
      <c r="O518" s="8" t="s">
        <v>1133</v>
      </c>
      <c r="P518" s="8" t="s">
        <v>1231</v>
      </c>
      <c r="Q518" s="114" t="s">
        <v>1229</v>
      </c>
      <c r="R518" s="114" t="s">
        <v>1229</v>
      </c>
      <c r="S518" s="8"/>
    </row>
    <row r="519" spans="1:19" ht="18" customHeight="1" x14ac:dyDescent="0.3">
      <c r="A519" s="8" t="s">
        <v>1228</v>
      </c>
      <c r="B519" s="8" t="s">
        <v>1229</v>
      </c>
      <c r="C519" s="8" t="s">
        <v>1229</v>
      </c>
      <c r="D519" s="8" t="s">
        <v>862</v>
      </c>
      <c r="E519" s="8">
        <v>4</v>
      </c>
      <c r="F519" s="8" t="s">
        <v>1213</v>
      </c>
      <c r="G519" s="8">
        <v>1</v>
      </c>
      <c r="H519" s="8" t="s">
        <v>657</v>
      </c>
      <c r="I519" s="8">
        <v>3</v>
      </c>
      <c r="J519" s="8" t="s">
        <v>658</v>
      </c>
      <c r="K519" s="8">
        <v>3</v>
      </c>
      <c r="L519" s="8" t="s">
        <v>1214</v>
      </c>
      <c r="M519" s="8">
        <v>3</v>
      </c>
      <c r="N519" s="8" t="s">
        <v>78</v>
      </c>
      <c r="O519" s="8" t="s">
        <v>1134</v>
      </c>
      <c r="P519" s="8" t="s">
        <v>1231</v>
      </c>
      <c r="Q519" s="114" t="s">
        <v>1229</v>
      </c>
      <c r="R519" s="114" t="s">
        <v>1229</v>
      </c>
      <c r="S519" s="8"/>
    </row>
    <row r="520" spans="1:19" ht="18" customHeight="1" x14ac:dyDescent="0.3">
      <c r="A520" s="8" t="s">
        <v>1228</v>
      </c>
      <c r="B520" s="8" t="s">
        <v>1229</v>
      </c>
      <c r="C520" s="8" t="s">
        <v>1229</v>
      </c>
      <c r="D520" s="8" t="s">
        <v>862</v>
      </c>
      <c r="E520" s="8">
        <v>4</v>
      </c>
      <c r="F520" s="8" t="s">
        <v>1213</v>
      </c>
      <c r="G520" s="8">
        <v>1</v>
      </c>
      <c r="H520" s="8" t="s">
        <v>657</v>
      </c>
      <c r="I520" s="8">
        <v>3</v>
      </c>
      <c r="J520" s="8" t="s">
        <v>658</v>
      </c>
      <c r="K520" s="8">
        <v>3</v>
      </c>
      <c r="L520" s="8" t="s">
        <v>1214</v>
      </c>
      <c r="M520" s="8">
        <v>3</v>
      </c>
      <c r="N520" s="8" t="s">
        <v>78</v>
      </c>
      <c r="O520" s="8" t="s">
        <v>1135</v>
      </c>
      <c r="P520" s="8" t="s">
        <v>1231</v>
      </c>
      <c r="Q520" s="114" t="s">
        <v>1229</v>
      </c>
      <c r="R520" s="114" t="s">
        <v>1229</v>
      </c>
      <c r="S520" s="8"/>
    </row>
    <row r="521" spans="1:19" ht="18" customHeight="1" x14ac:dyDescent="0.3">
      <c r="A521" s="8" t="s">
        <v>1228</v>
      </c>
      <c r="B521" s="8" t="s">
        <v>1229</v>
      </c>
      <c r="C521" s="8" t="s">
        <v>1229</v>
      </c>
      <c r="D521" s="8" t="s">
        <v>862</v>
      </c>
      <c r="E521" s="8">
        <v>4</v>
      </c>
      <c r="F521" s="8" t="s">
        <v>1213</v>
      </c>
      <c r="G521" s="8">
        <v>1</v>
      </c>
      <c r="H521" s="8" t="s">
        <v>657</v>
      </c>
      <c r="I521" s="8">
        <v>3</v>
      </c>
      <c r="J521" s="8" t="s">
        <v>658</v>
      </c>
      <c r="K521" s="8">
        <v>3</v>
      </c>
      <c r="L521" s="8" t="s">
        <v>1214</v>
      </c>
      <c r="M521" s="8">
        <v>3</v>
      </c>
      <c r="N521" s="8" t="s">
        <v>78</v>
      </c>
      <c r="O521" s="8" t="s">
        <v>1136</v>
      </c>
      <c r="P521" s="8" t="s">
        <v>1231</v>
      </c>
      <c r="Q521" s="114" t="s">
        <v>1229</v>
      </c>
      <c r="R521" s="114" t="s">
        <v>1229</v>
      </c>
      <c r="S521" s="8"/>
    </row>
    <row r="522" spans="1:19" ht="18" customHeight="1" x14ac:dyDescent="0.3">
      <c r="A522" s="8" t="s">
        <v>1228</v>
      </c>
      <c r="B522" s="8" t="s">
        <v>1229</v>
      </c>
      <c r="C522" s="8" t="s">
        <v>1229</v>
      </c>
      <c r="D522" s="8" t="s">
        <v>862</v>
      </c>
      <c r="E522" s="8">
        <v>4</v>
      </c>
      <c r="F522" s="8" t="s">
        <v>1213</v>
      </c>
      <c r="G522" s="8">
        <v>1</v>
      </c>
      <c r="H522" s="8" t="s">
        <v>657</v>
      </c>
      <c r="I522" s="8">
        <v>3</v>
      </c>
      <c r="J522" s="8" t="s">
        <v>658</v>
      </c>
      <c r="K522" s="8">
        <v>3</v>
      </c>
      <c r="L522" s="8" t="s">
        <v>1214</v>
      </c>
      <c r="M522" s="8">
        <v>3</v>
      </c>
      <c r="N522" s="8" t="s">
        <v>78</v>
      </c>
      <c r="O522" s="8" t="s">
        <v>1137</v>
      </c>
      <c r="P522" s="8" t="s">
        <v>1231</v>
      </c>
      <c r="Q522" s="114" t="s">
        <v>1229</v>
      </c>
      <c r="R522" s="114" t="s">
        <v>1229</v>
      </c>
      <c r="S522" s="8"/>
    </row>
    <row r="523" spans="1:19" ht="18" customHeight="1" x14ac:dyDescent="0.3">
      <c r="A523" s="8" t="s">
        <v>1228</v>
      </c>
      <c r="B523" s="8" t="s">
        <v>1229</v>
      </c>
      <c r="C523" s="8" t="s">
        <v>1229</v>
      </c>
      <c r="D523" s="8" t="s">
        <v>862</v>
      </c>
      <c r="E523" s="8">
        <v>4</v>
      </c>
      <c r="F523" s="8" t="s">
        <v>1213</v>
      </c>
      <c r="G523" s="8">
        <v>1</v>
      </c>
      <c r="H523" s="8" t="s">
        <v>657</v>
      </c>
      <c r="I523" s="8">
        <v>3</v>
      </c>
      <c r="J523" s="8" t="s">
        <v>658</v>
      </c>
      <c r="K523" s="8">
        <v>3</v>
      </c>
      <c r="L523" s="8" t="s">
        <v>1214</v>
      </c>
      <c r="M523" s="8">
        <v>3</v>
      </c>
      <c r="N523" s="8" t="s">
        <v>78</v>
      </c>
      <c r="O523" s="8" t="s">
        <v>1138</v>
      </c>
      <c r="P523" s="8" t="s">
        <v>1231</v>
      </c>
      <c r="Q523" s="114" t="s">
        <v>1229</v>
      </c>
      <c r="R523" s="114" t="s">
        <v>1229</v>
      </c>
      <c r="S523" s="8"/>
    </row>
    <row r="524" spans="1:19" ht="18" customHeight="1" x14ac:dyDescent="0.3">
      <c r="A524" s="8" t="s">
        <v>1228</v>
      </c>
      <c r="B524" s="8" t="s">
        <v>1229</v>
      </c>
      <c r="C524" s="8" t="s">
        <v>1229</v>
      </c>
      <c r="D524" s="8" t="s">
        <v>862</v>
      </c>
      <c r="E524" s="8">
        <v>4</v>
      </c>
      <c r="F524" s="8" t="s">
        <v>1213</v>
      </c>
      <c r="G524" s="8">
        <v>1</v>
      </c>
      <c r="H524" s="8" t="s">
        <v>657</v>
      </c>
      <c r="I524" s="8">
        <v>3</v>
      </c>
      <c r="J524" s="8" t="s">
        <v>658</v>
      </c>
      <c r="K524" s="8">
        <v>3</v>
      </c>
      <c r="L524" s="8" t="s">
        <v>1214</v>
      </c>
      <c r="M524" s="8">
        <v>3</v>
      </c>
      <c r="N524" s="8" t="s">
        <v>78</v>
      </c>
      <c r="O524" s="8" t="s">
        <v>1139</v>
      </c>
      <c r="P524" s="8" t="s">
        <v>1231</v>
      </c>
      <c r="Q524" s="114" t="s">
        <v>1229</v>
      </c>
      <c r="R524" s="114" t="s">
        <v>1229</v>
      </c>
      <c r="S524" s="8"/>
    </row>
    <row r="525" spans="1:19" ht="18" customHeight="1" x14ac:dyDescent="0.3">
      <c r="A525" s="8" t="s">
        <v>1228</v>
      </c>
      <c r="B525" s="8" t="s">
        <v>1229</v>
      </c>
      <c r="C525" s="8" t="s">
        <v>1229</v>
      </c>
      <c r="D525" s="8" t="s">
        <v>862</v>
      </c>
      <c r="E525" s="8">
        <v>4</v>
      </c>
      <c r="F525" s="8" t="s">
        <v>1213</v>
      </c>
      <c r="G525" s="8">
        <v>1</v>
      </c>
      <c r="H525" s="8" t="s">
        <v>657</v>
      </c>
      <c r="I525" s="8">
        <v>3</v>
      </c>
      <c r="J525" s="8" t="s">
        <v>658</v>
      </c>
      <c r="K525" s="8">
        <v>3</v>
      </c>
      <c r="L525" s="8" t="s">
        <v>1214</v>
      </c>
      <c r="M525" s="8">
        <v>3</v>
      </c>
      <c r="N525" s="8" t="s">
        <v>318</v>
      </c>
      <c r="O525" s="8" t="s">
        <v>1194</v>
      </c>
      <c r="P525" s="8" t="s">
        <v>1231</v>
      </c>
      <c r="Q525" s="114" t="s">
        <v>1229</v>
      </c>
      <c r="R525" s="114" t="s">
        <v>1229</v>
      </c>
      <c r="S525" s="8"/>
    </row>
    <row r="526" spans="1:19" ht="18" customHeight="1" x14ac:dyDescent="0.3">
      <c r="A526" s="8" t="s">
        <v>1228</v>
      </c>
      <c r="B526" s="8" t="s">
        <v>1229</v>
      </c>
      <c r="C526" s="8" t="s">
        <v>1229</v>
      </c>
      <c r="D526" s="8" t="s">
        <v>862</v>
      </c>
      <c r="E526" s="8">
        <v>4</v>
      </c>
      <c r="F526" s="8" t="s">
        <v>1213</v>
      </c>
      <c r="G526" s="8">
        <v>1</v>
      </c>
      <c r="H526" s="8" t="s">
        <v>657</v>
      </c>
      <c r="I526" s="8">
        <v>3</v>
      </c>
      <c r="J526" s="8" t="s">
        <v>658</v>
      </c>
      <c r="K526" s="8">
        <v>3</v>
      </c>
      <c r="L526" s="8" t="s">
        <v>1214</v>
      </c>
      <c r="M526" s="8">
        <v>3</v>
      </c>
      <c r="N526" s="8" t="s">
        <v>318</v>
      </c>
      <c r="O526" s="8" t="s">
        <v>1195</v>
      </c>
      <c r="P526" s="8" t="s">
        <v>1231</v>
      </c>
      <c r="Q526" s="114" t="s">
        <v>1229</v>
      </c>
      <c r="R526" s="114" t="s">
        <v>1229</v>
      </c>
      <c r="S526" s="8"/>
    </row>
    <row r="527" spans="1:19" ht="18" customHeight="1" x14ac:dyDescent="0.3">
      <c r="A527" s="8" t="s">
        <v>1228</v>
      </c>
      <c r="B527" s="8" t="s">
        <v>1229</v>
      </c>
      <c r="C527" s="8" t="s">
        <v>1229</v>
      </c>
      <c r="D527" s="8" t="s">
        <v>862</v>
      </c>
      <c r="E527" s="8">
        <v>4</v>
      </c>
      <c r="F527" s="8" t="s">
        <v>1213</v>
      </c>
      <c r="G527" s="8">
        <v>1</v>
      </c>
      <c r="H527" s="8" t="s">
        <v>657</v>
      </c>
      <c r="I527" s="8">
        <v>3</v>
      </c>
      <c r="J527" s="8" t="s">
        <v>658</v>
      </c>
      <c r="K527" s="8">
        <v>3</v>
      </c>
      <c r="L527" s="8" t="s">
        <v>1214</v>
      </c>
      <c r="M527" s="8">
        <v>3</v>
      </c>
      <c r="N527" s="8" t="s">
        <v>318</v>
      </c>
      <c r="O527" s="8" t="s">
        <v>1196</v>
      </c>
      <c r="P527" s="8" t="s">
        <v>1231</v>
      </c>
      <c r="Q527" s="114" t="s">
        <v>1229</v>
      </c>
      <c r="R527" s="114" t="s">
        <v>1229</v>
      </c>
      <c r="S527" s="8"/>
    </row>
    <row r="528" spans="1:19" ht="18" customHeight="1" x14ac:dyDescent="0.3">
      <c r="A528" s="8" t="s">
        <v>1228</v>
      </c>
      <c r="B528" s="8" t="s">
        <v>1229</v>
      </c>
      <c r="C528" s="8" t="s">
        <v>1229</v>
      </c>
      <c r="D528" s="8" t="s">
        <v>862</v>
      </c>
      <c r="E528" s="8">
        <v>4</v>
      </c>
      <c r="F528" s="8" t="s">
        <v>1213</v>
      </c>
      <c r="G528" s="8">
        <v>1</v>
      </c>
      <c r="H528" s="8" t="s">
        <v>657</v>
      </c>
      <c r="I528" s="8">
        <v>3</v>
      </c>
      <c r="J528" s="8" t="s">
        <v>658</v>
      </c>
      <c r="K528" s="8">
        <v>3</v>
      </c>
      <c r="L528" s="8" t="s">
        <v>1214</v>
      </c>
      <c r="M528" s="8">
        <v>3</v>
      </c>
      <c r="N528" s="8" t="s">
        <v>318</v>
      </c>
      <c r="O528" s="8" t="s">
        <v>1204</v>
      </c>
      <c r="P528" s="8" t="s">
        <v>1231</v>
      </c>
      <c r="Q528" s="114" t="s">
        <v>1229</v>
      </c>
      <c r="R528" s="114" t="s">
        <v>1229</v>
      </c>
      <c r="S528" s="8"/>
    </row>
    <row r="529" spans="1:19" ht="18" customHeight="1" x14ac:dyDescent="0.3">
      <c r="A529" s="8" t="s">
        <v>1232</v>
      </c>
      <c r="B529" s="8" t="s">
        <v>1233</v>
      </c>
      <c r="C529" s="8" t="s">
        <v>1233</v>
      </c>
      <c r="D529" s="8" t="s">
        <v>862</v>
      </c>
      <c r="E529" s="8">
        <v>4</v>
      </c>
      <c r="F529" s="8" t="s">
        <v>1213</v>
      </c>
      <c r="G529" s="8">
        <v>1</v>
      </c>
      <c r="H529" s="8" t="s">
        <v>657</v>
      </c>
      <c r="I529" s="8">
        <v>3</v>
      </c>
      <c r="J529" s="8" t="s">
        <v>658</v>
      </c>
      <c r="K529" s="8">
        <v>3</v>
      </c>
      <c r="L529" s="8" t="s">
        <v>1214</v>
      </c>
      <c r="M529" s="8">
        <v>3</v>
      </c>
      <c r="N529" s="8" t="s">
        <v>317</v>
      </c>
      <c r="O529" s="8" t="s">
        <v>1040</v>
      </c>
      <c r="P529" s="8" t="s">
        <v>1234</v>
      </c>
      <c r="Q529" s="114" t="s">
        <v>1233</v>
      </c>
      <c r="R529" s="114" t="s">
        <v>1233</v>
      </c>
      <c r="S529" s="8"/>
    </row>
    <row r="530" spans="1:19" ht="18" customHeight="1" x14ac:dyDescent="0.3">
      <c r="A530" s="8" t="s">
        <v>1232</v>
      </c>
      <c r="B530" s="8" t="s">
        <v>1233</v>
      </c>
      <c r="C530" s="8" t="s">
        <v>1233</v>
      </c>
      <c r="D530" s="8" t="s">
        <v>862</v>
      </c>
      <c r="E530" s="8">
        <v>4</v>
      </c>
      <c r="F530" s="8" t="s">
        <v>1213</v>
      </c>
      <c r="G530" s="8">
        <v>1</v>
      </c>
      <c r="H530" s="8" t="s">
        <v>657</v>
      </c>
      <c r="I530" s="8">
        <v>3</v>
      </c>
      <c r="J530" s="8" t="s">
        <v>658</v>
      </c>
      <c r="K530" s="8">
        <v>3</v>
      </c>
      <c r="L530" s="8" t="s">
        <v>1214</v>
      </c>
      <c r="M530" s="8">
        <v>3</v>
      </c>
      <c r="N530" s="8" t="s">
        <v>317</v>
      </c>
      <c r="O530" s="8" t="s">
        <v>1105</v>
      </c>
      <c r="P530" s="8" t="s">
        <v>1234</v>
      </c>
      <c r="Q530" s="114" t="s">
        <v>1233</v>
      </c>
      <c r="R530" s="114" t="s">
        <v>1233</v>
      </c>
      <c r="S530" s="8"/>
    </row>
    <row r="531" spans="1:19" ht="18" customHeight="1" x14ac:dyDescent="0.3">
      <c r="A531" s="8" t="s">
        <v>1232</v>
      </c>
      <c r="B531" s="8" t="s">
        <v>1233</v>
      </c>
      <c r="C531" s="8" t="s">
        <v>1233</v>
      </c>
      <c r="D531" s="8" t="s">
        <v>862</v>
      </c>
      <c r="E531" s="8">
        <v>4</v>
      </c>
      <c r="F531" s="8" t="s">
        <v>1213</v>
      </c>
      <c r="G531" s="8">
        <v>1</v>
      </c>
      <c r="H531" s="8" t="s">
        <v>657</v>
      </c>
      <c r="I531" s="8">
        <v>3</v>
      </c>
      <c r="J531" s="8" t="s">
        <v>658</v>
      </c>
      <c r="K531" s="8">
        <v>3</v>
      </c>
      <c r="L531" s="8" t="s">
        <v>1214</v>
      </c>
      <c r="M531" s="8">
        <v>3</v>
      </c>
      <c r="N531" s="8" t="s">
        <v>317</v>
      </c>
      <c r="O531" s="8" t="s">
        <v>1106</v>
      </c>
      <c r="P531" s="8" t="s">
        <v>1234</v>
      </c>
      <c r="Q531" s="114" t="s">
        <v>1233</v>
      </c>
      <c r="R531" s="114" t="s">
        <v>1233</v>
      </c>
      <c r="S531" s="8"/>
    </row>
    <row r="532" spans="1:19" ht="18" customHeight="1" x14ac:dyDescent="0.3">
      <c r="A532" s="8" t="s">
        <v>1232</v>
      </c>
      <c r="B532" s="8" t="s">
        <v>1233</v>
      </c>
      <c r="C532" s="8" t="s">
        <v>1233</v>
      </c>
      <c r="D532" s="8" t="s">
        <v>862</v>
      </c>
      <c r="E532" s="8">
        <v>4</v>
      </c>
      <c r="F532" s="8" t="s">
        <v>1213</v>
      </c>
      <c r="G532" s="8">
        <v>1</v>
      </c>
      <c r="H532" s="8" t="s">
        <v>657</v>
      </c>
      <c r="I532" s="8">
        <v>3</v>
      </c>
      <c r="J532" s="8" t="s">
        <v>658</v>
      </c>
      <c r="K532" s="8">
        <v>3</v>
      </c>
      <c r="L532" s="8" t="s">
        <v>1214</v>
      </c>
      <c r="M532" s="8">
        <v>3</v>
      </c>
      <c r="N532" s="8" t="s">
        <v>317</v>
      </c>
      <c r="O532" s="8" t="s">
        <v>1107</v>
      </c>
      <c r="P532" s="8" t="s">
        <v>1234</v>
      </c>
      <c r="Q532" s="114" t="s">
        <v>1233</v>
      </c>
      <c r="R532" s="114" t="s">
        <v>1233</v>
      </c>
      <c r="S532" s="8"/>
    </row>
    <row r="533" spans="1:19" ht="18" customHeight="1" x14ac:dyDescent="0.3">
      <c r="A533" s="8" t="s">
        <v>1232</v>
      </c>
      <c r="B533" s="8" t="s">
        <v>1233</v>
      </c>
      <c r="C533" s="8" t="s">
        <v>1233</v>
      </c>
      <c r="D533" s="8" t="s">
        <v>862</v>
      </c>
      <c r="E533" s="8">
        <v>4</v>
      </c>
      <c r="F533" s="8" t="s">
        <v>1213</v>
      </c>
      <c r="G533" s="8">
        <v>1</v>
      </c>
      <c r="H533" s="8" t="s">
        <v>657</v>
      </c>
      <c r="I533" s="8">
        <v>3</v>
      </c>
      <c r="J533" s="8" t="s">
        <v>658</v>
      </c>
      <c r="K533" s="8">
        <v>3</v>
      </c>
      <c r="L533" s="8" t="s">
        <v>1214</v>
      </c>
      <c r="M533" s="8">
        <v>3</v>
      </c>
      <c r="N533" s="8" t="s">
        <v>317</v>
      </c>
      <c r="O533" s="8" t="s">
        <v>1108</v>
      </c>
      <c r="P533" s="8" t="s">
        <v>1234</v>
      </c>
      <c r="Q533" s="114" t="s">
        <v>1233</v>
      </c>
      <c r="R533" s="114" t="s">
        <v>1233</v>
      </c>
      <c r="S533" s="8"/>
    </row>
    <row r="534" spans="1:19" ht="18" customHeight="1" x14ac:dyDescent="0.3">
      <c r="A534" s="8" t="s">
        <v>1232</v>
      </c>
      <c r="B534" s="8" t="s">
        <v>1233</v>
      </c>
      <c r="C534" s="8" t="s">
        <v>1233</v>
      </c>
      <c r="D534" s="8" t="s">
        <v>862</v>
      </c>
      <c r="E534" s="8">
        <v>4</v>
      </c>
      <c r="F534" s="8" t="s">
        <v>1213</v>
      </c>
      <c r="G534" s="8">
        <v>1</v>
      </c>
      <c r="H534" s="8" t="s">
        <v>657</v>
      </c>
      <c r="I534" s="8">
        <v>3</v>
      </c>
      <c r="J534" s="8" t="s">
        <v>658</v>
      </c>
      <c r="K534" s="8">
        <v>3</v>
      </c>
      <c r="L534" s="8" t="s">
        <v>1214</v>
      </c>
      <c r="M534" s="8">
        <v>3</v>
      </c>
      <c r="N534" s="8" t="s">
        <v>317</v>
      </c>
      <c r="O534" s="8" t="s">
        <v>1109</v>
      </c>
      <c r="P534" s="8" t="s">
        <v>1234</v>
      </c>
      <c r="Q534" s="114" t="s">
        <v>1233</v>
      </c>
      <c r="R534" s="114" t="s">
        <v>1233</v>
      </c>
      <c r="S534" s="8"/>
    </row>
    <row r="535" spans="1:19" ht="18" customHeight="1" x14ac:dyDescent="0.3">
      <c r="A535" s="8" t="s">
        <v>1232</v>
      </c>
      <c r="B535" s="8" t="s">
        <v>1233</v>
      </c>
      <c r="C535" s="8" t="s">
        <v>1233</v>
      </c>
      <c r="D535" s="8" t="s">
        <v>862</v>
      </c>
      <c r="E535" s="8">
        <v>4</v>
      </c>
      <c r="F535" s="8" t="s">
        <v>1213</v>
      </c>
      <c r="G535" s="8">
        <v>1</v>
      </c>
      <c r="H535" s="8" t="s">
        <v>657</v>
      </c>
      <c r="I535" s="8">
        <v>3</v>
      </c>
      <c r="J535" s="8" t="s">
        <v>658</v>
      </c>
      <c r="K535" s="8">
        <v>3</v>
      </c>
      <c r="L535" s="8" t="s">
        <v>1214</v>
      </c>
      <c r="M535" s="8">
        <v>3</v>
      </c>
      <c r="N535" s="8" t="s">
        <v>317</v>
      </c>
      <c r="O535" s="8" t="s">
        <v>1110</v>
      </c>
      <c r="P535" s="8" t="s">
        <v>1234</v>
      </c>
      <c r="Q535" s="114" t="s">
        <v>1233</v>
      </c>
      <c r="R535" s="114" t="s">
        <v>1233</v>
      </c>
      <c r="S535" s="8"/>
    </row>
    <row r="536" spans="1:19" ht="18" customHeight="1" x14ac:dyDescent="0.3">
      <c r="A536" s="8" t="s">
        <v>1232</v>
      </c>
      <c r="B536" s="8" t="s">
        <v>1233</v>
      </c>
      <c r="C536" s="8" t="s">
        <v>1233</v>
      </c>
      <c r="D536" s="8" t="s">
        <v>862</v>
      </c>
      <c r="E536" s="8">
        <v>4</v>
      </c>
      <c r="F536" s="8" t="s">
        <v>1213</v>
      </c>
      <c r="G536" s="8">
        <v>1</v>
      </c>
      <c r="H536" s="8" t="s">
        <v>657</v>
      </c>
      <c r="I536" s="8">
        <v>3</v>
      </c>
      <c r="J536" s="8" t="s">
        <v>658</v>
      </c>
      <c r="K536" s="8">
        <v>3</v>
      </c>
      <c r="L536" s="8" t="s">
        <v>1214</v>
      </c>
      <c r="M536" s="8">
        <v>3</v>
      </c>
      <c r="N536" s="8" t="s">
        <v>317</v>
      </c>
      <c r="O536" s="8" t="s">
        <v>1146</v>
      </c>
      <c r="P536" s="8" t="s">
        <v>1234</v>
      </c>
      <c r="Q536" s="114" t="s">
        <v>1233</v>
      </c>
      <c r="R536" s="114" t="s">
        <v>1233</v>
      </c>
      <c r="S536" s="8"/>
    </row>
    <row r="537" spans="1:19" ht="18" customHeight="1" x14ac:dyDescent="0.3">
      <c r="A537" s="8" t="s">
        <v>1232</v>
      </c>
      <c r="B537" s="8" t="s">
        <v>1233</v>
      </c>
      <c r="C537" s="8" t="s">
        <v>1233</v>
      </c>
      <c r="D537" s="8" t="s">
        <v>862</v>
      </c>
      <c r="E537" s="8">
        <v>4</v>
      </c>
      <c r="F537" s="8" t="s">
        <v>1213</v>
      </c>
      <c r="G537" s="8">
        <v>1</v>
      </c>
      <c r="H537" s="8" t="s">
        <v>657</v>
      </c>
      <c r="I537" s="8">
        <v>3</v>
      </c>
      <c r="J537" s="8" t="s">
        <v>658</v>
      </c>
      <c r="K537" s="8">
        <v>3</v>
      </c>
      <c r="L537" s="8" t="s">
        <v>1214</v>
      </c>
      <c r="M537" s="8">
        <v>3</v>
      </c>
      <c r="N537" s="8" t="s">
        <v>317</v>
      </c>
      <c r="O537" s="8" t="s">
        <v>1147</v>
      </c>
      <c r="P537" s="8" t="s">
        <v>1234</v>
      </c>
      <c r="Q537" s="114" t="s">
        <v>1233</v>
      </c>
      <c r="R537" s="114" t="s">
        <v>1233</v>
      </c>
      <c r="S537" s="8"/>
    </row>
    <row r="538" spans="1:19" ht="18" customHeight="1" x14ac:dyDescent="0.3">
      <c r="A538" s="8" t="s">
        <v>1232</v>
      </c>
      <c r="B538" s="8" t="s">
        <v>1233</v>
      </c>
      <c r="C538" s="8" t="s">
        <v>1233</v>
      </c>
      <c r="D538" s="8" t="s">
        <v>862</v>
      </c>
      <c r="E538" s="8">
        <v>4</v>
      </c>
      <c r="F538" s="8" t="s">
        <v>1213</v>
      </c>
      <c r="G538" s="8">
        <v>1</v>
      </c>
      <c r="H538" s="8" t="s">
        <v>657</v>
      </c>
      <c r="I538" s="8">
        <v>3</v>
      </c>
      <c r="J538" s="8" t="s">
        <v>658</v>
      </c>
      <c r="K538" s="8">
        <v>3</v>
      </c>
      <c r="L538" s="8" t="s">
        <v>1214</v>
      </c>
      <c r="M538" s="8">
        <v>3</v>
      </c>
      <c r="N538" s="8" t="s">
        <v>317</v>
      </c>
      <c r="O538" s="8" t="s">
        <v>1149</v>
      </c>
      <c r="P538" s="8" t="s">
        <v>1234</v>
      </c>
      <c r="Q538" s="114" t="s">
        <v>1233</v>
      </c>
      <c r="R538" s="114" t="s">
        <v>1233</v>
      </c>
      <c r="S538" s="8"/>
    </row>
    <row r="539" spans="1:19" ht="18" customHeight="1" x14ac:dyDescent="0.3">
      <c r="A539" s="8" t="s">
        <v>1232</v>
      </c>
      <c r="B539" s="8" t="s">
        <v>1233</v>
      </c>
      <c r="C539" s="8" t="s">
        <v>1233</v>
      </c>
      <c r="D539" s="8" t="s">
        <v>862</v>
      </c>
      <c r="E539" s="8">
        <v>4</v>
      </c>
      <c r="F539" s="8" t="s">
        <v>1213</v>
      </c>
      <c r="G539" s="8">
        <v>1</v>
      </c>
      <c r="H539" s="8" t="s">
        <v>657</v>
      </c>
      <c r="I539" s="8">
        <v>3</v>
      </c>
      <c r="J539" s="8" t="s">
        <v>658</v>
      </c>
      <c r="K539" s="8">
        <v>3</v>
      </c>
      <c r="L539" s="8" t="s">
        <v>1214</v>
      </c>
      <c r="M539" s="8">
        <v>3</v>
      </c>
      <c r="N539" s="8" t="s">
        <v>317</v>
      </c>
      <c r="O539" s="8" t="s">
        <v>1179</v>
      </c>
      <c r="P539" s="8" t="s">
        <v>1234</v>
      </c>
      <c r="Q539" s="114" t="s">
        <v>1233</v>
      </c>
      <c r="R539" s="114" t="s">
        <v>1233</v>
      </c>
      <c r="S539" s="8"/>
    </row>
    <row r="540" spans="1:19" ht="18" customHeight="1" x14ac:dyDescent="0.3">
      <c r="A540" s="8" t="s">
        <v>1232</v>
      </c>
      <c r="B540" s="8" t="s">
        <v>1233</v>
      </c>
      <c r="C540" s="8" t="s">
        <v>1233</v>
      </c>
      <c r="D540" s="8" t="s">
        <v>862</v>
      </c>
      <c r="E540" s="8">
        <v>4</v>
      </c>
      <c r="F540" s="8" t="s">
        <v>1213</v>
      </c>
      <c r="G540" s="8">
        <v>1</v>
      </c>
      <c r="H540" s="8" t="s">
        <v>657</v>
      </c>
      <c r="I540" s="8">
        <v>3</v>
      </c>
      <c r="J540" s="8" t="s">
        <v>658</v>
      </c>
      <c r="K540" s="8">
        <v>3</v>
      </c>
      <c r="L540" s="8" t="s">
        <v>1214</v>
      </c>
      <c r="M540" s="8">
        <v>3</v>
      </c>
      <c r="N540" s="8" t="s">
        <v>319</v>
      </c>
      <c r="O540" s="8" t="s">
        <v>1148</v>
      </c>
      <c r="P540" s="8" t="s">
        <v>1234</v>
      </c>
      <c r="Q540" s="114" t="s">
        <v>1233</v>
      </c>
      <c r="R540" s="114" t="s">
        <v>1233</v>
      </c>
      <c r="S540" s="8"/>
    </row>
    <row r="541" spans="1:19" ht="18" customHeight="1" x14ac:dyDescent="0.3">
      <c r="A541" s="8" t="s">
        <v>1232</v>
      </c>
      <c r="B541" s="8" t="s">
        <v>1233</v>
      </c>
      <c r="C541" s="8" t="s">
        <v>1233</v>
      </c>
      <c r="D541" s="8" t="s">
        <v>862</v>
      </c>
      <c r="E541" s="8">
        <v>4</v>
      </c>
      <c r="F541" s="8" t="s">
        <v>1213</v>
      </c>
      <c r="G541" s="8">
        <v>1</v>
      </c>
      <c r="H541" s="8" t="s">
        <v>657</v>
      </c>
      <c r="I541" s="8">
        <v>3</v>
      </c>
      <c r="J541" s="8" t="s">
        <v>658</v>
      </c>
      <c r="K541" s="8">
        <v>3</v>
      </c>
      <c r="L541" s="8" t="s">
        <v>1214</v>
      </c>
      <c r="M541" s="8">
        <v>3</v>
      </c>
      <c r="N541" s="8" t="s">
        <v>318</v>
      </c>
      <c r="O541" s="8" t="s">
        <v>1150</v>
      </c>
      <c r="P541" s="8" t="s">
        <v>1234</v>
      </c>
      <c r="Q541" s="114" t="s">
        <v>1233</v>
      </c>
      <c r="R541" s="114" t="s">
        <v>1233</v>
      </c>
      <c r="S541" s="8"/>
    </row>
    <row r="542" spans="1:19" ht="18" customHeight="1" x14ac:dyDescent="0.3">
      <c r="A542" s="8" t="s">
        <v>1232</v>
      </c>
      <c r="B542" s="8" t="s">
        <v>1233</v>
      </c>
      <c r="C542" s="8" t="s">
        <v>1233</v>
      </c>
      <c r="D542" s="8" t="s">
        <v>862</v>
      </c>
      <c r="E542" s="8">
        <v>4</v>
      </c>
      <c r="F542" s="8" t="s">
        <v>1213</v>
      </c>
      <c r="G542" s="8">
        <v>1</v>
      </c>
      <c r="H542" s="8" t="s">
        <v>657</v>
      </c>
      <c r="I542" s="8">
        <v>3</v>
      </c>
      <c r="J542" s="8" t="s">
        <v>658</v>
      </c>
      <c r="K542" s="8">
        <v>3</v>
      </c>
      <c r="L542" s="8" t="s">
        <v>1214</v>
      </c>
      <c r="M542" s="8">
        <v>3</v>
      </c>
      <c r="N542" s="8" t="s">
        <v>318</v>
      </c>
      <c r="O542" s="8" t="s">
        <v>1160</v>
      </c>
      <c r="P542" s="8" t="s">
        <v>1234</v>
      </c>
      <c r="Q542" s="114" t="s">
        <v>1233</v>
      </c>
      <c r="R542" s="114" t="s">
        <v>1233</v>
      </c>
      <c r="S542" s="8"/>
    </row>
    <row r="543" spans="1:19" ht="18" customHeight="1" x14ac:dyDescent="0.3">
      <c r="A543" s="8" t="s">
        <v>1232</v>
      </c>
      <c r="B543" s="8" t="s">
        <v>1233</v>
      </c>
      <c r="C543" s="8" t="s">
        <v>1233</v>
      </c>
      <c r="D543" s="8" t="s">
        <v>862</v>
      </c>
      <c r="E543" s="8">
        <v>4</v>
      </c>
      <c r="F543" s="8" t="s">
        <v>1213</v>
      </c>
      <c r="G543" s="8">
        <v>1</v>
      </c>
      <c r="H543" s="8" t="s">
        <v>657</v>
      </c>
      <c r="I543" s="8">
        <v>3</v>
      </c>
      <c r="J543" s="8" t="s">
        <v>658</v>
      </c>
      <c r="K543" s="8">
        <v>3</v>
      </c>
      <c r="L543" s="8" t="s">
        <v>1214</v>
      </c>
      <c r="M543" s="8">
        <v>3</v>
      </c>
      <c r="N543" s="8" t="s">
        <v>318</v>
      </c>
      <c r="O543" s="8" t="s">
        <v>1184</v>
      </c>
      <c r="P543" s="8" t="s">
        <v>1234</v>
      </c>
      <c r="Q543" s="114" t="s">
        <v>1233</v>
      </c>
      <c r="R543" s="114" t="s">
        <v>1233</v>
      </c>
      <c r="S543" s="8"/>
    </row>
    <row r="544" spans="1:19" ht="18" customHeight="1" x14ac:dyDescent="0.3">
      <c r="A544" s="8" t="s">
        <v>1232</v>
      </c>
      <c r="B544" s="8" t="s">
        <v>1233</v>
      </c>
      <c r="C544" s="8" t="s">
        <v>1233</v>
      </c>
      <c r="D544" s="8" t="s">
        <v>862</v>
      </c>
      <c r="E544" s="8">
        <v>4</v>
      </c>
      <c r="F544" s="8" t="s">
        <v>1213</v>
      </c>
      <c r="G544" s="8">
        <v>1</v>
      </c>
      <c r="H544" s="8" t="s">
        <v>657</v>
      </c>
      <c r="I544" s="8">
        <v>3</v>
      </c>
      <c r="J544" s="8" t="s">
        <v>658</v>
      </c>
      <c r="K544" s="8">
        <v>3</v>
      </c>
      <c r="L544" s="8" t="s">
        <v>1214</v>
      </c>
      <c r="M544" s="8">
        <v>3</v>
      </c>
      <c r="N544" s="8" t="s">
        <v>318</v>
      </c>
      <c r="O544" s="8" t="s">
        <v>1185</v>
      </c>
      <c r="P544" s="8" t="s">
        <v>1234</v>
      </c>
      <c r="Q544" s="114" t="s">
        <v>1233</v>
      </c>
      <c r="R544" s="114" t="s">
        <v>1233</v>
      </c>
      <c r="S544" s="8"/>
    </row>
    <row r="545" spans="1:19" ht="18" customHeight="1" x14ac:dyDescent="0.3">
      <c r="A545" s="8" t="s">
        <v>1232</v>
      </c>
      <c r="B545" s="8" t="s">
        <v>1233</v>
      </c>
      <c r="C545" s="8" t="s">
        <v>1233</v>
      </c>
      <c r="D545" s="8" t="s">
        <v>862</v>
      </c>
      <c r="E545" s="8">
        <v>4</v>
      </c>
      <c r="F545" s="8" t="s">
        <v>1213</v>
      </c>
      <c r="G545" s="8">
        <v>1</v>
      </c>
      <c r="H545" s="8" t="s">
        <v>657</v>
      </c>
      <c r="I545" s="8">
        <v>3</v>
      </c>
      <c r="J545" s="8" t="s">
        <v>658</v>
      </c>
      <c r="K545" s="8">
        <v>3</v>
      </c>
      <c r="L545" s="8" t="s">
        <v>1214</v>
      </c>
      <c r="M545" s="8">
        <v>3</v>
      </c>
      <c r="N545" s="8" t="s">
        <v>318</v>
      </c>
      <c r="O545" s="8" t="s">
        <v>1186</v>
      </c>
      <c r="P545" s="8" t="s">
        <v>1234</v>
      </c>
      <c r="Q545" s="114" t="s">
        <v>1233</v>
      </c>
      <c r="R545" s="114" t="s">
        <v>1233</v>
      </c>
      <c r="S545" s="8"/>
    </row>
    <row r="546" spans="1:19" ht="18" customHeight="1" x14ac:dyDescent="0.3">
      <c r="A546" s="8" t="s">
        <v>1232</v>
      </c>
      <c r="B546" s="8" t="s">
        <v>1233</v>
      </c>
      <c r="C546" s="8" t="s">
        <v>1233</v>
      </c>
      <c r="D546" s="8" t="s">
        <v>862</v>
      </c>
      <c r="E546" s="8">
        <v>4</v>
      </c>
      <c r="F546" s="8" t="s">
        <v>1213</v>
      </c>
      <c r="G546" s="8">
        <v>1</v>
      </c>
      <c r="H546" s="8" t="s">
        <v>657</v>
      </c>
      <c r="I546" s="8">
        <v>3</v>
      </c>
      <c r="J546" s="8" t="s">
        <v>658</v>
      </c>
      <c r="K546" s="8">
        <v>3</v>
      </c>
      <c r="L546" s="8" t="s">
        <v>1214</v>
      </c>
      <c r="M546" s="8">
        <v>3</v>
      </c>
      <c r="N546" s="8" t="s">
        <v>318</v>
      </c>
      <c r="O546" s="8" t="s">
        <v>1187</v>
      </c>
      <c r="P546" s="8" t="s">
        <v>1234</v>
      </c>
      <c r="Q546" s="114" t="s">
        <v>1233</v>
      </c>
      <c r="R546" s="114" t="s">
        <v>1233</v>
      </c>
      <c r="S546" s="8"/>
    </row>
    <row r="547" spans="1:19" ht="18" customHeight="1" x14ac:dyDescent="0.3">
      <c r="A547" s="8" t="s">
        <v>1232</v>
      </c>
      <c r="B547" s="8" t="s">
        <v>1233</v>
      </c>
      <c r="C547" s="8" t="s">
        <v>1233</v>
      </c>
      <c r="D547" s="8" t="s">
        <v>862</v>
      </c>
      <c r="E547" s="8">
        <v>4</v>
      </c>
      <c r="F547" s="8" t="s">
        <v>1213</v>
      </c>
      <c r="G547" s="8">
        <v>1</v>
      </c>
      <c r="H547" s="8" t="s">
        <v>657</v>
      </c>
      <c r="I547" s="8">
        <v>3</v>
      </c>
      <c r="J547" s="8" t="s">
        <v>658</v>
      </c>
      <c r="K547" s="8">
        <v>3</v>
      </c>
      <c r="L547" s="8" t="s">
        <v>1214</v>
      </c>
      <c r="M547" s="8">
        <v>3</v>
      </c>
      <c r="N547" s="8" t="s">
        <v>318</v>
      </c>
      <c r="O547" s="8" t="s">
        <v>1188</v>
      </c>
      <c r="P547" s="8" t="s">
        <v>1234</v>
      </c>
      <c r="Q547" s="114" t="s">
        <v>1233</v>
      </c>
      <c r="R547" s="114" t="s">
        <v>1233</v>
      </c>
      <c r="S547" s="8"/>
    </row>
    <row r="548" spans="1:19" ht="18" customHeight="1" x14ac:dyDescent="0.3">
      <c r="A548" s="8" t="s">
        <v>1232</v>
      </c>
      <c r="B548" s="8" t="s">
        <v>1233</v>
      </c>
      <c r="C548" s="8" t="s">
        <v>1233</v>
      </c>
      <c r="D548" s="8" t="s">
        <v>862</v>
      </c>
      <c r="E548" s="8">
        <v>4</v>
      </c>
      <c r="F548" s="8" t="s">
        <v>1213</v>
      </c>
      <c r="G548" s="8">
        <v>1</v>
      </c>
      <c r="H548" s="8" t="s">
        <v>657</v>
      </c>
      <c r="I548" s="8">
        <v>3</v>
      </c>
      <c r="J548" s="8" t="s">
        <v>658</v>
      </c>
      <c r="K548" s="8">
        <v>3</v>
      </c>
      <c r="L548" s="8" t="s">
        <v>1214</v>
      </c>
      <c r="M548" s="8">
        <v>3</v>
      </c>
      <c r="N548" s="8" t="s">
        <v>318</v>
      </c>
      <c r="O548" s="8" t="s">
        <v>1190</v>
      </c>
      <c r="P548" s="8" t="s">
        <v>1234</v>
      </c>
      <c r="Q548" s="114" t="s">
        <v>1233</v>
      </c>
      <c r="R548" s="114" t="s">
        <v>1233</v>
      </c>
      <c r="S548" s="8"/>
    </row>
    <row r="549" spans="1:19" ht="18" customHeight="1" x14ac:dyDescent="0.3">
      <c r="A549" s="8" t="s">
        <v>1232</v>
      </c>
      <c r="B549" s="8" t="s">
        <v>1233</v>
      </c>
      <c r="C549" s="8" t="s">
        <v>1233</v>
      </c>
      <c r="D549" s="8" t="s">
        <v>862</v>
      </c>
      <c r="E549" s="8">
        <v>4</v>
      </c>
      <c r="F549" s="8" t="s">
        <v>1213</v>
      </c>
      <c r="G549" s="8">
        <v>1</v>
      </c>
      <c r="H549" s="8" t="s">
        <v>657</v>
      </c>
      <c r="I549" s="8">
        <v>3</v>
      </c>
      <c r="J549" s="8" t="s">
        <v>658</v>
      </c>
      <c r="K549" s="8">
        <v>3</v>
      </c>
      <c r="L549" s="8" t="s">
        <v>1214</v>
      </c>
      <c r="M549" s="8">
        <v>3</v>
      </c>
      <c r="N549" s="8" t="s">
        <v>318</v>
      </c>
      <c r="O549" s="8" t="s">
        <v>1191</v>
      </c>
      <c r="P549" s="8" t="s">
        <v>1234</v>
      </c>
      <c r="Q549" s="114" t="s">
        <v>1233</v>
      </c>
      <c r="R549" s="114" t="s">
        <v>1233</v>
      </c>
      <c r="S549" s="8"/>
    </row>
    <row r="550" spans="1:19" ht="18" customHeight="1" x14ac:dyDescent="0.3">
      <c r="A550" s="8" t="s">
        <v>1232</v>
      </c>
      <c r="B550" s="8" t="s">
        <v>1233</v>
      </c>
      <c r="C550" s="8" t="s">
        <v>1233</v>
      </c>
      <c r="D550" s="8" t="s">
        <v>862</v>
      </c>
      <c r="E550" s="8">
        <v>4</v>
      </c>
      <c r="F550" s="8" t="s">
        <v>1213</v>
      </c>
      <c r="G550" s="8">
        <v>1</v>
      </c>
      <c r="H550" s="8" t="s">
        <v>657</v>
      </c>
      <c r="I550" s="8">
        <v>3</v>
      </c>
      <c r="J550" s="8" t="s">
        <v>658</v>
      </c>
      <c r="K550" s="8">
        <v>3</v>
      </c>
      <c r="L550" s="8" t="s">
        <v>1214</v>
      </c>
      <c r="M550" s="8">
        <v>3</v>
      </c>
      <c r="N550" s="8" t="s">
        <v>318</v>
      </c>
      <c r="O550" s="8" t="s">
        <v>1192</v>
      </c>
      <c r="P550" s="8" t="s">
        <v>1234</v>
      </c>
      <c r="Q550" s="114" t="s">
        <v>1233</v>
      </c>
      <c r="R550" s="114" t="s">
        <v>1233</v>
      </c>
      <c r="S550" s="8"/>
    </row>
    <row r="551" spans="1:19" ht="18" customHeight="1" x14ac:dyDescent="0.3">
      <c r="A551" s="8" t="s">
        <v>1232</v>
      </c>
      <c r="B551" s="8" t="s">
        <v>1233</v>
      </c>
      <c r="C551" s="8" t="s">
        <v>1233</v>
      </c>
      <c r="D551" s="8" t="s">
        <v>862</v>
      </c>
      <c r="E551" s="8">
        <v>4</v>
      </c>
      <c r="F551" s="8" t="s">
        <v>1213</v>
      </c>
      <c r="G551" s="8">
        <v>1</v>
      </c>
      <c r="H551" s="8" t="s">
        <v>657</v>
      </c>
      <c r="I551" s="8">
        <v>3</v>
      </c>
      <c r="J551" s="8" t="s">
        <v>658</v>
      </c>
      <c r="K551" s="8">
        <v>3</v>
      </c>
      <c r="L551" s="8" t="s">
        <v>1214</v>
      </c>
      <c r="M551" s="8">
        <v>3</v>
      </c>
      <c r="N551" s="8" t="s">
        <v>318</v>
      </c>
      <c r="O551" s="8" t="s">
        <v>1193</v>
      </c>
      <c r="P551" s="8" t="s">
        <v>1234</v>
      </c>
      <c r="Q551" s="114" t="s">
        <v>1233</v>
      </c>
      <c r="R551" s="114" t="s">
        <v>1233</v>
      </c>
      <c r="S551" s="8"/>
    </row>
    <row r="552" spans="1:19" ht="18" customHeight="1" x14ac:dyDescent="0.3">
      <c r="A552" s="8" t="s">
        <v>1232</v>
      </c>
      <c r="B552" s="8" t="s">
        <v>1233</v>
      </c>
      <c r="C552" s="8" t="s">
        <v>1233</v>
      </c>
      <c r="D552" s="8" t="s">
        <v>862</v>
      </c>
      <c r="E552" s="8">
        <v>4</v>
      </c>
      <c r="F552" s="8" t="s">
        <v>1213</v>
      </c>
      <c r="G552" s="8">
        <v>1</v>
      </c>
      <c r="H552" s="8" t="s">
        <v>657</v>
      </c>
      <c r="I552" s="8">
        <v>3</v>
      </c>
      <c r="J552" s="8" t="s">
        <v>658</v>
      </c>
      <c r="K552" s="8">
        <v>3</v>
      </c>
      <c r="L552" s="8" t="s">
        <v>1214</v>
      </c>
      <c r="M552" s="8">
        <v>3</v>
      </c>
      <c r="N552" s="8" t="s">
        <v>371</v>
      </c>
      <c r="O552" s="8" t="s">
        <v>1158</v>
      </c>
      <c r="P552" s="8" t="s">
        <v>1234</v>
      </c>
      <c r="Q552" s="114" t="s">
        <v>1233</v>
      </c>
      <c r="R552" s="114" t="s">
        <v>1233</v>
      </c>
      <c r="S552" s="8"/>
    </row>
    <row r="553" spans="1:19" ht="18" customHeight="1" x14ac:dyDescent="0.3">
      <c r="A553" s="8" t="s">
        <v>1232</v>
      </c>
      <c r="B553" s="8" t="s">
        <v>1233</v>
      </c>
      <c r="C553" s="8" t="s">
        <v>1233</v>
      </c>
      <c r="D553" s="8" t="s">
        <v>862</v>
      </c>
      <c r="E553" s="8">
        <v>4</v>
      </c>
      <c r="F553" s="8" t="s">
        <v>1213</v>
      </c>
      <c r="G553" s="8">
        <v>1</v>
      </c>
      <c r="H553" s="8" t="s">
        <v>657</v>
      </c>
      <c r="I553" s="8">
        <v>3</v>
      </c>
      <c r="J553" s="8" t="s">
        <v>658</v>
      </c>
      <c r="K553" s="8">
        <v>3</v>
      </c>
      <c r="L553" s="8" t="s">
        <v>1214</v>
      </c>
      <c r="M553" s="8">
        <v>3</v>
      </c>
      <c r="N553" s="8" t="s">
        <v>371</v>
      </c>
      <c r="O553" s="8" t="s">
        <v>1163</v>
      </c>
      <c r="P553" s="8" t="s">
        <v>1234</v>
      </c>
      <c r="Q553" s="114" t="s">
        <v>1233</v>
      </c>
      <c r="R553" s="114" t="s">
        <v>1233</v>
      </c>
      <c r="S553" s="8"/>
    </row>
    <row r="554" spans="1:19" ht="18" customHeight="1" x14ac:dyDescent="0.3">
      <c r="A554" s="8" t="s">
        <v>1232</v>
      </c>
      <c r="B554" s="8" t="s">
        <v>1233</v>
      </c>
      <c r="C554" s="8" t="s">
        <v>1233</v>
      </c>
      <c r="D554" s="8" t="s">
        <v>862</v>
      </c>
      <c r="E554" s="8">
        <v>4</v>
      </c>
      <c r="F554" s="8" t="s">
        <v>1213</v>
      </c>
      <c r="G554" s="8">
        <v>1</v>
      </c>
      <c r="H554" s="8" t="s">
        <v>657</v>
      </c>
      <c r="I554" s="8">
        <v>3</v>
      </c>
      <c r="J554" s="8" t="s">
        <v>658</v>
      </c>
      <c r="K554" s="8">
        <v>3</v>
      </c>
      <c r="L554" s="8" t="s">
        <v>1214</v>
      </c>
      <c r="M554" s="8">
        <v>3</v>
      </c>
      <c r="N554" s="8" t="s">
        <v>371</v>
      </c>
      <c r="O554" s="8" t="s">
        <v>1164</v>
      </c>
      <c r="P554" s="8" t="s">
        <v>1234</v>
      </c>
      <c r="Q554" s="114" t="s">
        <v>1233</v>
      </c>
      <c r="R554" s="114" t="s">
        <v>1233</v>
      </c>
      <c r="S554" s="8"/>
    </row>
    <row r="555" spans="1:19" ht="18" customHeight="1" x14ac:dyDescent="0.3">
      <c r="A555" s="8" t="s">
        <v>1232</v>
      </c>
      <c r="B555" s="8" t="s">
        <v>1233</v>
      </c>
      <c r="C555" s="8" t="s">
        <v>1233</v>
      </c>
      <c r="D555" s="8" t="s">
        <v>862</v>
      </c>
      <c r="E555" s="8">
        <v>4</v>
      </c>
      <c r="F555" s="8" t="s">
        <v>1213</v>
      </c>
      <c r="G555" s="8">
        <v>1</v>
      </c>
      <c r="H555" s="8" t="s">
        <v>657</v>
      </c>
      <c r="I555" s="8">
        <v>3</v>
      </c>
      <c r="J555" s="8" t="s">
        <v>658</v>
      </c>
      <c r="K555" s="8">
        <v>3</v>
      </c>
      <c r="L555" s="8" t="s">
        <v>1214</v>
      </c>
      <c r="M555" s="8">
        <v>3</v>
      </c>
      <c r="N555" s="8" t="s">
        <v>371</v>
      </c>
      <c r="O555" s="8" t="s">
        <v>1165</v>
      </c>
      <c r="P555" s="8" t="s">
        <v>1234</v>
      </c>
      <c r="Q555" s="114" t="s">
        <v>1233</v>
      </c>
      <c r="R555" s="114" t="s">
        <v>1233</v>
      </c>
      <c r="S555" s="8"/>
    </row>
    <row r="556" spans="1:19" ht="18" customHeight="1" x14ac:dyDescent="0.3">
      <c r="A556" s="8" t="s">
        <v>1232</v>
      </c>
      <c r="B556" s="8" t="s">
        <v>1233</v>
      </c>
      <c r="C556" s="8" t="s">
        <v>1233</v>
      </c>
      <c r="D556" s="8" t="s">
        <v>862</v>
      </c>
      <c r="E556" s="8">
        <v>4</v>
      </c>
      <c r="F556" s="8" t="s">
        <v>1213</v>
      </c>
      <c r="G556" s="8">
        <v>1</v>
      </c>
      <c r="H556" s="8" t="s">
        <v>657</v>
      </c>
      <c r="I556" s="8">
        <v>3</v>
      </c>
      <c r="J556" s="8" t="s">
        <v>658</v>
      </c>
      <c r="K556" s="8">
        <v>3</v>
      </c>
      <c r="L556" s="8" t="s">
        <v>1214</v>
      </c>
      <c r="M556" s="8">
        <v>3</v>
      </c>
      <c r="N556" s="8" t="s">
        <v>371</v>
      </c>
      <c r="O556" s="8" t="s">
        <v>1166</v>
      </c>
      <c r="P556" s="8" t="s">
        <v>1234</v>
      </c>
      <c r="Q556" s="114" t="s">
        <v>1233</v>
      </c>
      <c r="R556" s="114" t="s">
        <v>1233</v>
      </c>
      <c r="S556" s="8"/>
    </row>
    <row r="557" spans="1:19" ht="18" customHeight="1" x14ac:dyDescent="0.3">
      <c r="A557" s="8" t="s">
        <v>1232</v>
      </c>
      <c r="B557" s="8" t="s">
        <v>1233</v>
      </c>
      <c r="C557" s="8" t="s">
        <v>1233</v>
      </c>
      <c r="D557" s="8" t="s">
        <v>862</v>
      </c>
      <c r="E557" s="8">
        <v>4</v>
      </c>
      <c r="F557" s="8" t="s">
        <v>1213</v>
      </c>
      <c r="G557" s="8">
        <v>1</v>
      </c>
      <c r="H557" s="8" t="s">
        <v>657</v>
      </c>
      <c r="I557" s="8">
        <v>3</v>
      </c>
      <c r="J557" s="8" t="s">
        <v>658</v>
      </c>
      <c r="K557" s="8">
        <v>3</v>
      </c>
      <c r="L557" s="8" t="s">
        <v>1214</v>
      </c>
      <c r="M557" s="8">
        <v>3</v>
      </c>
      <c r="N557" s="8" t="s">
        <v>371</v>
      </c>
      <c r="O557" s="8" t="s">
        <v>1167</v>
      </c>
      <c r="P557" s="8" t="s">
        <v>1234</v>
      </c>
      <c r="Q557" s="114" t="s">
        <v>1233</v>
      </c>
      <c r="R557" s="114" t="s">
        <v>1233</v>
      </c>
      <c r="S557" s="8"/>
    </row>
    <row r="558" spans="1:19" ht="18" customHeight="1" x14ac:dyDescent="0.3">
      <c r="A558" s="8" t="s">
        <v>1232</v>
      </c>
      <c r="B558" s="8" t="s">
        <v>1233</v>
      </c>
      <c r="C558" s="8" t="s">
        <v>1233</v>
      </c>
      <c r="D558" s="8" t="s">
        <v>862</v>
      </c>
      <c r="E558" s="8">
        <v>4</v>
      </c>
      <c r="F558" s="8" t="s">
        <v>1213</v>
      </c>
      <c r="G558" s="8">
        <v>1</v>
      </c>
      <c r="H558" s="8" t="s">
        <v>657</v>
      </c>
      <c r="I558" s="8">
        <v>3</v>
      </c>
      <c r="J558" s="8" t="s">
        <v>658</v>
      </c>
      <c r="K558" s="8">
        <v>3</v>
      </c>
      <c r="L558" s="8" t="s">
        <v>1214</v>
      </c>
      <c r="M558" s="8">
        <v>3</v>
      </c>
      <c r="N558" s="8" t="s">
        <v>371</v>
      </c>
      <c r="O558" s="8" t="s">
        <v>1168</v>
      </c>
      <c r="P558" s="8" t="s">
        <v>1234</v>
      </c>
      <c r="Q558" s="114" t="s">
        <v>1233</v>
      </c>
      <c r="R558" s="114" t="s">
        <v>1233</v>
      </c>
      <c r="S558" s="8"/>
    </row>
    <row r="559" spans="1:19" ht="18" customHeight="1" x14ac:dyDescent="0.3">
      <c r="A559" s="8" t="s">
        <v>1232</v>
      </c>
      <c r="B559" s="8" t="s">
        <v>1233</v>
      </c>
      <c r="C559" s="8" t="s">
        <v>1233</v>
      </c>
      <c r="D559" s="8" t="s">
        <v>862</v>
      </c>
      <c r="E559" s="8">
        <v>4</v>
      </c>
      <c r="F559" s="8" t="s">
        <v>1213</v>
      </c>
      <c r="G559" s="8">
        <v>1</v>
      </c>
      <c r="H559" s="8" t="s">
        <v>657</v>
      </c>
      <c r="I559" s="8">
        <v>3</v>
      </c>
      <c r="J559" s="8" t="s">
        <v>658</v>
      </c>
      <c r="K559" s="8">
        <v>3</v>
      </c>
      <c r="L559" s="8" t="s">
        <v>1214</v>
      </c>
      <c r="M559" s="8">
        <v>3</v>
      </c>
      <c r="N559" s="8" t="s">
        <v>371</v>
      </c>
      <c r="O559" s="8" t="s">
        <v>1169</v>
      </c>
      <c r="P559" s="8" t="s">
        <v>1234</v>
      </c>
      <c r="Q559" s="114" t="s">
        <v>1233</v>
      </c>
      <c r="R559" s="114" t="s">
        <v>1233</v>
      </c>
      <c r="S559" s="8"/>
    </row>
    <row r="560" spans="1:19" ht="18" customHeight="1" x14ac:dyDescent="0.3">
      <c r="A560" s="8" t="s">
        <v>1232</v>
      </c>
      <c r="B560" s="8" t="s">
        <v>1233</v>
      </c>
      <c r="C560" s="8" t="s">
        <v>1233</v>
      </c>
      <c r="D560" s="8" t="s">
        <v>862</v>
      </c>
      <c r="E560" s="8">
        <v>4</v>
      </c>
      <c r="F560" s="8" t="s">
        <v>1213</v>
      </c>
      <c r="G560" s="8">
        <v>1</v>
      </c>
      <c r="H560" s="8" t="s">
        <v>657</v>
      </c>
      <c r="I560" s="8">
        <v>3</v>
      </c>
      <c r="J560" s="8" t="s">
        <v>658</v>
      </c>
      <c r="K560" s="8">
        <v>3</v>
      </c>
      <c r="L560" s="8" t="s">
        <v>1214</v>
      </c>
      <c r="M560" s="8">
        <v>3</v>
      </c>
      <c r="N560" s="8" t="s">
        <v>371</v>
      </c>
      <c r="O560" s="8" t="s">
        <v>1170</v>
      </c>
      <c r="P560" s="8" t="s">
        <v>1234</v>
      </c>
      <c r="Q560" s="114" t="s">
        <v>1233</v>
      </c>
      <c r="R560" s="114" t="s">
        <v>1233</v>
      </c>
      <c r="S560" s="8"/>
    </row>
    <row r="561" spans="1:19" ht="18" customHeight="1" x14ac:dyDescent="0.3">
      <c r="A561" s="8" t="s">
        <v>1232</v>
      </c>
      <c r="B561" s="8" t="s">
        <v>1233</v>
      </c>
      <c r="C561" s="8" t="s">
        <v>1233</v>
      </c>
      <c r="D561" s="8" t="s">
        <v>862</v>
      </c>
      <c r="E561" s="8">
        <v>4</v>
      </c>
      <c r="F561" s="8" t="s">
        <v>1213</v>
      </c>
      <c r="G561" s="8">
        <v>1</v>
      </c>
      <c r="H561" s="8" t="s">
        <v>657</v>
      </c>
      <c r="I561" s="8">
        <v>3</v>
      </c>
      <c r="J561" s="8" t="s">
        <v>658</v>
      </c>
      <c r="K561" s="8">
        <v>3</v>
      </c>
      <c r="L561" s="8" t="s">
        <v>1214</v>
      </c>
      <c r="M561" s="8">
        <v>3</v>
      </c>
      <c r="N561" s="8" t="s">
        <v>371</v>
      </c>
      <c r="O561" s="8" t="s">
        <v>1171</v>
      </c>
      <c r="P561" s="8" t="s">
        <v>1234</v>
      </c>
      <c r="Q561" s="114" t="s">
        <v>1233</v>
      </c>
      <c r="R561" s="114" t="s">
        <v>1233</v>
      </c>
      <c r="S561" s="8"/>
    </row>
    <row r="562" spans="1:19" ht="18" customHeight="1" x14ac:dyDescent="0.3">
      <c r="A562" s="8" t="s">
        <v>1232</v>
      </c>
      <c r="B562" s="8" t="s">
        <v>1233</v>
      </c>
      <c r="C562" s="8" t="s">
        <v>1233</v>
      </c>
      <c r="D562" s="8" t="s">
        <v>862</v>
      </c>
      <c r="E562" s="8">
        <v>4</v>
      </c>
      <c r="F562" s="8" t="s">
        <v>1213</v>
      </c>
      <c r="G562" s="8">
        <v>1</v>
      </c>
      <c r="H562" s="8" t="s">
        <v>657</v>
      </c>
      <c r="I562" s="8">
        <v>3</v>
      </c>
      <c r="J562" s="8" t="s">
        <v>658</v>
      </c>
      <c r="K562" s="8">
        <v>3</v>
      </c>
      <c r="L562" s="8" t="s">
        <v>1214</v>
      </c>
      <c r="M562" s="8">
        <v>3</v>
      </c>
      <c r="N562" s="8" t="s">
        <v>371</v>
      </c>
      <c r="O562" s="8" t="s">
        <v>1172</v>
      </c>
      <c r="P562" s="8" t="s">
        <v>1234</v>
      </c>
      <c r="Q562" s="114" t="s">
        <v>1233</v>
      </c>
      <c r="R562" s="114" t="s">
        <v>1233</v>
      </c>
      <c r="S562" s="8"/>
    </row>
    <row r="563" spans="1:19" ht="18" customHeight="1" x14ac:dyDescent="0.3">
      <c r="A563" s="8" t="s">
        <v>1232</v>
      </c>
      <c r="B563" s="8" t="s">
        <v>1233</v>
      </c>
      <c r="C563" s="8" t="s">
        <v>1233</v>
      </c>
      <c r="D563" s="8" t="s">
        <v>862</v>
      </c>
      <c r="E563" s="8">
        <v>4</v>
      </c>
      <c r="F563" s="8" t="s">
        <v>1213</v>
      </c>
      <c r="G563" s="8">
        <v>1</v>
      </c>
      <c r="H563" s="8" t="s">
        <v>657</v>
      </c>
      <c r="I563" s="8">
        <v>3</v>
      </c>
      <c r="J563" s="8" t="s">
        <v>658</v>
      </c>
      <c r="K563" s="8">
        <v>3</v>
      </c>
      <c r="L563" s="8" t="s">
        <v>1214</v>
      </c>
      <c r="M563" s="8">
        <v>3</v>
      </c>
      <c r="N563" s="8" t="s">
        <v>371</v>
      </c>
      <c r="O563" s="8" t="s">
        <v>1173</v>
      </c>
      <c r="P563" s="8" t="s">
        <v>1234</v>
      </c>
      <c r="Q563" s="114" t="s">
        <v>1233</v>
      </c>
      <c r="R563" s="114" t="s">
        <v>1233</v>
      </c>
      <c r="S563" s="8"/>
    </row>
    <row r="564" spans="1:19" ht="18" customHeight="1" x14ac:dyDescent="0.3">
      <c r="A564" s="8" t="s">
        <v>1232</v>
      </c>
      <c r="B564" s="8" t="s">
        <v>1233</v>
      </c>
      <c r="C564" s="8" t="s">
        <v>1233</v>
      </c>
      <c r="D564" s="8" t="s">
        <v>862</v>
      </c>
      <c r="E564" s="8">
        <v>4</v>
      </c>
      <c r="F564" s="8" t="s">
        <v>1213</v>
      </c>
      <c r="G564" s="8">
        <v>1</v>
      </c>
      <c r="H564" s="8" t="s">
        <v>657</v>
      </c>
      <c r="I564" s="8">
        <v>3</v>
      </c>
      <c r="J564" s="8" t="s">
        <v>658</v>
      </c>
      <c r="K564" s="8">
        <v>3</v>
      </c>
      <c r="L564" s="8" t="s">
        <v>1214</v>
      </c>
      <c r="M564" s="8">
        <v>3</v>
      </c>
      <c r="N564" s="8" t="s">
        <v>371</v>
      </c>
      <c r="O564" s="8" t="s">
        <v>1174</v>
      </c>
      <c r="P564" s="8" t="s">
        <v>1234</v>
      </c>
      <c r="Q564" s="114" t="s">
        <v>1233</v>
      </c>
      <c r="R564" s="114" t="s">
        <v>1233</v>
      </c>
      <c r="S564" s="8"/>
    </row>
    <row r="565" spans="1:19" ht="18" customHeight="1" x14ac:dyDescent="0.3">
      <c r="A565" s="8" t="s">
        <v>1232</v>
      </c>
      <c r="B565" s="8" t="s">
        <v>1233</v>
      </c>
      <c r="C565" s="8" t="s">
        <v>1233</v>
      </c>
      <c r="D565" s="8" t="s">
        <v>862</v>
      </c>
      <c r="E565" s="8">
        <v>4</v>
      </c>
      <c r="F565" s="8" t="s">
        <v>1213</v>
      </c>
      <c r="G565" s="8">
        <v>1</v>
      </c>
      <c r="H565" s="8" t="s">
        <v>657</v>
      </c>
      <c r="I565" s="8">
        <v>3</v>
      </c>
      <c r="J565" s="8" t="s">
        <v>658</v>
      </c>
      <c r="K565" s="8">
        <v>3</v>
      </c>
      <c r="L565" s="8" t="s">
        <v>1214</v>
      </c>
      <c r="M565" s="8">
        <v>3</v>
      </c>
      <c r="N565" s="8" t="s">
        <v>371</v>
      </c>
      <c r="O565" s="8" t="s">
        <v>1175</v>
      </c>
      <c r="P565" s="8" t="s">
        <v>1234</v>
      </c>
      <c r="Q565" s="114" t="s">
        <v>1233</v>
      </c>
      <c r="R565" s="114" t="s">
        <v>1233</v>
      </c>
      <c r="S565" s="8"/>
    </row>
    <row r="566" spans="1:19" ht="18" customHeight="1" x14ac:dyDescent="0.3">
      <c r="A566" s="8" t="s">
        <v>1232</v>
      </c>
      <c r="B566" s="8" t="s">
        <v>1233</v>
      </c>
      <c r="C566" s="8" t="s">
        <v>1233</v>
      </c>
      <c r="D566" s="8" t="s">
        <v>862</v>
      </c>
      <c r="E566" s="8">
        <v>4</v>
      </c>
      <c r="F566" s="8" t="s">
        <v>1213</v>
      </c>
      <c r="G566" s="8">
        <v>1</v>
      </c>
      <c r="H566" s="8" t="s">
        <v>657</v>
      </c>
      <c r="I566" s="8">
        <v>3</v>
      </c>
      <c r="J566" s="8" t="s">
        <v>658</v>
      </c>
      <c r="K566" s="8">
        <v>3</v>
      </c>
      <c r="L566" s="8" t="s">
        <v>1214</v>
      </c>
      <c r="M566" s="8">
        <v>3</v>
      </c>
      <c r="N566" s="8" t="s">
        <v>371</v>
      </c>
      <c r="O566" s="8" t="s">
        <v>1176</v>
      </c>
      <c r="P566" s="8" t="s">
        <v>1234</v>
      </c>
      <c r="Q566" s="114" t="s">
        <v>1233</v>
      </c>
      <c r="R566" s="114" t="s">
        <v>1233</v>
      </c>
      <c r="S566" s="8"/>
    </row>
    <row r="567" spans="1:19" ht="18" customHeight="1" x14ac:dyDescent="0.3">
      <c r="A567" s="8" t="s">
        <v>1232</v>
      </c>
      <c r="B567" s="8" t="s">
        <v>1233</v>
      </c>
      <c r="C567" s="8" t="s">
        <v>1233</v>
      </c>
      <c r="D567" s="8" t="s">
        <v>862</v>
      </c>
      <c r="E567" s="8">
        <v>4</v>
      </c>
      <c r="F567" s="8" t="s">
        <v>1213</v>
      </c>
      <c r="G567" s="8">
        <v>1</v>
      </c>
      <c r="H567" s="8" t="s">
        <v>657</v>
      </c>
      <c r="I567" s="8">
        <v>3</v>
      </c>
      <c r="J567" s="8" t="s">
        <v>658</v>
      </c>
      <c r="K567" s="8">
        <v>3</v>
      </c>
      <c r="L567" s="8" t="s">
        <v>1214</v>
      </c>
      <c r="M567" s="8">
        <v>3</v>
      </c>
      <c r="N567" s="8" t="s">
        <v>371</v>
      </c>
      <c r="O567" s="8" t="s">
        <v>1180</v>
      </c>
      <c r="P567" s="8" t="s">
        <v>1234</v>
      </c>
      <c r="Q567" s="114" t="s">
        <v>1233</v>
      </c>
      <c r="R567" s="114" t="s">
        <v>1233</v>
      </c>
      <c r="S567" s="8"/>
    </row>
    <row r="568" spans="1:19" ht="18" customHeight="1" x14ac:dyDescent="0.3">
      <c r="A568" s="8" t="s">
        <v>1232</v>
      </c>
      <c r="B568" s="8" t="s">
        <v>1233</v>
      </c>
      <c r="C568" s="8" t="s">
        <v>1233</v>
      </c>
      <c r="D568" s="8" t="s">
        <v>862</v>
      </c>
      <c r="E568" s="8">
        <v>4</v>
      </c>
      <c r="F568" s="8" t="s">
        <v>1213</v>
      </c>
      <c r="G568" s="8">
        <v>1</v>
      </c>
      <c r="H568" s="8" t="s">
        <v>657</v>
      </c>
      <c r="I568" s="8">
        <v>3</v>
      </c>
      <c r="J568" s="8" t="s">
        <v>658</v>
      </c>
      <c r="K568" s="8">
        <v>3</v>
      </c>
      <c r="L568" s="8" t="s">
        <v>1214</v>
      </c>
      <c r="M568" s="8">
        <v>3</v>
      </c>
      <c r="N568" s="8" t="s">
        <v>371</v>
      </c>
      <c r="O568" s="8" t="s">
        <v>1181</v>
      </c>
      <c r="P568" s="8" t="s">
        <v>1234</v>
      </c>
      <c r="Q568" s="114" t="s">
        <v>1233</v>
      </c>
      <c r="R568" s="114" t="s">
        <v>1233</v>
      </c>
      <c r="S568" s="8"/>
    </row>
    <row r="569" spans="1:19" ht="18" customHeight="1" x14ac:dyDescent="0.3">
      <c r="A569" s="8" t="s">
        <v>1232</v>
      </c>
      <c r="B569" s="8" t="s">
        <v>1233</v>
      </c>
      <c r="C569" s="8" t="s">
        <v>1233</v>
      </c>
      <c r="D569" s="8" t="s">
        <v>862</v>
      </c>
      <c r="E569" s="8">
        <v>4</v>
      </c>
      <c r="F569" s="8" t="s">
        <v>1213</v>
      </c>
      <c r="G569" s="8">
        <v>1</v>
      </c>
      <c r="H569" s="8" t="s">
        <v>657</v>
      </c>
      <c r="I569" s="8">
        <v>3</v>
      </c>
      <c r="J569" s="8" t="s">
        <v>658</v>
      </c>
      <c r="K569" s="8">
        <v>3</v>
      </c>
      <c r="L569" s="8" t="s">
        <v>1214</v>
      </c>
      <c r="M569" s="8">
        <v>3</v>
      </c>
      <c r="N569" s="8" t="s">
        <v>371</v>
      </c>
      <c r="O569" s="8" t="s">
        <v>1182</v>
      </c>
      <c r="P569" s="8" t="s">
        <v>1234</v>
      </c>
      <c r="Q569" s="114" t="s">
        <v>1233</v>
      </c>
      <c r="R569" s="114" t="s">
        <v>1233</v>
      </c>
      <c r="S569" s="8"/>
    </row>
    <row r="570" spans="1:19" ht="18" customHeight="1" x14ac:dyDescent="0.3">
      <c r="A570" s="8" t="s">
        <v>1232</v>
      </c>
      <c r="B570" s="8" t="s">
        <v>1233</v>
      </c>
      <c r="C570" s="8" t="s">
        <v>1233</v>
      </c>
      <c r="D570" s="8" t="s">
        <v>862</v>
      </c>
      <c r="E570" s="8">
        <v>4</v>
      </c>
      <c r="F570" s="8" t="s">
        <v>1213</v>
      </c>
      <c r="G570" s="8">
        <v>1</v>
      </c>
      <c r="H570" s="8" t="s">
        <v>657</v>
      </c>
      <c r="I570" s="8">
        <v>3</v>
      </c>
      <c r="J570" s="8" t="s">
        <v>658</v>
      </c>
      <c r="K570" s="8">
        <v>3</v>
      </c>
      <c r="L570" s="8" t="s">
        <v>1214</v>
      </c>
      <c r="M570" s="8">
        <v>3</v>
      </c>
      <c r="N570" s="8" t="s">
        <v>371</v>
      </c>
      <c r="O570" s="8" t="s">
        <v>1183</v>
      </c>
      <c r="P570" s="8" t="s">
        <v>1234</v>
      </c>
      <c r="Q570" s="114" t="s">
        <v>1233</v>
      </c>
      <c r="R570" s="114" t="s">
        <v>1233</v>
      </c>
      <c r="S570" s="8"/>
    </row>
    <row r="571" spans="1:19" ht="18" customHeight="1" x14ac:dyDescent="0.3">
      <c r="A571" s="8" t="s">
        <v>1232</v>
      </c>
      <c r="B571" s="8" t="s">
        <v>1233</v>
      </c>
      <c r="C571" s="8" t="s">
        <v>1233</v>
      </c>
      <c r="D571" s="8" t="s">
        <v>862</v>
      </c>
      <c r="E571" s="8">
        <v>4</v>
      </c>
      <c r="F571" s="8" t="s">
        <v>1213</v>
      </c>
      <c r="G571" s="8">
        <v>1</v>
      </c>
      <c r="H571" s="8" t="s">
        <v>657</v>
      </c>
      <c r="I571" s="8">
        <v>3</v>
      </c>
      <c r="J571" s="8" t="s">
        <v>658</v>
      </c>
      <c r="K571" s="8">
        <v>3</v>
      </c>
      <c r="L571" s="8" t="s">
        <v>1214</v>
      </c>
      <c r="M571" s="8">
        <v>3</v>
      </c>
      <c r="N571" s="8" t="s">
        <v>355</v>
      </c>
      <c r="O571" s="8" t="s">
        <v>1159</v>
      </c>
      <c r="P571" s="8" t="s">
        <v>1234</v>
      </c>
      <c r="Q571" s="114" t="s">
        <v>1233</v>
      </c>
      <c r="R571" s="114" t="s">
        <v>1233</v>
      </c>
      <c r="S571" s="8"/>
    </row>
    <row r="572" spans="1:19" ht="18" customHeight="1" x14ac:dyDescent="0.3">
      <c r="A572" s="8" t="s">
        <v>1232</v>
      </c>
      <c r="B572" s="8" t="s">
        <v>1233</v>
      </c>
      <c r="C572" s="8" t="s">
        <v>1233</v>
      </c>
      <c r="D572" s="8" t="s">
        <v>862</v>
      </c>
      <c r="E572" s="8">
        <v>4</v>
      </c>
      <c r="F572" s="8" t="s">
        <v>1213</v>
      </c>
      <c r="G572" s="8">
        <v>1</v>
      </c>
      <c r="H572" s="8" t="s">
        <v>657</v>
      </c>
      <c r="I572" s="8">
        <v>3</v>
      </c>
      <c r="J572" s="8" t="s">
        <v>658</v>
      </c>
      <c r="K572" s="8">
        <v>3</v>
      </c>
      <c r="L572" s="8" t="s">
        <v>1214</v>
      </c>
      <c r="M572" s="8">
        <v>3</v>
      </c>
      <c r="N572" s="8" t="s">
        <v>355</v>
      </c>
      <c r="O572" s="8" t="s">
        <v>1161</v>
      </c>
      <c r="P572" s="8" t="s">
        <v>1234</v>
      </c>
      <c r="Q572" s="114" t="s">
        <v>1233</v>
      </c>
      <c r="R572" s="114" t="s">
        <v>1233</v>
      </c>
      <c r="S572" s="8"/>
    </row>
    <row r="573" spans="1:19" ht="18" customHeight="1" x14ac:dyDescent="0.3">
      <c r="A573" s="8" t="s">
        <v>1232</v>
      </c>
      <c r="B573" s="8" t="s">
        <v>1233</v>
      </c>
      <c r="C573" s="8" t="s">
        <v>1233</v>
      </c>
      <c r="D573" s="8" t="s">
        <v>862</v>
      </c>
      <c r="E573" s="8">
        <v>4</v>
      </c>
      <c r="F573" s="8" t="s">
        <v>1213</v>
      </c>
      <c r="G573" s="8">
        <v>1</v>
      </c>
      <c r="H573" s="8" t="s">
        <v>657</v>
      </c>
      <c r="I573" s="8">
        <v>3</v>
      </c>
      <c r="J573" s="8" t="s">
        <v>658</v>
      </c>
      <c r="K573" s="8">
        <v>3</v>
      </c>
      <c r="L573" s="8" t="s">
        <v>1214</v>
      </c>
      <c r="M573" s="8">
        <v>3</v>
      </c>
      <c r="N573" s="8" t="s">
        <v>321</v>
      </c>
      <c r="O573" s="8" t="s">
        <v>1162</v>
      </c>
      <c r="P573" s="8" t="s">
        <v>1234</v>
      </c>
      <c r="Q573" s="114" t="s">
        <v>1233</v>
      </c>
      <c r="R573" s="114" t="s">
        <v>1233</v>
      </c>
      <c r="S573" s="8"/>
    </row>
    <row r="574" spans="1:19" ht="18" customHeight="1" x14ac:dyDescent="0.3">
      <c r="A574" s="8" t="s">
        <v>1232</v>
      </c>
      <c r="B574" s="8" t="s">
        <v>1233</v>
      </c>
      <c r="C574" s="8" t="s">
        <v>1233</v>
      </c>
      <c r="D574" s="8" t="s">
        <v>862</v>
      </c>
      <c r="E574" s="8">
        <v>4</v>
      </c>
      <c r="F574" s="8" t="s">
        <v>1213</v>
      </c>
      <c r="G574" s="8">
        <v>1</v>
      </c>
      <c r="H574" s="8" t="s">
        <v>657</v>
      </c>
      <c r="I574" s="8">
        <v>3</v>
      </c>
      <c r="J574" s="8" t="s">
        <v>658</v>
      </c>
      <c r="K574" s="8">
        <v>3</v>
      </c>
      <c r="L574" s="8" t="s">
        <v>1214</v>
      </c>
      <c r="M574" s="8">
        <v>3</v>
      </c>
      <c r="N574" s="8" t="s">
        <v>321</v>
      </c>
      <c r="O574" s="8" t="s">
        <v>1177</v>
      </c>
      <c r="P574" s="8" t="s">
        <v>1234</v>
      </c>
      <c r="Q574" s="114" t="s">
        <v>1233</v>
      </c>
      <c r="R574" s="114" t="s">
        <v>1233</v>
      </c>
      <c r="S574" s="8"/>
    </row>
    <row r="575" spans="1:19" ht="18" customHeight="1" x14ac:dyDescent="0.3">
      <c r="A575" s="8" t="s">
        <v>1232</v>
      </c>
      <c r="B575" s="8" t="s">
        <v>1233</v>
      </c>
      <c r="C575" s="8" t="s">
        <v>1233</v>
      </c>
      <c r="D575" s="8" t="s">
        <v>862</v>
      </c>
      <c r="E575" s="8">
        <v>4</v>
      </c>
      <c r="F575" s="8" t="s">
        <v>1213</v>
      </c>
      <c r="G575" s="8">
        <v>1</v>
      </c>
      <c r="H575" s="8" t="s">
        <v>657</v>
      </c>
      <c r="I575" s="8">
        <v>3</v>
      </c>
      <c r="J575" s="8" t="s">
        <v>658</v>
      </c>
      <c r="K575" s="8">
        <v>3</v>
      </c>
      <c r="L575" s="8" t="s">
        <v>1214</v>
      </c>
      <c r="M575" s="8">
        <v>3</v>
      </c>
      <c r="N575" s="8" t="s">
        <v>321</v>
      </c>
      <c r="O575" s="8" t="s">
        <v>1178</v>
      </c>
      <c r="P575" s="8" t="s">
        <v>1234</v>
      </c>
      <c r="Q575" s="114" t="s">
        <v>1233</v>
      </c>
      <c r="R575" s="114" t="s">
        <v>1233</v>
      </c>
      <c r="S575" s="8"/>
    </row>
    <row r="576" spans="1:19" ht="18" customHeight="1" x14ac:dyDescent="0.3">
      <c r="A576" s="8" t="s">
        <v>1232</v>
      </c>
      <c r="B576" s="8" t="s">
        <v>1233</v>
      </c>
      <c r="C576" s="8" t="s">
        <v>1233</v>
      </c>
      <c r="D576" s="8" t="s">
        <v>862</v>
      </c>
      <c r="E576" s="8">
        <v>4</v>
      </c>
      <c r="F576" s="8" t="s">
        <v>1213</v>
      </c>
      <c r="G576" s="8">
        <v>1</v>
      </c>
      <c r="H576" s="8" t="s">
        <v>657</v>
      </c>
      <c r="I576" s="8">
        <v>3</v>
      </c>
      <c r="J576" s="8" t="s">
        <v>658</v>
      </c>
      <c r="K576" s="8">
        <v>3</v>
      </c>
      <c r="L576" s="8" t="s">
        <v>1214</v>
      </c>
      <c r="M576" s="8">
        <v>3</v>
      </c>
      <c r="N576" s="8" t="s">
        <v>78</v>
      </c>
      <c r="O576" s="8" t="s">
        <v>1189</v>
      </c>
      <c r="P576" s="8" t="s">
        <v>1234</v>
      </c>
      <c r="Q576" s="114" t="s">
        <v>1233</v>
      </c>
      <c r="R576" s="114" t="s">
        <v>1233</v>
      </c>
      <c r="S576" s="8"/>
    </row>
    <row r="577" spans="1:19" ht="18" customHeight="1" x14ac:dyDescent="0.3">
      <c r="A577" s="8" t="s">
        <v>1235</v>
      </c>
      <c r="B577" s="8" t="s">
        <v>1236</v>
      </c>
      <c r="C577" s="8" t="s">
        <v>1236</v>
      </c>
      <c r="D577" s="8" t="s">
        <v>655</v>
      </c>
      <c r="E577" s="8">
        <v>3</v>
      </c>
      <c r="F577" s="8" t="s">
        <v>656</v>
      </c>
      <c r="G577" s="8">
        <v>2</v>
      </c>
      <c r="H577" s="8" t="s">
        <v>657</v>
      </c>
      <c r="I577" s="8">
        <v>3</v>
      </c>
      <c r="J577" s="8" t="s">
        <v>654</v>
      </c>
      <c r="K577" s="8">
        <v>4</v>
      </c>
      <c r="L577" s="8" t="s">
        <v>494</v>
      </c>
      <c r="M577" s="8">
        <v>4</v>
      </c>
      <c r="N577" s="8" t="s">
        <v>317</v>
      </c>
      <c r="O577" s="8" t="s">
        <v>1042</v>
      </c>
      <c r="P577" s="8" t="s">
        <v>1237</v>
      </c>
      <c r="Q577" s="114" t="s">
        <v>1236</v>
      </c>
      <c r="R577" s="114" t="s">
        <v>1236</v>
      </c>
      <c r="S577" s="8"/>
    </row>
    <row r="578" spans="1:19" ht="18" customHeight="1" x14ac:dyDescent="0.3">
      <c r="A578" s="8" t="s">
        <v>1235</v>
      </c>
      <c r="B578" s="8" t="s">
        <v>1236</v>
      </c>
      <c r="C578" s="8" t="s">
        <v>1236</v>
      </c>
      <c r="D578" s="8" t="s">
        <v>655</v>
      </c>
      <c r="E578" s="8">
        <v>3</v>
      </c>
      <c r="F578" s="8" t="s">
        <v>656</v>
      </c>
      <c r="G578" s="8">
        <v>2</v>
      </c>
      <c r="H578" s="8" t="s">
        <v>657</v>
      </c>
      <c r="I578" s="8">
        <v>3</v>
      </c>
      <c r="J578" s="8" t="s">
        <v>654</v>
      </c>
      <c r="K578" s="8">
        <v>4</v>
      </c>
      <c r="L578" s="8" t="s">
        <v>494</v>
      </c>
      <c r="M578" s="8">
        <v>4</v>
      </c>
      <c r="N578" s="8" t="s">
        <v>317</v>
      </c>
      <c r="O578" s="8" t="s">
        <v>1044</v>
      </c>
      <c r="P578" s="8" t="s">
        <v>1237</v>
      </c>
      <c r="Q578" s="114" t="s">
        <v>1236</v>
      </c>
      <c r="R578" s="114" t="s">
        <v>1236</v>
      </c>
      <c r="S578" s="8"/>
    </row>
    <row r="579" spans="1:19" ht="18" customHeight="1" x14ac:dyDescent="0.3">
      <c r="A579" s="8" t="s">
        <v>1235</v>
      </c>
      <c r="B579" s="8" t="s">
        <v>1236</v>
      </c>
      <c r="C579" s="8" t="s">
        <v>1236</v>
      </c>
      <c r="D579" s="8" t="s">
        <v>655</v>
      </c>
      <c r="E579" s="8">
        <v>3</v>
      </c>
      <c r="F579" s="8" t="s">
        <v>656</v>
      </c>
      <c r="G579" s="8">
        <v>2</v>
      </c>
      <c r="H579" s="8" t="s">
        <v>657</v>
      </c>
      <c r="I579" s="8">
        <v>3</v>
      </c>
      <c r="J579" s="8" t="s">
        <v>654</v>
      </c>
      <c r="K579" s="8">
        <v>4</v>
      </c>
      <c r="L579" s="8" t="s">
        <v>494</v>
      </c>
      <c r="M579" s="8">
        <v>4</v>
      </c>
      <c r="N579" s="8" t="s">
        <v>317</v>
      </c>
      <c r="O579" s="8" t="s">
        <v>1105</v>
      </c>
      <c r="P579" s="8" t="s">
        <v>1237</v>
      </c>
      <c r="Q579" s="114" t="s">
        <v>1236</v>
      </c>
      <c r="R579" s="114" t="s">
        <v>1236</v>
      </c>
      <c r="S579" s="8"/>
    </row>
    <row r="580" spans="1:19" ht="18" customHeight="1" x14ac:dyDescent="0.3">
      <c r="A580" s="8" t="s">
        <v>1235</v>
      </c>
      <c r="B580" s="8" t="s">
        <v>1236</v>
      </c>
      <c r="C580" s="8" t="s">
        <v>1236</v>
      </c>
      <c r="D580" s="8" t="s">
        <v>655</v>
      </c>
      <c r="E580" s="8">
        <v>3</v>
      </c>
      <c r="F580" s="8" t="s">
        <v>656</v>
      </c>
      <c r="G580" s="8">
        <v>2</v>
      </c>
      <c r="H580" s="8" t="s">
        <v>657</v>
      </c>
      <c r="I580" s="8">
        <v>3</v>
      </c>
      <c r="J580" s="8" t="s">
        <v>654</v>
      </c>
      <c r="K580" s="8">
        <v>4</v>
      </c>
      <c r="L580" s="8" t="s">
        <v>494</v>
      </c>
      <c r="M580" s="8">
        <v>4</v>
      </c>
      <c r="N580" s="8" t="s">
        <v>317</v>
      </c>
      <c r="O580" s="8" t="s">
        <v>1106</v>
      </c>
      <c r="P580" s="8" t="s">
        <v>1237</v>
      </c>
      <c r="Q580" s="114" t="s">
        <v>1236</v>
      </c>
      <c r="R580" s="114" t="s">
        <v>1236</v>
      </c>
      <c r="S580" s="8"/>
    </row>
    <row r="581" spans="1:19" ht="18" customHeight="1" x14ac:dyDescent="0.3">
      <c r="A581" s="8" t="s">
        <v>1235</v>
      </c>
      <c r="B581" s="8" t="s">
        <v>1236</v>
      </c>
      <c r="C581" s="8" t="s">
        <v>1236</v>
      </c>
      <c r="D581" s="8" t="s">
        <v>655</v>
      </c>
      <c r="E581" s="8">
        <v>3</v>
      </c>
      <c r="F581" s="8" t="s">
        <v>656</v>
      </c>
      <c r="G581" s="8">
        <v>2</v>
      </c>
      <c r="H581" s="8" t="s">
        <v>657</v>
      </c>
      <c r="I581" s="8">
        <v>3</v>
      </c>
      <c r="J581" s="8" t="s">
        <v>654</v>
      </c>
      <c r="K581" s="8">
        <v>4</v>
      </c>
      <c r="L581" s="8" t="s">
        <v>494</v>
      </c>
      <c r="M581" s="8">
        <v>4</v>
      </c>
      <c r="N581" s="8" t="s">
        <v>317</v>
      </c>
      <c r="O581" s="8" t="s">
        <v>1107</v>
      </c>
      <c r="P581" s="8" t="s">
        <v>1237</v>
      </c>
      <c r="Q581" s="114" t="s">
        <v>1236</v>
      </c>
      <c r="R581" s="114" t="s">
        <v>1236</v>
      </c>
      <c r="S581" s="8"/>
    </row>
    <row r="582" spans="1:19" ht="18" customHeight="1" x14ac:dyDescent="0.3">
      <c r="A582" s="8" t="s">
        <v>1235</v>
      </c>
      <c r="B582" s="8" t="s">
        <v>1236</v>
      </c>
      <c r="C582" s="8" t="s">
        <v>1236</v>
      </c>
      <c r="D582" s="8" t="s">
        <v>655</v>
      </c>
      <c r="E582" s="8">
        <v>3</v>
      </c>
      <c r="F582" s="8" t="s">
        <v>656</v>
      </c>
      <c r="G582" s="8">
        <v>2</v>
      </c>
      <c r="H582" s="8" t="s">
        <v>657</v>
      </c>
      <c r="I582" s="8">
        <v>3</v>
      </c>
      <c r="J582" s="8" t="s">
        <v>654</v>
      </c>
      <c r="K582" s="8">
        <v>4</v>
      </c>
      <c r="L582" s="8" t="s">
        <v>494</v>
      </c>
      <c r="M582" s="8">
        <v>4</v>
      </c>
      <c r="N582" s="8" t="s">
        <v>317</v>
      </c>
      <c r="O582" s="8" t="s">
        <v>1108</v>
      </c>
      <c r="P582" s="8" t="s">
        <v>1237</v>
      </c>
      <c r="Q582" s="114" t="s">
        <v>1236</v>
      </c>
      <c r="R582" s="114" t="s">
        <v>1236</v>
      </c>
      <c r="S582" s="8"/>
    </row>
    <row r="583" spans="1:19" ht="18" customHeight="1" x14ac:dyDescent="0.3">
      <c r="A583" s="8" t="s">
        <v>1235</v>
      </c>
      <c r="B583" s="8" t="s">
        <v>1236</v>
      </c>
      <c r="C583" s="8" t="s">
        <v>1236</v>
      </c>
      <c r="D583" s="8" t="s">
        <v>655</v>
      </c>
      <c r="E583" s="8">
        <v>3</v>
      </c>
      <c r="F583" s="8" t="s">
        <v>656</v>
      </c>
      <c r="G583" s="8">
        <v>2</v>
      </c>
      <c r="H583" s="8" t="s">
        <v>657</v>
      </c>
      <c r="I583" s="8">
        <v>3</v>
      </c>
      <c r="J583" s="8" t="s">
        <v>654</v>
      </c>
      <c r="K583" s="8">
        <v>4</v>
      </c>
      <c r="L583" s="8" t="s">
        <v>494</v>
      </c>
      <c r="M583" s="8">
        <v>4</v>
      </c>
      <c r="N583" s="8" t="s">
        <v>317</v>
      </c>
      <c r="O583" s="8" t="s">
        <v>1109</v>
      </c>
      <c r="P583" s="8" t="s">
        <v>1237</v>
      </c>
      <c r="Q583" s="114" t="s">
        <v>1236</v>
      </c>
      <c r="R583" s="114" t="s">
        <v>1236</v>
      </c>
      <c r="S583" s="8"/>
    </row>
    <row r="584" spans="1:19" ht="18" customHeight="1" x14ac:dyDescent="0.3">
      <c r="A584" s="8" t="s">
        <v>1235</v>
      </c>
      <c r="B584" s="8" t="s">
        <v>1236</v>
      </c>
      <c r="C584" s="8" t="s">
        <v>1236</v>
      </c>
      <c r="D584" s="8" t="s">
        <v>655</v>
      </c>
      <c r="E584" s="8">
        <v>3</v>
      </c>
      <c r="F584" s="8" t="s">
        <v>656</v>
      </c>
      <c r="G584" s="8">
        <v>2</v>
      </c>
      <c r="H584" s="8" t="s">
        <v>657</v>
      </c>
      <c r="I584" s="8">
        <v>3</v>
      </c>
      <c r="J584" s="8" t="s">
        <v>654</v>
      </c>
      <c r="K584" s="8">
        <v>4</v>
      </c>
      <c r="L584" s="8" t="s">
        <v>494</v>
      </c>
      <c r="M584" s="8">
        <v>4</v>
      </c>
      <c r="N584" s="8" t="s">
        <v>317</v>
      </c>
      <c r="O584" s="8" t="s">
        <v>1110</v>
      </c>
      <c r="P584" s="8" t="s">
        <v>1237</v>
      </c>
      <c r="Q584" s="114" t="s">
        <v>1236</v>
      </c>
      <c r="R584" s="114" t="s">
        <v>1236</v>
      </c>
      <c r="S584" s="8"/>
    </row>
    <row r="585" spans="1:19" ht="18" customHeight="1" x14ac:dyDescent="0.3">
      <c r="A585" s="8" t="s">
        <v>1235</v>
      </c>
      <c r="B585" s="8" t="s">
        <v>1236</v>
      </c>
      <c r="C585" s="8" t="s">
        <v>1236</v>
      </c>
      <c r="D585" s="8" t="s">
        <v>655</v>
      </c>
      <c r="E585" s="8">
        <v>3</v>
      </c>
      <c r="F585" s="8" t="s">
        <v>656</v>
      </c>
      <c r="G585" s="8">
        <v>2</v>
      </c>
      <c r="H585" s="8" t="s">
        <v>657</v>
      </c>
      <c r="I585" s="8">
        <v>3</v>
      </c>
      <c r="J585" s="8" t="s">
        <v>654</v>
      </c>
      <c r="K585" s="8">
        <v>4</v>
      </c>
      <c r="L585" s="8" t="s">
        <v>494</v>
      </c>
      <c r="M585" s="8">
        <v>4</v>
      </c>
      <c r="N585" s="8" t="s">
        <v>317</v>
      </c>
      <c r="O585" s="8" t="s">
        <v>1125</v>
      </c>
      <c r="P585" s="8" t="s">
        <v>1237</v>
      </c>
      <c r="Q585" s="114" t="s">
        <v>1236</v>
      </c>
      <c r="R585" s="114" t="s">
        <v>1236</v>
      </c>
      <c r="S585" s="8"/>
    </row>
    <row r="586" spans="1:19" ht="18" customHeight="1" x14ac:dyDescent="0.3">
      <c r="A586" s="8" t="s">
        <v>1235</v>
      </c>
      <c r="B586" s="114" t="s">
        <v>1236</v>
      </c>
      <c r="C586" s="114" t="s">
        <v>1236</v>
      </c>
      <c r="D586" s="8" t="s">
        <v>655</v>
      </c>
      <c r="E586" s="8">
        <v>3</v>
      </c>
      <c r="F586" s="8" t="s">
        <v>656</v>
      </c>
      <c r="G586" s="8">
        <v>2</v>
      </c>
      <c r="H586" s="8" t="s">
        <v>657</v>
      </c>
      <c r="I586" s="8">
        <v>3</v>
      </c>
      <c r="J586" s="8" t="s">
        <v>654</v>
      </c>
      <c r="K586" s="8">
        <v>4</v>
      </c>
      <c r="L586" s="8" t="s">
        <v>494</v>
      </c>
      <c r="M586" s="8">
        <v>4</v>
      </c>
      <c r="N586" s="8" t="s">
        <v>317</v>
      </c>
      <c r="O586" s="8" t="s">
        <v>1126</v>
      </c>
      <c r="P586" s="8" t="s">
        <v>1237</v>
      </c>
      <c r="Q586" s="114" t="s">
        <v>1236</v>
      </c>
      <c r="R586" s="114" t="s">
        <v>1236</v>
      </c>
      <c r="S586" s="8"/>
    </row>
    <row r="587" spans="1:19" ht="18" customHeight="1" x14ac:dyDescent="0.3">
      <c r="A587" s="8" t="s">
        <v>1235</v>
      </c>
      <c r="B587" s="114" t="s">
        <v>1236</v>
      </c>
      <c r="C587" s="114" t="s">
        <v>1236</v>
      </c>
      <c r="D587" s="8" t="s">
        <v>655</v>
      </c>
      <c r="E587" s="8">
        <v>3</v>
      </c>
      <c r="F587" s="8" t="s">
        <v>656</v>
      </c>
      <c r="G587" s="8">
        <v>2</v>
      </c>
      <c r="H587" s="8" t="s">
        <v>657</v>
      </c>
      <c r="I587" s="8">
        <v>3</v>
      </c>
      <c r="J587" s="8" t="s">
        <v>654</v>
      </c>
      <c r="K587" s="8">
        <v>4</v>
      </c>
      <c r="L587" s="8" t="s">
        <v>494</v>
      </c>
      <c r="M587" s="8">
        <v>4</v>
      </c>
      <c r="N587" s="8" t="s">
        <v>317</v>
      </c>
      <c r="O587" s="8" t="s">
        <v>1127</v>
      </c>
      <c r="P587" s="8" t="s">
        <v>1237</v>
      </c>
      <c r="Q587" s="114" t="s">
        <v>1236</v>
      </c>
      <c r="R587" s="114" t="s">
        <v>1236</v>
      </c>
      <c r="S587" s="8"/>
    </row>
    <row r="588" spans="1:19" ht="18" customHeight="1" x14ac:dyDescent="0.3">
      <c r="A588" s="8" t="s">
        <v>1235</v>
      </c>
      <c r="B588" s="114" t="s">
        <v>1236</v>
      </c>
      <c r="C588" s="114" t="s">
        <v>1236</v>
      </c>
      <c r="D588" s="8" t="s">
        <v>655</v>
      </c>
      <c r="E588" s="8">
        <v>3</v>
      </c>
      <c r="F588" s="8" t="s">
        <v>656</v>
      </c>
      <c r="G588" s="8">
        <v>2</v>
      </c>
      <c r="H588" s="8" t="s">
        <v>657</v>
      </c>
      <c r="I588" s="8">
        <v>3</v>
      </c>
      <c r="J588" s="8" t="s">
        <v>654</v>
      </c>
      <c r="K588" s="8">
        <v>4</v>
      </c>
      <c r="L588" s="8" t="s">
        <v>494</v>
      </c>
      <c r="M588" s="8">
        <v>4</v>
      </c>
      <c r="N588" s="8" t="s">
        <v>317</v>
      </c>
      <c r="O588" s="8" t="s">
        <v>1140</v>
      </c>
      <c r="P588" s="8" t="s">
        <v>1237</v>
      </c>
      <c r="Q588" s="114" t="s">
        <v>1236</v>
      </c>
      <c r="R588" s="114" t="s">
        <v>1236</v>
      </c>
      <c r="S588" s="8"/>
    </row>
    <row r="589" spans="1:19" ht="18" customHeight="1" x14ac:dyDescent="0.3">
      <c r="A589" s="8" t="s">
        <v>1235</v>
      </c>
      <c r="B589" s="114" t="s">
        <v>1236</v>
      </c>
      <c r="C589" s="114" t="s">
        <v>1236</v>
      </c>
      <c r="D589" s="8" t="s">
        <v>655</v>
      </c>
      <c r="E589" s="8">
        <v>3</v>
      </c>
      <c r="F589" s="8" t="s">
        <v>656</v>
      </c>
      <c r="G589" s="8">
        <v>2</v>
      </c>
      <c r="H589" s="8" t="s">
        <v>657</v>
      </c>
      <c r="I589" s="8">
        <v>3</v>
      </c>
      <c r="J589" s="8" t="s">
        <v>654</v>
      </c>
      <c r="K589" s="8">
        <v>4</v>
      </c>
      <c r="L589" s="8" t="s">
        <v>494</v>
      </c>
      <c r="M589" s="8">
        <v>4</v>
      </c>
      <c r="N589" s="8" t="s">
        <v>317</v>
      </c>
      <c r="O589" s="8" t="s">
        <v>1141</v>
      </c>
      <c r="P589" s="8" t="s">
        <v>1237</v>
      </c>
      <c r="Q589" s="114" t="s">
        <v>1236</v>
      </c>
      <c r="R589" s="114" t="s">
        <v>1236</v>
      </c>
      <c r="S589" s="8"/>
    </row>
    <row r="590" spans="1:19" ht="18" customHeight="1" x14ac:dyDescent="0.3">
      <c r="A590" s="8" t="s">
        <v>1235</v>
      </c>
      <c r="B590" s="114" t="s">
        <v>1236</v>
      </c>
      <c r="C590" s="114" t="s">
        <v>1236</v>
      </c>
      <c r="D590" s="8" t="s">
        <v>655</v>
      </c>
      <c r="E590" s="8">
        <v>3</v>
      </c>
      <c r="F590" s="8" t="s">
        <v>656</v>
      </c>
      <c r="G590" s="8">
        <v>2</v>
      </c>
      <c r="H590" s="8" t="s">
        <v>657</v>
      </c>
      <c r="I590" s="8">
        <v>3</v>
      </c>
      <c r="J590" s="8" t="s">
        <v>654</v>
      </c>
      <c r="K590" s="8">
        <v>4</v>
      </c>
      <c r="L590" s="8" t="s">
        <v>494</v>
      </c>
      <c r="M590" s="8">
        <v>4</v>
      </c>
      <c r="N590" s="8" t="s">
        <v>317</v>
      </c>
      <c r="O590" s="8" t="s">
        <v>1142</v>
      </c>
      <c r="P590" s="8" t="s">
        <v>1237</v>
      </c>
      <c r="Q590" s="114" t="s">
        <v>1236</v>
      </c>
      <c r="R590" s="114" t="s">
        <v>1236</v>
      </c>
      <c r="S590" s="8"/>
    </row>
    <row r="591" spans="1:19" ht="18" customHeight="1" x14ac:dyDescent="0.3">
      <c r="A591" s="8" t="s">
        <v>1235</v>
      </c>
      <c r="B591" s="114" t="s">
        <v>1236</v>
      </c>
      <c r="C591" s="114" t="s">
        <v>1236</v>
      </c>
      <c r="D591" s="8" t="s">
        <v>655</v>
      </c>
      <c r="E591" s="8">
        <v>3</v>
      </c>
      <c r="F591" s="8" t="s">
        <v>656</v>
      </c>
      <c r="G591" s="8">
        <v>2</v>
      </c>
      <c r="H591" s="8" t="s">
        <v>657</v>
      </c>
      <c r="I591" s="8">
        <v>3</v>
      </c>
      <c r="J591" s="8" t="s">
        <v>654</v>
      </c>
      <c r="K591" s="8">
        <v>4</v>
      </c>
      <c r="L591" s="8" t="s">
        <v>494</v>
      </c>
      <c r="M591" s="8">
        <v>4</v>
      </c>
      <c r="N591" s="8" t="s">
        <v>317</v>
      </c>
      <c r="O591" s="8" t="s">
        <v>1143</v>
      </c>
      <c r="P591" s="8" t="s">
        <v>1237</v>
      </c>
      <c r="Q591" s="114" t="s">
        <v>1236</v>
      </c>
      <c r="R591" s="114" t="s">
        <v>1236</v>
      </c>
      <c r="S591" s="8"/>
    </row>
    <row r="592" spans="1:19" ht="18" customHeight="1" x14ac:dyDescent="0.3">
      <c r="A592" s="8" t="s">
        <v>1235</v>
      </c>
      <c r="B592" s="114" t="s">
        <v>1236</v>
      </c>
      <c r="C592" s="114" t="s">
        <v>1236</v>
      </c>
      <c r="D592" s="8" t="s">
        <v>655</v>
      </c>
      <c r="E592" s="8">
        <v>3</v>
      </c>
      <c r="F592" s="8" t="s">
        <v>656</v>
      </c>
      <c r="G592" s="8">
        <v>2</v>
      </c>
      <c r="H592" s="8" t="s">
        <v>657</v>
      </c>
      <c r="I592" s="8">
        <v>3</v>
      </c>
      <c r="J592" s="8" t="s">
        <v>654</v>
      </c>
      <c r="K592" s="8">
        <v>4</v>
      </c>
      <c r="L592" s="8" t="s">
        <v>494</v>
      </c>
      <c r="M592" s="8">
        <v>4</v>
      </c>
      <c r="N592" s="8" t="s">
        <v>317</v>
      </c>
      <c r="O592" s="8" t="s">
        <v>1144</v>
      </c>
      <c r="P592" s="8" t="s">
        <v>1237</v>
      </c>
      <c r="Q592" s="114" t="s">
        <v>1236</v>
      </c>
      <c r="R592" s="114" t="s">
        <v>1236</v>
      </c>
      <c r="S592" s="8"/>
    </row>
    <row r="593" spans="1:19" ht="18" customHeight="1" x14ac:dyDescent="0.3">
      <c r="A593" s="8" t="s">
        <v>1235</v>
      </c>
      <c r="B593" s="114" t="s">
        <v>1236</v>
      </c>
      <c r="C593" s="114" t="s">
        <v>1236</v>
      </c>
      <c r="D593" s="8" t="s">
        <v>655</v>
      </c>
      <c r="E593" s="8">
        <v>3</v>
      </c>
      <c r="F593" s="8" t="s">
        <v>656</v>
      </c>
      <c r="G593" s="8">
        <v>2</v>
      </c>
      <c r="H593" s="8" t="s">
        <v>657</v>
      </c>
      <c r="I593" s="8">
        <v>3</v>
      </c>
      <c r="J593" s="8" t="s">
        <v>654</v>
      </c>
      <c r="K593" s="8">
        <v>4</v>
      </c>
      <c r="L593" s="8" t="s">
        <v>494</v>
      </c>
      <c r="M593" s="8">
        <v>4</v>
      </c>
      <c r="N593" s="8" t="s">
        <v>317</v>
      </c>
      <c r="O593" s="8" t="s">
        <v>1145</v>
      </c>
      <c r="P593" s="8" t="s">
        <v>1237</v>
      </c>
      <c r="Q593" s="114" t="s">
        <v>1236</v>
      </c>
      <c r="R593" s="114" t="s">
        <v>1236</v>
      </c>
      <c r="S593" s="8"/>
    </row>
    <row r="594" spans="1:19" ht="18" customHeight="1" x14ac:dyDescent="0.3">
      <c r="A594" s="8" t="s">
        <v>1235</v>
      </c>
      <c r="B594" s="114" t="s">
        <v>1236</v>
      </c>
      <c r="C594" s="114" t="s">
        <v>1236</v>
      </c>
      <c r="D594" s="8" t="s">
        <v>655</v>
      </c>
      <c r="E594" s="8">
        <v>3</v>
      </c>
      <c r="F594" s="8" t="s">
        <v>656</v>
      </c>
      <c r="G594" s="8">
        <v>2</v>
      </c>
      <c r="H594" s="8" t="s">
        <v>657</v>
      </c>
      <c r="I594" s="8">
        <v>3</v>
      </c>
      <c r="J594" s="8" t="s">
        <v>654</v>
      </c>
      <c r="K594" s="8">
        <v>4</v>
      </c>
      <c r="L594" s="8" t="s">
        <v>494</v>
      </c>
      <c r="M594" s="8">
        <v>4</v>
      </c>
      <c r="N594" s="8" t="s">
        <v>319</v>
      </c>
      <c r="O594" s="8" t="s">
        <v>1103</v>
      </c>
      <c r="P594" s="8" t="s">
        <v>1237</v>
      </c>
      <c r="Q594" s="114" t="s">
        <v>1236</v>
      </c>
      <c r="R594" s="114" t="s">
        <v>1236</v>
      </c>
      <c r="S594" s="8"/>
    </row>
    <row r="595" spans="1:19" ht="18" customHeight="1" x14ac:dyDescent="0.3">
      <c r="A595" s="8" t="s">
        <v>1235</v>
      </c>
      <c r="B595" s="114" t="s">
        <v>1236</v>
      </c>
      <c r="C595" s="114" t="s">
        <v>1236</v>
      </c>
      <c r="D595" s="8" t="s">
        <v>655</v>
      </c>
      <c r="E595" s="8">
        <v>3</v>
      </c>
      <c r="F595" s="8" t="s">
        <v>656</v>
      </c>
      <c r="G595" s="8">
        <v>2</v>
      </c>
      <c r="H595" s="8" t="s">
        <v>657</v>
      </c>
      <c r="I595" s="8">
        <v>3</v>
      </c>
      <c r="J595" s="8" t="s">
        <v>654</v>
      </c>
      <c r="K595" s="8">
        <v>4</v>
      </c>
      <c r="L595" s="8" t="s">
        <v>494</v>
      </c>
      <c r="M595" s="8">
        <v>4</v>
      </c>
      <c r="N595" s="8" t="s">
        <v>319</v>
      </c>
      <c r="O595" s="8" t="s">
        <v>1197</v>
      </c>
      <c r="P595" s="8" t="s">
        <v>1237</v>
      </c>
      <c r="Q595" s="114" t="s">
        <v>1236</v>
      </c>
      <c r="R595" s="114" t="s">
        <v>1236</v>
      </c>
      <c r="S595" s="8"/>
    </row>
    <row r="596" spans="1:19" ht="18" customHeight="1" x14ac:dyDescent="0.3">
      <c r="A596" s="8" t="s">
        <v>1235</v>
      </c>
      <c r="B596" s="114" t="s">
        <v>1236</v>
      </c>
      <c r="C596" s="114" t="s">
        <v>1236</v>
      </c>
      <c r="D596" s="8" t="s">
        <v>655</v>
      </c>
      <c r="E596" s="8">
        <v>3</v>
      </c>
      <c r="F596" s="8" t="s">
        <v>656</v>
      </c>
      <c r="G596" s="8">
        <v>2</v>
      </c>
      <c r="H596" s="8" t="s">
        <v>657</v>
      </c>
      <c r="I596" s="8">
        <v>3</v>
      </c>
      <c r="J596" s="8" t="s">
        <v>654</v>
      </c>
      <c r="K596" s="8">
        <v>4</v>
      </c>
      <c r="L596" s="8" t="s">
        <v>494</v>
      </c>
      <c r="M596" s="8">
        <v>4</v>
      </c>
      <c r="N596" s="8" t="s">
        <v>319</v>
      </c>
      <c r="O596" s="8" t="s">
        <v>1198</v>
      </c>
      <c r="P596" s="8" t="s">
        <v>1237</v>
      </c>
      <c r="Q596" s="114" t="s">
        <v>1236</v>
      </c>
      <c r="R596" s="114" t="s">
        <v>1236</v>
      </c>
      <c r="S596" s="8"/>
    </row>
    <row r="597" spans="1:19" ht="18" customHeight="1" x14ac:dyDescent="0.3">
      <c r="A597" s="8" t="s">
        <v>1235</v>
      </c>
      <c r="B597" s="114" t="s">
        <v>1236</v>
      </c>
      <c r="C597" s="114" t="s">
        <v>1236</v>
      </c>
      <c r="D597" s="8" t="s">
        <v>655</v>
      </c>
      <c r="E597" s="8">
        <v>3</v>
      </c>
      <c r="F597" s="8" t="s">
        <v>656</v>
      </c>
      <c r="G597" s="8">
        <v>2</v>
      </c>
      <c r="H597" s="8" t="s">
        <v>657</v>
      </c>
      <c r="I597" s="8">
        <v>3</v>
      </c>
      <c r="J597" s="8" t="s">
        <v>654</v>
      </c>
      <c r="K597" s="8">
        <v>4</v>
      </c>
      <c r="L597" s="8" t="s">
        <v>494</v>
      </c>
      <c r="M597" s="8">
        <v>4</v>
      </c>
      <c r="N597" s="8" t="s">
        <v>319</v>
      </c>
      <c r="O597" s="8" t="s">
        <v>1199</v>
      </c>
      <c r="P597" s="8" t="s">
        <v>1237</v>
      </c>
      <c r="Q597" s="114" t="s">
        <v>1236</v>
      </c>
      <c r="R597" s="114" t="s">
        <v>1236</v>
      </c>
      <c r="S597" s="8"/>
    </row>
    <row r="598" spans="1:19" ht="18" customHeight="1" x14ac:dyDescent="0.3">
      <c r="A598" s="8" t="s">
        <v>1235</v>
      </c>
      <c r="B598" s="114" t="s">
        <v>1236</v>
      </c>
      <c r="C598" s="114" t="s">
        <v>1236</v>
      </c>
      <c r="D598" s="8" t="s">
        <v>655</v>
      </c>
      <c r="E598" s="8">
        <v>3</v>
      </c>
      <c r="F598" s="8" t="s">
        <v>656</v>
      </c>
      <c r="G598" s="8">
        <v>2</v>
      </c>
      <c r="H598" s="8" t="s">
        <v>657</v>
      </c>
      <c r="I598" s="8">
        <v>3</v>
      </c>
      <c r="J598" s="8" t="s">
        <v>654</v>
      </c>
      <c r="K598" s="8">
        <v>4</v>
      </c>
      <c r="L598" s="8" t="s">
        <v>494</v>
      </c>
      <c r="M598" s="8">
        <v>4</v>
      </c>
      <c r="N598" s="8" t="s">
        <v>319</v>
      </c>
      <c r="O598" s="8" t="s">
        <v>1200</v>
      </c>
      <c r="P598" s="8" t="s">
        <v>1237</v>
      </c>
      <c r="Q598" s="114" t="s">
        <v>1236</v>
      </c>
      <c r="R598" s="114" t="s">
        <v>1236</v>
      </c>
      <c r="S598" s="8"/>
    </row>
    <row r="599" spans="1:19" ht="18" customHeight="1" x14ac:dyDescent="0.3">
      <c r="A599" s="8" t="s">
        <v>1235</v>
      </c>
      <c r="B599" s="114" t="s">
        <v>1236</v>
      </c>
      <c r="C599" s="114" t="s">
        <v>1236</v>
      </c>
      <c r="D599" s="8" t="s">
        <v>655</v>
      </c>
      <c r="E599" s="8">
        <v>3</v>
      </c>
      <c r="F599" s="8" t="s">
        <v>656</v>
      </c>
      <c r="G599" s="8">
        <v>2</v>
      </c>
      <c r="H599" s="8" t="s">
        <v>657</v>
      </c>
      <c r="I599" s="8">
        <v>3</v>
      </c>
      <c r="J599" s="8" t="s">
        <v>654</v>
      </c>
      <c r="K599" s="8">
        <v>4</v>
      </c>
      <c r="L599" s="8" t="s">
        <v>494</v>
      </c>
      <c r="M599" s="8">
        <v>4</v>
      </c>
      <c r="N599" s="8" t="s">
        <v>319</v>
      </c>
      <c r="O599" s="8" t="s">
        <v>1201</v>
      </c>
      <c r="P599" s="8" t="s">
        <v>1237</v>
      </c>
      <c r="Q599" s="114" t="s">
        <v>1236</v>
      </c>
      <c r="R599" s="114" t="s">
        <v>1236</v>
      </c>
      <c r="S599" s="8"/>
    </row>
    <row r="600" spans="1:19" ht="18" customHeight="1" x14ac:dyDescent="0.3">
      <c r="A600" s="8" t="s">
        <v>1235</v>
      </c>
      <c r="B600" s="114" t="s">
        <v>1236</v>
      </c>
      <c r="C600" s="114" t="s">
        <v>1236</v>
      </c>
      <c r="D600" s="8" t="s">
        <v>655</v>
      </c>
      <c r="E600" s="8">
        <v>3</v>
      </c>
      <c r="F600" s="8" t="s">
        <v>656</v>
      </c>
      <c r="G600" s="8">
        <v>2</v>
      </c>
      <c r="H600" s="8" t="s">
        <v>657</v>
      </c>
      <c r="I600" s="8">
        <v>3</v>
      </c>
      <c r="J600" s="8" t="s">
        <v>654</v>
      </c>
      <c r="K600" s="8">
        <v>4</v>
      </c>
      <c r="L600" s="8" t="s">
        <v>494</v>
      </c>
      <c r="M600" s="8">
        <v>4</v>
      </c>
      <c r="N600" s="8" t="s">
        <v>319</v>
      </c>
      <c r="O600" s="8" t="s">
        <v>1202</v>
      </c>
      <c r="P600" s="8" t="s">
        <v>1237</v>
      </c>
      <c r="Q600" s="114" t="s">
        <v>1236</v>
      </c>
      <c r="R600" s="114" t="s">
        <v>1236</v>
      </c>
      <c r="S600" s="8"/>
    </row>
    <row r="601" spans="1:19" ht="18" customHeight="1" x14ac:dyDescent="0.3">
      <c r="A601" s="8" t="s">
        <v>1235</v>
      </c>
      <c r="B601" s="114" t="s">
        <v>1236</v>
      </c>
      <c r="C601" s="114" t="s">
        <v>1236</v>
      </c>
      <c r="D601" s="8" t="s">
        <v>655</v>
      </c>
      <c r="E601" s="8">
        <v>3</v>
      </c>
      <c r="F601" s="8" t="s">
        <v>656</v>
      </c>
      <c r="G601" s="8">
        <v>2</v>
      </c>
      <c r="H601" s="8" t="s">
        <v>657</v>
      </c>
      <c r="I601" s="8">
        <v>3</v>
      </c>
      <c r="J601" s="8" t="s">
        <v>654</v>
      </c>
      <c r="K601" s="8">
        <v>4</v>
      </c>
      <c r="L601" s="8" t="s">
        <v>494</v>
      </c>
      <c r="M601" s="8">
        <v>4</v>
      </c>
      <c r="N601" s="8" t="s">
        <v>319</v>
      </c>
      <c r="O601" s="8" t="s">
        <v>1203</v>
      </c>
      <c r="P601" s="8" t="s">
        <v>1237</v>
      </c>
      <c r="Q601" s="114" t="s">
        <v>1236</v>
      </c>
      <c r="R601" s="114" t="s">
        <v>1236</v>
      </c>
      <c r="S601" s="8"/>
    </row>
    <row r="602" spans="1:19" ht="18" customHeight="1" x14ac:dyDescent="0.3">
      <c r="A602" s="8" t="s">
        <v>1235</v>
      </c>
      <c r="B602" s="114" t="s">
        <v>1236</v>
      </c>
      <c r="C602" s="114" t="s">
        <v>1236</v>
      </c>
      <c r="D602" s="8" t="s">
        <v>655</v>
      </c>
      <c r="E602" s="8">
        <v>3</v>
      </c>
      <c r="F602" s="8" t="s">
        <v>656</v>
      </c>
      <c r="G602" s="8">
        <v>2</v>
      </c>
      <c r="H602" s="8" t="s">
        <v>657</v>
      </c>
      <c r="I602" s="8">
        <v>3</v>
      </c>
      <c r="J602" s="8" t="s">
        <v>654</v>
      </c>
      <c r="K602" s="8">
        <v>4</v>
      </c>
      <c r="L602" s="8" t="s">
        <v>494</v>
      </c>
      <c r="M602" s="8">
        <v>4</v>
      </c>
      <c r="N602" s="8" t="s">
        <v>78</v>
      </c>
      <c r="O602" s="8" t="s">
        <v>1119</v>
      </c>
      <c r="P602" s="8" t="s">
        <v>1237</v>
      </c>
      <c r="Q602" s="114" t="s">
        <v>1236</v>
      </c>
      <c r="R602" s="114" t="s">
        <v>1236</v>
      </c>
      <c r="S602" s="8"/>
    </row>
    <row r="603" spans="1:19" ht="18" customHeight="1" x14ac:dyDescent="0.3">
      <c r="A603" s="8" t="s">
        <v>1235</v>
      </c>
      <c r="B603" s="114" t="s">
        <v>1236</v>
      </c>
      <c r="C603" s="114" t="s">
        <v>1236</v>
      </c>
      <c r="D603" s="8" t="s">
        <v>655</v>
      </c>
      <c r="E603" s="8">
        <v>3</v>
      </c>
      <c r="F603" s="8" t="s">
        <v>656</v>
      </c>
      <c r="G603" s="8">
        <v>2</v>
      </c>
      <c r="H603" s="8" t="s">
        <v>657</v>
      </c>
      <c r="I603" s="8">
        <v>3</v>
      </c>
      <c r="J603" s="8" t="s">
        <v>654</v>
      </c>
      <c r="K603" s="8">
        <v>4</v>
      </c>
      <c r="L603" s="8" t="s">
        <v>494</v>
      </c>
      <c r="M603" s="8">
        <v>4</v>
      </c>
      <c r="N603" s="8" t="s">
        <v>78</v>
      </c>
      <c r="O603" s="8" t="s">
        <v>1121</v>
      </c>
      <c r="P603" s="8" t="s">
        <v>1237</v>
      </c>
      <c r="Q603" s="114" t="s">
        <v>1236</v>
      </c>
      <c r="R603" s="114" t="s">
        <v>1236</v>
      </c>
      <c r="S603" s="8"/>
    </row>
    <row r="604" spans="1:19" ht="18" customHeight="1" x14ac:dyDescent="0.3">
      <c r="A604" s="8" t="s">
        <v>1235</v>
      </c>
      <c r="B604" s="114" t="s">
        <v>1236</v>
      </c>
      <c r="C604" s="114" t="s">
        <v>1236</v>
      </c>
      <c r="D604" s="8" t="s">
        <v>655</v>
      </c>
      <c r="E604" s="8">
        <v>3</v>
      </c>
      <c r="F604" s="8" t="s">
        <v>656</v>
      </c>
      <c r="G604" s="8">
        <v>2</v>
      </c>
      <c r="H604" s="8" t="s">
        <v>657</v>
      </c>
      <c r="I604" s="8">
        <v>3</v>
      </c>
      <c r="J604" s="8" t="s">
        <v>654</v>
      </c>
      <c r="K604" s="8">
        <v>4</v>
      </c>
      <c r="L604" s="8" t="s">
        <v>494</v>
      </c>
      <c r="M604" s="8">
        <v>4</v>
      </c>
      <c r="N604" s="8" t="s">
        <v>78</v>
      </c>
      <c r="O604" s="8" t="s">
        <v>1122</v>
      </c>
      <c r="P604" s="8" t="s">
        <v>1237</v>
      </c>
      <c r="Q604" s="114" t="s">
        <v>1236</v>
      </c>
      <c r="R604" s="114" t="s">
        <v>1236</v>
      </c>
      <c r="S604" s="8"/>
    </row>
    <row r="605" spans="1:19" ht="18" customHeight="1" x14ac:dyDescent="0.3">
      <c r="A605" s="8" t="s">
        <v>1235</v>
      </c>
      <c r="B605" s="114" t="s">
        <v>1236</v>
      </c>
      <c r="C605" s="114" t="s">
        <v>1236</v>
      </c>
      <c r="D605" s="8" t="s">
        <v>655</v>
      </c>
      <c r="E605" s="8">
        <v>3</v>
      </c>
      <c r="F605" s="8" t="s">
        <v>656</v>
      </c>
      <c r="G605" s="8">
        <v>2</v>
      </c>
      <c r="H605" s="8" t="s">
        <v>657</v>
      </c>
      <c r="I605" s="8">
        <v>3</v>
      </c>
      <c r="J605" s="8" t="s">
        <v>654</v>
      </c>
      <c r="K605" s="8">
        <v>4</v>
      </c>
      <c r="L605" s="8" t="s">
        <v>494</v>
      </c>
      <c r="M605" s="8">
        <v>4</v>
      </c>
      <c r="N605" s="8" t="s">
        <v>78</v>
      </c>
      <c r="O605" s="8" t="s">
        <v>1124</v>
      </c>
      <c r="P605" s="8" t="s">
        <v>1237</v>
      </c>
      <c r="Q605" s="114" t="s">
        <v>1236</v>
      </c>
      <c r="R605" s="114" t="s">
        <v>1236</v>
      </c>
      <c r="S605" s="8"/>
    </row>
    <row r="606" spans="1:19" ht="18" customHeight="1" x14ac:dyDescent="0.3">
      <c r="A606" s="8" t="s">
        <v>1235</v>
      </c>
      <c r="B606" s="114" t="s">
        <v>1236</v>
      </c>
      <c r="C606" s="114" t="s">
        <v>1236</v>
      </c>
      <c r="D606" s="8" t="s">
        <v>655</v>
      </c>
      <c r="E606" s="8">
        <v>3</v>
      </c>
      <c r="F606" s="8" t="s">
        <v>656</v>
      </c>
      <c r="G606" s="8">
        <v>2</v>
      </c>
      <c r="H606" s="8" t="s">
        <v>657</v>
      </c>
      <c r="I606" s="8">
        <v>3</v>
      </c>
      <c r="J606" s="8" t="s">
        <v>654</v>
      </c>
      <c r="K606" s="8">
        <v>4</v>
      </c>
      <c r="L606" s="8" t="s">
        <v>494</v>
      </c>
      <c r="M606" s="8">
        <v>4</v>
      </c>
      <c r="N606" s="8" t="s">
        <v>78</v>
      </c>
      <c r="O606" s="8" t="s">
        <v>1133</v>
      </c>
      <c r="P606" s="8" t="s">
        <v>1237</v>
      </c>
      <c r="Q606" s="114" t="s">
        <v>1236</v>
      </c>
      <c r="R606" s="114" t="s">
        <v>1236</v>
      </c>
      <c r="S606" s="8"/>
    </row>
    <row r="607" spans="1:19" ht="18" customHeight="1" x14ac:dyDescent="0.3">
      <c r="A607" s="8" t="s">
        <v>1235</v>
      </c>
      <c r="B607" s="114" t="s">
        <v>1236</v>
      </c>
      <c r="C607" s="114" t="s">
        <v>1236</v>
      </c>
      <c r="D607" s="8" t="s">
        <v>655</v>
      </c>
      <c r="E607" s="8">
        <v>3</v>
      </c>
      <c r="F607" s="8" t="s">
        <v>656</v>
      </c>
      <c r="G607" s="8">
        <v>2</v>
      </c>
      <c r="H607" s="8" t="s">
        <v>657</v>
      </c>
      <c r="I607" s="8">
        <v>3</v>
      </c>
      <c r="J607" s="8" t="s">
        <v>654</v>
      </c>
      <c r="K607" s="8">
        <v>4</v>
      </c>
      <c r="L607" s="8" t="s">
        <v>494</v>
      </c>
      <c r="M607" s="8">
        <v>4</v>
      </c>
      <c r="N607" s="8" t="s">
        <v>78</v>
      </c>
      <c r="O607" s="8" t="s">
        <v>1134</v>
      </c>
      <c r="P607" s="8" t="s">
        <v>1237</v>
      </c>
      <c r="Q607" s="114" t="s">
        <v>1236</v>
      </c>
      <c r="R607" s="114" t="s">
        <v>1236</v>
      </c>
      <c r="S607" s="8"/>
    </row>
    <row r="608" spans="1:19" ht="18" customHeight="1" x14ac:dyDescent="0.3">
      <c r="A608" s="8" t="s">
        <v>1235</v>
      </c>
      <c r="B608" s="114" t="s">
        <v>1236</v>
      </c>
      <c r="C608" s="114" t="s">
        <v>1236</v>
      </c>
      <c r="D608" s="8" t="s">
        <v>655</v>
      </c>
      <c r="E608" s="8">
        <v>3</v>
      </c>
      <c r="F608" s="8" t="s">
        <v>656</v>
      </c>
      <c r="G608" s="8">
        <v>2</v>
      </c>
      <c r="H608" s="8" t="s">
        <v>657</v>
      </c>
      <c r="I608" s="8">
        <v>3</v>
      </c>
      <c r="J608" s="8" t="s">
        <v>654</v>
      </c>
      <c r="K608" s="8">
        <v>4</v>
      </c>
      <c r="L608" s="8" t="s">
        <v>494</v>
      </c>
      <c r="M608" s="8">
        <v>4</v>
      </c>
      <c r="N608" s="8" t="s">
        <v>78</v>
      </c>
      <c r="O608" s="8" t="s">
        <v>1135</v>
      </c>
      <c r="P608" s="8" t="s">
        <v>1237</v>
      </c>
      <c r="Q608" s="114" t="s">
        <v>1236</v>
      </c>
      <c r="R608" s="114" t="s">
        <v>1236</v>
      </c>
      <c r="S608" s="8"/>
    </row>
    <row r="609" spans="1:19" ht="18" customHeight="1" x14ac:dyDescent="0.3">
      <c r="A609" s="8" t="s">
        <v>1235</v>
      </c>
      <c r="B609" s="114" t="s">
        <v>1236</v>
      </c>
      <c r="C609" s="114" t="s">
        <v>1236</v>
      </c>
      <c r="D609" s="8" t="s">
        <v>655</v>
      </c>
      <c r="E609" s="8">
        <v>3</v>
      </c>
      <c r="F609" s="8" t="s">
        <v>656</v>
      </c>
      <c r="G609" s="8">
        <v>2</v>
      </c>
      <c r="H609" s="8" t="s">
        <v>657</v>
      </c>
      <c r="I609" s="8">
        <v>3</v>
      </c>
      <c r="J609" s="8" t="s">
        <v>654</v>
      </c>
      <c r="K609" s="8">
        <v>4</v>
      </c>
      <c r="L609" s="8" t="s">
        <v>494</v>
      </c>
      <c r="M609" s="8">
        <v>4</v>
      </c>
      <c r="N609" s="8" t="s">
        <v>78</v>
      </c>
      <c r="O609" s="8" t="s">
        <v>1136</v>
      </c>
      <c r="P609" s="8" t="s">
        <v>1237</v>
      </c>
      <c r="Q609" s="114" t="s">
        <v>1236</v>
      </c>
      <c r="R609" s="114" t="s">
        <v>1236</v>
      </c>
      <c r="S609" s="8"/>
    </row>
    <row r="610" spans="1:19" ht="18" customHeight="1" x14ac:dyDescent="0.3">
      <c r="A610" s="8" t="s">
        <v>1235</v>
      </c>
      <c r="B610" s="114" t="s">
        <v>1236</v>
      </c>
      <c r="C610" s="114" t="s">
        <v>1236</v>
      </c>
      <c r="D610" s="8" t="s">
        <v>655</v>
      </c>
      <c r="E610" s="8">
        <v>3</v>
      </c>
      <c r="F610" s="8" t="s">
        <v>656</v>
      </c>
      <c r="G610" s="8">
        <v>2</v>
      </c>
      <c r="H610" s="8" t="s">
        <v>657</v>
      </c>
      <c r="I610" s="8">
        <v>3</v>
      </c>
      <c r="J610" s="8" t="s">
        <v>654</v>
      </c>
      <c r="K610" s="8">
        <v>4</v>
      </c>
      <c r="L610" s="8" t="s">
        <v>494</v>
      </c>
      <c r="M610" s="8">
        <v>4</v>
      </c>
      <c r="N610" s="8" t="s">
        <v>78</v>
      </c>
      <c r="O610" s="8" t="s">
        <v>1137</v>
      </c>
      <c r="P610" s="8" t="s">
        <v>1237</v>
      </c>
      <c r="Q610" s="114" t="s">
        <v>1236</v>
      </c>
      <c r="R610" s="114" t="s">
        <v>1236</v>
      </c>
      <c r="S610" s="8"/>
    </row>
    <row r="611" spans="1:19" ht="18" customHeight="1" x14ac:dyDescent="0.3">
      <c r="A611" s="8" t="s">
        <v>1235</v>
      </c>
      <c r="B611" s="114" t="s">
        <v>1236</v>
      </c>
      <c r="C611" s="114" t="s">
        <v>1236</v>
      </c>
      <c r="D611" s="8" t="s">
        <v>655</v>
      </c>
      <c r="E611" s="8">
        <v>3</v>
      </c>
      <c r="F611" s="8" t="s">
        <v>656</v>
      </c>
      <c r="G611" s="8">
        <v>2</v>
      </c>
      <c r="H611" s="8" t="s">
        <v>657</v>
      </c>
      <c r="I611" s="8">
        <v>3</v>
      </c>
      <c r="J611" s="8" t="s">
        <v>654</v>
      </c>
      <c r="K611" s="8">
        <v>4</v>
      </c>
      <c r="L611" s="8" t="s">
        <v>494</v>
      </c>
      <c r="M611" s="8">
        <v>4</v>
      </c>
      <c r="N611" s="8" t="s">
        <v>78</v>
      </c>
      <c r="O611" s="8" t="s">
        <v>1138</v>
      </c>
      <c r="P611" s="8" t="s">
        <v>1237</v>
      </c>
      <c r="Q611" s="114" t="s">
        <v>1236</v>
      </c>
      <c r="R611" s="114" t="s">
        <v>1236</v>
      </c>
      <c r="S611" s="8"/>
    </row>
    <row r="612" spans="1:19" ht="18" customHeight="1" x14ac:dyDescent="0.3">
      <c r="A612" s="8" t="s">
        <v>1235</v>
      </c>
      <c r="B612" s="114" t="s">
        <v>1236</v>
      </c>
      <c r="C612" s="114" t="s">
        <v>1236</v>
      </c>
      <c r="D612" s="8" t="s">
        <v>655</v>
      </c>
      <c r="E612" s="8">
        <v>3</v>
      </c>
      <c r="F612" s="8" t="s">
        <v>656</v>
      </c>
      <c r="G612" s="8">
        <v>2</v>
      </c>
      <c r="H612" s="8" t="s">
        <v>657</v>
      </c>
      <c r="I612" s="8">
        <v>3</v>
      </c>
      <c r="J612" s="8" t="s">
        <v>654</v>
      </c>
      <c r="K612" s="8">
        <v>4</v>
      </c>
      <c r="L612" s="8" t="s">
        <v>494</v>
      </c>
      <c r="M612" s="8">
        <v>4</v>
      </c>
      <c r="N612" s="8" t="s">
        <v>78</v>
      </c>
      <c r="O612" s="8" t="s">
        <v>1139</v>
      </c>
      <c r="P612" s="8" t="s">
        <v>1237</v>
      </c>
      <c r="Q612" s="114" t="s">
        <v>1236</v>
      </c>
      <c r="R612" s="114" t="s">
        <v>1236</v>
      </c>
      <c r="S612" s="8"/>
    </row>
    <row r="613" spans="1:19" ht="18" customHeight="1" x14ac:dyDescent="0.3">
      <c r="A613" s="8" t="s">
        <v>1235</v>
      </c>
      <c r="B613" s="114" t="s">
        <v>1236</v>
      </c>
      <c r="C613" s="114" t="s">
        <v>1236</v>
      </c>
      <c r="D613" s="8" t="s">
        <v>655</v>
      </c>
      <c r="E613" s="8">
        <v>3</v>
      </c>
      <c r="F613" s="8" t="s">
        <v>656</v>
      </c>
      <c r="G613" s="8">
        <v>2</v>
      </c>
      <c r="H613" s="8" t="s">
        <v>657</v>
      </c>
      <c r="I613" s="8">
        <v>3</v>
      </c>
      <c r="J613" s="8" t="s">
        <v>654</v>
      </c>
      <c r="K613" s="8">
        <v>4</v>
      </c>
      <c r="L613" s="8" t="s">
        <v>494</v>
      </c>
      <c r="M613" s="8">
        <v>4</v>
      </c>
      <c r="N613" s="8" t="s">
        <v>371</v>
      </c>
      <c r="O613" s="8" t="s">
        <v>1158</v>
      </c>
      <c r="P613" s="8" t="s">
        <v>1237</v>
      </c>
      <c r="Q613" s="114" t="s">
        <v>1236</v>
      </c>
      <c r="R613" s="114" t="s">
        <v>1236</v>
      </c>
      <c r="S613" s="8"/>
    </row>
    <row r="614" spans="1:19" ht="18" customHeight="1" x14ac:dyDescent="0.3">
      <c r="A614" s="8" t="s">
        <v>1235</v>
      </c>
      <c r="B614" s="114" t="s">
        <v>1236</v>
      </c>
      <c r="C614" s="114" t="s">
        <v>1236</v>
      </c>
      <c r="D614" s="8" t="s">
        <v>655</v>
      </c>
      <c r="E614" s="8">
        <v>3</v>
      </c>
      <c r="F614" s="8" t="s">
        <v>656</v>
      </c>
      <c r="G614" s="8">
        <v>2</v>
      </c>
      <c r="H614" s="8" t="s">
        <v>657</v>
      </c>
      <c r="I614" s="8">
        <v>3</v>
      </c>
      <c r="J614" s="8" t="s">
        <v>654</v>
      </c>
      <c r="K614" s="8">
        <v>4</v>
      </c>
      <c r="L614" s="8" t="s">
        <v>494</v>
      </c>
      <c r="M614" s="8">
        <v>4</v>
      </c>
      <c r="N614" s="8" t="s">
        <v>355</v>
      </c>
      <c r="O614" s="8" t="s">
        <v>1159</v>
      </c>
      <c r="P614" s="8" t="s">
        <v>1237</v>
      </c>
      <c r="Q614" s="114" t="s">
        <v>1236</v>
      </c>
      <c r="R614" s="114" t="s">
        <v>1236</v>
      </c>
      <c r="S614" s="8"/>
    </row>
    <row r="615" spans="1:19" ht="18" customHeight="1" x14ac:dyDescent="0.3">
      <c r="A615" s="8" t="s">
        <v>1235</v>
      </c>
      <c r="B615" s="114" t="s">
        <v>1236</v>
      </c>
      <c r="C615" s="114" t="s">
        <v>1236</v>
      </c>
      <c r="D615" s="8" t="s">
        <v>655</v>
      </c>
      <c r="E615" s="8">
        <v>3</v>
      </c>
      <c r="F615" s="8" t="s">
        <v>656</v>
      </c>
      <c r="G615" s="8">
        <v>2</v>
      </c>
      <c r="H615" s="8" t="s">
        <v>657</v>
      </c>
      <c r="I615" s="8">
        <v>3</v>
      </c>
      <c r="J615" s="8" t="s">
        <v>654</v>
      </c>
      <c r="K615" s="8">
        <v>4</v>
      </c>
      <c r="L615" s="8" t="s">
        <v>494</v>
      </c>
      <c r="M615" s="8">
        <v>4</v>
      </c>
      <c r="N615" s="8" t="s">
        <v>355</v>
      </c>
      <c r="O615" s="8" t="s">
        <v>1161</v>
      </c>
      <c r="P615" s="8" t="s">
        <v>1237</v>
      </c>
      <c r="Q615" s="114" t="s">
        <v>1236</v>
      </c>
      <c r="R615" s="114" t="s">
        <v>1236</v>
      </c>
      <c r="S615" s="8"/>
    </row>
    <row r="616" spans="1:19" ht="18" customHeight="1" x14ac:dyDescent="0.3">
      <c r="A616" s="8" t="s">
        <v>1235</v>
      </c>
      <c r="B616" s="114" t="s">
        <v>1236</v>
      </c>
      <c r="C616" s="114" t="s">
        <v>1236</v>
      </c>
      <c r="D616" s="8" t="s">
        <v>655</v>
      </c>
      <c r="E616" s="8">
        <v>3</v>
      </c>
      <c r="F616" s="8" t="s">
        <v>656</v>
      </c>
      <c r="G616" s="8">
        <v>2</v>
      </c>
      <c r="H616" s="8" t="s">
        <v>657</v>
      </c>
      <c r="I616" s="8">
        <v>3</v>
      </c>
      <c r="J616" s="8" t="s">
        <v>654</v>
      </c>
      <c r="K616" s="8">
        <v>4</v>
      </c>
      <c r="L616" s="8" t="s">
        <v>494</v>
      </c>
      <c r="M616" s="8">
        <v>4</v>
      </c>
      <c r="N616" s="8" t="s">
        <v>318</v>
      </c>
      <c r="O616" s="8" t="s">
        <v>1160</v>
      </c>
      <c r="P616" s="8" t="s">
        <v>1237</v>
      </c>
      <c r="Q616" s="114" t="s">
        <v>1236</v>
      </c>
      <c r="R616" s="114" t="s">
        <v>1236</v>
      </c>
      <c r="S616" s="8"/>
    </row>
    <row r="617" spans="1:19" ht="18" customHeight="1" x14ac:dyDescent="0.3">
      <c r="A617" s="8" t="s">
        <v>1235</v>
      </c>
      <c r="B617" s="114" t="s">
        <v>1236</v>
      </c>
      <c r="C617" s="114" t="s">
        <v>1236</v>
      </c>
      <c r="D617" s="8" t="s">
        <v>655</v>
      </c>
      <c r="E617" s="8">
        <v>3</v>
      </c>
      <c r="F617" s="8" t="s">
        <v>656</v>
      </c>
      <c r="G617" s="8">
        <v>2</v>
      </c>
      <c r="H617" s="8" t="s">
        <v>657</v>
      </c>
      <c r="I617" s="8">
        <v>3</v>
      </c>
      <c r="J617" s="8" t="s">
        <v>654</v>
      </c>
      <c r="K617" s="8">
        <v>4</v>
      </c>
      <c r="L617" s="8" t="s">
        <v>494</v>
      </c>
      <c r="M617" s="8">
        <v>4</v>
      </c>
      <c r="N617" s="8" t="s">
        <v>318</v>
      </c>
      <c r="O617" s="8" t="s">
        <v>1194</v>
      </c>
      <c r="P617" s="8" t="s">
        <v>1237</v>
      </c>
      <c r="Q617" s="114" t="s">
        <v>1236</v>
      </c>
      <c r="R617" s="114" t="s">
        <v>1236</v>
      </c>
      <c r="S617" s="8"/>
    </row>
    <row r="618" spans="1:19" ht="18" customHeight="1" x14ac:dyDescent="0.3">
      <c r="A618" s="8" t="s">
        <v>1235</v>
      </c>
      <c r="B618" s="114" t="s">
        <v>1236</v>
      </c>
      <c r="C618" s="114" t="s">
        <v>1236</v>
      </c>
      <c r="D618" s="8" t="s">
        <v>655</v>
      </c>
      <c r="E618" s="8">
        <v>3</v>
      </c>
      <c r="F618" s="8" t="s">
        <v>656</v>
      </c>
      <c r="G618" s="8">
        <v>2</v>
      </c>
      <c r="H618" s="8" t="s">
        <v>657</v>
      </c>
      <c r="I618" s="8">
        <v>3</v>
      </c>
      <c r="J618" s="8" t="s">
        <v>654</v>
      </c>
      <c r="K618" s="8">
        <v>4</v>
      </c>
      <c r="L618" s="8" t="s">
        <v>494</v>
      </c>
      <c r="M618" s="8">
        <v>4</v>
      </c>
      <c r="N618" s="8" t="s">
        <v>318</v>
      </c>
      <c r="O618" s="8" t="s">
        <v>1195</v>
      </c>
      <c r="P618" s="8" t="s">
        <v>1237</v>
      </c>
      <c r="Q618" s="114" t="s">
        <v>1236</v>
      </c>
      <c r="R618" s="114" t="s">
        <v>1236</v>
      </c>
      <c r="S618" s="8"/>
    </row>
    <row r="619" spans="1:19" ht="18" customHeight="1" x14ac:dyDescent="0.3">
      <c r="A619" s="8" t="s">
        <v>1235</v>
      </c>
      <c r="B619" s="114" t="s">
        <v>1236</v>
      </c>
      <c r="C619" s="114" t="s">
        <v>1236</v>
      </c>
      <c r="D619" s="8" t="s">
        <v>655</v>
      </c>
      <c r="E619" s="8">
        <v>3</v>
      </c>
      <c r="F619" s="8" t="s">
        <v>656</v>
      </c>
      <c r="G619" s="8">
        <v>2</v>
      </c>
      <c r="H619" s="8" t="s">
        <v>657</v>
      </c>
      <c r="I619" s="8">
        <v>3</v>
      </c>
      <c r="J619" s="8" t="s">
        <v>654</v>
      </c>
      <c r="K619" s="8">
        <v>4</v>
      </c>
      <c r="L619" s="8" t="s">
        <v>494</v>
      </c>
      <c r="M619" s="8">
        <v>4</v>
      </c>
      <c r="N619" s="8" t="s">
        <v>318</v>
      </c>
      <c r="O619" s="8" t="s">
        <v>1196</v>
      </c>
      <c r="P619" s="8" t="s">
        <v>1237</v>
      </c>
      <c r="Q619" s="114" t="s">
        <v>1236</v>
      </c>
      <c r="R619" s="114" t="s">
        <v>1236</v>
      </c>
      <c r="S619" s="8"/>
    </row>
    <row r="620" spans="1:19" ht="18" customHeight="1" x14ac:dyDescent="0.3">
      <c r="A620" s="8" t="s">
        <v>1235</v>
      </c>
      <c r="B620" s="114" t="s">
        <v>1236</v>
      </c>
      <c r="C620" s="114" t="s">
        <v>1236</v>
      </c>
      <c r="D620" s="8" t="s">
        <v>655</v>
      </c>
      <c r="E620" s="8">
        <v>3</v>
      </c>
      <c r="F620" s="8" t="s">
        <v>656</v>
      </c>
      <c r="G620" s="8">
        <v>2</v>
      </c>
      <c r="H620" s="8" t="s">
        <v>657</v>
      </c>
      <c r="I620" s="8">
        <v>3</v>
      </c>
      <c r="J620" s="8" t="s">
        <v>654</v>
      </c>
      <c r="K620" s="8">
        <v>4</v>
      </c>
      <c r="L620" s="8" t="s">
        <v>494</v>
      </c>
      <c r="M620" s="8">
        <v>4</v>
      </c>
      <c r="N620" s="8" t="s">
        <v>318</v>
      </c>
      <c r="O620" s="8" t="s">
        <v>1204</v>
      </c>
      <c r="P620" s="8" t="s">
        <v>1237</v>
      </c>
      <c r="Q620" s="114" t="s">
        <v>1236</v>
      </c>
      <c r="R620" s="114" t="s">
        <v>1236</v>
      </c>
      <c r="S620" s="8"/>
    </row>
    <row r="621" spans="1:19" ht="18" customHeight="1" x14ac:dyDescent="0.3">
      <c r="A621" s="8" t="s">
        <v>1238</v>
      </c>
      <c r="B621" s="114" t="s">
        <v>1239</v>
      </c>
      <c r="C621" s="114" t="s">
        <v>1239</v>
      </c>
      <c r="D621" s="8" t="s">
        <v>862</v>
      </c>
      <c r="E621" s="8">
        <v>4</v>
      </c>
      <c r="F621" s="8" t="s">
        <v>1213</v>
      </c>
      <c r="G621" s="8">
        <v>1</v>
      </c>
      <c r="H621" s="8" t="s">
        <v>657</v>
      </c>
      <c r="I621" s="8">
        <v>3</v>
      </c>
      <c r="J621" s="8" t="s">
        <v>658</v>
      </c>
      <c r="K621" s="8">
        <v>3</v>
      </c>
      <c r="L621" s="8" t="s">
        <v>1214</v>
      </c>
      <c r="M621" s="8">
        <v>3</v>
      </c>
      <c r="N621" s="8" t="s">
        <v>317</v>
      </c>
      <c r="O621" s="8" t="s">
        <v>1045</v>
      </c>
      <c r="P621" s="8" t="s">
        <v>1240</v>
      </c>
      <c r="Q621" s="114" t="s">
        <v>1239</v>
      </c>
      <c r="R621" s="114" t="s">
        <v>1239</v>
      </c>
      <c r="S621" s="8"/>
    </row>
    <row r="622" spans="1:19" ht="18" customHeight="1" x14ac:dyDescent="0.3">
      <c r="A622" s="8" t="s">
        <v>1238</v>
      </c>
      <c r="B622" s="114" t="s">
        <v>1239</v>
      </c>
      <c r="C622" s="114" t="s">
        <v>1239</v>
      </c>
      <c r="D622" s="8" t="s">
        <v>862</v>
      </c>
      <c r="E622" s="8">
        <v>4</v>
      </c>
      <c r="F622" s="8" t="s">
        <v>1213</v>
      </c>
      <c r="G622" s="8">
        <v>1</v>
      </c>
      <c r="H622" s="8" t="s">
        <v>657</v>
      </c>
      <c r="I622" s="8">
        <v>3</v>
      </c>
      <c r="J622" s="8" t="s">
        <v>658</v>
      </c>
      <c r="K622" s="8">
        <v>3</v>
      </c>
      <c r="L622" s="8" t="s">
        <v>1214</v>
      </c>
      <c r="M622" s="8">
        <v>3</v>
      </c>
      <c r="N622" s="8" t="s">
        <v>317</v>
      </c>
      <c r="O622" s="8" t="s">
        <v>1047</v>
      </c>
      <c r="P622" s="8" t="s">
        <v>1240</v>
      </c>
      <c r="Q622" s="114" t="s">
        <v>1239</v>
      </c>
      <c r="R622" s="114" t="s">
        <v>1239</v>
      </c>
      <c r="S622" s="8"/>
    </row>
    <row r="623" spans="1:19" ht="18" customHeight="1" x14ac:dyDescent="0.3">
      <c r="A623" s="8" t="s">
        <v>1238</v>
      </c>
      <c r="B623" s="114" t="s">
        <v>1239</v>
      </c>
      <c r="C623" s="114" t="s">
        <v>1239</v>
      </c>
      <c r="D623" s="8" t="s">
        <v>862</v>
      </c>
      <c r="E623" s="8">
        <v>4</v>
      </c>
      <c r="F623" s="8" t="s">
        <v>1213</v>
      </c>
      <c r="G623" s="8">
        <v>1</v>
      </c>
      <c r="H623" s="8" t="s">
        <v>657</v>
      </c>
      <c r="I623" s="8">
        <v>3</v>
      </c>
      <c r="J623" s="8" t="s">
        <v>658</v>
      </c>
      <c r="K623" s="8">
        <v>3</v>
      </c>
      <c r="L623" s="8" t="s">
        <v>1214</v>
      </c>
      <c r="M623" s="8">
        <v>3</v>
      </c>
      <c r="N623" s="8" t="s">
        <v>317</v>
      </c>
      <c r="O623" s="8" t="s">
        <v>1105</v>
      </c>
      <c r="P623" s="8" t="s">
        <v>1240</v>
      </c>
      <c r="Q623" s="114" t="s">
        <v>1239</v>
      </c>
      <c r="R623" s="114" t="s">
        <v>1239</v>
      </c>
      <c r="S623" s="8"/>
    </row>
    <row r="624" spans="1:19" ht="18" customHeight="1" x14ac:dyDescent="0.3">
      <c r="A624" s="8" t="s">
        <v>1238</v>
      </c>
      <c r="B624" s="114" t="s">
        <v>1239</v>
      </c>
      <c r="C624" s="114" t="s">
        <v>1239</v>
      </c>
      <c r="D624" s="8" t="s">
        <v>862</v>
      </c>
      <c r="E624" s="8">
        <v>4</v>
      </c>
      <c r="F624" s="8" t="s">
        <v>1213</v>
      </c>
      <c r="G624" s="8">
        <v>1</v>
      </c>
      <c r="H624" s="8" t="s">
        <v>657</v>
      </c>
      <c r="I624" s="8">
        <v>3</v>
      </c>
      <c r="J624" s="8" t="s">
        <v>658</v>
      </c>
      <c r="K624" s="8">
        <v>3</v>
      </c>
      <c r="L624" s="8" t="s">
        <v>1214</v>
      </c>
      <c r="M624" s="8">
        <v>3</v>
      </c>
      <c r="N624" s="8" t="s">
        <v>317</v>
      </c>
      <c r="O624" s="8" t="s">
        <v>1106</v>
      </c>
      <c r="P624" s="8" t="s">
        <v>1240</v>
      </c>
      <c r="Q624" s="114" t="s">
        <v>1239</v>
      </c>
      <c r="R624" s="114" t="s">
        <v>1239</v>
      </c>
      <c r="S624" s="8"/>
    </row>
    <row r="625" spans="1:19" ht="18" customHeight="1" x14ac:dyDescent="0.3">
      <c r="A625" s="8" t="s">
        <v>1238</v>
      </c>
      <c r="B625" s="114" t="s">
        <v>1239</v>
      </c>
      <c r="C625" s="114" t="s">
        <v>1239</v>
      </c>
      <c r="D625" s="8" t="s">
        <v>862</v>
      </c>
      <c r="E625" s="8">
        <v>4</v>
      </c>
      <c r="F625" s="8" t="s">
        <v>1213</v>
      </c>
      <c r="G625" s="8">
        <v>1</v>
      </c>
      <c r="H625" s="8" t="s">
        <v>657</v>
      </c>
      <c r="I625" s="8">
        <v>3</v>
      </c>
      <c r="J625" s="8" t="s">
        <v>658</v>
      </c>
      <c r="K625" s="8">
        <v>3</v>
      </c>
      <c r="L625" s="8" t="s">
        <v>1214</v>
      </c>
      <c r="M625" s="8">
        <v>3</v>
      </c>
      <c r="N625" s="8" t="s">
        <v>317</v>
      </c>
      <c r="O625" s="8" t="s">
        <v>1107</v>
      </c>
      <c r="P625" s="8" t="s">
        <v>1240</v>
      </c>
      <c r="Q625" s="114" t="s">
        <v>1239</v>
      </c>
      <c r="R625" s="114" t="s">
        <v>1239</v>
      </c>
      <c r="S625" s="8"/>
    </row>
    <row r="626" spans="1:19" ht="18" customHeight="1" x14ac:dyDescent="0.3">
      <c r="A626" s="8" t="s">
        <v>1238</v>
      </c>
      <c r="B626" s="114" t="s">
        <v>1239</v>
      </c>
      <c r="C626" s="114" t="s">
        <v>1239</v>
      </c>
      <c r="D626" s="8" t="s">
        <v>862</v>
      </c>
      <c r="E626" s="8">
        <v>4</v>
      </c>
      <c r="F626" s="8" t="s">
        <v>1213</v>
      </c>
      <c r="G626" s="8">
        <v>1</v>
      </c>
      <c r="H626" s="8" t="s">
        <v>657</v>
      </c>
      <c r="I626" s="8">
        <v>3</v>
      </c>
      <c r="J626" s="8" t="s">
        <v>658</v>
      </c>
      <c r="K626" s="8">
        <v>3</v>
      </c>
      <c r="L626" s="8" t="s">
        <v>1214</v>
      </c>
      <c r="M626" s="8">
        <v>3</v>
      </c>
      <c r="N626" s="8" t="s">
        <v>317</v>
      </c>
      <c r="O626" s="8" t="s">
        <v>1108</v>
      </c>
      <c r="P626" s="8" t="s">
        <v>1240</v>
      </c>
      <c r="Q626" s="114" t="s">
        <v>1239</v>
      </c>
      <c r="R626" s="114" t="s">
        <v>1239</v>
      </c>
      <c r="S626" s="8"/>
    </row>
    <row r="627" spans="1:19" ht="18" customHeight="1" x14ac:dyDescent="0.3">
      <c r="A627" s="8" t="s">
        <v>1238</v>
      </c>
      <c r="B627" s="114" t="s">
        <v>1239</v>
      </c>
      <c r="C627" s="114" t="s">
        <v>1239</v>
      </c>
      <c r="D627" s="8" t="s">
        <v>862</v>
      </c>
      <c r="E627" s="8">
        <v>4</v>
      </c>
      <c r="F627" s="8" t="s">
        <v>1213</v>
      </c>
      <c r="G627" s="8">
        <v>1</v>
      </c>
      <c r="H627" s="8" t="s">
        <v>657</v>
      </c>
      <c r="I627" s="8">
        <v>3</v>
      </c>
      <c r="J627" s="8" t="s">
        <v>658</v>
      </c>
      <c r="K627" s="8">
        <v>3</v>
      </c>
      <c r="L627" s="8" t="s">
        <v>1214</v>
      </c>
      <c r="M627" s="8">
        <v>3</v>
      </c>
      <c r="N627" s="8" t="s">
        <v>317</v>
      </c>
      <c r="O627" s="8" t="s">
        <v>1109</v>
      </c>
      <c r="P627" s="8" t="s">
        <v>1240</v>
      </c>
      <c r="Q627" s="114" t="s">
        <v>1239</v>
      </c>
      <c r="R627" s="114" t="s">
        <v>1239</v>
      </c>
      <c r="S627" s="8"/>
    </row>
    <row r="628" spans="1:19" ht="18" customHeight="1" x14ac:dyDescent="0.3">
      <c r="A628" s="8" t="s">
        <v>1238</v>
      </c>
      <c r="B628" s="114" t="s">
        <v>1239</v>
      </c>
      <c r="C628" s="114" t="s">
        <v>1239</v>
      </c>
      <c r="D628" s="8" t="s">
        <v>862</v>
      </c>
      <c r="E628" s="8">
        <v>4</v>
      </c>
      <c r="F628" s="8" t="s">
        <v>1213</v>
      </c>
      <c r="G628" s="8">
        <v>1</v>
      </c>
      <c r="H628" s="8" t="s">
        <v>657</v>
      </c>
      <c r="I628" s="8">
        <v>3</v>
      </c>
      <c r="J628" s="8" t="s">
        <v>658</v>
      </c>
      <c r="K628" s="8">
        <v>3</v>
      </c>
      <c r="L628" s="8" t="s">
        <v>1214</v>
      </c>
      <c r="M628" s="8">
        <v>3</v>
      </c>
      <c r="N628" s="8" t="s">
        <v>317</v>
      </c>
      <c r="O628" s="8" t="s">
        <v>1110</v>
      </c>
      <c r="P628" s="8" t="s">
        <v>1240</v>
      </c>
      <c r="Q628" s="114" t="s">
        <v>1239</v>
      </c>
      <c r="R628" s="114" t="s">
        <v>1239</v>
      </c>
      <c r="S628" s="8"/>
    </row>
    <row r="629" spans="1:19" ht="18" customHeight="1" x14ac:dyDescent="0.3">
      <c r="A629" s="8" t="s">
        <v>1238</v>
      </c>
      <c r="B629" s="114" t="s">
        <v>1239</v>
      </c>
      <c r="C629" s="114" t="s">
        <v>1239</v>
      </c>
      <c r="D629" s="8" t="s">
        <v>862</v>
      </c>
      <c r="E629" s="8">
        <v>4</v>
      </c>
      <c r="F629" s="8" t="s">
        <v>1213</v>
      </c>
      <c r="G629" s="8">
        <v>1</v>
      </c>
      <c r="H629" s="8" t="s">
        <v>657</v>
      </c>
      <c r="I629" s="8">
        <v>3</v>
      </c>
      <c r="J629" s="8" t="s">
        <v>658</v>
      </c>
      <c r="K629" s="8">
        <v>3</v>
      </c>
      <c r="L629" s="8" t="s">
        <v>1214</v>
      </c>
      <c r="M629" s="8">
        <v>3</v>
      </c>
      <c r="N629" s="8" t="s">
        <v>317</v>
      </c>
      <c r="O629" s="8" t="s">
        <v>1125</v>
      </c>
      <c r="P629" s="8" t="s">
        <v>1240</v>
      </c>
      <c r="Q629" s="114" t="s">
        <v>1239</v>
      </c>
      <c r="R629" s="114" t="s">
        <v>1239</v>
      </c>
      <c r="S629" s="8"/>
    </row>
    <row r="630" spans="1:19" ht="18" customHeight="1" x14ac:dyDescent="0.3">
      <c r="A630" s="8" t="s">
        <v>1238</v>
      </c>
      <c r="B630" s="114" t="s">
        <v>1239</v>
      </c>
      <c r="C630" s="114" t="s">
        <v>1239</v>
      </c>
      <c r="D630" s="8" t="s">
        <v>862</v>
      </c>
      <c r="E630" s="8">
        <v>4</v>
      </c>
      <c r="F630" s="8" t="s">
        <v>1213</v>
      </c>
      <c r="G630" s="8">
        <v>1</v>
      </c>
      <c r="H630" s="8" t="s">
        <v>657</v>
      </c>
      <c r="I630" s="8">
        <v>3</v>
      </c>
      <c r="J630" s="8" t="s">
        <v>658</v>
      </c>
      <c r="K630" s="8">
        <v>3</v>
      </c>
      <c r="L630" s="8" t="s">
        <v>1214</v>
      </c>
      <c r="M630" s="8">
        <v>3</v>
      </c>
      <c r="N630" s="8" t="s">
        <v>317</v>
      </c>
      <c r="O630" s="8" t="s">
        <v>1126</v>
      </c>
      <c r="P630" s="8" t="s">
        <v>1240</v>
      </c>
      <c r="Q630" s="114" t="s">
        <v>1239</v>
      </c>
      <c r="R630" s="114" t="s">
        <v>1239</v>
      </c>
      <c r="S630" s="8"/>
    </row>
    <row r="631" spans="1:19" ht="18" customHeight="1" x14ac:dyDescent="0.3">
      <c r="A631" s="8" t="s">
        <v>1238</v>
      </c>
      <c r="B631" s="114" t="s">
        <v>1239</v>
      </c>
      <c r="C631" s="114" t="s">
        <v>1239</v>
      </c>
      <c r="D631" s="8" t="s">
        <v>862</v>
      </c>
      <c r="E631" s="8">
        <v>4</v>
      </c>
      <c r="F631" s="8" t="s">
        <v>1213</v>
      </c>
      <c r="G631" s="8">
        <v>1</v>
      </c>
      <c r="H631" s="8" t="s">
        <v>657</v>
      </c>
      <c r="I631" s="8">
        <v>3</v>
      </c>
      <c r="J631" s="8" t="s">
        <v>658</v>
      </c>
      <c r="K631" s="8">
        <v>3</v>
      </c>
      <c r="L631" s="8" t="s">
        <v>1214</v>
      </c>
      <c r="M631" s="8">
        <v>3</v>
      </c>
      <c r="N631" s="8" t="s">
        <v>317</v>
      </c>
      <c r="O631" s="8" t="s">
        <v>1127</v>
      </c>
      <c r="P631" s="8" t="s">
        <v>1240</v>
      </c>
      <c r="Q631" s="114" t="s">
        <v>1239</v>
      </c>
      <c r="R631" s="114" t="s">
        <v>1239</v>
      </c>
      <c r="S631" s="8"/>
    </row>
    <row r="632" spans="1:19" ht="18" customHeight="1" x14ac:dyDescent="0.3">
      <c r="A632" s="8" t="s">
        <v>1238</v>
      </c>
      <c r="B632" s="114" t="s">
        <v>1239</v>
      </c>
      <c r="C632" s="114" t="s">
        <v>1239</v>
      </c>
      <c r="D632" s="8" t="s">
        <v>862</v>
      </c>
      <c r="E632" s="8">
        <v>4</v>
      </c>
      <c r="F632" s="8" t="s">
        <v>1213</v>
      </c>
      <c r="G632" s="8">
        <v>1</v>
      </c>
      <c r="H632" s="8" t="s">
        <v>657</v>
      </c>
      <c r="I632" s="8">
        <v>3</v>
      </c>
      <c r="J632" s="8" t="s">
        <v>658</v>
      </c>
      <c r="K632" s="8">
        <v>3</v>
      </c>
      <c r="L632" s="8" t="s">
        <v>1214</v>
      </c>
      <c r="M632" s="8">
        <v>3</v>
      </c>
      <c r="N632" s="8" t="s">
        <v>317</v>
      </c>
      <c r="O632" s="8" t="s">
        <v>1140</v>
      </c>
      <c r="P632" s="8" t="s">
        <v>1240</v>
      </c>
      <c r="Q632" s="114" t="s">
        <v>1239</v>
      </c>
      <c r="R632" s="114" t="s">
        <v>1239</v>
      </c>
      <c r="S632" s="8"/>
    </row>
    <row r="633" spans="1:19" ht="18" customHeight="1" x14ac:dyDescent="0.3">
      <c r="A633" s="8" t="s">
        <v>1238</v>
      </c>
      <c r="B633" s="114" t="s">
        <v>1239</v>
      </c>
      <c r="C633" s="114" t="s">
        <v>1239</v>
      </c>
      <c r="D633" s="8" t="s">
        <v>862</v>
      </c>
      <c r="E633" s="8">
        <v>4</v>
      </c>
      <c r="F633" s="8" t="s">
        <v>1213</v>
      </c>
      <c r="G633" s="8">
        <v>1</v>
      </c>
      <c r="H633" s="8" t="s">
        <v>657</v>
      </c>
      <c r="I633" s="8">
        <v>3</v>
      </c>
      <c r="J633" s="8" t="s">
        <v>658</v>
      </c>
      <c r="K633" s="8">
        <v>3</v>
      </c>
      <c r="L633" s="8" t="s">
        <v>1214</v>
      </c>
      <c r="M633" s="8">
        <v>3</v>
      </c>
      <c r="N633" s="8" t="s">
        <v>317</v>
      </c>
      <c r="O633" s="8" t="s">
        <v>1141</v>
      </c>
      <c r="P633" s="8" t="s">
        <v>1240</v>
      </c>
      <c r="Q633" s="114" t="s">
        <v>1239</v>
      </c>
      <c r="R633" s="114" t="s">
        <v>1239</v>
      </c>
      <c r="S633" s="8"/>
    </row>
    <row r="634" spans="1:19" ht="18" customHeight="1" x14ac:dyDescent="0.3">
      <c r="A634" s="8" t="s">
        <v>1238</v>
      </c>
      <c r="B634" s="114" t="s">
        <v>1239</v>
      </c>
      <c r="C634" s="114" t="s">
        <v>1239</v>
      </c>
      <c r="D634" s="8" t="s">
        <v>862</v>
      </c>
      <c r="E634" s="8">
        <v>4</v>
      </c>
      <c r="F634" s="8" t="s">
        <v>1213</v>
      </c>
      <c r="G634" s="8">
        <v>1</v>
      </c>
      <c r="H634" s="8" t="s">
        <v>657</v>
      </c>
      <c r="I634" s="8">
        <v>3</v>
      </c>
      <c r="J634" s="8" t="s">
        <v>658</v>
      </c>
      <c r="K634" s="8">
        <v>3</v>
      </c>
      <c r="L634" s="8" t="s">
        <v>1214</v>
      </c>
      <c r="M634" s="8">
        <v>3</v>
      </c>
      <c r="N634" s="8" t="s">
        <v>317</v>
      </c>
      <c r="O634" s="8" t="s">
        <v>1142</v>
      </c>
      <c r="P634" s="8" t="s">
        <v>1240</v>
      </c>
      <c r="Q634" s="114" t="s">
        <v>1239</v>
      </c>
      <c r="R634" s="114" t="s">
        <v>1239</v>
      </c>
      <c r="S634" s="8"/>
    </row>
    <row r="635" spans="1:19" ht="18" customHeight="1" x14ac:dyDescent="0.3">
      <c r="A635" s="8" t="s">
        <v>1238</v>
      </c>
      <c r="B635" s="114" t="s">
        <v>1239</v>
      </c>
      <c r="C635" s="114" t="s">
        <v>1239</v>
      </c>
      <c r="D635" s="8" t="s">
        <v>862</v>
      </c>
      <c r="E635" s="8">
        <v>4</v>
      </c>
      <c r="F635" s="8" t="s">
        <v>1213</v>
      </c>
      <c r="G635" s="8">
        <v>1</v>
      </c>
      <c r="H635" s="8" t="s">
        <v>657</v>
      </c>
      <c r="I635" s="8">
        <v>3</v>
      </c>
      <c r="J635" s="8" t="s">
        <v>658</v>
      </c>
      <c r="K635" s="8">
        <v>3</v>
      </c>
      <c r="L635" s="8" t="s">
        <v>1214</v>
      </c>
      <c r="M635" s="8">
        <v>3</v>
      </c>
      <c r="N635" s="8" t="s">
        <v>317</v>
      </c>
      <c r="O635" s="8" t="s">
        <v>1143</v>
      </c>
      <c r="P635" s="8" t="s">
        <v>1240</v>
      </c>
      <c r="Q635" s="114" t="s">
        <v>1239</v>
      </c>
      <c r="R635" s="114" t="s">
        <v>1239</v>
      </c>
      <c r="S635" s="8"/>
    </row>
    <row r="636" spans="1:19" ht="18" customHeight="1" x14ac:dyDescent="0.3">
      <c r="A636" s="8" t="s">
        <v>1238</v>
      </c>
      <c r="B636" s="114" t="s">
        <v>1239</v>
      </c>
      <c r="C636" s="114" t="s">
        <v>1239</v>
      </c>
      <c r="D636" s="8" t="s">
        <v>862</v>
      </c>
      <c r="E636" s="8">
        <v>4</v>
      </c>
      <c r="F636" s="8" t="s">
        <v>1213</v>
      </c>
      <c r="G636" s="8">
        <v>1</v>
      </c>
      <c r="H636" s="8" t="s">
        <v>657</v>
      </c>
      <c r="I636" s="8">
        <v>3</v>
      </c>
      <c r="J636" s="8" t="s">
        <v>658</v>
      </c>
      <c r="K636" s="8">
        <v>3</v>
      </c>
      <c r="L636" s="8" t="s">
        <v>1214</v>
      </c>
      <c r="M636" s="8">
        <v>3</v>
      </c>
      <c r="N636" s="8" t="s">
        <v>317</v>
      </c>
      <c r="O636" s="8" t="s">
        <v>1144</v>
      </c>
      <c r="P636" s="8" t="s">
        <v>1240</v>
      </c>
      <c r="Q636" s="114" t="s">
        <v>1239</v>
      </c>
      <c r="R636" s="114" t="s">
        <v>1239</v>
      </c>
      <c r="S636" s="8"/>
    </row>
    <row r="637" spans="1:19" ht="18" customHeight="1" x14ac:dyDescent="0.3">
      <c r="A637" s="8" t="s">
        <v>1238</v>
      </c>
      <c r="B637" s="114" t="s">
        <v>1239</v>
      </c>
      <c r="C637" s="114" t="s">
        <v>1239</v>
      </c>
      <c r="D637" s="8" t="s">
        <v>862</v>
      </c>
      <c r="E637" s="8">
        <v>4</v>
      </c>
      <c r="F637" s="8" t="s">
        <v>1213</v>
      </c>
      <c r="G637" s="8">
        <v>1</v>
      </c>
      <c r="H637" s="8" t="s">
        <v>657</v>
      </c>
      <c r="I637" s="8">
        <v>3</v>
      </c>
      <c r="J637" s="8" t="s">
        <v>658</v>
      </c>
      <c r="K637" s="8">
        <v>3</v>
      </c>
      <c r="L637" s="8" t="s">
        <v>1214</v>
      </c>
      <c r="M637" s="8">
        <v>3</v>
      </c>
      <c r="N637" s="8" t="s">
        <v>317</v>
      </c>
      <c r="O637" s="8" t="s">
        <v>1145</v>
      </c>
      <c r="P637" s="8" t="s">
        <v>1240</v>
      </c>
      <c r="Q637" s="114" t="s">
        <v>1239</v>
      </c>
      <c r="R637" s="114" t="s">
        <v>1239</v>
      </c>
      <c r="S637" s="8"/>
    </row>
    <row r="638" spans="1:19" ht="18" customHeight="1" x14ac:dyDescent="0.3">
      <c r="A638" s="8" t="s">
        <v>1238</v>
      </c>
      <c r="B638" s="114" t="s">
        <v>1239</v>
      </c>
      <c r="C638" s="114" t="s">
        <v>1239</v>
      </c>
      <c r="D638" s="8" t="s">
        <v>862</v>
      </c>
      <c r="E638" s="8">
        <v>4</v>
      </c>
      <c r="F638" s="8" t="s">
        <v>1213</v>
      </c>
      <c r="G638" s="8">
        <v>1</v>
      </c>
      <c r="H638" s="8" t="s">
        <v>657</v>
      </c>
      <c r="I638" s="8">
        <v>3</v>
      </c>
      <c r="J638" s="8" t="s">
        <v>658</v>
      </c>
      <c r="K638" s="8">
        <v>3</v>
      </c>
      <c r="L638" s="8" t="s">
        <v>1214</v>
      </c>
      <c r="M638" s="8">
        <v>3</v>
      </c>
      <c r="N638" s="8" t="s">
        <v>317</v>
      </c>
      <c r="O638" s="8" t="s">
        <v>1179</v>
      </c>
      <c r="P638" s="8" t="s">
        <v>1240</v>
      </c>
      <c r="Q638" s="114" t="s">
        <v>1239</v>
      </c>
      <c r="R638" s="114" t="s">
        <v>1239</v>
      </c>
      <c r="S638" s="8"/>
    </row>
    <row r="639" spans="1:19" ht="18" customHeight="1" x14ac:dyDescent="0.3">
      <c r="A639" s="8" t="s">
        <v>1238</v>
      </c>
      <c r="B639" s="114" t="s">
        <v>1239</v>
      </c>
      <c r="C639" s="114" t="s">
        <v>1239</v>
      </c>
      <c r="D639" s="8" t="s">
        <v>862</v>
      </c>
      <c r="E639" s="8">
        <v>4</v>
      </c>
      <c r="F639" s="8" t="s">
        <v>1213</v>
      </c>
      <c r="G639" s="8">
        <v>1</v>
      </c>
      <c r="H639" s="8" t="s">
        <v>657</v>
      </c>
      <c r="I639" s="8">
        <v>3</v>
      </c>
      <c r="J639" s="8" t="s">
        <v>658</v>
      </c>
      <c r="K639" s="8">
        <v>3</v>
      </c>
      <c r="L639" s="8" t="s">
        <v>1214</v>
      </c>
      <c r="M639" s="8">
        <v>3</v>
      </c>
      <c r="N639" s="8" t="s">
        <v>319</v>
      </c>
      <c r="O639" s="8" t="s">
        <v>1103</v>
      </c>
      <c r="P639" s="8" t="s">
        <v>1240</v>
      </c>
      <c r="Q639" s="114" t="s">
        <v>1239</v>
      </c>
      <c r="R639" s="114" t="s">
        <v>1239</v>
      </c>
      <c r="S639" s="8"/>
    </row>
    <row r="640" spans="1:19" ht="18" customHeight="1" x14ac:dyDescent="0.3">
      <c r="A640" s="8" t="s">
        <v>1238</v>
      </c>
      <c r="B640" s="114" t="s">
        <v>1239</v>
      </c>
      <c r="C640" s="114" t="s">
        <v>1239</v>
      </c>
      <c r="D640" s="8" t="s">
        <v>862</v>
      </c>
      <c r="E640" s="8">
        <v>4</v>
      </c>
      <c r="F640" s="8" t="s">
        <v>1213</v>
      </c>
      <c r="G640" s="8">
        <v>1</v>
      </c>
      <c r="H640" s="8" t="s">
        <v>657</v>
      </c>
      <c r="I640" s="8">
        <v>3</v>
      </c>
      <c r="J640" s="8" t="s">
        <v>658</v>
      </c>
      <c r="K640" s="8">
        <v>3</v>
      </c>
      <c r="L640" s="8" t="s">
        <v>1214</v>
      </c>
      <c r="M640" s="8">
        <v>3</v>
      </c>
      <c r="N640" s="8" t="s">
        <v>78</v>
      </c>
      <c r="O640" s="8" t="s">
        <v>1119</v>
      </c>
      <c r="P640" s="8" t="s">
        <v>1240</v>
      </c>
      <c r="Q640" s="114" t="s">
        <v>1239</v>
      </c>
      <c r="R640" s="114" t="s">
        <v>1239</v>
      </c>
      <c r="S640" s="8"/>
    </row>
    <row r="641" spans="1:19" ht="18" customHeight="1" x14ac:dyDescent="0.3">
      <c r="A641" s="8" t="s">
        <v>1238</v>
      </c>
      <c r="B641" s="114" t="s">
        <v>1239</v>
      </c>
      <c r="C641" s="114" t="s">
        <v>1239</v>
      </c>
      <c r="D641" s="8" t="s">
        <v>862</v>
      </c>
      <c r="E641" s="8">
        <v>4</v>
      </c>
      <c r="F641" s="8" t="s">
        <v>1213</v>
      </c>
      <c r="G641" s="8">
        <v>1</v>
      </c>
      <c r="H641" s="8" t="s">
        <v>657</v>
      </c>
      <c r="I641" s="8">
        <v>3</v>
      </c>
      <c r="J641" s="8" t="s">
        <v>658</v>
      </c>
      <c r="K641" s="8">
        <v>3</v>
      </c>
      <c r="L641" s="8" t="s">
        <v>1214</v>
      </c>
      <c r="M641" s="8">
        <v>3</v>
      </c>
      <c r="N641" s="8" t="s">
        <v>78</v>
      </c>
      <c r="O641" s="8" t="s">
        <v>1121</v>
      </c>
      <c r="P641" s="8" t="s">
        <v>1240</v>
      </c>
      <c r="Q641" s="114" t="s">
        <v>1239</v>
      </c>
      <c r="R641" s="114" t="s">
        <v>1239</v>
      </c>
      <c r="S641" s="8"/>
    </row>
    <row r="642" spans="1:19" ht="18" customHeight="1" x14ac:dyDescent="0.3">
      <c r="A642" s="8" t="s">
        <v>1238</v>
      </c>
      <c r="B642" s="114" t="s">
        <v>1239</v>
      </c>
      <c r="C642" s="114" t="s">
        <v>1239</v>
      </c>
      <c r="D642" s="8" t="s">
        <v>862</v>
      </c>
      <c r="E642" s="8">
        <v>4</v>
      </c>
      <c r="F642" s="8" t="s">
        <v>1213</v>
      </c>
      <c r="G642" s="8">
        <v>1</v>
      </c>
      <c r="H642" s="8" t="s">
        <v>657</v>
      </c>
      <c r="I642" s="8">
        <v>3</v>
      </c>
      <c r="J642" s="8" t="s">
        <v>658</v>
      </c>
      <c r="K642" s="8">
        <v>3</v>
      </c>
      <c r="L642" s="8" t="s">
        <v>1214</v>
      </c>
      <c r="M642" s="8">
        <v>3</v>
      </c>
      <c r="N642" s="8" t="s">
        <v>78</v>
      </c>
      <c r="O642" s="8" t="s">
        <v>1122</v>
      </c>
      <c r="P642" s="8" t="s">
        <v>1240</v>
      </c>
      <c r="Q642" s="114" t="s">
        <v>1239</v>
      </c>
      <c r="R642" s="114" t="s">
        <v>1239</v>
      </c>
      <c r="S642" s="8"/>
    </row>
    <row r="643" spans="1:19" ht="18" customHeight="1" x14ac:dyDescent="0.3">
      <c r="A643" s="8" t="s">
        <v>1238</v>
      </c>
      <c r="B643" s="114" t="s">
        <v>1239</v>
      </c>
      <c r="C643" s="114" t="s">
        <v>1239</v>
      </c>
      <c r="D643" s="8" t="s">
        <v>862</v>
      </c>
      <c r="E643" s="8">
        <v>4</v>
      </c>
      <c r="F643" s="8" t="s">
        <v>1213</v>
      </c>
      <c r="G643" s="8">
        <v>1</v>
      </c>
      <c r="H643" s="8" t="s">
        <v>657</v>
      </c>
      <c r="I643" s="8">
        <v>3</v>
      </c>
      <c r="J643" s="8" t="s">
        <v>658</v>
      </c>
      <c r="K643" s="8">
        <v>3</v>
      </c>
      <c r="L643" s="8" t="s">
        <v>1214</v>
      </c>
      <c r="M643" s="8">
        <v>3</v>
      </c>
      <c r="N643" s="8" t="s">
        <v>78</v>
      </c>
      <c r="O643" s="8" t="s">
        <v>1124</v>
      </c>
      <c r="P643" s="8" t="s">
        <v>1240</v>
      </c>
      <c r="Q643" s="114" t="s">
        <v>1239</v>
      </c>
      <c r="R643" s="114" t="s">
        <v>1239</v>
      </c>
      <c r="S643" s="8"/>
    </row>
    <row r="644" spans="1:19" ht="18" customHeight="1" x14ac:dyDescent="0.3">
      <c r="A644" s="8" t="s">
        <v>1238</v>
      </c>
      <c r="B644" s="114" t="s">
        <v>1239</v>
      </c>
      <c r="C644" s="114" t="s">
        <v>1239</v>
      </c>
      <c r="D644" s="8" t="s">
        <v>862</v>
      </c>
      <c r="E644" s="8">
        <v>4</v>
      </c>
      <c r="F644" s="8" t="s">
        <v>1213</v>
      </c>
      <c r="G644" s="8">
        <v>1</v>
      </c>
      <c r="H644" s="8" t="s">
        <v>657</v>
      </c>
      <c r="I644" s="8">
        <v>3</v>
      </c>
      <c r="J644" s="8" t="s">
        <v>658</v>
      </c>
      <c r="K644" s="8">
        <v>3</v>
      </c>
      <c r="L644" s="8" t="s">
        <v>1214</v>
      </c>
      <c r="M644" s="8">
        <v>3</v>
      </c>
      <c r="N644" s="8" t="s">
        <v>78</v>
      </c>
      <c r="O644" s="8" t="s">
        <v>1133</v>
      </c>
      <c r="P644" s="8" t="s">
        <v>1240</v>
      </c>
      <c r="Q644" s="114" t="s">
        <v>1239</v>
      </c>
      <c r="R644" s="114" t="s">
        <v>1239</v>
      </c>
      <c r="S644" s="8"/>
    </row>
    <row r="645" spans="1:19" ht="18" customHeight="1" x14ac:dyDescent="0.3">
      <c r="A645" s="8" t="s">
        <v>1238</v>
      </c>
      <c r="B645" s="114" t="s">
        <v>1239</v>
      </c>
      <c r="C645" s="114" t="s">
        <v>1239</v>
      </c>
      <c r="D645" s="8" t="s">
        <v>862</v>
      </c>
      <c r="E645" s="8">
        <v>4</v>
      </c>
      <c r="F645" s="8" t="s">
        <v>1213</v>
      </c>
      <c r="G645" s="8">
        <v>1</v>
      </c>
      <c r="H645" s="8" t="s">
        <v>657</v>
      </c>
      <c r="I645" s="8">
        <v>3</v>
      </c>
      <c r="J645" s="8" t="s">
        <v>658</v>
      </c>
      <c r="K645" s="8">
        <v>3</v>
      </c>
      <c r="L645" s="8" t="s">
        <v>1214</v>
      </c>
      <c r="M645" s="8">
        <v>3</v>
      </c>
      <c r="N645" s="8" t="s">
        <v>78</v>
      </c>
      <c r="O645" s="8" t="s">
        <v>1134</v>
      </c>
      <c r="P645" s="8" t="s">
        <v>1240</v>
      </c>
      <c r="Q645" s="114" t="s">
        <v>1239</v>
      </c>
      <c r="R645" s="114" t="s">
        <v>1239</v>
      </c>
      <c r="S645" s="8"/>
    </row>
    <row r="646" spans="1:19" ht="18" customHeight="1" x14ac:dyDescent="0.3">
      <c r="A646" s="8" t="s">
        <v>1238</v>
      </c>
      <c r="B646" s="114" t="s">
        <v>1239</v>
      </c>
      <c r="C646" s="114" t="s">
        <v>1239</v>
      </c>
      <c r="D646" s="8" t="s">
        <v>862</v>
      </c>
      <c r="E646" s="8">
        <v>4</v>
      </c>
      <c r="F646" s="8" t="s">
        <v>1213</v>
      </c>
      <c r="G646" s="8">
        <v>1</v>
      </c>
      <c r="H646" s="8" t="s">
        <v>657</v>
      </c>
      <c r="I646" s="8">
        <v>3</v>
      </c>
      <c r="J646" s="8" t="s">
        <v>658</v>
      </c>
      <c r="K646" s="8">
        <v>3</v>
      </c>
      <c r="L646" s="8" t="s">
        <v>1214</v>
      </c>
      <c r="M646" s="8">
        <v>3</v>
      </c>
      <c r="N646" s="8" t="s">
        <v>78</v>
      </c>
      <c r="O646" s="8" t="s">
        <v>1135</v>
      </c>
      <c r="P646" s="8" t="s">
        <v>1240</v>
      </c>
      <c r="Q646" s="114" t="s">
        <v>1239</v>
      </c>
      <c r="R646" s="114" t="s">
        <v>1239</v>
      </c>
      <c r="S646" s="8"/>
    </row>
    <row r="647" spans="1:19" ht="18" customHeight="1" x14ac:dyDescent="0.3">
      <c r="A647" s="8" t="s">
        <v>1238</v>
      </c>
      <c r="B647" s="114" t="s">
        <v>1239</v>
      </c>
      <c r="C647" s="114" t="s">
        <v>1239</v>
      </c>
      <c r="D647" s="8" t="s">
        <v>862</v>
      </c>
      <c r="E647" s="8">
        <v>4</v>
      </c>
      <c r="F647" s="8" t="s">
        <v>1213</v>
      </c>
      <c r="G647" s="8">
        <v>1</v>
      </c>
      <c r="H647" s="8" t="s">
        <v>657</v>
      </c>
      <c r="I647" s="8">
        <v>3</v>
      </c>
      <c r="J647" s="8" t="s">
        <v>658</v>
      </c>
      <c r="K647" s="8">
        <v>3</v>
      </c>
      <c r="L647" s="8" t="s">
        <v>1214</v>
      </c>
      <c r="M647" s="8">
        <v>3</v>
      </c>
      <c r="N647" s="8" t="s">
        <v>78</v>
      </c>
      <c r="O647" s="8" t="s">
        <v>1136</v>
      </c>
      <c r="P647" s="8" t="s">
        <v>1240</v>
      </c>
      <c r="Q647" s="114" t="s">
        <v>1239</v>
      </c>
      <c r="R647" s="114" t="s">
        <v>1239</v>
      </c>
      <c r="S647" s="8"/>
    </row>
    <row r="648" spans="1:19" ht="18" customHeight="1" x14ac:dyDescent="0.3">
      <c r="A648" s="8" t="s">
        <v>1238</v>
      </c>
      <c r="B648" s="114" t="s">
        <v>1239</v>
      </c>
      <c r="C648" s="114" t="s">
        <v>1239</v>
      </c>
      <c r="D648" s="8" t="s">
        <v>862</v>
      </c>
      <c r="E648" s="8">
        <v>4</v>
      </c>
      <c r="F648" s="8" t="s">
        <v>1213</v>
      </c>
      <c r="G648" s="8">
        <v>1</v>
      </c>
      <c r="H648" s="8" t="s">
        <v>657</v>
      </c>
      <c r="I648" s="8">
        <v>3</v>
      </c>
      <c r="J648" s="8" t="s">
        <v>658</v>
      </c>
      <c r="K648" s="8">
        <v>3</v>
      </c>
      <c r="L648" s="8" t="s">
        <v>1214</v>
      </c>
      <c r="M648" s="8">
        <v>3</v>
      </c>
      <c r="N648" s="8" t="s">
        <v>78</v>
      </c>
      <c r="O648" s="8" t="s">
        <v>1137</v>
      </c>
      <c r="P648" s="8" t="s">
        <v>1240</v>
      </c>
      <c r="Q648" s="114" t="s">
        <v>1239</v>
      </c>
      <c r="R648" s="114" t="s">
        <v>1239</v>
      </c>
      <c r="S648" s="8"/>
    </row>
    <row r="649" spans="1:19" ht="18" customHeight="1" x14ac:dyDescent="0.3">
      <c r="A649" s="8" t="s">
        <v>1238</v>
      </c>
      <c r="B649" s="114" t="s">
        <v>1239</v>
      </c>
      <c r="C649" s="114" t="s">
        <v>1239</v>
      </c>
      <c r="D649" s="8" t="s">
        <v>862</v>
      </c>
      <c r="E649" s="8">
        <v>4</v>
      </c>
      <c r="F649" s="8" t="s">
        <v>1213</v>
      </c>
      <c r="G649" s="8">
        <v>1</v>
      </c>
      <c r="H649" s="8" t="s">
        <v>657</v>
      </c>
      <c r="I649" s="8">
        <v>3</v>
      </c>
      <c r="J649" s="8" t="s">
        <v>658</v>
      </c>
      <c r="K649" s="8">
        <v>3</v>
      </c>
      <c r="L649" s="8" t="s">
        <v>1214</v>
      </c>
      <c r="M649" s="8">
        <v>3</v>
      </c>
      <c r="N649" s="8" t="s">
        <v>78</v>
      </c>
      <c r="O649" s="8" t="s">
        <v>1138</v>
      </c>
      <c r="P649" s="8" t="s">
        <v>1240</v>
      </c>
      <c r="Q649" s="114" t="s">
        <v>1239</v>
      </c>
      <c r="R649" s="114" t="s">
        <v>1239</v>
      </c>
      <c r="S649" s="8"/>
    </row>
    <row r="650" spans="1:19" ht="18" customHeight="1" x14ac:dyDescent="0.3">
      <c r="A650" s="8" t="s">
        <v>1238</v>
      </c>
      <c r="B650" s="114" t="s">
        <v>1239</v>
      </c>
      <c r="C650" s="114" t="s">
        <v>1239</v>
      </c>
      <c r="D650" s="8" t="s">
        <v>862</v>
      </c>
      <c r="E650" s="8">
        <v>4</v>
      </c>
      <c r="F650" s="8" t="s">
        <v>1213</v>
      </c>
      <c r="G650" s="8">
        <v>1</v>
      </c>
      <c r="H650" s="8" t="s">
        <v>657</v>
      </c>
      <c r="I650" s="8">
        <v>3</v>
      </c>
      <c r="J650" s="8" t="s">
        <v>658</v>
      </c>
      <c r="K650" s="8">
        <v>3</v>
      </c>
      <c r="L650" s="8" t="s">
        <v>1214</v>
      </c>
      <c r="M650" s="8">
        <v>3</v>
      </c>
      <c r="N650" s="8" t="s">
        <v>78</v>
      </c>
      <c r="O650" s="8" t="s">
        <v>1139</v>
      </c>
      <c r="P650" s="8" t="s">
        <v>1240</v>
      </c>
      <c r="Q650" s="114" t="s">
        <v>1239</v>
      </c>
      <c r="R650" s="114" t="s">
        <v>1239</v>
      </c>
      <c r="S650" s="8"/>
    </row>
    <row r="651" spans="1:19" ht="18" customHeight="1" x14ac:dyDescent="0.3">
      <c r="A651" s="8" t="s">
        <v>1238</v>
      </c>
      <c r="B651" s="8" t="s">
        <v>1239</v>
      </c>
      <c r="C651" s="8" t="s">
        <v>1239</v>
      </c>
      <c r="D651" s="8" t="s">
        <v>862</v>
      </c>
      <c r="E651" s="8">
        <v>4</v>
      </c>
      <c r="F651" s="8" t="s">
        <v>1213</v>
      </c>
      <c r="G651" s="8">
        <v>1</v>
      </c>
      <c r="H651" s="8" t="s">
        <v>657</v>
      </c>
      <c r="I651" s="8">
        <v>3</v>
      </c>
      <c r="J651" s="8" t="s">
        <v>658</v>
      </c>
      <c r="K651" s="8">
        <v>3</v>
      </c>
      <c r="L651" s="8" t="s">
        <v>1214</v>
      </c>
      <c r="M651" s="8">
        <v>3</v>
      </c>
      <c r="N651" s="8" t="s">
        <v>371</v>
      </c>
      <c r="O651" s="8" t="s">
        <v>1158</v>
      </c>
      <c r="P651" s="8" t="s">
        <v>1240</v>
      </c>
      <c r="Q651" s="114" t="s">
        <v>1239</v>
      </c>
      <c r="R651" s="114" t="s">
        <v>1239</v>
      </c>
      <c r="S651" s="8"/>
    </row>
    <row r="652" spans="1:19" ht="18" customHeight="1" x14ac:dyDescent="0.3">
      <c r="A652" s="8" t="s">
        <v>1238</v>
      </c>
      <c r="B652" s="8" t="s">
        <v>1239</v>
      </c>
      <c r="C652" s="8" t="s">
        <v>1239</v>
      </c>
      <c r="D652" s="8" t="s">
        <v>862</v>
      </c>
      <c r="E652" s="8">
        <v>4</v>
      </c>
      <c r="F652" s="8" t="s">
        <v>1213</v>
      </c>
      <c r="G652" s="8">
        <v>1</v>
      </c>
      <c r="H652" s="8" t="s">
        <v>657</v>
      </c>
      <c r="I652" s="8">
        <v>3</v>
      </c>
      <c r="J652" s="8" t="s">
        <v>658</v>
      </c>
      <c r="K652" s="8">
        <v>3</v>
      </c>
      <c r="L652" s="8" t="s">
        <v>1214</v>
      </c>
      <c r="M652" s="8">
        <v>3</v>
      </c>
      <c r="N652" s="8" t="s">
        <v>371</v>
      </c>
      <c r="O652" s="8" t="s">
        <v>1163</v>
      </c>
      <c r="P652" s="8" t="s">
        <v>1240</v>
      </c>
      <c r="Q652" s="114" t="s">
        <v>1239</v>
      </c>
      <c r="R652" s="114" t="s">
        <v>1239</v>
      </c>
      <c r="S652" s="8"/>
    </row>
    <row r="653" spans="1:19" ht="18" customHeight="1" x14ac:dyDescent="0.3">
      <c r="A653" s="8" t="s">
        <v>1238</v>
      </c>
      <c r="B653" s="8" t="s">
        <v>1239</v>
      </c>
      <c r="C653" s="8" t="s">
        <v>1239</v>
      </c>
      <c r="D653" s="8" t="s">
        <v>862</v>
      </c>
      <c r="E653" s="8">
        <v>4</v>
      </c>
      <c r="F653" s="8" t="s">
        <v>1213</v>
      </c>
      <c r="G653" s="8">
        <v>1</v>
      </c>
      <c r="H653" s="8" t="s">
        <v>657</v>
      </c>
      <c r="I653" s="8">
        <v>3</v>
      </c>
      <c r="J653" s="8" t="s">
        <v>658</v>
      </c>
      <c r="K653" s="8">
        <v>3</v>
      </c>
      <c r="L653" s="8" t="s">
        <v>1214</v>
      </c>
      <c r="M653" s="8">
        <v>3</v>
      </c>
      <c r="N653" s="8" t="s">
        <v>371</v>
      </c>
      <c r="O653" s="8" t="s">
        <v>1164</v>
      </c>
      <c r="P653" s="8" t="s">
        <v>1240</v>
      </c>
      <c r="Q653" s="114" t="s">
        <v>1239</v>
      </c>
      <c r="R653" s="114" t="s">
        <v>1239</v>
      </c>
      <c r="S653" s="8"/>
    </row>
    <row r="654" spans="1:19" ht="18" customHeight="1" x14ac:dyDescent="0.3">
      <c r="A654" s="8" t="s">
        <v>1238</v>
      </c>
      <c r="B654" s="8" t="s">
        <v>1239</v>
      </c>
      <c r="C654" s="8" t="s">
        <v>1239</v>
      </c>
      <c r="D654" s="8" t="s">
        <v>862</v>
      </c>
      <c r="E654" s="8">
        <v>4</v>
      </c>
      <c r="F654" s="8" t="s">
        <v>1213</v>
      </c>
      <c r="G654" s="8">
        <v>1</v>
      </c>
      <c r="H654" s="8" t="s">
        <v>657</v>
      </c>
      <c r="I654" s="8">
        <v>3</v>
      </c>
      <c r="J654" s="8" t="s">
        <v>658</v>
      </c>
      <c r="K654" s="8">
        <v>3</v>
      </c>
      <c r="L654" s="8" t="s">
        <v>1214</v>
      </c>
      <c r="M654" s="8">
        <v>3</v>
      </c>
      <c r="N654" s="8" t="s">
        <v>371</v>
      </c>
      <c r="O654" s="8" t="s">
        <v>1165</v>
      </c>
      <c r="P654" s="8" t="s">
        <v>1240</v>
      </c>
      <c r="Q654" s="114" t="s">
        <v>1239</v>
      </c>
      <c r="R654" s="114" t="s">
        <v>1239</v>
      </c>
      <c r="S654" s="8"/>
    </row>
    <row r="655" spans="1:19" ht="18" customHeight="1" x14ac:dyDescent="0.3">
      <c r="A655" s="8" t="s">
        <v>1238</v>
      </c>
      <c r="B655" s="8" t="s">
        <v>1239</v>
      </c>
      <c r="C655" s="8" t="s">
        <v>1239</v>
      </c>
      <c r="D655" s="8" t="s">
        <v>862</v>
      </c>
      <c r="E655" s="8">
        <v>4</v>
      </c>
      <c r="F655" s="8" t="s">
        <v>1213</v>
      </c>
      <c r="G655" s="8">
        <v>1</v>
      </c>
      <c r="H655" s="8" t="s">
        <v>657</v>
      </c>
      <c r="I655" s="8">
        <v>3</v>
      </c>
      <c r="J655" s="8" t="s">
        <v>658</v>
      </c>
      <c r="K655" s="8">
        <v>3</v>
      </c>
      <c r="L655" s="8" t="s">
        <v>1214</v>
      </c>
      <c r="M655" s="8">
        <v>3</v>
      </c>
      <c r="N655" s="8" t="s">
        <v>371</v>
      </c>
      <c r="O655" s="8" t="s">
        <v>1166</v>
      </c>
      <c r="P655" s="8" t="s">
        <v>1240</v>
      </c>
      <c r="Q655" s="114" t="s">
        <v>1239</v>
      </c>
      <c r="R655" s="114" t="s">
        <v>1239</v>
      </c>
      <c r="S655" s="8"/>
    </row>
    <row r="656" spans="1:19" ht="18" customHeight="1" x14ac:dyDescent="0.3">
      <c r="A656" s="8" t="s">
        <v>1238</v>
      </c>
      <c r="B656" s="8" t="s">
        <v>1239</v>
      </c>
      <c r="C656" s="8" t="s">
        <v>1239</v>
      </c>
      <c r="D656" s="8" t="s">
        <v>862</v>
      </c>
      <c r="E656" s="8">
        <v>4</v>
      </c>
      <c r="F656" s="8" t="s">
        <v>1213</v>
      </c>
      <c r="G656" s="8">
        <v>1</v>
      </c>
      <c r="H656" s="8" t="s">
        <v>657</v>
      </c>
      <c r="I656" s="8">
        <v>3</v>
      </c>
      <c r="J656" s="8" t="s">
        <v>658</v>
      </c>
      <c r="K656" s="8">
        <v>3</v>
      </c>
      <c r="L656" s="8" t="s">
        <v>1214</v>
      </c>
      <c r="M656" s="8">
        <v>3</v>
      </c>
      <c r="N656" s="8" t="s">
        <v>371</v>
      </c>
      <c r="O656" s="8" t="s">
        <v>1167</v>
      </c>
      <c r="P656" s="8" t="s">
        <v>1240</v>
      </c>
      <c r="Q656" s="114" t="s">
        <v>1239</v>
      </c>
      <c r="R656" s="114" t="s">
        <v>1239</v>
      </c>
      <c r="S656" s="8"/>
    </row>
    <row r="657" spans="1:19" ht="18" customHeight="1" x14ac:dyDescent="0.3">
      <c r="A657" s="8" t="s">
        <v>1238</v>
      </c>
      <c r="B657" s="8" t="s">
        <v>1239</v>
      </c>
      <c r="C657" s="8" t="s">
        <v>1239</v>
      </c>
      <c r="D657" s="8" t="s">
        <v>862</v>
      </c>
      <c r="E657" s="8">
        <v>4</v>
      </c>
      <c r="F657" s="8" t="s">
        <v>1213</v>
      </c>
      <c r="G657" s="8">
        <v>1</v>
      </c>
      <c r="H657" s="8" t="s">
        <v>657</v>
      </c>
      <c r="I657" s="8">
        <v>3</v>
      </c>
      <c r="J657" s="8" t="s">
        <v>658</v>
      </c>
      <c r="K657" s="8">
        <v>3</v>
      </c>
      <c r="L657" s="8" t="s">
        <v>1214</v>
      </c>
      <c r="M657" s="8">
        <v>3</v>
      </c>
      <c r="N657" s="8" t="s">
        <v>371</v>
      </c>
      <c r="O657" s="8" t="s">
        <v>1168</v>
      </c>
      <c r="P657" s="8" t="s">
        <v>1240</v>
      </c>
      <c r="Q657" s="114" t="s">
        <v>1239</v>
      </c>
      <c r="R657" s="114" t="s">
        <v>1239</v>
      </c>
      <c r="S657" s="8"/>
    </row>
    <row r="658" spans="1:19" ht="18" customHeight="1" x14ac:dyDescent="0.3">
      <c r="A658" s="8" t="s">
        <v>1238</v>
      </c>
      <c r="B658" s="8" t="s">
        <v>1239</v>
      </c>
      <c r="C658" s="8" t="s">
        <v>1239</v>
      </c>
      <c r="D658" s="8" t="s">
        <v>862</v>
      </c>
      <c r="E658" s="8">
        <v>4</v>
      </c>
      <c r="F658" s="8" t="s">
        <v>1213</v>
      </c>
      <c r="G658" s="8">
        <v>1</v>
      </c>
      <c r="H658" s="8" t="s">
        <v>657</v>
      </c>
      <c r="I658" s="8">
        <v>3</v>
      </c>
      <c r="J658" s="8" t="s">
        <v>658</v>
      </c>
      <c r="K658" s="8">
        <v>3</v>
      </c>
      <c r="L658" s="8" t="s">
        <v>1214</v>
      </c>
      <c r="M658" s="8">
        <v>3</v>
      </c>
      <c r="N658" s="8" t="s">
        <v>371</v>
      </c>
      <c r="O658" s="8" t="s">
        <v>1169</v>
      </c>
      <c r="P658" s="8" t="s">
        <v>1240</v>
      </c>
      <c r="Q658" s="114" t="s">
        <v>1239</v>
      </c>
      <c r="R658" s="114" t="s">
        <v>1239</v>
      </c>
      <c r="S658" s="8"/>
    </row>
    <row r="659" spans="1:19" ht="18" customHeight="1" x14ac:dyDescent="0.3">
      <c r="A659" s="8" t="s">
        <v>1238</v>
      </c>
      <c r="B659" s="8" t="s">
        <v>1239</v>
      </c>
      <c r="C659" s="8" t="s">
        <v>1239</v>
      </c>
      <c r="D659" s="8" t="s">
        <v>862</v>
      </c>
      <c r="E659" s="8">
        <v>4</v>
      </c>
      <c r="F659" s="8" t="s">
        <v>1213</v>
      </c>
      <c r="G659" s="8">
        <v>1</v>
      </c>
      <c r="H659" s="8" t="s">
        <v>657</v>
      </c>
      <c r="I659" s="8">
        <v>3</v>
      </c>
      <c r="J659" s="8" t="s">
        <v>658</v>
      </c>
      <c r="K659" s="8">
        <v>3</v>
      </c>
      <c r="L659" s="8" t="s">
        <v>1214</v>
      </c>
      <c r="M659" s="8">
        <v>3</v>
      </c>
      <c r="N659" s="8" t="s">
        <v>371</v>
      </c>
      <c r="O659" s="8" t="s">
        <v>1170</v>
      </c>
      <c r="P659" s="8" t="s">
        <v>1240</v>
      </c>
      <c r="Q659" s="114" t="s">
        <v>1239</v>
      </c>
      <c r="R659" s="114" t="s">
        <v>1239</v>
      </c>
      <c r="S659" s="8"/>
    </row>
    <row r="660" spans="1:19" ht="18" customHeight="1" x14ac:dyDescent="0.3">
      <c r="A660" s="8" t="s">
        <v>1238</v>
      </c>
      <c r="B660" s="8" t="s">
        <v>1239</v>
      </c>
      <c r="C660" s="8" t="s">
        <v>1239</v>
      </c>
      <c r="D660" s="8" t="s">
        <v>862</v>
      </c>
      <c r="E660" s="8">
        <v>4</v>
      </c>
      <c r="F660" s="8" t="s">
        <v>1213</v>
      </c>
      <c r="G660" s="8">
        <v>1</v>
      </c>
      <c r="H660" s="8" t="s">
        <v>657</v>
      </c>
      <c r="I660" s="8">
        <v>3</v>
      </c>
      <c r="J660" s="8" t="s">
        <v>658</v>
      </c>
      <c r="K660" s="8">
        <v>3</v>
      </c>
      <c r="L660" s="8" t="s">
        <v>1214</v>
      </c>
      <c r="M660" s="8">
        <v>3</v>
      </c>
      <c r="N660" s="8" t="s">
        <v>371</v>
      </c>
      <c r="O660" s="8" t="s">
        <v>1171</v>
      </c>
      <c r="P660" s="8" t="s">
        <v>1240</v>
      </c>
      <c r="Q660" s="114" t="s">
        <v>1239</v>
      </c>
      <c r="R660" s="114" t="s">
        <v>1239</v>
      </c>
      <c r="S660" s="8"/>
    </row>
    <row r="661" spans="1:19" ht="18" customHeight="1" x14ac:dyDescent="0.3">
      <c r="A661" s="8" t="s">
        <v>1238</v>
      </c>
      <c r="B661" s="8" t="s">
        <v>1239</v>
      </c>
      <c r="C661" s="8" t="s">
        <v>1239</v>
      </c>
      <c r="D661" s="8" t="s">
        <v>862</v>
      </c>
      <c r="E661" s="8">
        <v>4</v>
      </c>
      <c r="F661" s="8" t="s">
        <v>1213</v>
      </c>
      <c r="G661" s="8">
        <v>1</v>
      </c>
      <c r="H661" s="8" t="s">
        <v>657</v>
      </c>
      <c r="I661" s="8">
        <v>3</v>
      </c>
      <c r="J661" s="8" t="s">
        <v>658</v>
      </c>
      <c r="K661" s="8">
        <v>3</v>
      </c>
      <c r="L661" s="8" t="s">
        <v>1214</v>
      </c>
      <c r="M661" s="8">
        <v>3</v>
      </c>
      <c r="N661" s="8" t="s">
        <v>371</v>
      </c>
      <c r="O661" s="8" t="s">
        <v>1172</v>
      </c>
      <c r="P661" s="8" t="s">
        <v>1240</v>
      </c>
      <c r="Q661" s="114" t="s">
        <v>1239</v>
      </c>
      <c r="R661" s="114" t="s">
        <v>1239</v>
      </c>
      <c r="S661" s="8"/>
    </row>
    <row r="662" spans="1:19" ht="18" customHeight="1" x14ac:dyDescent="0.3">
      <c r="A662" s="8" t="s">
        <v>1238</v>
      </c>
      <c r="B662" s="8" t="s">
        <v>1239</v>
      </c>
      <c r="C662" s="8" t="s">
        <v>1239</v>
      </c>
      <c r="D662" s="8" t="s">
        <v>862</v>
      </c>
      <c r="E662" s="8">
        <v>4</v>
      </c>
      <c r="F662" s="8" t="s">
        <v>1213</v>
      </c>
      <c r="G662" s="8">
        <v>1</v>
      </c>
      <c r="H662" s="8" t="s">
        <v>657</v>
      </c>
      <c r="I662" s="8">
        <v>3</v>
      </c>
      <c r="J662" s="8" t="s">
        <v>658</v>
      </c>
      <c r="K662" s="8">
        <v>3</v>
      </c>
      <c r="L662" s="8" t="s">
        <v>1214</v>
      </c>
      <c r="M662" s="8">
        <v>3</v>
      </c>
      <c r="N662" s="8" t="s">
        <v>371</v>
      </c>
      <c r="O662" s="8" t="s">
        <v>1173</v>
      </c>
      <c r="P662" s="8" t="s">
        <v>1240</v>
      </c>
      <c r="Q662" s="114" t="s">
        <v>1239</v>
      </c>
      <c r="R662" s="114" t="s">
        <v>1239</v>
      </c>
      <c r="S662" s="8"/>
    </row>
    <row r="663" spans="1:19" ht="18" customHeight="1" x14ac:dyDescent="0.3">
      <c r="A663" s="8" t="s">
        <v>1238</v>
      </c>
      <c r="B663" s="8" t="s">
        <v>1239</v>
      </c>
      <c r="C663" s="8" t="s">
        <v>1239</v>
      </c>
      <c r="D663" s="8" t="s">
        <v>862</v>
      </c>
      <c r="E663" s="8">
        <v>4</v>
      </c>
      <c r="F663" s="8" t="s">
        <v>1213</v>
      </c>
      <c r="G663" s="8">
        <v>1</v>
      </c>
      <c r="H663" s="8" t="s">
        <v>657</v>
      </c>
      <c r="I663" s="8">
        <v>3</v>
      </c>
      <c r="J663" s="8" t="s">
        <v>658</v>
      </c>
      <c r="K663" s="8">
        <v>3</v>
      </c>
      <c r="L663" s="8" t="s">
        <v>1214</v>
      </c>
      <c r="M663" s="8">
        <v>3</v>
      </c>
      <c r="N663" s="8" t="s">
        <v>371</v>
      </c>
      <c r="O663" s="8" t="s">
        <v>1174</v>
      </c>
      <c r="P663" s="8" t="s">
        <v>1240</v>
      </c>
      <c r="Q663" s="114" t="s">
        <v>1239</v>
      </c>
      <c r="R663" s="114" t="s">
        <v>1239</v>
      </c>
      <c r="S663" s="8"/>
    </row>
    <row r="664" spans="1:19" ht="18" customHeight="1" x14ac:dyDescent="0.3">
      <c r="A664" s="8" t="s">
        <v>1238</v>
      </c>
      <c r="B664" s="8" t="s">
        <v>1239</v>
      </c>
      <c r="C664" s="8" t="s">
        <v>1239</v>
      </c>
      <c r="D664" s="8" t="s">
        <v>862</v>
      </c>
      <c r="E664" s="8">
        <v>4</v>
      </c>
      <c r="F664" s="8" t="s">
        <v>1213</v>
      </c>
      <c r="G664" s="8">
        <v>1</v>
      </c>
      <c r="H664" s="8" t="s">
        <v>657</v>
      </c>
      <c r="I664" s="8">
        <v>3</v>
      </c>
      <c r="J664" s="8" t="s">
        <v>658</v>
      </c>
      <c r="K664" s="8">
        <v>3</v>
      </c>
      <c r="L664" s="8" t="s">
        <v>1214</v>
      </c>
      <c r="M664" s="8">
        <v>3</v>
      </c>
      <c r="N664" s="8" t="s">
        <v>371</v>
      </c>
      <c r="O664" s="8" t="s">
        <v>1175</v>
      </c>
      <c r="P664" s="8" t="s">
        <v>1240</v>
      </c>
      <c r="Q664" s="114" t="s">
        <v>1239</v>
      </c>
      <c r="R664" s="114" t="s">
        <v>1239</v>
      </c>
      <c r="S664" s="8"/>
    </row>
    <row r="665" spans="1:19" ht="18" customHeight="1" x14ac:dyDescent="0.3">
      <c r="A665" s="8" t="s">
        <v>1238</v>
      </c>
      <c r="B665" s="8" t="s">
        <v>1239</v>
      </c>
      <c r="C665" s="8" t="s">
        <v>1239</v>
      </c>
      <c r="D665" s="8" t="s">
        <v>862</v>
      </c>
      <c r="E665" s="8">
        <v>4</v>
      </c>
      <c r="F665" s="8" t="s">
        <v>1213</v>
      </c>
      <c r="G665" s="8">
        <v>1</v>
      </c>
      <c r="H665" s="8" t="s">
        <v>657</v>
      </c>
      <c r="I665" s="8">
        <v>3</v>
      </c>
      <c r="J665" s="8" t="s">
        <v>658</v>
      </c>
      <c r="K665" s="8">
        <v>3</v>
      </c>
      <c r="L665" s="8" t="s">
        <v>1214</v>
      </c>
      <c r="M665" s="8">
        <v>3</v>
      </c>
      <c r="N665" s="8" t="s">
        <v>371</v>
      </c>
      <c r="O665" s="8" t="s">
        <v>1176</v>
      </c>
      <c r="P665" s="8" t="s">
        <v>1240</v>
      </c>
      <c r="Q665" s="114" t="s">
        <v>1239</v>
      </c>
      <c r="R665" s="114" t="s">
        <v>1239</v>
      </c>
      <c r="S665" s="8"/>
    </row>
    <row r="666" spans="1:19" ht="18" customHeight="1" x14ac:dyDescent="0.3">
      <c r="A666" s="8" t="s">
        <v>1238</v>
      </c>
      <c r="B666" s="8" t="s">
        <v>1239</v>
      </c>
      <c r="C666" s="8" t="s">
        <v>1239</v>
      </c>
      <c r="D666" s="8" t="s">
        <v>862</v>
      </c>
      <c r="E666" s="8">
        <v>4</v>
      </c>
      <c r="F666" s="8" t="s">
        <v>1213</v>
      </c>
      <c r="G666" s="8">
        <v>1</v>
      </c>
      <c r="H666" s="8" t="s">
        <v>657</v>
      </c>
      <c r="I666" s="8">
        <v>3</v>
      </c>
      <c r="J666" s="8" t="s">
        <v>658</v>
      </c>
      <c r="K666" s="8">
        <v>3</v>
      </c>
      <c r="L666" s="8" t="s">
        <v>1214</v>
      </c>
      <c r="M666" s="8">
        <v>3</v>
      </c>
      <c r="N666" s="8" t="s">
        <v>371</v>
      </c>
      <c r="O666" s="8" t="s">
        <v>1177</v>
      </c>
      <c r="P666" s="8" t="s">
        <v>1240</v>
      </c>
      <c r="Q666" s="114" t="s">
        <v>1239</v>
      </c>
      <c r="R666" s="114" t="s">
        <v>1239</v>
      </c>
      <c r="S666" s="8"/>
    </row>
    <row r="667" spans="1:19" ht="18" customHeight="1" x14ac:dyDescent="0.3">
      <c r="A667" s="8" t="s">
        <v>1238</v>
      </c>
      <c r="B667" s="8" t="s">
        <v>1239</v>
      </c>
      <c r="C667" s="8" t="s">
        <v>1239</v>
      </c>
      <c r="D667" s="8" t="s">
        <v>862</v>
      </c>
      <c r="E667" s="8">
        <v>4</v>
      </c>
      <c r="F667" s="8" t="s">
        <v>1213</v>
      </c>
      <c r="G667" s="8">
        <v>1</v>
      </c>
      <c r="H667" s="8" t="s">
        <v>657</v>
      </c>
      <c r="I667" s="8">
        <v>3</v>
      </c>
      <c r="J667" s="8" t="s">
        <v>658</v>
      </c>
      <c r="K667" s="8">
        <v>3</v>
      </c>
      <c r="L667" s="8" t="s">
        <v>1214</v>
      </c>
      <c r="M667" s="8">
        <v>3</v>
      </c>
      <c r="N667" s="8" t="s">
        <v>371</v>
      </c>
      <c r="O667" s="8" t="s">
        <v>1178</v>
      </c>
      <c r="P667" s="8" t="s">
        <v>1240</v>
      </c>
      <c r="Q667" s="114" t="s">
        <v>1239</v>
      </c>
      <c r="R667" s="114" t="s">
        <v>1239</v>
      </c>
      <c r="S667" s="8"/>
    </row>
    <row r="668" spans="1:19" ht="18" customHeight="1" x14ac:dyDescent="0.3">
      <c r="A668" s="8" t="s">
        <v>1238</v>
      </c>
      <c r="B668" s="8" t="s">
        <v>1239</v>
      </c>
      <c r="C668" s="8" t="s">
        <v>1239</v>
      </c>
      <c r="D668" s="8" t="s">
        <v>862</v>
      </c>
      <c r="E668" s="8">
        <v>4</v>
      </c>
      <c r="F668" s="8" t="s">
        <v>1213</v>
      </c>
      <c r="G668" s="8">
        <v>1</v>
      </c>
      <c r="H668" s="8" t="s">
        <v>657</v>
      </c>
      <c r="I668" s="8">
        <v>3</v>
      </c>
      <c r="J668" s="8" t="s">
        <v>658</v>
      </c>
      <c r="K668" s="8">
        <v>3</v>
      </c>
      <c r="L668" s="8" t="s">
        <v>1214</v>
      </c>
      <c r="M668" s="8">
        <v>3</v>
      </c>
      <c r="N668" s="8" t="s">
        <v>371</v>
      </c>
      <c r="O668" s="8" t="s">
        <v>1180</v>
      </c>
      <c r="P668" s="8" t="s">
        <v>1240</v>
      </c>
      <c r="Q668" s="114" t="s">
        <v>1239</v>
      </c>
      <c r="R668" s="114" t="s">
        <v>1239</v>
      </c>
      <c r="S668" s="8"/>
    </row>
    <row r="669" spans="1:19" ht="18" customHeight="1" x14ac:dyDescent="0.3">
      <c r="A669" s="8" t="s">
        <v>1238</v>
      </c>
      <c r="B669" s="8" t="s">
        <v>1239</v>
      </c>
      <c r="C669" s="8" t="s">
        <v>1239</v>
      </c>
      <c r="D669" s="8" t="s">
        <v>862</v>
      </c>
      <c r="E669" s="8">
        <v>4</v>
      </c>
      <c r="F669" s="8" t="s">
        <v>1213</v>
      </c>
      <c r="G669" s="8">
        <v>1</v>
      </c>
      <c r="H669" s="8" t="s">
        <v>657</v>
      </c>
      <c r="I669" s="8">
        <v>3</v>
      </c>
      <c r="J669" s="8" t="s">
        <v>658</v>
      </c>
      <c r="K669" s="8">
        <v>3</v>
      </c>
      <c r="L669" s="8" t="s">
        <v>1214</v>
      </c>
      <c r="M669" s="8">
        <v>3</v>
      </c>
      <c r="N669" s="8" t="s">
        <v>371</v>
      </c>
      <c r="O669" s="8" t="s">
        <v>1181</v>
      </c>
      <c r="P669" s="8" t="s">
        <v>1240</v>
      </c>
      <c r="Q669" s="114" t="s">
        <v>1239</v>
      </c>
      <c r="R669" s="114" t="s">
        <v>1239</v>
      </c>
      <c r="S669" s="8"/>
    </row>
    <row r="670" spans="1:19" ht="18" customHeight="1" x14ac:dyDescent="0.3">
      <c r="A670" s="8" t="s">
        <v>1238</v>
      </c>
      <c r="B670" s="8" t="s">
        <v>1239</v>
      </c>
      <c r="C670" s="8" t="s">
        <v>1239</v>
      </c>
      <c r="D670" s="8" t="s">
        <v>862</v>
      </c>
      <c r="E670" s="8">
        <v>4</v>
      </c>
      <c r="F670" s="8" t="s">
        <v>1213</v>
      </c>
      <c r="G670" s="8">
        <v>1</v>
      </c>
      <c r="H670" s="8" t="s">
        <v>657</v>
      </c>
      <c r="I670" s="8">
        <v>3</v>
      </c>
      <c r="J670" s="8" t="s">
        <v>658</v>
      </c>
      <c r="K670" s="8">
        <v>3</v>
      </c>
      <c r="L670" s="8" t="s">
        <v>1214</v>
      </c>
      <c r="M670" s="8">
        <v>3</v>
      </c>
      <c r="N670" s="8" t="s">
        <v>371</v>
      </c>
      <c r="O670" s="8" t="s">
        <v>1182</v>
      </c>
      <c r="P670" s="8" t="s">
        <v>1240</v>
      </c>
      <c r="Q670" s="114" t="s">
        <v>1239</v>
      </c>
      <c r="R670" s="114" t="s">
        <v>1239</v>
      </c>
      <c r="S670" s="8"/>
    </row>
    <row r="671" spans="1:19" ht="18" customHeight="1" x14ac:dyDescent="0.3">
      <c r="A671" s="8" t="s">
        <v>1238</v>
      </c>
      <c r="B671" s="8" t="s">
        <v>1239</v>
      </c>
      <c r="C671" s="8" t="s">
        <v>1239</v>
      </c>
      <c r="D671" s="8" t="s">
        <v>862</v>
      </c>
      <c r="E671" s="8">
        <v>4</v>
      </c>
      <c r="F671" s="8" t="s">
        <v>1213</v>
      </c>
      <c r="G671" s="8">
        <v>1</v>
      </c>
      <c r="H671" s="8" t="s">
        <v>657</v>
      </c>
      <c r="I671" s="8">
        <v>3</v>
      </c>
      <c r="J671" s="8" t="s">
        <v>658</v>
      </c>
      <c r="K671" s="8">
        <v>3</v>
      </c>
      <c r="L671" s="8" t="s">
        <v>1214</v>
      </c>
      <c r="M671" s="8">
        <v>3</v>
      </c>
      <c r="N671" s="8" t="s">
        <v>371</v>
      </c>
      <c r="O671" s="8" t="s">
        <v>1183</v>
      </c>
      <c r="P671" s="8" t="s">
        <v>1240</v>
      </c>
      <c r="Q671" s="114" t="s">
        <v>1239</v>
      </c>
      <c r="R671" s="114" t="s">
        <v>1239</v>
      </c>
      <c r="S671" s="8"/>
    </row>
    <row r="672" spans="1:19" ht="18" customHeight="1" x14ac:dyDescent="0.3">
      <c r="A672" s="8" t="s">
        <v>1238</v>
      </c>
      <c r="B672" s="8" t="s">
        <v>1239</v>
      </c>
      <c r="C672" s="8" t="s">
        <v>1239</v>
      </c>
      <c r="D672" s="8" t="s">
        <v>862</v>
      </c>
      <c r="E672" s="8">
        <v>4</v>
      </c>
      <c r="F672" s="8" t="s">
        <v>1213</v>
      </c>
      <c r="G672" s="8">
        <v>1</v>
      </c>
      <c r="H672" s="8" t="s">
        <v>657</v>
      </c>
      <c r="I672" s="8">
        <v>3</v>
      </c>
      <c r="J672" s="8" t="s">
        <v>658</v>
      </c>
      <c r="K672" s="8">
        <v>3</v>
      </c>
      <c r="L672" s="8" t="s">
        <v>1214</v>
      </c>
      <c r="M672" s="8">
        <v>3</v>
      </c>
      <c r="N672" s="8" t="s">
        <v>355</v>
      </c>
      <c r="O672" s="8" t="s">
        <v>1159</v>
      </c>
      <c r="P672" s="8" t="s">
        <v>1240</v>
      </c>
      <c r="Q672" s="114" t="s">
        <v>1239</v>
      </c>
      <c r="R672" s="114" t="s">
        <v>1239</v>
      </c>
      <c r="S672" s="8"/>
    </row>
    <row r="673" spans="1:19" ht="18" customHeight="1" x14ac:dyDescent="0.3">
      <c r="A673" s="8" t="s">
        <v>1238</v>
      </c>
      <c r="B673" s="8" t="s">
        <v>1239</v>
      </c>
      <c r="C673" s="8" t="s">
        <v>1239</v>
      </c>
      <c r="D673" s="8" t="s">
        <v>862</v>
      </c>
      <c r="E673" s="8">
        <v>4</v>
      </c>
      <c r="F673" s="8" t="s">
        <v>1213</v>
      </c>
      <c r="G673" s="8">
        <v>1</v>
      </c>
      <c r="H673" s="8" t="s">
        <v>657</v>
      </c>
      <c r="I673" s="8">
        <v>3</v>
      </c>
      <c r="J673" s="8" t="s">
        <v>658</v>
      </c>
      <c r="K673" s="8">
        <v>3</v>
      </c>
      <c r="L673" s="8" t="s">
        <v>1214</v>
      </c>
      <c r="M673" s="8">
        <v>3</v>
      </c>
      <c r="N673" s="8" t="s">
        <v>355</v>
      </c>
      <c r="O673" s="8" t="s">
        <v>1161</v>
      </c>
      <c r="P673" s="8" t="s">
        <v>1240</v>
      </c>
      <c r="Q673" s="114" t="s">
        <v>1239</v>
      </c>
      <c r="R673" s="114" t="s">
        <v>1239</v>
      </c>
      <c r="S673" s="8"/>
    </row>
    <row r="674" spans="1:19" ht="18" customHeight="1" x14ac:dyDescent="0.3">
      <c r="A674" s="8" t="s">
        <v>1238</v>
      </c>
      <c r="B674" s="8" t="s">
        <v>1239</v>
      </c>
      <c r="C674" s="8" t="s">
        <v>1239</v>
      </c>
      <c r="D674" s="8" t="s">
        <v>862</v>
      </c>
      <c r="E674" s="8">
        <v>4</v>
      </c>
      <c r="F674" s="8" t="s">
        <v>1213</v>
      </c>
      <c r="G674" s="8">
        <v>1</v>
      </c>
      <c r="H674" s="8" t="s">
        <v>657</v>
      </c>
      <c r="I674" s="8">
        <v>3</v>
      </c>
      <c r="J674" s="8" t="s">
        <v>658</v>
      </c>
      <c r="K674" s="8">
        <v>3</v>
      </c>
      <c r="L674" s="8" t="s">
        <v>1214</v>
      </c>
      <c r="M674" s="8">
        <v>3</v>
      </c>
      <c r="N674" s="8" t="s">
        <v>318</v>
      </c>
      <c r="O674" s="8" t="s">
        <v>1150</v>
      </c>
      <c r="P674" s="8" t="s">
        <v>1240</v>
      </c>
      <c r="Q674" s="114" t="s">
        <v>1239</v>
      </c>
      <c r="R674" s="114" t="s">
        <v>1239</v>
      </c>
      <c r="S674" s="8"/>
    </row>
    <row r="675" spans="1:19" ht="18" customHeight="1" x14ac:dyDescent="0.3">
      <c r="A675" s="8" t="s">
        <v>1238</v>
      </c>
      <c r="B675" s="8" t="s">
        <v>1239</v>
      </c>
      <c r="C675" s="8" t="s">
        <v>1239</v>
      </c>
      <c r="D675" s="8" t="s">
        <v>862</v>
      </c>
      <c r="E675" s="8">
        <v>4</v>
      </c>
      <c r="F675" s="8" t="s">
        <v>1213</v>
      </c>
      <c r="G675" s="8">
        <v>1</v>
      </c>
      <c r="H675" s="8" t="s">
        <v>657</v>
      </c>
      <c r="I675" s="8">
        <v>3</v>
      </c>
      <c r="J675" s="8" t="s">
        <v>658</v>
      </c>
      <c r="K675" s="8">
        <v>3</v>
      </c>
      <c r="L675" s="8" t="s">
        <v>1214</v>
      </c>
      <c r="M675" s="8">
        <v>3</v>
      </c>
      <c r="N675" s="8" t="s">
        <v>318</v>
      </c>
      <c r="O675" s="8" t="s">
        <v>1160</v>
      </c>
      <c r="P675" s="8" t="s">
        <v>1240</v>
      </c>
      <c r="Q675" s="114" t="s">
        <v>1239</v>
      </c>
      <c r="R675" s="114" t="s">
        <v>1239</v>
      </c>
      <c r="S675" s="8"/>
    </row>
    <row r="676" spans="1:19" ht="18" customHeight="1" x14ac:dyDescent="0.3">
      <c r="A676" s="8" t="s">
        <v>1238</v>
      </c>
      <c r="B676" s="8" t="s">
        <v>1239</v>
      </c>
      <c r="C676" s="8" t="s">
        <v>1239</v>
      </c>
      <c r="D676" s="8" t="s">
        <v>862</v>
      </c>
      <c r="E676" s="8">
        <v>4</v>
      </c>
      <c r="F676" s="8" t="s">
        <v>1213</v>
      </c>
      <c r="G676" s="8">
        <v>1</v>
      </c>
      <c r="H676" s="8" t="s">
        <v>657</v>
      </c>
      <c r="I676" s="8">
        <v>3</v>
      </c>
      <c r="J676" s="8" t="s">
        <v>658</v>
      </c>
      <c r="K676" s="8">
        <v>3</v>
      </c>
      <c r="L676" s="8" t="s">
        <v>1214</v>
      </c>
      <c r="M676" s="8">
        <v>3</v>
      </c>
      <c r="N676" s="8" t="s">
        <v>318</v>
      </c>
      <c r="O676" s="8" t="s">
        <v>1184</v>
      </c>
      <c r="P676" s="8" t="s">
        <v>1240</v>
      </c>
      <c r="Q676" s="114" t="s">
        <v>1239</v>
      </c>
      <c r="R676" s="114" t="s">
        <v>1239</v>
      </c>
      <c r="S676" s="8"/>
    </row>
    <row r="677" spans="1:19" ht="18" customHeight="1" x14ac:dyDescent="0.3">
      <c r="A677" s="8" t="s">
        <v>1238</v>
      </c>
      <c r="B677" s="8" t="s">
        <v>1239</v>
      </c>
      <c r="C677" s="8" t="s">
        <v>1239</v>
      </c>
      <c r="D677" s="8" t="s">
        <v>862</v>
      </c>
      <c r="E677" s="8">
        <v>4</v>
      </c>
      <c r="F677" s="8" t="s">
        <v>1213</v>
      </c>
      <c r="G677" s="8">
        <v>1</v>
      </c>
      <c r="H677" s="8" t="s">
        <v>657</v>
      </c>
      <c r="I677" s="8">
        <v>3</v>
      </c>
      <c r="J677" s="8" t="s">
        <v>658</v>
      </c>
      <c r="K677" s="8">
        <v>3</v>
      </c>
      <c r="L677" s="8" t="s">
        <v>1214</v>
      </c>
      <c r="M677" s="8">
        <v>3</v>
      </c>
      <c r="N677" s="8" t="s">
        <v>318</v>
      </c>
      <c r="O677" s="8" t="s">
        <v>1185</v>
      </c>
      <c r="P677" s="8" t="s">
        <v>1240</v>
      </c>
      <c r="Q677" s="114" t="s">
        <v>1239</v>
      </c>
      <c r="R677" s="114" t="s">
        <v>1239</v>
      </c>
      <c r="S677" s="8"/>
    </row>
    <row r="678" spans="1:19" ht="18" customHeight="1" x14ac:dyDescent="0.3">
      <c r="A678" s="8" t="s">
        <v>1238</v>
      </c>
      <c r="B678" s="8" t="s">
        <v>1239</v>
      </c>
      <c r="C678" s="8" t="s">
        <v>1239</v>
      </c>
      <c r="D678" s="8" t="s">
        <v>862</v>
      </c>
      <c r="E678" s="8">
        <v>4</v>
      </c>
      <c r="F678" s="8" t="s">
        <v>1213</v>
      </c>
      <c r="G678" s="8">
        <v>1</v>
      </c>
      <c r="H678" s="8" t="s">
        <v>657</v>
      </c>
      <c r="I678" s="8">
        <v>3</v>
      </c>
      <c r="J678" s="8" t="s">
        <v>658</v>
      </c>
      <c r="K678" s="8">
        <v>3</v>
      </c>
      <c r="L678" s="8" t="s">
        <v>1214</v>
      </c>
      <c r="M678" s="8">
        <v>3</v>
      </c>
      <c r="N678" s="8" t="s">
        <v>318</v>
      </c>
      <c r="O678" s="8" t="s">
        <v>1186</v>
      </c>
      <c r="P678" s="8" t="s">
        <v>1240</v>
      </c>
      <c r="Q678" s="114" t="s">
        <v>1239</v>
      </c>
      <c r="R678" s="114" t="s">
        <v>1239</v>
      </c>
      <c r="S678" s="8"/>
    </row>
    <row r="679" spans="1:19" ht="18" customHeight="1" x14ac:dyDescent="0.3">
      <c r="A679" s="8" t="s">
        <v>1238</v>
      </c>
      <c r="B679" s="8" t="s">
        <v>1239</v>
      </c>
      <c r="C679" s="8" t="s">
        <v>1239</v>
      </c>
      <c r="D679" s="8" t="s">
        <v>862</v>
      </c>
      <c r="E679" s="8">
        <v>4</v>
      </c>
      <c r="F679" s="8" t="s">
        <v>1213</v>
      </c>
      <c r="G679" s="8">
        <v>1</v>
      </c>
      <c r="H679" s="8" t="s">
        <v>657</v>
      </c>
      <c r="I679" s="8">
        <v>3</v>
      </c>
      <c r="J679" s="8" t="s">
        <v>658</v>
      </c>
      <c r="K679" s="8">
        <v>3</v>
      </c>
      <c r="L679" s="8" t="s">
        <v>1214</v>
      </c>
      <c r="M679" s="8">
        <v>3</v>
      </c>
      <c r="N679" s="8" t="s">
        <v>318</v>
      </c>
      <c r="O679" s="8" t="s">
        <v>1187</v>
      </c>
      <c r="P679" s="8" t="s">
        <v>1240</v>
      </c>
      <c r="Q679" s="114" t="s">
        <v>1239</v>
      </c>
      <c r="R679" s="114" t="s">
        <v>1239</v>
      </c>
      <c r="S679" s="8"/>
    </row>
    <row r="680" spans="1:19" ht="18" customHeight="1" x14ac:dyDescent="0.3">
      <c r="A680" s="8" t="s">
        <v>1238</v>
      </c>
      <c r="B680" s="8" t="s">
        <v>1239</v>
      </c>
      <c r="C680" s="8" t="s">
        <v>1239</v>
      </c>
      <c r="D680" s="8" t="s">
        <v>862</v>
      </c>
      <c r="E680" s="8">
        <v>4</v>
      </c>
      <c r="F680" s="8" t="s">
        <v>1213</v>
      </c>
      <c r="G680" s="8">
        <v>1</v>
      </c>
      <c r="H680" s="8" t="s">
        <v>657</v>
      </c>
      <c r="I680" s="8">
        <v>3</v>
      </c>
      <c r="J680" s="8" t="s">
        <v>658</v>
      </c>
      <c r="K680" s="8">
        <v>3</v>
      </c>
      <c r="L680" s="8" t="s">
        <v>1214</v>
      </c>
      <c r="M680" s="8">
        <v>3</v>
      </c>
      <c r="N680" s="8" t="s">
        <v>318</v>
      </c>
      <c r="O680" s="8" t="s">
        <v>1188</v>
      </c>
      <c r="P680" s="8" t="s">
        <v>1240</v>
      </c>
      <c r="Q680" s="114" t="s">
        <v>1239</v>
      </c>
      <c r="R680" s="114" t="s">
        <v>1239</v>
      </c>
      <c r="S680" s="8"/>
    </row>
    <row r="681" spans="1:19" ht="18" customHeight="1" x14ac:dyDescent="0.3">
      <c r="A681" s="8" t="s">
        <v>1238</v>
      </c>
      <c r="B681" s="8" t="s">
        <v>1239</v>
      </c>
      <c r="C681" s="8" t="s">
        <v>1239</v>
      </c>
      <c r="D681" s="8" t="s">
        <v>862</v>
      </c>
      <c r="E681" s="8">
        <v>4</v>
      </c>
      <c r="F681" s="8" t="s">
        <v>1213</v>
      </c>
      <c r="G681" s="8">
        <v>1</v>
      </c>
      <c r="H681" s="8" t="s">
        <v>657</v>
      </c>
      <c r="I681" s="8">
        <v>3</v>
      </c>
      <c r="J681" s="8" t="s">
        <v>658</v>
      </c>
      <c r="K681" s="8">
        <v>3</v>
      </c>
      <c r="L681" s="8" t="s">
        <v>1214</v>
      </c>
      <c r="M681" s="8">
        <v>3</v>
      </c>
      <c r="N681" s="8" t="s">
        <v>318</v>
      </c>
      <c r="O681" s="8" t="s">
        <v>1189</v>
      </c>
      <c r="P681" s="8" t="s">
        <v>1240</v>
      </c>
      <c r="Q681" s="114" t="s">
        <v>1239</v>
      </c>
      <c r="R681" s="114" t="s">
        <v>1239</v>
      </c>
      <c r="S681" s="8"/>
    </row>
    <row r="682" spans="1:19" ht="18" customHeight="1" x14ac:dyDescent="0.3">
      <c r="A682" s="8" t="s">
        <v>1238</v>
      </c>
      <c r="B682" s="8" t="s">
        <v>1239</v>
      </c>
      <c r="C682" s="8" t="s">
        <v>1239</v>
      </c>
      <c r="D682" s="8" t="s">
        <v>862</v>
      </c>
      <c r="E682" s="8">
        <v>4</v>
      </c>
      <c r="F682" s="8" t="s">
        <v>1213</v>
      </c>
      <c r="G682" s="8">
        <v>1</v>
      </c>
      <c r="H682" s="8" t="s">
        <v>657</v>
      </c>
      <c r="I682" s="8">
        <v>3</v>
      </c>
      <c r="J682" s="8" t="s">
        <v>658</v>
      </c>
      <c r="K682" s="8">
        <v>3</v>
      </c>
      <c r="L682" s="8" t="s">
        <v>1214</v>
      </c>
      <c r="M682" s="8">
        <v>3</v>
      </c>
      <c r="N682" s="8" t="s">
        <v>318</v>
      </c>
      <c r="O682" s="8" t="s">
        <v>1190</v>
      </c>
      <c r="P682" s="8" t="s">
        <v>1240</v>
      </c>
      <c r="Q682" s="114" t="s">
        <v>1239</v>
      </c>
      <c r="R682" s="114" t="s">
        <v>1239</v>
      </c>
      <c r="S682" s="8"/>
    </row>
    <row r="683" spans="1:19" ht="18" customHeight="1" x14ac:dyDescent="0.3">
      <c r="A683" s="8" t="s">
        <v>1238</v>
      </c>
      <c r="B683" s="8" t="s">
        <v>1239</v>
      </c>
      <c r="C683" s="8" t="s">
        <v>1239</v>
      </c>
      <c r="D683" s="8" t="s">
        <v>862</v>
      </c>
      <c r="E683" s="8">
        <v>4</v>
      </c>
      <c r="F683" s="8" t="s">
        <v>1213</v>
      </c>
      <c r="G683" s="8">
        <v>1</v>
      </c>
      <c r="H683" s="8" t="s">
        <v>657</v>
      </c>
      <c r="I683" s="8">
        <v>3</v>
      </c>
      <c r="J683" s="8" t="s">
        <v>658</v>
      </c>
      <c r="K683" s="8">
        <v>3</v>
      </c>
      <c r="L683" s="8" t="s">
        <v>1214</v>
      </c>
      <c r="M683" s="8">
        <v>3</v>
      </c>
      <c r="N683" s="8" t="s">
        <v>318</v>
      </c>
      <c r="O683" s="8" t="s">
        <v>1191</v>
      </c>
      <c r="P683" s="8" t="s">
        <v>1240</v>
      </c>
      <c r="Q683" s="114" t="s">
        <v>1239</v>
      </c>
      <c r="R683" s="114" t="s">
        <v>1239</v>
      </c>
      <c r="S683" s="8"/>
    </row>
    <row r="684" spans="1:19" ht="18" customHeight="1" x14ac:dyDescent="0.3">
      <c r="A684" s="8" t="s">
        <v>1238</v>
      </c>
      <c r="B684" s="8" t="s">
        <v>1239</v>
      </c>
      <c r="C684" s="8" t="s">
        <v>1239</v>
      </c>
      <c r="D684" s="8" t="s">
        <v>862</v>
      </c>
      <c r="E684" s="8">
        <v>4</v>
      </c>
      <c r="F684" s="8" t="s">
        <v>1213</v>
      </c>
      <c r="G684" s="8">
        <v>1</v>
      </c>
      <c r="H684" s="8" t="s">
        <v>657</v>
      </c>
      <c r="I684" s="8">
        <v>3</v>
      </c>
      <c r="J684" s="8" t="s">
        <v>658</v>
      </c>
      <c r="K684" s="8">
        <v>3</v>
      </c>
      <c r="L684" s="8" t="s">
        <v>1214</v>
      </c>
      <c r="M684" s="8">
        <v>3</v>
      </c>
      <c r="N684" s="8" t="s">
        <v>318</v>
      </c>
      <c r="O684" s="8" t="s">
        <v>1192</v>
      </c>
      <c r="P684" s="8" t="s">
        <v>1240</v>
      </c>
      <c r="Q684" s="114" t="s">
        <v>1239</v>
      </c>
      <c r="R684" s="114" t="s">
        <v>1239</v>
      </c>
      <c r="S684" s="8"/>
    </row>
    <row r="685" spans="1:19" ht="18" customHeight="1" x14ac:dyDescent="0.3">
      <c r="A685" s="8" t="s">
        <v>1238</v>
      </c>
      <c r="B685" s="8" t="s">
        <v>1239</v>
      </c>
      <c r="C685" s="8" t="s">
        <v>1239</v>
      </c>
      <c r="D685" s="8" t="s">
        <v>862</v>
      </c>
      <c r="E685" s="8">
        <v>4</v>
      </c>
      <c r="F685" s="8" t="s">
        <v>1213</v>
      </c>
      <c r="G685" s="8">
        <v>1</v>
      </c>
      <c r="H685" s="8" t="s">
        <v>657</v>
      </c>
      <c r="I685" s="8">
        <v>3</v>
      </c>
      <c r="J685" s="8" t="s">
        <v>658</v>
      </c>
      <c r="K685" s="8">
        <v>3</v>
      </c>
      <c r="L685" s="8" t="s">
        <v>1214</v>
      </c>
      <c r="M685" s="8">
        <v>3</v>
      </c>
      <c r="N685" s="8" t="s">
        <v>318</v>
      </c>
      <c r="O685" s="8" t="s">
        <v>1193</v>
      </c>
      <c r="P685" s="8" t="s">
        <v>1240</v>
      </c>
      <c r="Q685" s="114" t="s">
        <v>1239</v>
      </c>
      <c r="R685" s="114" t="s">
        <v>1239</v>
      </c>
      <c r="S685" s="8"/>
    </row>
    <row r="686" spans="1:19" ht="18" customHeight="1" x14ac:dyDescent="0.3">
      <c r="A686" s="8" t="s">
        <v>1238</v>
      </c>
      <c r="B686" s="8" t="s">
        <v>1239</v>
      </c>
      <c r="C686" s="8" t="s">
        <v>1239</v>
      </c>
      <c r="D686" s="8" t="s">
        <v>862</v>
      </c>
      <c r="E686" s="8">
        <v>4</v>
      </c>
      <c r="F686" s="8" t="s">
        <v>1213</v>
      </c>
      <c r="G686" s="8">
        <v>1</v>
      </c>
      <c r="H686" s="8" t="s">
        <v>657</v>
      </c>
      <c r="I686" s="8">
        <v>3</v>
      </c>
      <c r="J686" s="8" t="s">
        <v>658</v>
      </c>
      <c r="K686" s="8">
        <v>3</v>
      </c>
      <c r="L686" s="8" t="s">
        <v>1214</v>
      </c>
      <c r="M686" s="8">
        <v>3</v>
      </c>
      <c r="N686" s="8" t="s">
        <v>321</v>
      </c>
      <c r="O686" s="8" t="s">
        <v>1162</v>
      </c>
      <c r="P686" s="8" t="s">
        <v>1240</v>
      </c>
      <c r="Q686" s="114" t="s">
        <v>1239</v>
      </c>
      <c r="R686" s="114" t="s">
        <v>1239</v>
      </c>
      <c r="S686" s="8"/>
    </row>
    <row r="687" spans="1:19" ht="18" customHeight="1" x14ac:dyDescent="0.3">
      <c r="A687" s="8" t="s">
        <v>1241</v>
      </c>
      <c r="B687" s="8" t="s">
        <v>1242</v>
      </c>
      <c r="C687" s="8" t="s">
        <v>1242</v>
      </c>
      <c r="D687" s="8" t="s">
        <v>862</v>
      </c>
      <c r="E687" s="8">
        <v>4</v>
      </c>
      <c r="F687" s="8" t="s">
        <v>1213</v>
      </c>
      <c r="G687" s="8">
        <v>1</v>
      </c>
      <c r="H687" s="8" t="s">
        <v>657</v>
      </c>
      <c r="I687" s="8">
        <v>3</v>
      </c>
      <c r="J687" s="8" t="s">
        <v>658</v>
      </c>
      <c r="K687" s="8">
        <v>3</v>
      </c>
      <c r="L687" s="8" t="s">
        <v>1214</v>
      </c>
      <c r="M687" s="8">
        <v>3</v>
      </c>
      <c r="N687" s="8" t="s">
        <v>317</v>
      </c>
      <c r="O687" s="8" t="s">
        <v>1049</v>
      </c>
      <c r="P687" s="8" t="s">
        <v>1243</v>
      </c>
      <c r="Q687" s="114" t="s">
        <v>1242</v>
      </c>
      <c r="R687" s="114" t="s">
        <v>1242</v>
      </c>
      <c r="S687" s="8"/>
    </row>
    <row r="688" spans="1:19" ht="18" customHeight="1" x14ac:dyDescent="0.3">
      <c r="A688" s="8" t="s">
        <v>1241</v>
      </c>
      <c r="B688" s="8" t="s">
        <v>1242</v>
      </c>
      <c r="C688" s="8" t="s">
        <v>1242</v>
      </c>
      <c r="D688" s="8" t="s">
        <v>862</v>
      </c>
      <c r="E688" s="8">
        <v>4</v>
      </c>
      <c r="F688" s="8" t="s">
        <v>1213</v>
      </c>
      <c r="G688" s="8">
        <v>1</v>
      </c>
      <c r="H688" s="8" t="s">
        <v>657</v>
      </c>
      <c r="I688" s="8">
        <v>3</v>
      </c>
      <c r="J688" s="8" t="s">
        <v>658</v>
      </c>
      <c r="K688" s="8">
        <v>3</v>
      </c>
      <c r="L688" s="8" t="s">
        <v>1214</v>
      </c>
      <c r="M688" s="8">
        <v>3</v>
      </c>
      <c r="N688" s="8" t="s">
        <v>317</v>
      </c>
      <c r="O688" s="8" t="s">
        <v>1051</v>
      </c>
      <c r="P688" s="8" t="s">
        <v>1243</v>
      </c>
      <c r="Q688" s="114" t="s">
        <v>1242</v>
      </c>
      <c r="R688" s="114" t="s">
        <v>1242</v>
      </c>
      <c r="S688" s="8"/>
    </row>
    <row r="689" spans="1:19" ht="18" customHeight="1" x14ac:dyDescent="0.3">
      <c r="A689" s="8" t="s">
        <v>1241</v>
      </c>
      <c r="B689" s="8" t="s">
        <v>1242</v>
      </c>
      <c r="C689" s="8" t="s">
        <v>1242</v>
      </c>
      <c r="D689" s="8" t="s">
        <v>862</v>
      </c>
      <c r="E689" s="8">
        <v>4</v>
      </c>
      <c r="F689" s="8" t="s">
        <v>1213</v>
      </c>
      <c r="G689" s="8">
        <v>1</v>
      </c>
      <c r="H689" s="8" t="s">
        <v>657</v>
      </c>
      <c r="I689" s="8">
        <v>3</v>
      </c>
      <c r="J689" s="8" t="s">
        <v>658</v>
      </c>
      <c r="K689" s="8">
        <v>3</v>
      </c>
      <c r="L689" s="8" t="s">
        <v>1214</v>
      </c>
      <c r="M689" s="8">
        <v>3</v>
      </c>
      <c r="N689" s="8" t="s">
        <v>317</v>
      </c>
      <c r="O689" s="8" t="s">
        <v>1053</v>
      </c>
      <c r="P689" s="8" t="s">
        <v>1243</v>
      </c>
      <c r="Q689" s="114" t="s">
        <v>1242</v>
      </c>
      <c r="R689" s="114" t="s">
        <v>1242</v>
      </c>
      <c r="S689" s="8"/>
    </row>
    <row r="690" spans="1:19" ht="18" customHeight="1" x14ac:dyDescent="0.3">
      <c r="A690" s="8" t="s">
        <v>1241</v>
      </c>
      <c r="B690" s="8" t="s">
        <v>1242</v>
      </c>
      <c r="C690" s="8" t="s">
        <v>1242</v>
      </c>
      <c r="D690" s="8" t="s">
        <v>862</v>
      </c>
      <c r="E690" s="8">
        <v>4</v>
      </c>
      <c r="F690" s="8" t="s">
        <v>1213</v>
      </c>
      <c r="G690" s="8">
        <v>1</v>
      </c>
      <c r="H690" s="8" t="s">
        <v>657</v>
      </c>
      <c r="I690" s="8">
        <v>3</v>
      </c>
      <c r="J690" s="8" t="s">
        <v>658</v>
      </c>
      <c r="K690" s="8">
        <v>3</v>
      </c>
      <c r="L690" s="8" t="s">
        <v>1214</v>
      </c>
      <c r="M690" s="8">
        <v>3</v>
      </c>
      <c r="N690" s="8" t="s">
        <v>317</v>
      </c>
      <c r="O690" s="8" t="s">
        <v>1105</v>
      </c>
      <c r="P690" s="8" t="s">
        <v>1243</v>
      </c>
      <c r="Q690" s="114" t="s">
        <v>1242</v>
      </c>
      <c r="R690" s="114" t="s">
        <v>1242</v>
      </c>
      <c r="S690" s="8"/>
    </row>
    <row r="691" spans="1:19" ht="18" customHeight="1" x14ac:dyDescent="0.3">
      <c r="A691" s="8" t="s">
        <v>1241</v>
      </c>
      <c r="B691" s="8" t="s">
        <v>1242</v>
      </c>
      <c r="C691" s="8" t="s">
        <v>1242</v>
      </c>
      <c r="D691" s="8" t="s">
        <v>862</v>
      </c>
      <c r="E691" s="8">
        <v>4</v>
      </c>
      <c r="F691" s="8" t="s">
        <v>1213</v>
      </c>
      <c r="G691" s="8">
        <v>1</v>
      </c>
      <c r="H691" s="8" t="s">
        <v>657</v>
      </c>
      <c r="I691" s="8">
        <v>3</v>
      </c>
      <c r="J691" s="8" t="s">
        <v>658</v>
      </c>
      <c r="K691" s="8">
        <v>3</v>
      </c>
      <c r="L691" s="8" t="s">
        <v>1214</v>
      </c>
      <c r="M691" s="8">
        <v>3</v>
      </c>
      <c r="N691" s="8" t="s">
        <v>317</v>
      </c>
      <c r="O691" s="8" t="s">
        <v>1106</v>
      </c>
      <c r="P691" s="8" t="s">
        <v>1243</v>
      </c>
      <c r="Q691" s="114" t="s">
        <v>1242</v>
      </c>
      <c r="R691" s="114" t="s">
        <v>1242</v>
      </c>
      <c r="S691" s="8"/>
    </row>
    <row r="692" spans="1:19" ht="18" customHeight="1" x14ac:dyDescent="0.3">
      <c r="A692" s="8" t="s">
        <v>1241</v>
      </c>
      <c r="B692" s="8" t="s">
        <v>1242</v>
      </c>
      <c r="C692" s="8" t="s">
        <v>1242</v>
      </c>
      <c r="D692" s="8" t="s">
        <v>862</v>
      </c>
      <c r="E692" s="8">
        <v>4</v>
      </c>
      <c r="F692" s="8" t="s">
        <v>1213</v>
      </c>
      <c r="G692" s="8">
        <v>1</v>
      </c>
      <c r="H692" s="8" t="s">
        <v>657</v>
      </c>
      <c r="I692" s="8">
        <v>3</v>
      </c>
      <c r="J692" s="8" t="s">
        <v>658</v>
      </c>
      <c r="K692" s="8">
        <v>3</v>
      </c>
      <c r="L692" s="8" t="s">
        <v>1214</v>
      </c>
      <c r="M692" s="8">
        <v>3</v>
      </c>
      <c r="N692" s="8" t="s">
        <v>317</v>
      </c>
      <c r="O692" s="8" t="s">
        <v>1107</v>
      </c>
      <c r="P692" s="8" t="s">
        <v>1243</v>
      </c>
      <c r="Q692" s="114" t="s">
        <v>1242</v>
      </c>
      <c r="R692" s="114" t="s">
        <v>1242</v>
      </c>
      <c r="S692" s="8"/>
    </row>
    <row r="693" spans="1:19" ht="18" customHeight="1" x14ac:dyDescent="0.3">
      <c r="A693" s="8" t="s">
        <v>1241</v>
      </c>
      <c r="B693" s="8" t="s">
        <v>1242</v>
      </c>
      <c r="C693" s="8" t="s">
        <v>1242</v>
      </c>
      <c r="D693" s="8" t="s">
        <v>862</v>
      </c>
      <c r="E693" s="8">
        <v>4</v>
      </c>
      <c r="F693" s="8" t="s">
        <v>1213</v>
      </c>
      <c r="G693" s="8">
        <v>1</v>
      </c>
      <c r="H693" s="8" t="s">
        <v>657</v>
      </c>
      <c r="I693" s="8">
        <v>3</v>
      </c>
      <c r="J693" s="8" t="s">
        <v>658</v>
      </c>
      <c r="K693" s="8">
        <v>3</v>
      </c>
      <c r="L693" s="8" t="s">
        <v>1214</v>
      </c>
      <c r="M693" s="8">
        <v>3</v>
      </c>
      <c r="N693" s="8" t="s">
        <v>317</v>
      </c>
      <c r="O693" s="8" t="s">
        <v>1108</v>
      </c>
      <c r="P693" s="8" t="s">
        <v>1243</v>
      </c>
      <c r="Q693" s="114" t="s">
        <v>1242</v>
      </c>
      <c r="R693" s="114" t="s">
        <v>1242</v>
      </c>
      <c r="S693" s="8"/>
    </row>
    <row r="694" spans="1:19" ht="18" customHeight="1" x14ac:dyDescent="0.3">
      <c r="A694" s="8" t="s">
        <v>1241</v>
      </c>
      <c r="B694" s="8" t="s">
        <v>1242</v>
      </c>
      <c r="C694" s="8" t="s">
        <v>1242</v>
      </c>
      <c r="D694" s="8" t="s">
        <v>862</v>
      </c>
      <c r="E694" s="8">
        <v>4</v>
      </c>
      <c r="F694" s="8" t="s">
        <v>1213</v>
      </c>
      <c r="G694" s="8">
        <v>1</v>
      </c>
      <c r="H694" s="8" t="s">
        <v>657</v>
      </c>
      <c r="I694" s="8">
        <v>3</v>
      </c>
      <c r="J694" s="8" t="s">
        <v>658</v>
      </c>
      <c r="K694" s="8">
        <v>3</v>
      </c>
      <c r="L694" s="8" t="s">
        <v>1214</v>
      </c>
      <c r="M694" s="8">
        <v>3</v>
      </c>
      <c r="N694" s="8" t="s">
        <v>317</v>
      </c>
      <c r="O694" s="8" t="s">
        <v>1109</v>
      </c>
      <c r="P694" s="8" t="s">
        <v>1243</v>
      </c>
      <c r="Q694" s="114" t="s">
        <v>1242</v>
      </c>
      <c r="R694" s="114" t="s">
        <v>1242</v>
      </c>
      <c r="S694" s="8"/>
    </row>
    <row r="695" spans="1:19" ht="18" customHeight="1" x14ac:dyDescent="0.3">
      <c r="A695" s="8" t="s">
        <v>1241</v>
      </c>
      <c r="B695" s="8" t="s">
        <v>1242</v>
      </c>
      <c r="C695" s="8" t="s">
        <v>1242</v>
      </c>
      <c r="D695" s="8" t="s">
        <v>862</v>
      </c>
      <c r="E695" s="8">
        <v>4</v>
      </c>
      <c r="F695" s="8" t="s">
        <v>1213</v>
      </c>
      <c r="G695" s="8">
        <v>1</v>
      </c>
      <c r="H695" s="8" t="s">
        <v>657</v>
      </c>
      <c r="I695" s="8">
        <v>3</v>
      </c>
      <c r="J695" s="8" t="s">
        <v>658</v>
      </c>
      <c r="K695" s="8">
        <v>3</v>
      </c>
      <c r="L695" s="8" t="s">
        <v>1214</v>
      </c>
      <c r="M695" s="8">
        <v>3</v>
      </c>
      <c r="N695" s="8" t="s">
        <v>317</v>
      </c>
      <c r="O695" s="8" t="s">
        <v>1110</v>
      </c>
      <c r="P695" s="8" t="s">
        <v>1243</v>
      </c>
      <c r="Q695" s="114" t="s">
        <v>1242</v>
      </c>
      <c r="R695" s="114" t="s">
        <v>1242</v>
      </c>
      <c r="S695" s="8"/>
    </row>
    <row r="696" spans="1:19" ht="18" customHeight="1" x14ac:dyDescent="0.3">
      <c r="A696" s="8" t="s">
        <v>1241</v>
      </c>
      <c r="B696" s="8" t="s">
        <v>1242</v>
      </c>
      <c r="C696" s="8" t="s">
        <v>1242</v>
      </c>
      <c r="D696" s="8" t="s">
        <v>862</v>
      </c>
      <c r="E696" s="8">
        <v>4</v>
      </c>
      <c r="F696" s="8" t="s">
        <v>1213</v>
      </c>
      <c r="G696" s="8">
        <v>1</v>
      </c>
      <c r="H696" s="8" t="s">
        <v>657</v>
      </c>
      <c r="I696" s="8">
        <v>3</v>
      </c>
      <c r="J696" s="8" t="s">
        <v>658</v>
      </c>
      <c r="K696" s="8">
        <v>3</v>
      </c>
      <c r="L696" s="8" t="s">
        <v>1214</v>
      </c>
      <c r="M696" s="8">
        <v>3</v>
      </c>
      <c r="N696" s="8" t="s">
        <v>371</v>
      </c>
      <c r="O696" s="8" t="s">
        <v>1158</v>
      </c>
      <c r="P696" s="8" t="s">
        <v>1243</v>
      </c>
      <c r="Q696" s="114" t="s">
        <v>1242</v>
      </c>
      <c r="R696" s="114" t="s">
        <v>1242</v>
      </c>
      <c r="S696" s="8"/>
    </row>
    <row r="697" spans="1:19" ht="18" customHeight="1" x14ac:dyDescent="0.3">
      <c r="A697" s="8" t="s">
        <v>1241</v>
      </c>
      <c r="B697" s="8" t="s">
        <v>1242</v>
      </c>
      <c r="C697" s="8" t="s">
        <v>1242</v>
      </c>
      <c r="D697" s="8" t="s">
        <v>862</v>
      </c>
      <c r="E697" s="8">
        <v>4</v>
      </c>
      <c r="F697" s="8" t="s">
        <v>1213</v>
      </c>
      <c r="G697" s="8">
        <v>1</v>
      </c>
      <c r="H697" s="8" t="s">
        <v>657</v>
      </c>
      <c r="I697" s="8">
        <v>3</v>
      </c>
      <c r="J697" s="8" t="s">
        <v>658</v>
      </c>
      <c r="K697" s="8">
        <v>3</v>
      </c>
      <c r="L697" s="8" t="s">
        <v>1214</v>
      </c>
      <c r="M697" s="8">
        <v>3</v>
      </c>
      <c r="N697" s="8" t="s">
        <v>355</v>
      </c>
      <c r="O697" s="8" t="s">
        <v>1159</v>
      </c>
      <c r="P697" s="8" t="s">
        <v>1243</v>
      </c>
      <c r="Q697" s="114" t="s">
        <v>1242</v>
      </c>
      <c r="R697" s="114" t="s">
        <v>1242</v>
      </c>
      <c r="S697" s="8"/>
    </row>
    <row r="698" spans="1:19" ht="18" customHeight="1" x14ac:dyDescent="0.3">
      <c r="A698" s="8" t="s">
        <v>1241</v>
      </c>
      <c r="B698" s="8" t="s">
        <v>1242</v>
      </c>
      <c r="C698" s="8" t="s">
        <v>1242</v>
      </c>
      <c r="D698" s="8" t="s">
        <v>862</v>
      </c>
      <c r="E698" s="8">
        <v>4</v>
      </c>
      <c r="F698" s="8" t="s">
        <v>1213</v>
      </c>
      <c r="G698" s="8">
        <v>1</v>
      </c>
      <c r="H698" s="8" t="s">
        <v>657</v>
      </c>
      <c r="I698" s="8">
        <v>3</v>
      </c>
      <c r="J698" s="8" t="s">
        <v>658</v>
      </c>
      <c r="K698" s="8">
        <v>3</v>
      </c>
      <c r="L698" s="8" t="s">
        <v>1214</v>
      </c>
      <c r="M698" s="8">
        <v>3</v>
      </c>
      <c r="N698" s="8" t="s">
        <v>355</v>
      </c>
      <c r="O698" s="8" t="s">
        <v>1161</v>
      </c>
      <c r="P698" s="8" t="s">
        <v>1243</v>
      </c>
      <c r="Q698" s="114" t="s">
        <v>1242</v>
      </c>
      <c r="R698" s="114" t="s">
        <v>1242</v>
      </c>
      <c r="S698" s="8"/>
    </row>
    <row r="699" spans="1:19" ht="18" customHeight="1" x14ac:dyDescent="0.3">
      <c r="A699" s="8" t="s">
        <v>1241</v>
      </c>
      <c r="B699" s="8" t="s">
        <v>1242</v>
      </c>
      <c r="C699" s="8" t="s">
        <v>1242</v>
      </c>
      <c r="D699" s="8" t="s">
        <v>862</v>
      </c>
      <c r="E699" s="8">
        <v>4</v>
      </c>
      <c r="F699" s="8" t="s">
        <v>1213</v>
      </c>
      <c r="G699" s="8">
        <v>1</v>
      </c>
      <c r="H699" s="8" t="s">
        <v>657</v>
      </c>
      <c r="I699" s="8">
        <v>3</v>
      </c>
      <c r="J699" s="8" t="s">
        <v>658</v>
      </c>
      <c r="K699" s="8">
        <v>3</v>
      </c>
      <c r="L699" s="8" t="s">
        <v>1214</v>
      </c>
      <c r="M699" s="8">
        <v>3</v>
      </c>
      <c r="N699" s="8" t="s">
        <v>318</v>
      </c>
      <c r="O699" s="8" t="s">
        <v>1160</v>
      </c>
      <c r="P699" s="8" t="s">
        <v>1243</v>
      </c>
      <c r="Q699" s="114" t="s">
        <v>1242</v>
      </c>
      <c r="R699" s="114" t="s">
        <v>1242</v>
      </c>
      <c r="S699" s="8"/>
    </row>
    <row r="700" spans="1:19" ht="18" customHeight="1" x14ac:dyDescent="0.3">
      <c r="A700" s="8" t="s">
        <v>1244</v>
      </c>
      <c r="B700" s="8" t="s">
        <v>1245</v>
      </c>
      <c r="C700" s="8" t="s">
        <v>1245</v>
      </c>
      <c r="D700" s="8" t="s">
        <v>655</v>
      </c>
      <c r="E700" s="8">
        <v>3</v>
      </c>
      <c r="F700" s="8" t="s">
        <v>1213</v>
      </c>
      <c r="G700" s="8">
        <v>1</v>
      </c>
      <c r="H700" s="8" t="s">
        <v>662</v>
      </c>
      <c r="I700" s="8">
        <v>2</v>
      </c>
      <c r="J700" s="8" t="s">
        <v>658</v>
      </c>
      <c r="K700" s="8">
        <v>3</v>
      </c>
      <c r="L700" s="8" t="s">
        <v>25</v>
      </c>
      <c r="M700" s="8">
        <v>2</v>
      </c>
      <c r="N700" s="8" t="s">
        <v>317</v>
      </c>
      <c r="O700" s="8" t="s">
        <v>1054</v>
      </c>
      <c r="P700" s="8" t="s">
        <v>1246</v>
      </c>
      <c r="Q700" s="114" t="s">
        <v>1245</v>
      </c>
      <c r="R700" s="114" t="s">
        <v>1245</v>
      </c>
      <c r="S700" s="8"/>
    </row>
    <row r="701" spans="1:19" ht="18" customHeight="1" x14ac:dyDescent="0.3">
      <c r="A701" s="8" t="s">
        <v>1244</v>
      </c>
      <c r="B701" s="8" t="s">
        <v>1245</v>
      </c>
      <c r="C701" s="8" t="s">
        <v>1245</v>
      </c>
      <c r="D701" s="8" t="s">
        <v>655</v>
      </c>
      <c r="E701" s="8">
        <v>3</v>
      </c>
      <c r="F701" s="8" t="s">
        <v>1213</v>
      </c>
      <c r="G701" s="8">
        <v>1</v>
      </c>
      <c r="H701" s="8" t="s">
        <v>662</v>
      </c>
      <c r="I701" s="8">
        <v>2</v>
      </c>
      <c r="J701" s="8" t="s">
        <v>658</v>
      </c>
      <c r="K701" s="8">
        <v>3</v>
      </c>
      <c r="L701" s="8" t="s">
        <v>25</v>
      </c>
      <c r="M701" s="8">
        <v>2</v>
      </c>
      <c r="N701" s="8" t="s">
        <v>317</v>
      </c>
      <c r="O701" s="8" t="s">
        <v>1056</v>
      </c>
      <c r="P701" s="8" t="s">
        <v>1246</v>
      </c>
      <c r="Q701" s="114" t="s">
        <v>1245</v>
      </c>
      <c r="R701" s="114" t="s">
        <v>1245</v>
      </c>
      <c r="S701" s="8"/>
    </row>
    <row r="702" spans="1:19" ht="18" customHeight="1" x14ac:dyDescent="0.3">
      <c r="A702" s="8" t="s">
        <v>1244</v>
      </c>
      <c r="B702" s="8" t="s">
        <v>1245</v>
      </c>
      <c r="C702" s="8" t="s">
        <v>1245</v>
      </c>
      <c r="D702" s="8" t="s">
        <v>655</v>
      </c>
      <c r="E702" s="8">
        <v>3</v>
      </c>
      <c r="F702" s="8" t="s">
        <v>1213</v>
      </c>
      <c r="G702" s="8">
        <v>1</v>
      </c>
      <c r="H702" s="8" t="s">
        <v>662</v>
      </c>
      <c r="I702" s="8">
        <v>2</v>
      </c>
      <c r="J702" s="8" t="s">
        <v>658</v>
      </c>
      <c r="K702" s="8">
        <v>3</v>
      </c>
      <c r="L702" s="8" t="s">
        <v>25</v>
      </c>
      <c r="M702" s="8">
        <v>2</v>
      </c>
      <c r="N702" s="8" t="s">
        <v>317</v>
      </c>
      <c r="O702" s="8" t="s">
        <v>1095</v>
      </c>
      <c r="P702" s="8" t="s">
        <v>1246</v>
      </c>
      <c r="Q702" s="114" t="s">
        <v>1245</v>
      </c>
      <c r="R702" s="114" t="s">
        <v>1245</v>
      </c>
      <c r="S702" s="8"/>
    </row>
    <row r="703" spans="1:19" ht="18" customHeight="1" x14ac:dyDescent="0.3">
      <c r="A703" s="8" t="s">
        <v>1244</v>
      </c>
      <c r="B703" s="8" t="s">
        <v>1245</v>
      </c>
      <c r="C703" s="8" t="s">
        <v>1245</v>
      </c>
      <c r="D703" s="8" t="s">
        <v>655</v>
      </c>
      <c r="E703" s="8">
        <v>3</v>
      </c>
      <c r="F703" s="8" t="s">
        <v>1213</v>
      </c>
      <c r="G703" s="8">
        <v>1</v>
      </c>
      <c r="H703" s="8" t="s">
        <v>662</v>
      </c>
      <c r="I703" s="8">
        <v>2</v>
      </c>
      <c r="J703" s="8" t="s">
        <v>658</v>
      </c>
      <c r="K703" s="8">
        <v>3</v>
      </c>
      <c r="L703" s="8" t="s">
        <v>25</v>
      </c>
      <c r="M703" s="8">
        <v>2</v>
      </c>
      <c r="N703" s="8" t="s">
        <v>317</v>
      </c>
      <c r="O703" s="8" t="s">
        <v>1096</v>
      </c>
      <c r="P703" s="8" t="s">
        <v>1246</v>
      </c>
      <c r="Q703" s="114" t="s">
        <v>1245</v>
      </c>
      <c r="R703" s="114" t="s">
        <v>1245</v>
      </c>
      <c r="S703" s="8"/>
    </row>
    <row r="704" spans="1:19" ht="18" customHeight="1" x14ac:dyDescent="0.3">
      <c r="A704" s="8" t="s">
        <v>1244</v>
      </c>
      <c r="B704" s="8" t="s">
        <v>1245</v>
      </c>
      <c r="C704" s="8" t="s">
        <v>1245</v>
      </c>
      <c r="D704" s="8" t="s">
        <v>655</v>
      </c>
      <c r="E704" s="8">
        <v>3</v>
      </c>
      <c r="F704" s="8" t="s">
        <v>1213</v>
      </c>
      <c r="G704" s="8">
        <v>1</v>
      </c>
      <c r="H704" s="8" t="s">
        <v>662</v>
      </c>
      <c r="I704" s="8">
        <v>2</v>
      </c>
      <c r="J704" s="8" t="s">
        <v>658</v>
      </c>
      <c r="K704" s="8">
        <v>3</v>
      </c>
      <c r="L704" s="8" t="s">
        <v>25</v>
      </c>
      <c r="M704" s="8">
        <v>2</v>
      </c>
      <c r="N704" s="8" t="s">
        <v>317</v>
      </c>
      <c r="O704" s="8" t="s">
        <v>1105</v>
      </c>
      <c r="P704" s="8" t="s">
        <v>1246</v>
      </c>
      <c r="Q704" s="114" t="s">
        <v>1245</v>
      </c>
      <c r="R704" s="114" t="s">
        <v>1245</v>
      </c>
      <c r="S704" s="8"/>
    </row>
    <row r="705" spans="1:19" ht="18" customHeight="1" x14ac:dyDescent="0.3">
      <c r="A705" s="8" t="s">
        <v>1244</v>
      </c>
      <c r="B705" s="8" t="s">
        <v>1245</v>
      </c>
      <c r="C705" s="8" t="s">
        <v>1245</v>
      </c>
      <c r="D705" s="8" t="s">
        <v>655</v>
      </c>
      <c r="E705" s="8">
        <v>3</v>
      </c>
      <c r="F705" s="8" t="s">
        <v>1213</v>
      </c>
      <c r="G705" s="8">
        <v>1</v>
      </c>
      <c r="H705" s="8" t="s">
        <v>662</v>
      </c>
      <c r="I705" s="8">
        <v>2</v>
      </c>
      <c r="J705" s="8" t="s">
        <v>658</v>
      </c>
      <c r="K705" s="8">
        <v>3</v>
      </c>
      <c r="L705" s="8" t="s">
        <v>25</v>
      </c>
      <c r="M705" s="8">
        <v>2</v>
      </c>
      <c r="N705" s="8" t="s">
        <v>317</v>
      </c>
      <c r="O705" s="8" t="s">
        <v>1106</v>
      </c>
      <c r="P705" s="8" t="s">
        <v>1246</v>
      </c>
      <c r="Q705" s="114" t="s">
        <v>1245</v>
      </c>
      <c r="R705" s="114" t="s">
        <v>1245</v>
      </c>
      <c r="S705" s="8"/>
    </row>
    <row r="706" spans="1:19" ht="18" customHeight="1" x14ac:dyDescent="0.3">
      <c r="A706" s="8" t="s">
        <v>1244</v>
      </c>
      <c r="B706" s="8" t="s">
        <v>1245</v>
      </c>
      <c r="C706" s="8" t="s">
        <v>1245</v>
      </c>
      <c r="D706" s="8" t="s">
        <v>655</v>
      </c>
      <c r="E706" s="8">
        <v>3</v>
      </c>
      <c r="F706" s="8" t="s">
        <v>1213</v>
      </c>
      <c r="G706" s="8">
        <v>1</v>
      </c>
      <c r="H706" s="8" t="s">
        <v>662</v>
      </c>
      <c r="I706" s="8">
        <v>2</v>
      </c>
      <c r="J706" s="8" t="s">
        <v>658</v>
      </c>
      <c r="K706" s="8">
        <v>3</v>
      </c>
      <c r="L706" s="8" t="s">
        <v>25</v>
      </c>
      <c r="M706" s="8">
        <v>2</v>
      </c>
      <c r="N706" s="8" t="s">
        <v>317</v>
      </c>
      <c r="O706" s="8" t="s">
        <v>1107</v>
      </c>
      <c r="P706" s="8" t="s">
        <v>1246</v>
      </c>
      <c r="Q706" s="114" t="s">
        <v>1245</v>
      </c>
      <c r="R706" s="114" t="s">
        <v>1245</v>
      </c>
      <c r="S706" s="8"/>
    </row>
    <row r="707" spans="1:19" ht="18" customHeight="1" x14ac:dyDescent="0.3">
      <c r="A707" s="8" t="s">
        <v>1244</v>
      </c>
      <c r="B707" s="8" t="s">
        <v>1245</v>
      </c>
      <c r="C707" s="8" t="s">
        <v>1245</v>
      </c>
      <c r="D707" s="8" t="s">
        <v>655</v>
      </c>
      <c r="E707" s="8">
        <v>3</v>
      </c>
      <c r="F707" s="8" t="s">
        <v>1213</v>
      </c>
      <c r="G707" s="8">
        <v>1</v>
      </c>
      <c r="H707" s="8" t="s">
        <v>662</v>
      </c>
      <c r="I707" s="8">
        <v>2</v>
      </c>
      <c r="J707" s="8" t="s">
        <v>658</v>
      </c>
      <c r="K707" s="8">
        <v>3</v>
      </c>
      <c r="L707" s="8" t="s">
        <v>25</v>
      </c>
      <c r="M707" s="8">
        <v>2</v>
      </c>
      <c r="N707" s="8" t="s">
        <v>317</v>
      </c>
      <c r="O707" s="8" t="s">
        <v>1108</v>
      </c>
      <c r="P707" s="8" t="s">
        <v>1246</v>
      </c>
      <c r="Q707" s="114" t="s">
        <v>1245</v>
      </c>
      <c r="R707" s="114" t="s">
        <v>1245</v>
      </c>
      <c r="S707" s="8"/>
    </row>
    <row r="708" spans="1:19" ht="18" customHeight="1" x14ac:dyDescent="0.3">
      <c r="A708" s="8" t="s">
        <v>1244</v>
      </c>
      <c r="B708" s="8" t="s">
        <v>1245</v>
      </c>
      <c r="C708" s="8" t="s">
        <v>1245</v>
      </c>
      <c r="D708" s="8" t="s">
        <v>655</v>
      </c>
      <c r="E708" s="8">
        <v>3</v>
      </c>
      <c r="F708" s="8" t="s">
        <v>1213</v>
      </c>
      <c r="G708" s="8">
        <v>1</v>
      </c>
      <c r="H708" s="8" t="s">
        <v>662</v>
      </c>
      <c r="I708" s="8">
        <v>2</v>
      </c>
      <c r="J708" s="8" t="s">
        <v>658</v>
      </c>
      <c r="K708" s="8">
        <v>3</v>
      </c>
      <c r="L708" s="8" t="s">
        <v>25</v>
      </c>
      <c r="M708" s="8">
        <v>2</v>
      </c>
      <c r="N708" s="8" t="s">
        <v>317</v>
      </c>
      <c r="O708" s="8" t="s">
        <v>1109</v>
      </c>
      <c r="P708" s="8" t="s">
        <v>1246</v>
      </c>
      <c r="Q708" s="114" t="s">
        <v>1245</v>
      </c>
      <c r="R708" s="114" t="s">
        <v>1245</v>
      </c>
      <c r="S708" s="8"/>
    </row>
    <row r="709" spans="1:19" ht="18" customHeight="1" x14ac:dyDescent="0.3">
      <c r="A709" s="8" t="s">
        <v>1244</v>
      </c>
      <c r="B709" s="8" t="s">
        <v>1245</v>
      </c>
      <c r="C709" s="8" t="s">
        <v>1245</v>
      </c>
      <c r="D709" s="8" t="s">
        <v>655</v>
      </c>
      <c r="E709" s="8">
        <v>3</v>
      </c>
      <c r="F709" s="8" t="s">
        <v>1213</v>
      </c>
      <c r="G709" s="8">
        <v>1</v>
      </c>
      <c r="H709" s="8" t="s">
        <v>662</v>
      </c>
      <c r="I709" s="8">
        <v>2</v>
      </c>
      <c r="J709" s="8" t="s">
        <v>658</v>
      </c>
      <c r="K709" s="8">
        <v>3</v>
      </c>
      <c r="L709" s="8" t="s">
        <v>25</v>
      </c>
      <c r="M709" s="8">
        <v>2</v>
      </c>
      <c r="N709" s="8" t="s">
        <v>317</v>
      </c>
      <c r="O709" s="8" t="s">
        <v>1110</v>
      </c>
      <c r="P709" s="8" t="s">
        <v>1246</v>
      </c>
      <c r="Q709" s="114" t="s">
        <v>1245</v>
      </c>
      <c r="R709" s="114" t="s">
        <v>1245</v>
      </c>
      <c r="S709" s="8"/>
    </row>
    <row r="710" spans="1:19" ht="18" customHeight="1" x14ac:dyDescent="0.3">
      <c r="A710" s="8" t="s">
        <v>1244</v>
      </c>
      <c r="B710" s="8" t="s">
        <v>1245</v>
      </c>
      <c r="C710" s="8" t="s">
        <v>1245</v>
      </c>
      <c r="D710" s="8" t="s">
        <v>655</v>
      </c>
      <c r="E710" s="8">
        <v>3</v>
      </c>
      <c r="F710" s="8" t="s">
        <v>1213</v>
      </c>
      <c r="G710" s="8">
        <v>1</v>
      </c>
      <c r="H710" s="8" t="s">
        <v>662</v>
      </c>
      <c r="I710" s="8">
        <v>2</v>
      </c>
      <c r="J710" s="8" t="s">
        <v>658</v>
      </c>
      <c r="K710" s="8">
        <v>3</v>
      </c>
      <c r="L710" s="8" t="s">
        <v>25</v>
      </c>
      <c r="M710" s="8">
        <v>2</v>
      </c>
      <c r="N710" s="8" t="s">
        <v>317</v>
      </c>
      <c r="O710" s="8" t="s">
        <v>1118</v>
      </c>
      <c r="P710" s="8" t="s">
        <v>1246</v>
      </c>
      <c r="Q710" s="114" t="s">
        <v>1245</v>
      </c>
      <c r="R710" s="114" t="s">
        <v>1245</v>
      </c>
      <c r="S710" s="8"/>
    </row>
    <row r="711" spans="1:19" ht="18" customHeight="1" x14ac:dyDescent="0.3">
      <c r="A711" s="8" t="s">
        <v>1244</v>
      </c>
      <c r="B711" s="8" t="s">
        <v>1245</v>
      </c>
      <c r="C711" s="8" t="s">
        <v>1245</v>
      </c>
      <c r="D711" s="8" t="s">
        <v>655</v>
      </c>
      <c r="E711" s="8">
        <v>3</v>
      </c>
      <c r="F711" s="8" t="s">
        <v>1213</v>
      </c>
      <c r="G711" s="8">
        <v>1</v>
      </c>
      <c r="H711" s="8" t="s">
        <v>662</v>
      </c>
      <c r="I711" s="8">
        <v>2</v>
      </c>
      <c r="J711" s="8" t="s">
        <v>658</v>
      </c>
      <c r="K711" s="8">
        <v>3</v>
      </c>
      <c r="L711" s="8" t="s">
        <v>25</v>
      </c>
      <c r="M711" s="8">
        <v>2</v>
      </c>
      <c r="N711" s="8" t="s">
        <v>317</v>
      </c>
      <c r="O711" s="8" t="s">
        <v>1146</v>
      </c>
      <c r="P711" s="8" t="s">
        <v>1246</v>
      </c>
      <c r="Q711" s="114" t="s">
        <v>1245</v>
      </c>
      <c r="R711" s="114" t="s">
        <v>1245</v>
      </c>
      <c r="S711" s="8"/>
    </row>
    <row r="712" spans="1:19" ht="18" customHeight="1" x14ac:dyDescent="0.3">
      <c r="A712" s="8" t="s">
        <v>1244</v>
      </c>
      <c r="B712" s="8" t="s">
        <v>1245</v>
      </c>
      <c r="C712" s="8" t="s">
        <v>1245</v>
      </c>
      <c r="D712" s="8" t="s">
        <v>655</v>
      </c>
      <c r="E712" s="8">
        <v>3</v>
      </c>
      <c r="F712" s="8" t="s">
        <v>1213</v>
      </c>
      <c r="G712" s="8">
        <v>1</v>
      </c>
      <c r="H712" s="8" t="s">
        <v>662</v>
      </c>
      <c r="I712" s="8">
        <v>2</v>
      </c>
      <c r="J712" s="8" t="s">
        <v>658</v>
      </c>
      <c r="K712" s="8">
        <v>3</v>
      </c>
      <c r="L712" s="8" t="s">
        <v>25</v>
      </c>
      <c r="M712" s="8">
        <v>2</v>
      </c>
      <c r="N712" s="8" t="s">
        <v>317</v>
      </c>
      <c r="O712" s="8" t="s">
        <v>1147</v>
      </c>
      <c r="P712" s="8" t="s">
        <v>1246</v>
      </c>
      <c r="Q712" s="114" t="s">
        <v>1245</v>
      </c>
      <c r="R712" s="114" t="s">
        <v>1245</v>
      </c>
      <c r="S712" s="8"/>
    </row>
    <row r="713" spans="1:19" ht="18" customHeight="1" x14ac:dyDescent="0.3">
      <c r="A713" s="8" t="s">
        <v>1244</v>
      </c>
      <c r="B713" s="8" t="s">
        <v>1245</v>
      </c>
      <c r="C713" s="8" t="s">
        <v>1245</v>
      </c>
      <c r="D713" s="8" t="s">
        <v>655</v>
      </c>
      <c r="E713" s="8">
        <v>3</v>
      </c>
      <c r="F713" s="8" t="s">
        <v>1213</v>
      </c>
      <c r="G713" s="8">
        <v>1</v>
      </c>
      <c r="H713" s="8" t="s">
        <v>662</v>
      </c>
      <c r="I713" s="8">
        <v>2</v>
      </c>
      <c r="J713" s="8" t="s">
        <v>658</v>
      </c>
      <c r="K713" s="8">
        <v>3</v>
      </c>
      <c r="L713" s="8" t="s">
        <v>25</v>
      </c>
      <c r="M713" s="8">
        <v>2</v>
      </c>
      <c r="N713" s="8" t="s">
        <v>317</v>
      </c>
      <c r="O713" s="8" t="s">
        <v>1149</v>
      </c>
      <c r="P713" s="8" t="s">
        <v>1246</v>
      </c>
      <c r="Q713" s="114" t="s">
        <v>1245</v>
      </c>
      <c r="R713" s="114" t="s">
        <v>1245</v>
      </c>
      <c r="S713" s="8"/>
    </row>
    <row r="714" spans="1:19" ht="18" customHeight="1" x14ac:dyDescent="0.3">
      <c r="A714" s="8" t="s">
        <v>1244</v>
      </c>
      <c r="B714" s="8" t="s">
        <v>1245</v>
      </c>
      <c r="C714" s="8" t="s">
        <v>1245</v>
      </c>
      <c r="D714" s="8" t="s">
        <v>655</v>
      </c>
      <c r="E714" s="8">
        <v>3</v>
      </c>
      <c r="F714" s="8" t="s">
        <v>1213</v>
      </c>
      <c r="G714" s="8">
        <v>1</v>
      </c>
      <c r="H714" s="8" t="s">
        <v>662</v>
      </c>
      <c r="I714" s="8">
        <v>2</v>
      </c>
      <c r="J714" s="8" t="s">
        <v>658</v>
      </c>
      <c r="K714" s="8">
        <v>3</v>
      </c>
      <c r="L714" s="8" t="s">
        <v>25</v>
      </c>
      <c r="M714" s="8">
        <v>2</v>
      </c>
      <c r="N714" s="8" t="s">
        <v>317</v>
      </c>
      <c r="O714" s="8" t="s">
        <v>1153</v>
      </c>
      <c r="P714" s="8" t="s">
        <v>1246</v>
      </c>
      <c r="Q714" s="114" t="s">
        <v>1245</v>
      </c>
      <c r="R714" s="114" t="s">
        <v>1245</v>
      </c>
      <c r="S714" s="8"/>
    </row>
    <row r="715" spans="1:19" ht="18" customHeight="1" x14ac:dyDescent="0.3">
      <c r="A715" s="8" t="s">
        <v>1244</v>
      </c>
      <c r="B715" s="8" t="s">
        <v>1245</v>
      </c>
      <c r="C715" s="8" t="s">
        <v>1245</v>
      </c>
      <c r="D715" s="8" t="s">
        <v>655</v>
      </c>
      <c r="E715" s="8">
        <v>3</v>
      </c>
      <c r="F715" s="8" t="s">
        <v>1213</v>
      </c>
      <c r="G715" s="8">
        <v>1</v>
      </c>
      <c r="H715" s="8" t="s">
        <v>662</v>
      </c>
      <c r="I715" s="8">
        <v>2</v>
      </c>
      <c r="J715" s="8" t="s">
        <v>658</v>
      </c>
      <c r="K715" s="8">
        <v>3</v>
      </c>
      <c r="L715" s="8" t="s">
        <v>25</v>
      </c>
      <c r="M715" s="8">
        <v>2</v>
      </c>
      <c r="N715" s="8" t="s">
        <v>317</v>
      </c>
      <c r="O715" s="8" t="s">
        <v>1154</v>
      </c>
      <c r="P715" s="8" t="s">
        <v>1246</v>
      </c>
      <c r="Q715" s="114" t="s">
        <v>1245</v>
      </c>
      <c r="R715" s="114" t="s">
        <v>1245</v>
      </c>
      <c r="S715" s="8"/>
    </row>
    <row r="716" spans="1:19" ht="18" customHeight="1" x14ac:dyDescent="0.3">
      <c r="A716" s="8" t="s">
        <v>1244</v>
      </c>
      <c r="B716" s="8" t="s">
        <v>1245</v>
      </c>
      <c r="C716" s="8" t="s">
        <v>1245</v>
      </c>
      <c r="D716" s="8" t="s">
        <v>655</v>
      </c>
      <c r="E716" s="8">
        <v>3</v>
      </c>
      <c r="F716" s="8" t="s">
        <v>1213</v>
      </c>
      <c r="G716" s="8">
        <v>1</v>
      </c>
      <c r="H716" s="8" t="s">
        <v>662</v>
      </c>
      <c r="I716" s="8">
        <v>2</v>
      </c>
      <c r="J716" s="8" t="s">
        <v>658</v>
      </c>
      <c r="K716" s="8">
        <v>3</v>
      </c>
      <c r="L716" s="8" t="s">
        <v>25</v>
      </c>
      <c r="M716" s="8">
        <v>2</v>
      </c>
      <c r="N716" s="8" t="s">
        <v>317</v>
      </c>
      <c r="O716" s="8" t="s">
        <v>1179</v>
      </c>
      <c r="P716" s="8" t="s">
        <v>1246</v>
      </c>
      <c r="Q716" s="114" t="s">
        <v>1245</v>
      </c>
      <c r="R716" s="114" t="s">
        <v>1245</v>
      </c>
      <c r="S716" s="8"/>
    </row>
    <row r="717" spans="1:19" ht="18" customHeight="1" x14ac:dyDescent="0.3">
      <c r="A717" s="8" t="s">
        <v>1244</v>
      </c>
      <c r="B717" s="8" t="s">
        <v>1245</v>
      </c>
      <c r="C717" s="8" t="s">
        <v>1245</v>
      </c>
      <c r="D717" s="8" t="s">
        <v>655</v>
      </c>
      <c r="E717" s="8">
        <v>3</v>
      </c>
      <c r="F717" s="8" t="s">
        <v>1213</v>
      </c>
      <c r="G717" s="8">
        <v>1</v>
      </c>
      <c r="H717" s="8" t="s">
        <v>662</v>
      </c>
      <c r="I717" s="8">
        <v>2</v>
      </c>
      <c r="J717" s="8" t="s">
        <v>658</v>
      </c>
      <c r="K717" s="8">
        <v>3</v>
      </c>
      <c r="L717" s="8" t="s">
        <v>25</v>
      </c>
      <c r="M717" s="8">
        <v>2</v>
      </c>
      <c r="N717" s="8" t="s">
        <v>319</v>
      </c>
      <c r="O717" s="8" t="s">
        <v>1148</v>
      </c>
      <c r="P717" s="8" t="s">
        <v>1246</v>
      </c>
      <c r="Q717" s="114" t="s">
        <v>1245</v>
      </c>
      <c r="R717" s="114" t="s">
        <v>1245</v>
      </c>
      <c r="S717" s="8"/>
    </row>
    <row r="718" spans="1:19" ht="18" customHeight="1" x14ac:dyDescent="0.3">
      <c r="A718" s="8" t="s">
        <v>1244</v>
      </c>
      <c r="B718" s="8" t="s">
        <v>1245</v>
      </c>
      <c r="C718" s="8" t="s">
        <v>1245</v>
      </c>
      <c r="D718" s="8" t="s">
        <v>655</v>
      </c>
      <c r="E718" s="8">
        <v>3</v>
      </c>
      <c r="F718" s="8" t="s">
        <v>1213</v>
      </c>
      <c r="G718" s="8">
        <v>1</v>
      </c>
      <c r="H718" s="8" t="s">
        <v>662</v>
      </c>
      <c r="I718" s="8">
        <v>2</v>
      </c>
      <c r="J718" s="8" t="s">
        <v>658</v>
      </c>
      <c r="K718" s="8">
        <v>3</v>
      </c>
      <c r="L718" s="8" t="s">
        <v>25</v>
      </c>
      <c r="M718" s="8">
        <v>2</v>
      </c>
      <c r="N718" s="8" t="s">
        <v>318</v>
      </c>
      <c r="O718" s="8" t="s">
        <v>1150</v>
      </c>
      <c r="P718" s="8" t="s">
        <v>1246</v>
      </c>
      <c r="Q718" s="114" t="s">
        <v>1245</v>
      </c>
      <c r="R718" s="114" t="s">
        <v>1245</v>
      </c>
      <c r="S718" s="8"/>
    </row>
    <row r="719" spans="1:19" ht="18" customHeight="1" x14ac:dyDescent="0.3">
      <c r="A719" s="8" t="s">
        <v>1244</v>
      </c>
      <c r="B719" s="8" t="s">
        <v>1245</v>
      </c>
      <c r="C719" s="8" t="s">
        <v>1245</v>
      </c>
      <c r="D719" s="8" t="s">
        <v>655</v>
      </c>
      <c r="E719" s="8">
        <v>3</v>
      </c>
      <c r="F719" s="8" t="s">
        <v>1213</v>
      </c>
      <c r="G719" s="8">
        <v>1</v>
      </c>
      <c r="H719" s="8" t="s">
        <v>662</v>
      </c>
      <c r="I719" s="8">
        <v>2</v>
      </c>
      <c r="J719" s="8" t="s">
        <v>658</v>
      </c>
      <c r="K719" s="8">
        <v>3</v>
      </c>
      <c r="L719" s="8" t="s">
        <v>25</v>
      </c>
      <c r="M719" s="8">
        <v>2</v>
      </c>
      <c r="N719" s="8" t="s">
        <v>318</v>
      </c>
      <c r="O719" s="8" t="s">
        <v>1184</v>
      </c>
      <c r="P719" s="8" t="s">
        <v>1246</v>
      </c>
      <c r="Q719" s="114" t="s">
        <v>1245</v>
      </c>
      <c r="R719" s="114" t="s">
        <v>1245</v>
      </c>
      <c r="S719" s="8"/>
    </row>
    <row r="720" spans="1:19" ht="18" customHeight="1" x14ac:dyDescent="0.3">
      <c r="A720" s="8" t="s">
        <v>1244</v>
      </c>
      <c r="B720" s="8" t="s">
        <v>1245</v>
      </c>
      <c r="C720" s="8" t="s">
        <v>1245</v>
      </c>
      <c r="D720" s="8" t="s">
        <v>655</v>
      </c>
      <c r="E720" s="8">
        <v>3</v>
      </c>
      <c r="F720" s="8" t="s">
        <v>1213</v>
      </c>
      <c r="G720" s="8">
        <v>1</v>
      </c>
      <c r="H720" s="8" t="s">
        <v>662</v>
      </c>
      <c r="I720" s="8">
        <v>2</v>
      </c>
      <c r="J720" s="8" t="s">
        <v>658</v>
      </c>
      <c r="K720" s="8">
        <v>3</v>
      </c>
      <c r="L720" s="8" t="s">
        <v>25</v>
      </c>
      <c r="M720" s="8">
        <v>2</v>
      </c>
      <c r="N720" s="8" t="s">
        <v>318</v>
      </c>
      <c r="O720" s="8" t="s">
        <v>1185</v>
      </c>
      <c r="P720" s="8" t="s">
        <v>1246</v>
      </c>
      <c r="Q720" s="114" t="s">
        <v>1245</v>
      </c>
      <c r="R720" s="114" t="s">
        <v>1245</v>
      </c>
      <c r="S720" s="8"/>
    </row>
    <row r="721" spans="1:19" ht="18" customHeight="1" x14ac:dyDescent="0.3">
      <c r="A721" s="8" t="s">
        <v>1244</v>
      </c>
      <c r="B721" s="8" t="s">
        <v>1245</v>
      </c>
      <c r="C721" s="8" t="s">
        <v>1245</v>
      </c>
      <c r="D721" s="8" t="s">
        <v>655</v>
      </c>
      <c r="E721" s="8">
        <v>3</v>
      </c>
      <c r="F721" s="8" t="s">
        <v>1213</v>
      </c>
      <c r="G721" s="8">
        <v>1</v>
      </c>
      <c r="H721" s="8" t="s">
        <v>662</v>
      </c>
      <c r="I721" s="8">
        <v>2</v>
      </c>
      <c r="J721" s="8" t="s">
        <v>658</v>
      </c>
      <c r="K721" s="8">
        <v>3</v>
      </c>
      <c r="L721" s="8" t="s">
        <v>25</v>
      </c>
      <c r="M721" s="8">
        <v>2</v>
      </c>
      <c r="N721" s="8" t="s">
        <v>318</v>
      </c>
      <c r="O721" s="8" t="s">
        <v>1186</v>
      </c>
      <c r="P721" s="8" t="s">
        <v>1246</v>
      </c>
      <c r="Q721" s="114" t="s">
        <v>1245</v>
      </c>
      <c r="R721" s="114" t="s">
        <v>1245</v>
      </c>
      <c r="S721" s="8"/>
    </row>
    <row r="722" spans="1:19" ht="18" customHeight="1" x14ac:dyDescent="0.3">
      <c r="A722" s="8" t="s">
        <v>1244</v>
      </c>
      <c r="B722" s="8" t="s">
        <v>1245</v>
      </c>
      <c r="C722" s="8" t="s">
        <v>1245</v>
      </c>
      <c r="D722" s="8" t="s">
        <v>655</v>
      </c>
      <c r="E722" s="8">
        <v>3</v>
      </c>
      <c r="F722" s="8" t="s">
        <v>1213</v>
      </c>
      <c r="G722" s="8">
        <v>1</v>
      </c>
      <c r="H722" s="8" t="s">
        <v>662</v>
      </c>
      <c r="I722" s="8">
        <v>2</v>
      </c>
      <c r="J722" s="8" t="s">
        <v>658</v>
      </c>
      <c r="K722" s="8">
        <v>3</v>
      </c>
      <c r="L722" s="8" t="s">
        <v>25</v>
      </c>
      <c r="M722" s="8">
        <v>2</v>
      </c>
      <c r="N722" s="8" t="s">
        <v>318</v>
      </c>
      <c r="O722" s="8" t="s">
        <v>1187</v>
      </c>
      <c r="P722" s="8" t="s">
        <v>1246</v>
      </c>
      <c r="Q722" s="114" t="s">
        <v>1245</v>
      </c>
      <c r="R722" s="114" t="s">
        <v>1245</v>
      </c>
      <c r="S722" s="8"/>
    </row>
    <row r="723" spans="1:19" ht="18" customHeight="1" x14ac:dyDescent="0.3">
      <c r="A723" s="8" t="s">
        <v>1244</v>
      </c>
      <c r="B723" s="8" t="s">
        <v>1245</v>
      </c>
      <c r="C723" s="8" t="s">
        <v>1245</v>
      </c>
      <c r="D723" s="8" t="s">
        <v>655</v>
      </c>
      <c r="E723" s="8">
        <v>3</v>
      </c>
      <c r="F723" s="8" t="s">
        <v>1213</v>
      </c>
      <c r="G723" s="8">
        <v>1</v>
      </c>
      <c r="H723" s="8" t="s">
        <v>662</v>
      </c>
      <c r="I723" s="8">
        <v>2</v>
      </c>
      <c r="J723" s="8" t="s">
        <v>658</v>
      </c>
      <c r="K723" s="8">
        <v>3</v>
      </c>
      <c r="L723" s="8" t="s">
        <v>25</v>
      </c>
      <c r="M723" s="8">
        <v>2</v>
      </c>
      <c r="N723" s="8" t="s">
        <v>318</v>
      </c>
      <c r="O723" s="8" t="s">
        <v>1188</v>
      </c>
      <c r="P723" s="8" t="s">
        <v>1246</v>
      </c>
      <c r="Q723" s="114" t="s">
        <v>1245</v>
      </c>
      <c r="R723" s="114" t="s">
        <v>1245</v>
      </c>
      <c r="S723" s="8"/>
    </row>
    <row r="724" spans="1:19" ht="18" customHeight="1" x14ac:dyDescent="0.3">
      <c r="A724" s="8" t="s">
        <v>1244</v>
      </c>
      <c r="B724" s="8" t="s">
        <v>1245</v>
      </c>
      <c r="C724" s="8" t="s">
        <v>1245</v>
      </c>
      <c r="D724" s="8" t="s">
        <v>655</v>
      </c>
      <c r="E724" s="8">
        <v>3</v>
      </c>
      <c r="F724" s="8" t="s">
        <v>1213</v>
      </c>
      <c r="G724" s="8">
        <v>1</v>
      </c>
      <c r="H724" s="8" t="s">
        <v>662</v>
      </c>
      <c r="I724" s="8">
        <v>2</v>
      </c>
      <c r="J724" s="8" t="s">
        <v>658</v>
      </c>
      <c r="K724" s="8">
        <v>3</v>
      </c>
      <c r="L724" s="8" t="s">
        <v>25</v>
      </c>
      <c r="M724" s="8">
        <v>2</v>
      </c>
      <c r="N724" s="8" t="s">
        <v>318</v>
      </c>
      <c r="O724" s="8" t="s">
        <v>1190</v>
      </c>
      <c r="P724" s="8" t="s">
        <v>1246</v>
      </c>
      <c r="Q724" s="114" t="s">
        <v>1245</v>
      </c>
      <c r="R724" s="114" t="s">
        <v>1245</v>
      </c>
      <c r="S724" s="8"/>
    </row>
    <row r="725" spans="1:19" ht="18" customHeight="1" x14ac:dyDescent="0.3">
      <c r="A725" s="8" t="s">
        <v>1244</v>
      </c>
      <c r="B725" s="8" t="s">
        <v>1245</v>
      </c>
      <c r="C725" s="8" t="s">
        <v>1245</v>
      </c>
      <c r="D725" s="8" t="s">
        <v>655</v>
      </c>
      <c r="E725" s="8">
        <v>3</v>
      </c>
      <c r="F725" s="8" t="s">
        <v>1213</v>
      </c>
      <c r="G725" s="8">
        <v>1</v>
      </c>
      <c r="H725" s="8" t="s">
        <v>662</v>
      </c>
      <c r="I725" s="8">
        <v>2</v>
      </c>
      <c r="J725" s="8" t="s">
        <v>658</v>
      </c>
      <c r="K725" s="8">
        <v>3</v>
      </c>
      <c r="L725" s="8" t="s">
        <v>25</v>
      </c>
      <c r="M725" s="8">
        <v>2</v>
      </c>
      <c r="N725" s="8" t="s">
        <v>318</v>
      </c>
      <c r="O725" s="8" t="s">
        <v>1191</v>
      </c>
      <c r="P725" s="8" t="s">
        <v>1246</v>
      </c>
      <c r="Q725" s="114" t="s">
        <v>1245</v>
      </c>
      <c r="R725" s="114" t="s">
        <v>1245</v>
      </c>
      <c r="S725" s="8"/>
    </row>
    <row r="726" spans="1:19" ht="18" customHeight="1" x14ac:dyDescent="0.3">
      <c r="A726" s="8" t="s">
        <v>1244</v>
      </c>
      <c r="B726" s="8" t="s">
        <v>1245</v>
      </c>
      <c r="C726" s="8" t="s">
        <v>1245</v>
      </c>
      <c r="D726" s="8" t="s">
        <v>655</v>
      </c>
      <c r="E726" s="8">
        <v>3</v>
      </c>
      <c r="F726" s="8" t="s">
        <v>1213</v>
      </c>
      <c r="G726" s="8">
        <v>1</v>
      </c>
      <c r="H726" s="8" t="s">
        <v>662</v>
      </c>
      <c r="I726" s="8">
        <v>2</v>
      </c>
      <c r="J726" s="8" t="s">
        <v>658</v>
      </c>
      <c r="K726" s="8">
        <v>3</v>
      </c>
      <c r="L726" s="8" t="s">
        <v>25</v>
      </c>
      <c r="M726" s="8">
        <v>2</v>
      </c>
      <c r="N726" s="8" t="s">
        <v>318</v>
      </c>
      <c r="O726" s="8" t="s">
        <v>1192</v>
      </c>
      <c r="P726" s="8" t="s">
        <v>1246</v>
      </c>
      <c r="Q726" s="114" t="s">
        <v>1245</v>
      </c>
      <c r="R726" s="114" t="s">
        <v>1245</v>
      </c>
      <c r="S726" s="8"/>
    </row>
    <row r="727" spans="1:19" ht="18" customHeight="1" x14ac:dyDescent="0.3">
      <c r="A727" s="8" t="s">
        <v>1244</v>
      </c>
      <c r="B727" s="8" t="s">
        <v>1245</v>
      </c>
      <c r="C727" s="8" t="s">
        <v>1245</v>
      </c>
      <c r="D727" s="8" t="s">
        <v>655</v>
      </c>
      <c r="E727" s="8">
        <v>3</v>
      </c>
      <c r="F727" s="8" t="s">
        <v>1213</v>
      </c>
      <c r="G727" s="8">
        <v>1</v>
      </c>
      <c r="H727" s="8" t="s">
        <v>662</v>
      </c>
      <c r="I727" s="8">
        <v>2</v>
      </c>
      <c r="J727" s="8" t="s">
        <v>658</v>
      </c>
      <c r="K727" s="8">
        <v>3</v>
      </c>
      <c r="L727" s="8" t="s">
        <v>25</v>
      </c>
      <c r="M727" s="8">
        <v>2</v>
      </c>
      <c r="N727" s="8" t="s">
        <v>318</v>
      </c>
      <c r="O727" s="8" t="s">
        <v>1193</v>
      </c>
      <c r="P727" s="8" t="s">
        <v>1246</v>
      </c>
      <c r="Q727" s="114" t="s">
        <v>1245</v>
      </c>
      <c r="R727" s="114" t="s">
        <v>1245</v>
      </c>
      <c r="S727" s="8"/>
    </row>
    <row r="728" spans="1:19" ht="18" customHeight="1" x14ac:dyDescent="0.3">
      <c r="A728" s="8" t="s">
        <v>1244</v>
      </c>
      <c r="B728" s="8" t="s">
        <v>1245</v>
      </c>
      <c r="C728" s="8" t="s">
        <v>1245</v>
      </c>
      <c r="D728" s="8" t="s">
        <v>655</v>
      </c>
      <c r="E728" s="8">
        <v>3</v>
      </c>
      <c r="F728" s="8" t="s">
        <v>1213</v>
      </c>
      <c r="G728" s="8">
        <v>1</v>
      </c>
      <c r="H728" s="8" t="s">
        <v>662</v>
      </c>
      <c r="I728" s="8">
        <v>2</v>
      </c>
      <c r="J728" s="8" t="s">
        <v>658</v>
      </c>
      <c r="K728" s="8">
        <v>3</v>
      </c>
      <c r="L728" s="8" t="s">
        <v>25</v>
      </c>
      <c r="M728" s="8">
        <v>2</v>
      </c>
      <c r="N728" s="8" t="s">
        <v>321</v>
      </c>
      <c r="O728" s="8" t="s">
        <v>1162</v>
      </c>
      <c r="P728" s="8" t="s">
        <v>1246</v>
      </c>
      <c r="Q728" s="114" t="s">
        <v>1245</v>
      </c>
      <c r="R728" s="114" t="s">
        <v>1245</v>
      </c>
      <c r="S728" s="8"/>
    </row>
    <row r="729" spans="1:19" ht="18" customHeight="1" x14ac:dyDescent="0.3">
      <c r="A729" s="8" t="s">
        <v>1244</v>
      </c>
      <c r="B729" s="8" t="s">
        <v>1245</v>
      </c>
      <c r="C729" s="8" t="s">
        <v>1245</v>
      </c>
      <c r="D729" s="8" t="s">
        <v>655</v>
      </c>
      <c r="E729" s="8">
        <v>3</v>
      </c>
      <c r="F729" s="8" t="s">
        <v>1213</v>
      </c>
      <c r="G729" s="8">
        <v>1</v>
      </c>
      <c r="H729" s="8" t="s">
        <v>662</v>
      </c>
      <c r="I729" s="8">
        <v>2</v>
      </c>
      <c r="J729" s="8" t="s">
        <v>658</v>
      </c>
      <c r="K729" s="8">
        <v>3</v>
      </c>
      <c r="L729" s="8" t="s">
        <v>25</v>
      </c>
      <c r="M729" s="8">
        <v>2</v>
      </c>
      <c r="N729" s="8" t="s">
        <v>321</v>
      </c>
      <c r="O729" s="8" t="s">
        <v>1177</v>
      </c>
      <c r="P729" s="8" t="s">
        <v>1246</v>
      </c>
      <c r="Q729" s="114" t="s">
        <v>1245</v>
      </c>
      <c r="R729" s="114" t="s">
        <v>1245</v>
      </c>
      <c r="S729" s="8"/>
    </row>
    <row r="730" spans="1:19" ht="18" customHeight="1" x14ac:dyDescent="0.3">
      <c r="A730" s="8" t="s">
        <v>1244</v>
      </c>
      <c r="B730" s="8" t="s">
        <v>1245</v>
      </c>
      <c r="C730" s="8" t="s">
        <v>1245</v>
      </c>
      <c r="D730" s="8" t="s">
        <v>655</v>
      </c>
      <c r="E730" s="8">
        <v>3</v>
      </c>
      <c r="F730" s="8" t="s">
        <v>1213</v>
      </c>
      <c r="G730" s="8">
        <v>1</v>
      </c>
      <c r="H730" s="8" t="s">
        <v>662</v>
      </c>
      <c r="I730" s="8">
        <v>2</v>
      </c>
      <c r="J730" s="8" t="s">
        <v>658</v>
      </c>
      <c r="K730" s="8">
        <v>3</v>
      </c>
      <c r="L730" s="8" t="s">
        <v>25</v>
      </c>
      <c r="M730" s="8">
        <v>2</v>
      </c>
      <c r="N730" s="8" t="s">
        <v>321</v>
      </c>
      <c r="O730" s="8" t="s">
        <v>1178</v>
      </c>
      <c r="P730" s="8" t="s">
        <v>1246</v>
      </c>
      <c r="Q730" s="114" t="s">
        <v>1245</v>
      </c>
      <c r="R730" s="114" t="s">
        <v>1245</v>
      </c>
      <c r="S730" s="8"/>
    </row>
    <row r="731" spans="1:19" ht="18" customHeight="1" x14ac:dyDescent="0.3">
      <c r="A731" s="8" t="s">
        <v>1244</v>
      </c>
      <c r="B731" s="8" t="s">
        <v>1245</v>
      </c>
      <c r="C731" s="8" t="s">
        <v>1245</v>
      </c>
      <c r="D731" s="8" t="s">
        <v>655</v>
      </c>
      <c r="E731" s="8">
        <v>3</v>
      </c>
      <c r="F731" s="8" t="s">
        <v>1213</v>
      </c>
      <c r="G731" s="8">
        <v>1</v>
      </c>
      <c r="H731" s="8" t="s">
        <v>662</v>
      </c>
      <c r="I731" s="8">
        <v>2</v>
      </c>
      <c r="J731" s="8" t="s">
        <v>658</v>
      </c>
      <c r="K731" s="8">
        <v>3</v>
      </c>
      <c r="L731" s="8" t="s">
        <v>25</v>
      </c>
      <c r="M731" s="8">
        <v>2</v>
      </c>
      <c r="N731" s="8" t="s">
        <v>371</v>
      </c>
      <c r="O731" s="8" t="s">
        <v>1163</v>
      </c>
      <c r="P731" s="8" t="s">
        <v>1246</v>
      </c>
      <c r="Q731" s="114" t="s">
        <v>1245</v>
      </c>
      <c r="R731" s="114" t="s">
        <v>1245</v>
      </c>
      <c r="S731" s="8"/>
    </row>
    <row r="732" spans="1:19" ht="18" customHeight="1" x14ac:dyDescent="0.3">
      <c r="A732" s="8" t="s">
        <v>1244</v>
      </c>
      <c r="B732" s="8" t="s">
        <v>1245</v>
      </c>
      <c r="C732" s="8" t="s">
        <v>1245</v>
      </c>
      <c r="D732" s="8" t="s">
        <v>655</v>
      </c>
      <c r="E732" s="8">
        <v>3</v>
      </c>
      <c r="F732" s="8" t="s">
        <v>1213</v>
      </c>
      <c r="G732" s="8">
        <v>1</v>
      </c>
      <c r="H732" s="8" t="s">
        <v>662</v>
      </c>
      <c r="I732" s="8">
        <v>2</v>
      </c>
      <c r="J732" s="8" t="s">
        <v>658</v>
      </c>
      <c r="K732" s="8">
        <v>3</v>
      </c>
      <c r="L732" s="8" t="s">
        <v>25</v>
      </c>
      <c r="M732" s="8">
        <v>2</v>
      </c>
      <c r="N732" s="8" t="s">
        <v>371</v>
      </c>
      <c r="O732" s="8" t="s">
        <v>1164</v>
      </c>
      <c r="P732" s="8" t="s">
        <v>1246</v>
      </c>
      <c r="Q732" s="114" t="s">
        <v>1245</v>
      </c>
      <c r="R732" s="114" t="s">
        <v>1245</v>
      </c>
      <c r="S732" s="8"/>
    </row>
    <row r="733" spans="1:19" ht="18" customHeight="1" x14ac:dyDescent="0.3">
      <c r="A733" s="8" t="s">
        <v>1244</v>
      </c>
      <c r="B733" s="8" t="s">
        <v>1245</v>
      </c>
      <c r="C733" s="8" t="s">
        <v>1245</v>
      </c>
      <c r="D733" s="8" t="s">
        <v>655</v>
      </c>
      <c r="E733" s="8">
        <v>3</v>
      </c>
      <c r="F733" s="8" t="s">
        <v>1213</v>
      </c>
      <c r="G733" s="8">
        <v>1</v>
      </c>
      <c r="H733" s="8" t="s">
        <v>662</v>
      </c>
      <c r="I733" s="8">
        <v>2</v>
      </c>
      <c r="J733" s="8" t="s">
        <v>658</v>
      </c>
      <c r="K733" s="8">
        <v>3</v>
      </c>
      <c r="L733" s="8" t="s">
        <v>25</v>
      </c>
      <c r="M733" s="8">
        <v>2</v>
      </c>
      <c r="N733" s="8" t="s">
        <v>371</v>
      </c>
      <c r="O733" s="8" t="s">
        <v>1165</v>
      </c>
      <c r="P733" s="8" t="s">
        <v>1246</v>
      </c>
      <c r="Q733" s="114" t="s">
        <v>1245</v>
      </c>
      <c r="R733" s="114" t="s">
        <v>1245</v>
      </c>
      <c r="S733" s="8"/>
    </row>
    <row r="734" spans="1:19" ht="18" customHeight="1" x14ac:dyDescent="0.3">
      <c r="A734" s="8" t="s">
        <v>1244</v>
      </c>
      <c r="B734" s="8" t="s">
        <v>1245</v>
      </c>
      <c r="C734" s="8" t="s">
        <v>1245</v>
      </c>
      <c r="D734" s="8" t="s">
        <v>655</v>
      </c>
      <c r="E734" s="8">
        <v>3</v>
      </c>
      <c r="F734" s="8" t="s">
        <v>1213</v>
      </c>
      <c r="G734" s="8">
        <v>1</v>
      </c>
      <c r="H734" s="8" t="s">
        <v>662</v>
      </c>
      <c r="I734" s="8">
        <v>2</v>
      </c>
      <c r="J734" s="8" t="s">
        <v>658</v>
      </c>
      <c r="K734" s="8">
        <v>3</v>
      </c>
      <c r="L734" s="8" t="s">
        <v>25</v>
      </c>
      <c r="M734" s="8">
        <v>2</v>
      </c>
      <c r="N734" s="8" t="s">
        <v>371</v>
      </c>
      <c r="O734" s="8" t="s">
        <v>1166</v>
      </c>
      <c r="P734" s="8" t="s">
        <v>1246</v>
      </c>
      <c r="Q734" s="114" t="s">
        <v>1245</v>
      </c>
      <c r="R734" s="114" t="s">
        <v>1245</v>
      </c>
      <c r="S734" s="8"/>
    </row>
    <row r="735" spans="1:19" ht="18" customHeight="1" x14ac:dyDescent="0.3">
      <c r="A735" s="8" t="s">
        <v>1244</v>
      </c>
      <c r="B735" s="8" t="s">
        <v>1245</v>
      </c>
      <c r="C735" s="8" t="s">
        <v>1245</v>
      </c>
      <c r="D735" s="8" t="s">
        <v>655</v>
      </c>
      <c r="E735" s="8">
        <v>3</v>
      </c>
      <c r="F735" s="8" t="s">
        <v>1213</v>
      </c>
      <c r="G735" s="8">
        <v>1</v>
      </c>
      <c r="H735" s="8" t="s">
        <v>662</v>
      </c>
      <c r="I735" s="8">
        <v>2</v>
      </c>
      <c r="J735" s="8" t="s">
        <v>658</v>
      </c>
      <c r="K735" s="8">
        <v>3</v>
      </c>
      <c r="L735" s="8" t="s">
        <v>25</v>
      </c>
      <c r="M735" s="8">
        <v>2</v>
      </c>
      <c r="N735" s="8" t="s">
        <v>371</v>
      </c>
      <c r="O735" s="8" t="s">
        <v>1167</v>
      </c>
      <c r="P735" s="8" t="s">
        <v>1246</v>
      </c>
      <c r="Q735" s="114" t="s">
        <v>1245</v>
      </c>
      <c r="R735" s="114" t="s">
        <v>1245</v>
      </c>
      <c r="S735" s="8"/>
    </row>
    <row r="736" spans="1:19" ht="18" customHeight="1" x14ac:dyDescent="0.3">
      <c r="A736" s="8" t="s">
        <v>1244</v>
      </c>
      <c r="B736" s="8" t="s">
        <v>1245</v>
      </c>
      <c r="C736" s="8" t="s">
        <v>1245</v>
      </c>
      <c r="D736" s="8" t="s">
        <v>655</v>
      </c>
      <c r="E736" s="8">
        <v>3</v>
      </c>
      <c r="F736" s="8" t="s">
        <v>1213</v>
      </c>
      <c r="G736" s="8">
        <v>1</v>
      </c>
      <c r="H736" s="8" t="s">
        <v>662</v>
      </c>
      <c r="I736" s="8">
        <v>2</v>
      </c>
      <c r="J736" s="8" t="s">
        <v>658</v>
      </c>
      <c r="K736" s="8">
        <v>3</v>
      </c>
      <c r="L736" s="8" t="s">
        <v>25</v>
      </c>
      <c r="M736" s="8">
        <v>2</v>
      </c>
      <c r="N736" s="8" t="s">
        <v>371</v>
      </c>
      <c r="O736" s="8" t="s">
        <v>1168</v>
      </c>
      <c r="P736" s="8" t="s">
        <v>1246</v>
      </c>
      <c r="Q736" s="114" t="s">
        <v>1245</v>
      </c>
      <c r="R736" s="114" t="s">
        <v>1245</v>
      </c>
      <c r="S736" s="8"/>
    </row>
    <row r="737" spans="1:19" ht="18" customHeight="1" x14ac:dyDescent="0.3">
      <c r="A737" s="8" t="s">
        <v>1244</v>
      </c>
      <c r="B737" s="8" t="s">
        <v>1245</v>
      </c>
      <c r="C737" s="8" t="s">
        <v>1245</v>
      </c>
      <c r="D737" s="8" t="s">
        <v>655</v>
      </c>
      <c r="E737" s="8">
        <v>3</v>
      </c>
      <c r="F737" s="8" t="s">
        <v>1213</v>
      </c>
      <c r="G737" s="8">
        <v>1</v>
      </c>
      <c r="H737" s="8" t="s">
        <v>662</v>
      </c>
      <c r="I737" s="8">
        <v>2</v>
      </c>
      <c r="J737" s="8" t="s">
        <v>658</v>
      </c>
      <c r="K737" s="8">
        <v>3</v>
      </c>
      <c r="L737" s="8" t="s">
        <v>25</v>
      </c>
      <c r="M737" s="8">
        <v>2</v>
      </c>
      <c r="N737" s="8" t="s">
        <v>371</v>
      </c>
      <c r="O737" s="8" t="s">
        <v>1169</v>
      </c>
      <c r="P737" s="8" t="s">
        <v>1246</v>
      </c>
      <c r="Q737" s="114" t="s">
        <v>1245</v>
      </c>
      <c r="R737" s="114" t="s">
        <v>1245</v>
      </c>
      <c r="S737" s="8"/>
    </row>
    <row r="738" spans="1:19" ht="18" customHeight="1" x14ac:dyDescent="0.3">
      <c r="A738" s="8" t="s">
        <v>1244</v>
      </c>
      <c r="B738" s="8" t="s">
        <v>1245</v>
      </c>
      <c r="C738" s="8" t="s">
        <v>1245</v>
      </c>
      <c r="D738" s="8" t="s">
        <v>655</v>
      </c>
      <c r="E738" s="8">
        <v>3</v>
      </c>
      <c r="F738" s="8" t="s">
        <v>1213</v>
      </c>
      <c r="G738" s="8">
        <v>1</v>
      </c>
      <c r="H738" s="8" t="s">
        <v>662</v>
      </c>
      <c r="I738" s="8">
        <v>2</v>
      </c>
      <c r="J738" s="8" t="s">
        <v>658</v>
      </c>
      <c r="K738" s="8">
        <v>3</v>
      </c>
      <c r="L738" s="8" t="s">
        <v>25</v>
      </c>
      <c r="M738" s="8">
        <v>2</v>
      </c>
      <c r="N738" s="8" t="s">
        <v>371</v>
      </c>
      <c r="O738" s="8" t="s">
        <v>1170</v>
      </c>
      <c r="P738" s="8" t="s">
        <v>1246</v>
      </c>
      <c r="Q738" s="114" t="s">
        <v>1245</v>
      </c>
      <c r="R738" s="114" t="s">
        <v>1245</v>
      </c>
      <c r="S738" s="8"/>
    </row>
    <row r="739" spans="1:19" ht="18" customHeight="1" x14ac:dyDescent="0.3">
      <c r="A739" s="8" t="s">
        <v>1244</v>
      </c>
      <c r="B739" s="8" t="s">
        <v>1245</v>
      </c>
      <c r="C739" s="8" t="s">
        <v>1245</v>
      </c>
      <c r="D739" s="8" t="s">
        <v>655</v>
      </c>
      <c r="E739" s="8">
        <v>3</v>
      </c>
      <c r="F739" s="8" t="s">
        <v>1213</v>
      </c>
      <c r="G739" s="8">
        <v>1</v>
      </c>
      <c r="H739" s="8" t="s">
        <v>662</v>
      </c>
      <c r="I739" s="8">
        <v>2</v>
      </c>
      <c r="J739" s="8" t="s">
        <v>658</v>
      </c>
      <c r="K739" s="8">
        <v>3</v>
      </c>
      <c r="L739" s="8" t="s">
        <v>25</v>
      </c>
      <c r="M739" s="8">
        <v>2</v>
      </c>
      <c r="N739" s="8" t="s">
        <v>371</v>
      </c>
      <c r="O739" s="8" t="s">
        <v>1171</v>
      </c>
      <c r="P739" s="8" t="s">
        <v>1246</v>
      </c>
      <c r="Q739" s="114" t="s">
        <v>1245</v>
      </c>
      <c r="R739" s="114" t="s">
        <v>1245</v>
      </c>
      <c r="S739" s="8"/>
    </row>
    <row r="740" spans="1:19" ht="18" customHeight="1" x14ac:dyDescent="0.3">
      <c r="A740" s="8" t="s">
        <v>1244</v>
      </c>
      <c r="B740" s="8" t="s">
        <v>1245</v>
      </c>
      <c r="C740" s="8" t="s">
        <v>1245</v>
      </c>
      <c r="D740" s="8" t="s">
        <v>655</v>
      </c>
      <c r="E740" s="8">
        <v>3</v>
      </c>
      <c r="F740" s="8" t="s">
        <v>1213</v>
      </c>
      <c r="G740" s="8">
        <v>1</v>
      </c>
      <c r="H740" s="8" t="s">
        <v>662</v>
      </c>
      <c r="I740" s="8">
        <v>2</v>
      </c>
      <c r="J740" s="8" t="s">
        <v>658</v>
      </c>
      <c r="K740" s="8">
        <v>3</v>
      </c>
      <c r="L740" s="8" t="s">
        <v>25</v>
      </c>
      <c r="M740" s="8">
        <v>2</v>
      </c>
      <c r="N740" s="8" t="s">
        <v>371</v>
      </c>
      <c r="O740" s="8" t="s">
        <v>1172</v>
      </c>
      <c r="P740" s="8" t="s">
        <v>1246</v>
      </c>
      <c r="Q740" s="114" t="s">
        <v>1245</v>
      </c>
      <c r="R740" s="114" t="s">
        <v>1245</v>
      </c>
      <c r="S740" s="8"/>
    </row>
    <row r="741" spans="1:19" ht="18" customHeight="1" x14ac:dyDescent="0.3">
      <c r="A741" s="8" t="s">
        <v>1244</v>
      </c>
      <c r="B741" s="8" t="s">
        <v>1245</v>
      </c>
      <c r="C741" s="8" t="s">
        <v>1245</v>
      </c>
      <c r="D741" s="8" t="s">
        <v>655</v>
      </c>
      <c r="E741" s="8">
        <v>3</v>
      </c>
      <c r="F741" s="8" t="s">
        <v>1213</v>
      </c>
      <c r="G741" s="8">
        <v>1</v>
      </c>
      <c r="H741" s="8" t="s">
        <v>662</v>
      </c>
      <c r="I741" s="8">
        <v>2</v>
      </c>
      <c r="J741" s="8" t="s">
        <v>658</v>
      </c>
      <c r="K741" s="8">
        <v>3</v>
      </c>
      <c r="L741" s="8" t="s">
        <v>25</v>
      </c>
      <c r="M741" s="8">
        <v>2</v>
      </c>
      <c r="N741" s="8" t="s">
        <v>371</v>
      </c>
      <c r="O741" s="8" t="s">
        <v>1173</v>
      </c>
      <c r="P741" s="8" t="s">
        <v>1246</v>
      </c>
      <c r="Q741" s="114" t="s">
        <v>1245</v>
      </c>
      <c r="R741" s="114" t="s">
        <v>1245</v>
      </c>
      <c r="S741" s="8"/>
    </row>
    <row r="742" spans="1:19" ht="18" customHeight="1" x14ac:dyDescent="0.3">
      <c r="A742" s="8" t="s">
        <v>1244</v>
      </c>
      <c r="B742" s="8" t="s">
        <v>1245</v>
      </c>
      <c r="C742" s="8" t="s">
        <v>1245</v>
      </c>
      <c r="D742" s="8" t="s">
        <v>655</v>
      </c>
      <c r="E742" s="8">
        <v>3</v>
      </c>
      <c r="F742" s="8" t="s">
        <v>1213</v>
      </c>
      <c r="G742" s="8">
        <v>1</v>
      </c>
      <c r="H742" s="8" t="s">
        <v>662</v>
      </c>
      <c r="I742" s="8">
        <v>2</v>
      </c>
      <c r="J742" s="8" t="s">
        <v>658</v>
      </c>
      <c r="K742" s="8">
        <v>3</v>
      </c>
      <c r="L742" s="8" t="s">
        <v>25</v>
      </c>
      <c r="M742" s="8">
        <v>2</v>
      </c>
      <c r="N742" s="8" t="s">
        <v>371</v>
      </c>
      <c r="O742" s="8" t="s">
        <v>1174</v>
      </c>
      <c r="P742" s="8" t="s">
        <v>1246</v>
      </c>
      <c r="Q742" s="114" t="s">
        <v>1245</v>
      </c>
      <c r="R742" s="114" t="s">
        <v>1245</v>
      </c>
      <c r="S742" s="8"/>
    </row>
    <row r="743" spans="1:19" ht="18" customHeight="1" x14ac:dyDescent="0.3">
      <c r="A743" s="8" t="s">
        <v>1244</v>
      </c>
      <c r="B743" s="8" t="s">
        <v>1245</v>
      </c>
      <c r="C743" s="8" t="s">
        <v>1245</v>
      </c>
      <c r="D743" s="8" t="s">
        <v>655</v>
      </c>
      <c r="E743" s="8">
        <v>3</v>
      </c>
      <c r="F743" s="8" t="s">
        <v>1213</v>
      </c>
      <c r="G743" s="8">
        <v>1</v>
      </c>
      <c r="H743" s="8" t="s">
        <v>662</v>
      </c>
      <c r="I743" s="8">
        <v>2</v>
      </c>
      <c r="J743" s="8" t="s">
        <v>658</v>
      </c>
      <c r="K743" s="8">
        <v>3</v>
      </c>
      <c r="L743" s="8" t="s">
        <v>25</v>
      </c>
      <c r="M743" s="8">
        <v>2</v>
      </c>
      <c r="N743" s="8" t="s">
        <v>371</v>
      </c>
      <c r="O743" s="8" t="s">
        <v>1175</v>
      </c>
      <c r="P743" s="8" t="s">
        <v>1246</v>
      </c>
      <c r="Q743" s="114" t="s">
        <v>1245</v>
      </c>
      <c r="R743" s="114" t="s">
        <v>1245</v>
      </c>
      <c r="S743" s="8"/>
    </row>
    <row r="744" spans="1:19" ht="18" customHeight="1" x14ac:dyDescent="0.3">
      <c r="A744" s="8" t="s">
        <v>1244</v>
      </c>
      <c r="B744" s="8" t="s">
        <v>1245</v>
      </c>
      <c r="C744" s="8" t="s">
        <v>1245</v>
      </c>
      <c r="D744" s="8" t="s">
        <v>655</v>
      </c>
      <c r="E744" s="8">
        <v>3</v>
      </c>
      <c r="F744" s="8" t="s">
        <v>1213</v>
      </c>
      <c r="G744" s="8">
        <v>1</v>
      </c>
      <c r="H744" s="8" t="s">
        <v>662</v>
      </c>
      <c r="I744" s="8">
        <v>2</v>
      </c>
      <c r="J744" s="8" t="s">
        <v>658</v>
      </c>
      <c r="K744" s="8">
        <v>3</v>
      </c>
      <c r="L744" s="8" t="s">
        <v>25</v>
      </c>
      <c r="M744" s="8">
        <v>2</v>
      </c>
      <c r="N744" s="8" t="s">
        <v>371</v>
      </c>
      <c r="O744" s="8" t="s">
        <v>1176</v>
      </c>
      <c r="P744" s="8" t="s">
        <v>1246</v>
      </c>
      <c r="Q744" s="114" t="s">
        <v>1245</v>
      </c>
      <c r="R744" s="114" t="s">
        <v>1245</v>
      </c>
      <c r="S744" s="8"/>
    </row>
    <row r="745" spans="1:19" ht="18" customHeight="1" x14ac:dyDescent="0.3">
      <c r="A745" s="8" t="s">
        <v>1244</v>
      </c>
      <c r="B745" s="8" t="s">
        <v>1245</v>
      </c>
      <c r="C745" s="8" t="s">
        <v>1245</v>
      </c>
      <c r="D745" s="8" t="s">
        <v>655</v>
      </c>
      <c r="E745" s="8">
        <v>3</v>
      </c>
      <c r="F745" s="8" t="s">
        <v>1213</v>
      </c>
      <c r="G745" s="8">
        <v>1</v>
      </c>
      <c r="H745" s="8" t="s">
        <v>662</v>
      </c>
      <c r="I745" s="8">
        <v>2</v>
      </c>
      <c r="J745" s="8" t="s">
        <v>658</v>
      </c>
      <c r="K745" s="8">
        <v>3</v>
      </c>
      <c r="L745" s="8" t="s">
        <v>25</v>
      </c>
      <c r="M745" s="8">
        <v>2</v>
      </c>
      <c r="N745" s="8" t="s">
        <v>371</v>
      </c>
      <c r="O745" s="8" t="s">
        <v>1180</v>
      </c>
      <c r="P745" s="8" t="s">
        <v>1246</v>
      </c>
      <c r="Q745" s="114" t="s">
        <v>1245</v>
      </c>
      <c r="R745" s="114" t="s">
        <v>1245</v>
      </c>
      <c r="S745" s="8"/>
    </row>
    <row r="746" spans="1:19" ht="18" customHeight="1" x14ac:dyDescent="0.3">
      <c r="A746" s="8" t="s">
        <v>1244</v>
      </c>
      <c r="B746" s="8" t="s">
        <v>1245</v>
      </c>
      <c r="C746" s="8" t="s">
        <v>1245</v>
      </c>
      <c r="D746" s="8" t="s">
        <v>655</v>
      </c>
      <c r="E746" s="8">
        <v>3</v>
      </c>
      <c r="F746" s="8" t="s">
        <v>1213</v>
      </c>
      <c r="G746" s="8">
        <v>1</v>
      </c>
      <c r="H746" s="8" t="s">
        <v>662</v>
      </c>
      <c r="I746" s="8">
        <v>2</v>
      </c>
      <c r="J746" s="8" t="s">
        <v>658</v>
      </c>
      <c r="K746" s="8">
        <v>3</v>
      </c>
      <c r="L746" s="8" t="s">
        <v>25</v>
      </c>
      <c r="M746" s="8">
        <v>2</v>
      </c>
      <c r="N746" s="8" t="s">
        <v>371</v>
      </c>
      <c r="O746" s="8" t="s">
        <v>1181</v>
      </c>
      <c r="P746" s="8" t="s">
        <v>1246</v>
      </c>
      <c r="Q746" s="114" t="s">
        <v>1245</v>
      </c>
      <c r="R746" s="114" t="s">
        <v>1245</v>
      </c>
      <c r="S746" s="8"/>
    </row>
    <row r="747" spans="1:19" ht="18" customHeight="1" x14ac:dyDescent="0.3">
      <c r="A747" s="8" t="s">
        <v>1244</v>
      </c>
      <c r="B747" s="8" t="s">
        <v>1245</v>
      </c>
      <c r="C747" s="8" t="s">
        <v>1245</v>
      </c>
      <c r="D747" s="8" t="s">
        <v>655</v>
      </c>
      <c r="E747" s="8">
        <v>3</v>
      </c>
      <c r="F747" s="8" t="s">
        <v>1213</v>
      </c>
      <c r="G747" s="8">
        <v>1</v>
      </c>
      <c r="H747" s="8" t="s">
        <v>662</v>
      </c>
      <c r="I747" s="8">
        <v>2</v>
      </c>
      <c r="J747" s="8" t="s">
        <v>658</v>
      </c>
      <c r="K747" s="8">
        <v>3</v>
      </c>
      <c r="L747" s="8" t="s">
        <v>25</v>
      </c>
      <c r="M747" s="8">
        <v>2</v>
      </c>
      <c r="N747" s="8" t="s">
        <v>371</v>
      </c>
      <c r="O747" s="8" t="s">
        <v>1182</v>
      </c>
      <c r="P747" s="8" t="s">
        <v>1246</v>
      </c>
      <c r="Q747" s="114" t="s">
        <v>1245</v>
      </c>
      <c r="R747" s="114" t="s">
        <v>1245</v>
      </c>
      <c r="S747" s="8"/>
    </row>
    <row r="748" spans="1:19" ht="18" customHeight="1" x14ac:dyDescent="0.3">
      <c r="A748" s="8" t="s">
        <v>1244</v>
      </c>
      <c r="B748" s="8" t="s">
        <v>1245</v>
      </c>
      <c r="C748" s="8" t="s">
        <v>1245</v>
      </c>
      <c r="D748" s="8" t="s">
        <v>655</v>
      </c>
      <c r="E748" s="8">
        <v>3</v>
      </c>
      <c r="F748" s="8" t="s">
        <v>1213</v>
      </c>
      <c r="G748" s="8">
        <v>1</v>
      </c>
      <c r="H748" s="8" t="s">
        <v>662</v>
      </c>
      <c r="I748" s="8">
        <v>2</v>
      </c>
      <c r="J748" s="8" t="s">
        <v>658</v>
      </c>
      <c r="K748" s="8">
        <v>3</v>
      </c>
      <c r="L748" s="8" t="s">
        <v>25</v>
      </c>
      <c r="M748" s="8">
        <v>2</v>
      </c>
      <c r="N748" s="8" t="s">
        <v>371</v>
      </c>
      <c r="O748" s="8" t="s">
        <v>1183</v>
      </c>
      <c r="P748" s="8" t="s">
        <v>1246</v>
      </c>
      <c r="Q748" s="114" t="s">
        <v>1245</v>
      </c>
      <c r="R748" s="114" t="s">
        <v>1245</v>
      </c>
      <c r="S748" s="8"/>
    </row>
    <row r="749" spans="1:19" ht="18" customHeight="1" x14ac:dyDescent="0.3">
      <c r="A749" s="8" t="s">
        <v>1244</v>
      </c>
      <c r="B749" s="8" t="s">
        <v>1245</v>
      </c>
      <c r="C749" s="8" t="s">
        <v>1245</v>
      </c>
      <c r="D749" s="8" t="s">
        <v>655</v>
      </c>
      <c r="E749" s="8">
        <v>3</v>
      </c>
      <c r="F749" s="8" t="s">
        <v>1213</v>
      </c>
      <c r="G749" s="8">
        <v>1</v>
      </c>
      <c r="H749" s="8" t="s">
        <v>662</v>
      </c>
      <c r="I749" s="8">
        <v>2</v>
      </c>
      <c r="J749" s="8" t="s">
        <v>658</v>
      </c>
      <c r="K749" s="8">
        <v>3</v>
      </c>
      <c r="L749" s="8" t="s">
        <v>25</v>
      </c>
      <c r="M749" s="8">
        <v>2</v>
      </c>
      <c r="N749" s="8" t="s">
        <v>78</v>
      </c>
      <c r="O749" s="8" t="s">
        <v>1189</v>
      </c>
      <c r="P749" s="8" t="s">
        <v>1246</v>
      </c>
      <c r="Q749" s="114" t="s">
        <v>1245</v>
      </c>
      <c r="R749" s="114" t="s">
        <v>1245</v>
      </c>
      <c r="S749" s="8"/>
    </row>
    <row r="750" spans="1:19" ht="18" customHeight="1" x14ac:dyDescent="0.3">
      <c r="A750" s="8" t="s">
        <v>1247</v>
      </c>
      <c r="B750" s="8" t="s">
        <v>1248</v>
      </c>
      <c r="C750" s="8" t="s">
        <v>1248</v>
      </c>
      <c r="D750" s="8" t="s">
        <v>655</v>
      </c>
      <c r="E750" s="8">
        <v>3</v>
      </c>
      <c r="F750" s="8" t="s">
        <v>656</v>
      </c>
      <c r="G750" s="8">
        <v>2</v>
      </c>
      <c r="H750" s="8" t="s">
        <v>657</v>
      </c>
      <c r="I750" s="8">
        <v>3</v>
      </c>
      <c r="J750" s="8" t="s">
        <v>658</v>
      </c>
      <c r="K750" s="8">
        <v>3</v>
      </c>
      <c r="L750" s="8" t="s">
        <v>1214</v>
      </c>
      <c r="M750" s="8">
        <v>3</v>
      </c>
      <c r="N750" s="8" t="s">
        <v>317</v>
      </c>
      <c r="O750" s="8" t="s">
        <v>1060</v>
      </c>
      <c r="P750" s="8" t="s">
        <v>1249</v>
      </c>
      <c r="Q750" s="114" t="s">
        <v>1248</v>
      </c>
      <c r="R750" s="114" t="s">
        <v>1248</v>
      </c>
      <c r="S750" s="8"/>
    </row>
    <row r="751" spans="1:19" ht="18" customHeight="1" x14ac:dyDescent="0.3">
      <c r="A751" s="8" t="s">
        <v>1247</v>
      </c>
      <c r="B751" s="8" t="s">
        <v>1248</v>
      </c>
      <c r="C751" s="8" t="s">
        <v>1248</v>
      </c>
      <c r="D751" s="8" t="s">
        <v>655</v>
      </c>
      <c r="E751" s="8">
        <v>3</v>
      </c>
      <c r="F751" s="8" t="s">
        <v>656</v>
      </c>
      <c r="G751" s="8">
        <v>2</v>
      </c>
      <c r="H751" s="8" t="s">
        <v>657</v>
      </c>
      <c r="I751" s="8">
        <v>3</v>
      </c>
      <c r="J751" s="8" t="s">
        <v>658</v>
      </c>
      <c r="K751" s="8">
        <v>3</v>
      </c>
      <c r="L751" s="8" t="s">
        <v>1214</v>
      </c>
      <c r="M751" s="8">
        <v>3</v>
      </c>
      <c r="N751" s="8" t="s">
        <v>317</v>
      </c>
      <c r="O751" s="8" t="s">
        <v>1062</v>
      </c>
      <c r="P751" s="8" t="s">
        <v>1249</v>
      </c>
      <c r="Q751" s="114" t="s">
        <v>1248</v>
      </c>
      <c r="R751" s="114" t="s">
        <v>1248</v>
      </c>
      <c r="S751" s="8"/>
    </row>
    <row r="752" spans="1:19" ht="18" customHeight="1" x14ac:dyDescent="0.3">
      <c r="A752" s="8" t="s">
        <v>1247</v>
      </c>
      <c r="B752" s="8" t="s">
        <v>1248</v>
      </c>
      <c r="C752" s="8" t="s">
        <v>1248</v>
      </c>
      <c r="D752" s="8" t="s">
        <v>655</v>
      </c>
      <c r="E752" s="8">
        <v>3</v>
      </c>
      <c r="F752" s="8" t="s">
        <v>656</v>
      </c>
      <c r="G752" s="8">
        <v>2</v>
      </c>
      <c r="H752" s="8" t="s">
        <v>657</v>
      </c>
      <c r="I752" s="8">
        <v>3</v>
      </c>
      <c r="J752" s="8" t="s">
        <v>658</v>
      </c>
      <c r="K752" s="8">
        <v>3</v>
      </c>
      <c r="L752" s="8" t="s">
        <v>1214</v>
      </c>
      <c r="M752" s="8">
        <v>3</v>
      </c>
      <c r="N752" s="8" t="s">
        <v>317</v>
      </c>
      <c r="O752" s="8" t="s">
        <v>1098</v>
      </c>
      <c r="P752" s="8" t="s">
        <v>1249</v>
      </c>
      <c r="Q752" s="114" t="s">
        <v>1248</v>
      </c>
      <c r="R752" s="114" t="s">
        <v>1248</v>
      </c>
      <c r="S752" s="8"/>
    </row>
    <row r="753" spans="1:19" ht="18" customHeight="1" x14ac:dyDescent="0.3">
      <c r="A753" s="8" t="s">
        <v>1247</v>
      </c>
      <c r="B753" s="8" t="s">
        <v>1248</v>
      </c>
      <c r="C753" s="8" t="s">
        <v>1248</v>
      </c>
      <c r="D753" s="8" t="s">
        <v>655</v>
      </c>
      <c r="E753" s="8">
        <v>3</v>
      </c>
      <c r="F753" s="8" t="s">
        <v>656</v>
      </c>
      <c r="G753" s="8">
        <v>2</v>
      </c>
      <c r="H753" s="8" t="s">
        <v>657</v>
      </c>
      <c r="I753" s="8">
        <v>3</v>
      </c>
      <c r="J753" s="8" t="s">
        <v>658</v>
      </c>
      <c r="K753" s="8">
        <v>3</v>
      </c>
      <c r="L753" s="8" t="s">
        <v>1214</v>
      </c>
      <c r="M753" s="8">
        <v>3</v>
      </c>
      <c r="N753" s="8" t="s">
        <v>317</v>
      </c>
      <c r="O753" s="8" t="s">
        <v>1105</v>
      </c>
      <c r="P753" s="8" t="s">
        <v>1249</v>
      </c>
      <c r="Q753" s="114" t="s">
        <v>1248</v>
      </c>
      <c r="R753" s="114" t="s">
        <v>1248</v>
      </c>
      <c r="S753" s="8"/>
    </row>
    <row r="754" spans="1:19" ht="18" customHeight="1" x14ac:dyDescent="0.3">
      <c r="A754" s="8" t="s">
        <v>1247</v>
      </c>
      <c r="B754" s="8" t="s">
        <v>1248</v>
      </c>
      <c r="C754" s="8" t="s">
        <v>1248</v>
      </c>
      <c r="D754" s="8" t="s">
        <v>655</v>
      </c>
      <c r="E754" s="8">
        <v>3</v>
      </c>
      <c r="F754" s="8" t="s">
        <v>656</v>
      </c>
      <c r="G754" s="8">
        <v>2</v>
      </c>
      <c r="H754" s="8" t="s">
        <v>657</v>
      </c>
      <c r="I754" s="8">
        <v>3</v>
      </c>
      <c r="J754" s="8" t="s">
        <v>658</v>
      </c>
      <c r="K754" s="8">
        <v>3</v>
      </c>
      <c r="L754" s="8" t="s">
        <v>1214</v>
      </c>
      <c r="M754" s="8">
        <v>3</v>
      </c>
      <c r="N754" s="8" t="s">
        <v>317</v>
      </c>
      <c r="O754" s="8" t="s">
        <v>1106</v>
      </c>
      <c r="P754" s="8" t="s">
        <v>1249</v>
      </c>
      <c r="Q754" s="114" t="s">
        <v>1248</v>
      </c>
      <c r="R754" s="114" t="s">
        <v>1248</v>
      </c>
      <c r="S754" s="8"/>
    </row>
    <row r="755" spans="1:19" ht="18" customHeight="1" x14ac:dyDescent="0.3">
      <c r="A755" s="8" t="s">
        <v>1247</v>
      </c>
      <c r="B755" s="8" t="s">
        <v>1248</v>
      </c>
      <c r="C755" s="8" t="s">
        <v>1248</v>
      </c>
      <c r="D755" s="8" t="s">
        <v>655</v>
      </c>
      <c r="E755" s="8">
        <v>3</v>
      </c>
      <c r="F755" s="8" t="s">
        <v>656</v>
      </c>
      <c r="G755" s="8">
        <v>2</v>
      </c>
      <c r="H755" s="8" t="s">
        <v>657</v>
      </c>
      <c r="I755" s="8">
        <v>3</v>
      </c>
      <c r="J755" s="8" t="s">
        <v>658</v>
      </c>
      <c r="K755" s="8">
        <v>3</v>
      </c>
      <c r="L755" s="8" t="s">
        <v>1214</v>
      </c>
      <c r="M755" s="8">
        <v>3</v>
      </c>
      <c r="N755" s="8" t="s">
        <v>317</v>
      </c>
      <c r="O755" s="8" t="s">
        <v>1107</v>
      </c>
      <c r="P755" s="8" t="s">
        <v>1249</v>
      </c>
      <c r="Q755" s="114" t="s">
        <v>1248</v>
      </c>
      <c r="R755" s="114" t="s">
        <v>1248</v>
      </c>
      <c r="S755" s="8"/>
    </row>
    <row r="756" spans="1:19" ht="18" customHeight="1" x14ac:dyDescent="0.3">
      <c r="A756" s="8" t="s">
        <v>1247</v>
      </c>
      <c r="B756" s="8" t="s">
        <v>1248</v>
      </c>
      <c r="C756" s="8" t="s">
        <v>1248</v>
      </c>
      <c r="D756" s="8" t="s">
        <v>655</v>
      </c>
      <c r="E756" s="8">
        <v>3</v>
      </c>
      <c r="F756" s="8" t="s">
        <v>656</v>
      </c>
      <c r="G756" s="8">
        <v>2</v>
      </c>
      <c r="H756" s="8" t="s">
        <v>657</v>
      </c>
      <c r="I756" s="8">
        <v>3</v>
      </c>
      <c r="J756" s="8" t="s">
        <v>658</v>
      </c>
      <c r="K756" s="8">
        <v>3</v>
      </c>
      <c r="L756" s="8" t="s">
        <v>1214</v>
      </c>
      <c r="M756" s="8">
        <v>3</v>
      </c>
      <c r="N756" s="8" t="s">
        <v>317</v>
      </c>
      <c r="O756" s="8" t="s">
        <v>1108</v>
      </c>
      <c r="P756" s="8" t="s">
        <v>1249</v>
      </c>
      <c r="Q756" s="114" t="s">
        <v>1248</v>
      </c>
      <c r="R756" s="114" t="s">
        <v>1248</v>
      </c>
      <c r="S756" s="8"/>
    </row>
    <row r="757" spans="1:19" ht="18" customHeight="1" x14ac:dyDescent="0.3">
      <c r="A757" s="8" t="s">
        <v>1247</v>
      </c>
      <c r="B757" s="8" t="s">
        <v>1248</v>
      </c>
      <c r="C757" s="8" t="s">
        <v>1248</v>
      </c>
      <c r="D757" s="8" t="s">
        <v>655</v>
      </c>
      <c r="E757" s="8">
        <v>3</v>
      </c>
      <c r="F757" s="8" t="s">
        <v>656</v>
      </c>
      <c r="G757" s="8">
        <v>2</v>
      </c>
      <c r="H757" s="8" t="s">
        <v>657</v>
      </c>
      <c r="I757" s="8">
        <v>3</v>
      </c>
      <c r="J757" s="8" t="s">
        <v>658</v>
      </c>
      <c r="K757" s="8">
        <v>3</v>
      </c>
      <c r="L757" s="8" t="s">
        <v>1214</v>
      </c>
      <c r="M757" s="8">
        <v>3</v>
      </c>
      <c r="N757" s="8" t="s">
        <v>317</v>
      </c>
      <c r="O757" s="8" t="s">
        <v>1109</v>
      </c>
      <c r="P757" s="8" t="s">
        <v>1249</v>
      </c>
      <c r="Q757" s="114" t="s">
        <v>1248</v>
      </c>
      <c r="R757" s="114" t="s">
        <v>1248</v>
      </c>
      <c r="S757" s="8"/>
    </row>
    <row r="758" spans="1:19" ht="18" customHeight="1" x14ac:dyDescent="0.3">
      <c r="A758" s="8" t="s">
        <v>1247</v>
      </c>
      <c r="B758" s="8" t="s">
        <v>1248</v>
      </c>
      <c r="C758" s="8" t="s">
        <v>1248</v>
      </c>
      <c r="D758" s="8" t="s">
        <v>655</v>
      </c>
      <c r="E758" s="8">
        <v>3</v>
      </c>
      <c r="F758" s="8" t="s">
        <v>656</v>
      </c>
      <c r="G758" s="8">
        <v>2</v>
      </c>
      <c r="H758" s="8" t="s">
        <v>657</v>
      </c>
      <c r="I758" s="8">
        <v>3</v>
      </c>
      <c r="J758" s="8" t="s">
        <v>658</v>
      </c>
      <c r="K758" s="8">
        <v>3</v>
      </c>
      <c r="L758" s="8" t="s">
        <v>1214</v>
      </c>
      <c r="M758" s="8">
        <v>3</v>
      </c>
      <c r="N758" s="8" t="s">
        <v>317</v>
      </c>
      <c r="O758" s="8" t="s">
        <v>1110</v>
      </c>
      <c r="P758" s="8" t="s">
        <v>1249</v>
      </c>
      <c r="Q758" s="114" t="s">
        <v>1248</v>
      </c>
      <c r="R758" s="114" t="s">
        <v>1248</v>
      </c>
      <c r="S758" s="8"/>
    </row>
    <row r="759" spans="1:19" ht="18" customHeight="1" x14ac:dyDescent="0.3">
      <c r="A759" s="8" t="s">
        <v>1247</v>
      </c>
      <c r="B759" s="8" t="s">
        <v>1248</v>
      </c>
      <c r="C759" s="8" t="s">
        <v>1248</v>
      </c>
      <c r="D759" s="8" t="s">
        <v>655</v>
      </c>
      <c r="E759" s="8">
        <v>3</v>
      </c>
      <c r="F759" s="8" t="s">
        <v>656</v>
      </c>
      <c r="G759" s="8">
        <v>2</v>
      </c>
      <c r="H759" s="8" t="s">
        <v>657</v>
      </c>
      <c r="I759" s="8">
        <v>3</v>
      </c>
      <c r="J759" s="8" t="s">
        <v>658</v>
      </c>
      <c r="K759" s="8">
        <v>3</v>
      </c>
      <c r="L759" s="8" t="s">
        <v>1214</v>
      </c>
      <c r="M759" s="8">
        <v>3</v>
      </c>
      <c r="N759" s="8" t="s">
        <v>317</v>
      </c>
      <c r="O759" s="8" t="s">
        <v>1118</v>
      </c>
      <c r="P759" s="8" t="s">
        <v>1249</v>
      </c>
      <c r="Q759" s="114" t="s">
        <v>1248</v>
      </c>
      <c r="R759" s="114" t="s">
        <v>1248</v>
      </c>
      <c r="S759" s="8"/>
    </row>
    <row r="760" spans="1:19" ht="18" customHeight="1" x14ac:dyDescent="0.3">
      <c r="A760" s="8" t="s">
        <v>1247</v>
      </c>
      <c r="B760" s="8" t="s">
        <v>1248</v>
      </c>
      <c r="C760" s="8" t="s">
        <v>1248</v>
      </c>
      <c r="D760" s="8" t="s">
        <v>655</v>
      </c>
      <c r="E760" s="8">
        <v>3</v>
      </c>
      <c r="F760" s="8" t="s">
        <v>656</v>
      </c>
      <c r="G760" s="8">
        <v>2</v>
      </c>
      <c r="H760" s="8" t="s">
        <v>657</v>
      </c>
      <c r="I760" s="8">
        <v>3</v>
      </c>
      <c r="J760" s="8" t="s">
        <v>658</v>
      </c>
      <c r="K760" s="8">
        <v>3</v>
      </c>
      <c r="L760" s="8" t="s">
        <v>1214</v>
      </c>
      <c r="M760" s="8">
        <v>3</v>
      </c>
      <c r="N760" s="8" t="s">
        <v>317</v>
      </c>
      <c r="O760" s="8" t="s">
        <v>1146</v>
      </c>
      <c r="P760" s="8" t="s">
        <v>1249</v>
      </c>
      <c r="Q760" s="114" t="s">
        <v>1248</v>
      </c>
      <c r="R760" s="114" t="s">
        <v>1248</v>
      </c>
      <c r="S760" s="8"/>
    </row>
    <row r="761" spans="1:19" ht="18" customHeight="1" x14ac:dyDescent="0.3">
      <c r="A761" s="8" t="s">
        <v>1247</v>
      </c>
      <c r="B761" s="8" t="s">
        <v>1248</v>
      </c>
      <c r="C761" s="8" t="s">
        <v>1248</v>
      </c>
      <c r="D761" s="8" t="s">
        <v>655</v>
      </c>
      <c r="E761" s="8">
        <v>3</v>
      </c>
      <c r="F761" s="8" t="s">
        <v>656</v>
      </c>
      <c r="G761" s="8">
        <v>2</v>
      </c>
      <c r="H761" s="8" t="s">
        <v>657</v>
      </c>
      <c r="I761" s="8">
        <v>3</v>
      </c>
      <c r="J761" s="8" t="s">
        <v>658</v>
      </c>
      <c r="K761" s="8">
        <v>3</v>
      </c>
      <c r="L761" s="8" t="s">
        <v>1214</v>
      </c>
      <c r="M761" s="8">
        <v>3</v>
      </c>
      <c r="N761" s="8" t="s">
        <v>317</v>
      </c>
      <c r="O761" s="8" t="s">
        <v>1147</v>
      </c>
      <c r="P761" s="8" t="s">
        <v>1249</v>
      </c>
      <c r="Q761" s="114" t="s">
        <v>1248</v>
      </c>
      <c r="R761" s="114" t="s">
        <v>1248</v>
      </c>
      <c r="S761" s="8"/>
    </row>
    <row r="762" spans="1:19" ht="18" customHeight="1" x14ac:dyDescent="0.3">
      <c r="A762" s="8" t="s">
        <v>1247</v>
      </c>
      <c r="B762" s="8" t="s">
        <v>1248</v>
      </c>
      <c r="C762" s="8" t="s">
        <v>1248</v>
      </c>
      <c r="D762" s="8" t="s">
        <v>655</v>
      </c>
      <c r="E762" s="8">
        <v>3</v>
      </c>
      <c r="F762" s="8" t="s">
        <v>656</v>
      </c>
      <c r="G762" s="8">
        <v>2</v>
      </c>
      <c r="H762" s="8" t="s">
        <v>657</v>
      </c>
      <c r="I762" s="8">
        <v>3</v>
      </c>
      <c r="J762" s="8" t="s">
        <v>658</v>
      </c>
      <c r="K762" s="8">
        <v>3</v>
      </c>
      <c r="L762" s="8" t="s">
        <v>1214</v>
      </c>
      <c r="M762" s="8">
        <v>3</v>
      </c>
      <c r="N762" s="8" t="s">
        <v>317</v>
      </c>
      <c r="O762" s="8" t="s">
        <v>1149</v>
      </c>
      <c r="P762" s="8" t="s">
        <v>1249</v>
      </c>
      <c r="Q762" s="114" t="s">
        <v>1248</v>
      </c>
      <c r="R762" s="114" t="s">
        <v>1248</v>
      </c>
      <c r="S762" s="8"/>
    </row>
    <row r="763" spans="1:19" ht="18" customHeight="1" x14ac:dyDescent="0.3">
      <c r="A763" s="8" t="s">
        <v>1247</v>
      </c>
      <c r="B763" s="8" t="s">
        <v>1248</v>
      </c>
      <c r="C763" s="8" t="s">
        <v>1248</v>
      </c>
      <c r="D763" s="8" t="s">
        <v>655</v>
      </c>
      <c r="E763" s="8">
        <v>3</v>
      </c>
      <c r="F763" s="8" t="s">
        <v>656</v>
      </c>
      <c r="G763" s="8">
        <v>2</v>
      </c>
      <c r="H763" s="8" t="s">
        <v>657</v>
      </c>
      <c r="I763" s="8">
        <v>3</v>
      </c>
      <c r="J763" s="8" t="s">
        <v>658</v>
      </c>
      <c r="K763" s="8">
        <v>3</v>
      </c>
      <c r="L763" s="8" t="s">
        <v>1214</v>
      </c>
      <c r="M763" s="8">
        <v>3</v>
      </c>
      <c r="N763" s="8" t="s">
        <v>317</v>
      </c>
      <c r="O763" s="8" t="s">
        <v>1153</v>
      </c>
      <c r="P763" s="8" t="s">
        <v>1249</v>
      </c>
      <c r="Q763" s="114" t="s">
        <v>1248</v>
      </c>
      <c r="R763" s="114" t="s">
        <v>1248</v>
      </c>
      <c r="S763" s="8"/>
    </row>
    <row r="764" spans="1:19" ht="18" customHeight="1" x14ac:dyDescent="0.3">
      <c r="A764" s="8" t="s">
        <v>1247</v>
      </c>
      <c r="B764" s="8" t="s">
        <v>1248</v>
      </c>
      <c r="C764" s="8" t="s">
        <v>1248</v>
      </c>
      <c r="D764" s="8" t="s">
        <v>655</v>
      </c>
      <c r="E764" s="8">
        <v>3</v>
      </c>
      <c r="F764" s="8" t="s">
        <v>656</v>
      </c>
      <c r="G764" s="8">
        <v>2</v>
      </c>
      <c r="H764" s="8" t="s">
        <v>657</v>
      </c>
      <c r="I764" s="8">
        <v>3</v>
      </c>
      <c r="J764" s="8" t="s">
        <v>658</v>
      </c>
      <c r="K764" s="8">
        <v>3</v>
      </c>
      <c r="L764" s="8" t="s">
        <v>1214</v>
      </c>
      <c r="M764" s="8">
        <v>3</v>
      </c>
      <c r="N764" s="8" t="s">
        <v>317</v>
      </c>
      <c r="O764" s="8" t="s">
        <v>1154</v>
      </c>
      <c r="P764" s="8" t="s">
        <v>1249</v>
      </c>
      <c r="Q764" s="114" t="s">
        <v>1248</v>
      </c>
      <c r="R764" s="114" t="s">
        <v>1248</v>
      </c>
      <c r="S764" s="8"/>
    </row>
    <row r="765" spans="1:19" ht="18" customHeight="1" x14ac:dyDescent="0.3">
      <c r="A765" s="8" t="s">
        <v>1247</v>
      </c>
      <c r="B765" s="8" t="s">
        <v>1248</v>
      </c>
      <c r="C765" s="8" t="s">
        <v>1248</v>
      </c>
      <c r="D765" s="8" t="s">
        <v>655</v>
      </c>
      <c r="E765" s="8">
        <v>3</v>
      </c>
      <c r="F765" s="8" t="s">
        <v>656</v>
      </c>
      <c r="G765" s="8">
        <v>2</v>
      </c>
      <c r="H765" s="8" t="s">
        <v>657</v>
      </c>
      <c r="I765" s="8">
        <v>3</v>
      </c>
      <c r="J765" s="8" t="s">
        <v>658</v>
      </c>
      <c r="K765" s="8">
        <v>3</v>
      </c>
      <c r="L765" s="8" t="s">
        <v>1214</v>
      </c>
      <c r="M765" s="8">
        <v>3</v>
      </c>
      <c r="N765" s="8" t="s">
        <v>317</v>
      </c>
      <c r="O765" s="8" t="s">
        <v>1155</v>
      </c>
      <c r="P765" s="8" t="s">
        <v>1249</v>
      </c>
      <c r="Q765" s="114" t="s">
        <v>1248</v>
      </c>
      <c r="R765" s="114" t="s">
        <v>1248</v>
      </c>
      <c r="S765" s="8"/>
    </row>
    <row r="766" spans="1:19" ht="18" customHeight="1" x14ac:dyDescent="0.3">
      <c r="A766" s="8" t="s">
        <v>1247</v>
      </c>
      <c r="B766" s="8" t="s">
        <v>1248</v>
      </c>
      <c r="C766" s="8" t="s">
        <v>1248</v>
      </c>
      <c r="D766" s="8" t="s">
        <v>655</v>
      </c>
      <c r="E766" s="8">
        <v>3</v>
      </c>
      <c r="F766" s="8" t="s">
        <v>656</v>
      </c>
      <c r="G766" s="8">
        <v>2</v>
      </c>
      <c r="H766" s="8" t="s">
        <v>657</v>
      </c>
      <c r="I766" s="8">
        <v>3</v>
      </c>
      <c r="J766" s="8" t="s">
        <v>658</v>
      </c>
      <c r="K766" s="8">
        <v>3</v>
      </c>
      <c r="L766" s="8" t="s">
        <v>1214</v>
      </c>
      <c r="M766" s="8">
        <v>3</v>
      </c>
      <c r="N766" s="8" t="s">
        <v>317</v>
      </c>
      <c r="O766" s="8" t="s">
        <v>1156</v>
      </c>
      <c r="P766" s="8" t="s">
        <v>1249</v>
      </c>
      <c r="Q766" s="114" t="s">
        <v>1248</v>
      </c>
      <c r="R766" s="114" t="s">
        <v>1248</v>
      </c>
      <c r="S766" s="8"/>
    </row>
    <row r="767" spans="1:19" ht="18" customHeight="1" x14ac:dyDescent="0.3">
      <c r="A767" s="8" t="s">
        <v>1247</v>
      </c>
      <c r="B767" s="8" t="s">
        <v>1248</v>
      </c>
      <c r="C767" s="8" t="s">
        <v>1248</v>
      </c>
      <c r="D767" s="8" t="s">
        <v>655</v>
      </c>
      <c r="E767" s="8">
        <v>3</v>
      </c>
      <c r="F767" s="8" t="s">
        <v>656</v>
      </c>
      <c r="G767" s="8">
        <v>2</v>
      </c>
      <c r="H767" s="8" t="s">
        <v>657</v>
      </c>
      <c r="I767" s="8">
        <v>3</v>
      </c>
      <c r="J767" s="8" t="s">
        <v>658</v>
      </c>
      <c r="K767" s="8">
        <v>3</v>
      </c>
      <c r="L767" s="8" t="s">
        <v>1214</v>
      </c>
      <c r="M767" s="8">
        <v>3</v>
      </c>
      <c r="N767" s="8" t="s">
        <v>317</v>
      </c>
      <c r="O767" s="8" t="s">
        <v>1157</v>
      </c>
      <c r="P767" s="8" t="s">
        <v>1249</v>
      </c>
      <c r="Q767" s="114" t="s">
        <v>1248</v>
      </c>
      <c r="R767" s="114" t="s">
        <v>1248</v>
      </c>
      <c r="S767" s="8"/>
    </row>
    <row r="768" spans="1:19" ht="18" customHeight="1" x14ac:dyDescent="0.3">
      <c r="A768" s="8" t="s">
        <v>1247</v>
      </c>
      <c r="B768" s="8" t="s">
        <v>1248</v>
      </c>
      <c r="C768" s="8" t="s">
        <v>1248</v>
      </c>
      <c r="D768" s="8" t="s">
        <v>655</v>
      </c>
      <c r="E768" s="8">
        <v>3</v>
      </c>
      <c r="F768" s="8" t="s">
        <v>656</v>
      </c>
      <c r="G768" s="8">
        <v>2</v>
      </c>
      <c r="H768" s="8" t="s">
        <v>657</v>
      </c>
      <c r="I768" s="8">
        <v>3</v>
      </c>
      <c r="J768" s="8" t="s">
        <v>658</v>
      </c>
      <c r="K768" s="8">
        <v>3</v>
      </c>
      <c r="L768" s="8" t="s">
        <v>1214</v>
      </c>
      <c r="M768" s="8">
        <v>3</v>
      </c>
      <c r="N768" s="8" t="s">
        <v>317</v>
      </c>
      <c r="O768" s="8" t="s">
        <v>1179</v>
      </c>
      <c r="P768" s="8" t="s">
        <v>1249</v>
      </c>
      <c r="Q768" s="114" t="s">
        <v>1248</v>
      </c>
      <c r="R768" s="114" t="s">
        <v>1248</v>
      </c>
      <c r="S768" s="8"/>
    </row>
    <row r="769" spans="1:19" ht="18" customHeight="1" x14ac:dyDescent="0.3">
      <c r="A769" s="8" t="s">
        <v>1247</v>
      </c>
      <c r="B769" s="8" t="s">
        <v>1248</v>
      </c>
      <c r="C769" s="8" t="s">
        <v>1248</v>
      </c>
      <c r="D769" s="8" t="s">
        <v>655</v>
      </c>
      <c r="E769" s="8">
        <v>3</v>
      </c>
      <c r="F769" s="8" t="s">
        <v>656</v>
      </c>
      <c r="G769" s="8">
        <v>2</v>
      </c>
      <c r="H769" s="8" t="s">
        <v>657</v>
      </c>
      <c r="I769" s="8">
        <v>3</v>
      </c>
      <c r="J769" s="8" t="s">
        <v>658</v>
      </c>
      <c r="K769" s="8">
        <v>3</v>
      </c>
      <c r="L769" s="8" t="s">
        <v>1214</v>
      </c>
      <c r="M769" s="8">
        <v>3</v>
      </c>
      <c r="N769" s="8" t="s">
        <v>319</v>
      </c>
      <c r="O769" s="8" t="s">
        <v>1148</v>
      </c>
      <c r="P769" s="8" t="s">
        <v>1249</v>
      </c>
      <c r="Q769" s="114" t="s">
        <v>1248</v>
      </c>
      <c r="R769" s="114" t="s">
        <v>1248</v>
      </c>
      <c r="S769" s="8"/>
    </row>
    <row r="770" spans="1:19" ht="18" customHeight="1" x14ac:dyDescent="0.3">
      <c r="A770" s="8" t="s">
        <v>1247</v>
      </c>
      <c r="B770" s="8" t="s">
        <v>1248</v>
      </c>
      <c r="C770" s="8" t="s">
        <v>1248</v>
      </c>
      <c r="D770" s="8" t="s">
        <v>655</v>
      </c>
      <c r="E770" s="8">
        <v>3</v>
      </c>
      <c r="F770" s="8" t="s">
        <v>656</v>
      </c>
      <c r="G770" s="8">
        <v>2</v>
      </c>
      <c r="H770" s="8" t="s">
        <v>657</v>
      </c>
      <c r="I770" s="8">
        <v>3</v>
      </c>
      <c r="J770" s="8" t="s">
        <v>658</v>
      </c>
      <c r="K770" s="8">
        <v>3</v>
      </c>
      <c r="L770" s="8" t="s">
        <v>1214</v>
      </c>
      <c r="M770" s="8">
        <v>3</v>
      </c>
      <c r="N770" s="8" t="s">
        <v>318</v>
      </c>
      <c r="O770" s="8" t="s">
        <v>1150</v>
      </c>
      <c r="P770" s="8" t="s">
        <v>1249</v>
      </c>
      <c r="Q770" s="114" t="s">
        <v>1248</v>
      </c>
      <c r="R770" s="114" t="s">
        <v>1248</v>
      </c>
      <c r="S770" s="8"/>
    </row>
    <row r="771" spans="1:19" ht="18" customHeight="1" x14ac:dyDescent="0.3">
      <c r="A771" s="8" t="s">
        <v>1247</v>
      </c>
      <c r="B771" s="8" t="s">
        <v>1248</v>
      </c>
      <c r="C771" s="8" t="s">
        <v>1248</v>
      </c>
      <c r="D771" s="8" t="s">
        <v>655</v>
      </c>
      <c r="E771" s="8">
        <v>3</v>
      </c>
      <c r="F771" s="8" t="s">
        <v>656</v>
      </c>
      <c r="G771" s="8">
        <v>2</v>
      </c>
      <c r="H771" s="8" t="s">
        <v>657</v>
      </c>
      <c r="I771" s="8">
        <v>3</v>
      </c>
      <c r="J771" s="8" t="s">
        <v>658</v>
      </c>
      <c r="K771" s="8">
        <v>3</v>
      </c>
      <c r="L771" s="8" t="s">
        <v>1214</v>
      </c>
      <c r="M771" s="8">
        <v>3</v>
      </c>
      <c r="N771" s="8" t="s">
        <v>318</v>
      </c>
      <c r="O771" s="8" t="s">
        <v>1184</v>
      </c>
      <c r="P771" s="8" t="s">
        <v>1249</v>
      </c>
      <c r="Q771" s="114" t="s">
        <v>1248</v>
      </c>
      <c r="R771" s="114" t="s">
        <v>1248</v>
      </c>
      <c r="S771" s="8"/>
    </row>
    <row r="772" spans="1:19" ht="18" customHeight="1" x14ac:dyDescent="0.3">
      <c r="A772" s="8" t="s">
        <v>1247</v>
      </c>
      <c r="B772" s="8" t="s">
        <v>1248</v>
      </c>
      <c r="C772" s="8" t="s">
        <v>1248</v>
      </c>
      <c r="D772" s="8" t="s">
        <v>655</v>
      </c>
      <c r="E772" s="8">
        <v>3</v>
      </c>
      <c r="F772" s="8" t="s">
        <v>656</v>
      </c>
      <c r="G772" s="8">
        <v>2</v>
      </c>
      <c r="H772" s="8" t="s">
        <v>657</v>
      </c>
      <c r="I772" s="8">
        <v>3</v>
      </c>
      <c r="J772" s="8" t="s">
        <v>658</v>
      </c>
      <c r="K772" s="8">
        <v>3</v>
      </c>
      <c r="L772" s="8" t="s">
        <v>1214</v>
      </c>
      <c r="M772" s="8">
        <v>3</v>
      </c>
      <c r="N772" s="8" t="s">
        <v>318</v>
      </c>
      <c r="O772" s="8" t="s">
        <v>1185</v>
      </c>
      <c r="P772" s="8" t="s">
        <v>1249</v>
      </c>
      <c r="Q772" s="114" t="s">
        <v>1248</v>
      </c>
      <c r="R772" s="114" t="s">
        <v>1248</v>
      </c>
      <c r="S772" s="8"/>
    </row>
    <row r="773" spans="1:19" ht="18" customHeight="1" x14ac:dyDescent="0.3">
      <c r="A773" s="8" t="s">
        <v>1247</v>
      </c>
      <c r="B773" s="8" t="s">
        <v>1248</v>
      </c>
      <c r="C773" s="8" t="s">
        <v>1248</v>
      </c>
      <c r="D773" s="8" t="s">
        <v>655</v>
      </c>
      <c r="E773" s="8">
        <v>3</v>
      </c>
      <c r="F773" s="8" t="s">
        <v>656</v>
      </c>
      <c r="G773" s="8">
        <v>2</v>
      </c>
      <c r="H773" s="8" t="s">
        <v>657</v>
      </c>
      <c r="I773" s="8">
        <v>3</v>
      </c>
      <c r="J773" s="8" t="s">
        <v>658</v>
      </c>
      <c r="K773" s="8">
        <v>3</v>
      </c>
      <c r="L773" s="8" t="s">
        <v>1214</v>
      </c>
      <c r="M773" s="8">
        <v>3</v>
      </c>
      <c r="N773" s="8" t="s">
        <v>318</v>
      </c>
      <c r="O773" s="8" t="s">
        <v>1186</v>
      </c>
      <c r="P773" s="8" t="s">
        <v>1249</v>
      </c>
      <c r="Q773" s="114" t="s">
        <v>1248</v>
      </c>
      <c r="R773" s="114" t="s">
        <v>1248</v>
      </c>
      <c r="S773" s="8"/>
    </row>
    <row r="774" spans="1:19" ht="18" customHeight="1" x14ac:dyDescent="0.3">
      <c r="A774" s="8" t="s">
        <v>1247</v>
      </c>
      <c r="B774" s="8" t="s">
        <v>1248</v>
      </c>
      <c r="C774" s="8" t="s">
        <v>1248</v>
      </c>
      <c r="D774" s="8" t="s">
        <v>655</v>
      </c>
      <c r="E774" s="8">
        <v>3</v>
      </c>
      <c r="F774" s="8" t="s">
        <v>656</v>
      </c>
      <c r="G774" s="8">
        <v>2</v>
      </c>
      <c r="H774" s="8" t="s">
        <v>657</v>
      </c>
      <c r="I774" s="8">
        <v>3</v>
      </c>
      <c r="J774" s="8" t="s">
        <v>658</v>
      </c>
      <c r="K774" s="8">
        <v>3</v>
      </c>
      <c r="L774" s="8" t="s">
        <v>1214</v>
      </c>
      <c r="M774" s="8">
        <v>3</v>
      </c>
      <c r="N774" s="8" t="s">
        <v>318</v>
      </c>
      <c r="O774" s="8" t="s">
        <v>1187</v>
      </c>
      <c r="P774" s="8" t="s">
        <v>1249</v>
      </c>
      <c r="Q774" s="114" t="s">
        <v>1248</v>
      </c>
      <c r="R774" s="114" t="s">
        <v>1248</v>
      </c>
      <c r="S774" s="8"/>
    </row>
    <row r="775" spans="1:19" ht="18" customHeight="1" x14ac:dyDescent="0.3">
      <c r="A775" s="8" t="s">
        <v>1247</v>
      </c>
      <c r="B775" s="8" t="s">
        <v>1248</v>
      </c>
      <c r="C775" s="8" t="s">
        <v>1248</v>
      </c>
      <c r="D775" s="8" t="s">
        <v>655</v>
      </c>
      <c r="E775" s="8">
        <v>3</v>
      </c>
      <c r="F775" s="8" t="s">
        <v>656</v>
      </c>
      <c r="G775" s="8">
        <v>2</v>
      </c>
      <c r="H775" s="8" t="s">
        <v>657</v>
      </c>
      <c r="I775" s="8">
        <v>3</v>
      </c>
      <c r="J775" s="8" t="s">
        <v>658</v>
      </c>
      <c r="K775" s="8">
        <v>3</v>
      </c>
      <c r="L775" s="8" t="s">
        <v>1214</v>
      </c>
      <c r="M775" s="8">
        <v>3</v>
      </c>
      <c r="N775" s="8" t="s">
        <v>318</v>
      </c>
      <c r="O775" s="8" t="s">
        <v>1188</v>
      </c>
      <c r="P775" s="8" t="s">
        <v>1249</v>
      </c>
      <c r="Q775" s="114" t="s">
        <v>1248</v>
      </c>
      <c r="R775" s="114" t="s">
        <v>1248</v>
      </c>
      <c r="S775" s="8"/>
    </row>
    <row r="776" spans="1:19" ht="18" customHeight="1" x14ac:dyDescent="0.3">
      <c r="A776" s="8" t="s">
        <v>1247</v>
      </c>
      <c r="B776" s="8" t="s">
        <v>1248</v>
      </c>
      <c r="C776" s="8" t="s">
        <v>1248</v>
      </c>
      <c r="D776" s="8" t="s">
        <v>655</v>
      </c>
      <c r="E776" s="8">
        <v>3</v>
      </c>
      <c r="F776" s="8" t="s">
        <v>656</v>
      </c>
      <c r="G776" s="8">
        <v>2</v>
      </c>
      <c r="H776" s="8" t="s">
        <v>657</v>
      </c>
      <c r="I776" s="8">
        <v>3</v>
      </c>
      <c r="J776" s="8" t="s">
        <v>658</v>
      </c>
      <c r="K776" s="8">
        <v>3</v>
      </c>
      <c r="L776" s="8" t="s">
        <v>1214</v>
      </c>
      <c r="M776" s="8">
        <v>3</v>
      </c>
      <c r="N776" s="8" t="s">
        <v>318</v>
      </c>
      <c r="O776" s="8" t="s">
        <v>1190</v>
      </c>
      <c r="P776" s="8" t="s">
        <v>1249</v>
      </c>
      <c r="Q776" s="114" t="s">
        <v>1248</v>
      </c>
      <c r="R776" s="114" t="s">
        <v>1248</v>
      </c>
      <c r="S776" s="8"/>
    </row>
    <row r="777" spans="1:19" ht="18" customHeight="1" x14ac:dyDescent="0.3">
      <c r="A777" s="8" t="s">
        <v>1247</v>
      </c>
      <c r="B777" s="8" t="s">
        <v>1248</v>
      </c>
      <c r="C777" s="8" t="s">
        <v>1248</v>
      </c>
      <c r="D777" s="8" t="s">
        <v>655</v>
      </c>
      <c r="E777" s="8">
        <v>3</v>
      </c>
      <c r="F777" s="8" t="s">
        <v>656</v>
      </c>
      <c r="G777" s="8">
        <v>2</v>
      </c>
      <c r="H777" s="8" t="s">
        <v>657</v>
      </c>
      <c r="I777" s="8">
        <v>3</v>
      </c>
      <c r="J777" s="8" t="s">
        <v>658</v>
      </c>
      <c r="K777" s="8">
        <v>3</v>
      </c>
      <c r="L777" s="8" t="s">
        <v>1214</v>
      </c>
      <c r="M777" s="8">
        <v>3</v>
      </c>
      <c r="N777" s="8" t="s">
        <v>318</v>
      </c>
      <c r="O777" s="8" t="s">
        <v>1191</v>
      </c>
      <c r="P777" s="8" t="s">
        <v>1249</v>
      </c>
      <c r="Q777" s="114" t="s">
        <v>1248</v>
      </c>
      <c r="R777" s="114" t="s">
        <v>1248</v>
      </c>
      <c r="S777" s="8"/>
    </row>
    <row r="778" spans="1:19" ht="18" customHeight="1" x14ac:dyDescent="0.3">
      <c r="A778" s="8" t="s">
        <v>1247</v>
      </c>
      <c r="B778" s="8" t="s">
        <v>1248</v>
      </c>
      <c r="C778" s="8" t="s">
        <v>1248</v>
      </c>
      <c r="D778" s="8" t="s">
        <v>655</v>
      </c>
      <c r="E778" s="8">
        <v>3</v>
      </c>
      <c r="F778" s="8" t="s">
        <v>656</v>
      </c>
      <c r="G778" s="8">
        <v>2</v>
      </c>
      <c r="H778" s="8" t="s">
        <v>657</v>
      </c>
      <c r="I778" s="8">
        <v>3</v>
      </c>
      <c r="J778" s="8" t="s">
        <v>658</v>
      </c>
      <c r="K778" s="8">
        <v>3</v>
      </c>
      <c r="L778" s="8" t="s">
        <v>1214</v>
      </c>
      <c r="M778" s="8">
        <v>3</v>
      </c>
      <c r="N778" s="8" t="s">
        <v>318</v>
      </c>
      <c r="O778" s="8" t="s">
        <v>1192</v>
      </c>
      <c r="P778" s="8" t="s">
        <v>1249</v>
      </c>
      <c r="Q778" s="114" t="s">
        <v>1248</v>
      </c>
      <c r="R778" s="114" t="s">
        <v>1248</v>
      </c>
      <c r="S778" s="8"/>
    </row>
    <row r="779" spans="1:19" ht="18" customHeight="1" x14ac:dyDescent="0.3">
      <c r="A779" s="8" t="s">
        <v>1247</v>
      </c>
      <c r="B779" s="8" t="s">
        <v>1248</v>
      </c>
      <c r="C779" s="8" t="s">
        <v>1248</v>
      </c>
      <c r="D779" s="8" t="s">
        <v>655</v>
      </c>
      <c r="E779" s="8">
        <v>3</v>
      </c>
      <c r="F779" s="8" t="s">
        <v>656</v>
      </c>
      <c r="G779" s="8">
        <v>2</v>
      </c>
      <c r="H779" s="8" t="s">
        <v>657</v>
      </c>
      <c r="I779" s="8">
        <v>3</v>
      </c>
      <c r="J779" s="8" t="s">
        <v>658</v>
      </c>
      <c r="K779" s="8">
        <v>3</v>
      </c>
      <c r="L779" s="8" t="s">
        <v>1214</v>
      </c>
      <c r="M779" s="8">
        <v>3</v>
      </c>
      <c r="N779" s="8" t="s">
        <v>318</v>
      </c>
      <c r="O779" s="8" t="s">
        <v>1193</v>
      </c>
      <c r="P779" s="8" t="s">
        <v>1249</v>
      </c>
      <c r="Q779" s="114" t="s">
        <v>1248</v>
      </c>
      <c r="R779" s="114" t="s">
        <v>1248</v>
      </c>
      <c r="S779" s="8"/>
    </row>
    <row r="780" spans="1:19" ht="18" customHeight="1" x14ac:dyDescent="0.3">
      <c r="A780" s="8" t="s">
        <v>1247</v>
      </c>
      <c r="B780" s="8" t="s">
        <v>1248</v>
      </c>
      <c r="C780" s="8" t="s">
        <v>1248</v>
      </c>
      <c r="D780" s="8" t="s">
        <v>655</v>
      </c>
      <c r="E780" s="8">
        <v>3</v>
      </c>
      <c r="F780" s="8" t="s">
        <v>656</v>
      </c>
      <c r="G780" s="8">
        <v>2</v>
      </c>
      <c r="H780" s="8" t="s">
        <v>657</v>
      </c>
      <c r="I780" s="8">
        <v>3</v>
      </c>
      <c r="J780" s="8" t="s">
        <v>658</v>
      </c>
      <c r="K780" s="8">
        <v>3</v>
      </c>
      <c r="L780" s="8" t="s">
        <v>1214</v>
      </c>
      <c r="M780" s="8">
        <v>3</v>
      </c>
      <c r="N780" s="8" t="s">
        <v>321</v>
      </c>
      <c r="O780" s="8" t="s">
        <v>1162</v>
      </c>
      <c r="P780" s="8" t="s">
        <v>1249</v>
      </c>
      <c r="Q780" s="114" t="s">
        <v>1248</v>
      </c>
      <c r="R780" s="114" t="s">
        <v>1248</v>
      </c>
      <c r="S780" s="8"/>
    </row>
    <row r="781" spans="1:19" ht="18" customHeight="1" x14ac:dyDescent="0.3">
      <c r="A781" s="8" t="s">
        <v>1247</v>
      </c>
      <c r="B781" s="8" t="s">
        <v>1248</v>
      </c>
      <c r="C781" s="8" t="s">
        <v>1248</v>
      </c>
      <c r="D781" s="8" t="s">
        <v>655</v>
      </c>
      <c r="E781" s="8">
        <v>3</v>
      </c>
      <c r="F781" s="8" t="s">
        <v>656</v>
      </c>
      <c r="G781" s="8">
        <v>2</v>
      </c>
      <c r="H781" s="8" t="s">
        <v>657</v>
      </c>
      <c r="I781" s="8">
        <v>3</v>
      </c>
      <c r="J781" s="8" t="s">
        <v>658</v>
      </c>
      <c r="K781" s="8">
        <v>3</v>
      </c>
      <c r="L781" s="8" t="s">
        <v>1214</v>
      </c>
      <c r="M781" s="8">
        <v>3</v>
      </c>
      <c r="N781" s="8" t="s">
        <v>321</v>
      </c>
      <c r="O781" s="8" t="s">
        <v>1177</v>
      </c>
      <c r="P781" s="8" t="s">
        <v>1249</v>
      </c>
      <c r="Q781" s="114" t="s">
        <v>1248</v>
      </c>
      <c r="R781" s="114" t="s">
        <v>1248</v>
      </c>
      <c r="S781" s="8"/>
    </row>
    <row r="782" spans="1:19" ht="18" customHeight="1" x14ac:dyDescent="0.3">
      <c r="A782" s="8" t="s">
        <v>1247</v>
      </c>
      <c r="B782" s="8" t="s">
        <v>1248</v>
      </c>
      <c r="C782" s="8" t="s">
        <v>1248</v>
      </c>
      <c r="D782" s="8" t="s">
        <v>655</v>
      </c>
      <c r="E782" s="8">
        <v>3</v>
      </c>
      <c r="F782" s="8" t="s">
        <v>656</v>
      </c>
      <c r="G782" s="8">
        <v>2</v>
      </c>
      <c r="H782" s="8" t="s">
        <v>657</v>
      </c>
      <c r="I782" s="8">
        <v>3</v>
      </c>
      <c r="J782" s="8" t="s">
        <v>658</v>
      </c>
      <c r="K782" s="8">
        <v>3</v>
      </c>
      <c r="L782" s="8" t="s">
        <v>1214</v>
      </c>
      <c r="M782" s="8">
        <v>3</v>
      </c>
      <c r="N782" s="8" t="s">
        <v>321</v>
      </c>
      <c r="O782" s="8" t="s">
        <v>1178</v>
      </c>
      <c r="P782" s="8" t="s">
        <v>1249</v>
      </c>
      <c r="Q782" s="114" t="s">
        <v>1248</v>
      </c>
      <c r="R782" s="114" t="s">
        <v>1248</v>
      </c>
      <c r="S782" s="8"/>
    </row>
    <row r="783" spans="1:19" ht="18" customHeight="1" x14ac:dyDescent="0.3">
      <c r="A783" s="8" t="s">
        <v>1247</v>
      </c>
      <c r="B783" s="8" t="s">
        <v>1248</v>
      </c>
      <c r="C783" s="8" t="s">
        <v>1248</v>
      </c>
      <c r="D783" s="8" t="s">
        <v>655</v>
      </c>
      <c r="E783" s="8">
        <v>3</v>
      </c>
      <c r="F783" s="8" t="s">
        <v>656</v>
      </c>
      <c r="G783" s="8">
        <v>2</v>
      </c>
      <c r="H783" s="8" t="s">
        <v>657</v>
      </c>
      <c r="I783" s="8">
        <v>3</v>
      </c>
      <c r="J783" s="8" t="s">
        <v>658</v>
      </c>
      <c r="K783" s="8">
        <v>3</v>
      </c>
      <c r="L783" s="8" t="s">
        <v>1214</v>
      </c>
      <c r="M783" s="8">
        <v>3</v>
      </c>
      <c r="N783" s="8" t="s">
        <v>371</v>
      </c>
      <c r="O783" s="8" t="s">
        <v>1163</v>
      </c>
      <c r="P783" s="8" t="s">
        <v>1249</v>
      </c>
      <c r="Q783" s="114" t="s">
        <v>1248</v>
      </c>
      <c r="R783" s="114" t="s">
        <v>1248</v>
      </c>
      <c r="S783" s="8"/>
    </row>
    <row r="784" spans="1:19" ht="18" customHeight="1" x14ac:dyDescent="0.3">
      <c r="A784" s="8" t="s">
        <v>1247</v>
      </c>
      <c r="B784" s="8" t="s">
        <v>1248</v>
      </c>
      <c r="C784" s="8" t="s">
        <v>1248</v>
      </c>
      <c r="D784" s="8" t="s">
        <v>655</v>
      </c>
      <c r="E784" s="8">
        <v>3</v>
      </c>
      <c r="F784" s="8" t="s">
        <v>656</v>
      </c>
      <c r="G784" s="8">
        <v>2</v>
      </c>
      <c r="H784" s="8" t="s">
        <v>657</v>
      </c>
      <c r="I784" s="8">
        <v>3</v>
      </c>
      <c r="J784" s="8" t="s">
        <v>658</v>
      </c>
      <c r="K784" s="8">
        <v>3</v>
      </c>
      <c r="L784" s="8" t="s">
        <v>1214</v>
      </c>
      <c r="M784" s="8">
        <v>3</v>
      </c>
      <c r="N784" s="8" t="s">
        <v>371</v>
      </c>
      <c r="O784" s="8" t="s">
        <v>1164</v>
      </c>
      <c r="P784" s="8" t="s">
        <v>1249</v>
      </c>
      <c r="Q784" s="114" t="s">
        <v>1248</v>
      </c>
      <c r="R784" s="114" t="s">
        <v>1248</v>
      </c>
      <c r="S784" s="8"/>
    </row>
    <row r="785" spans="1:19" ht="18" customHeight="1" x14ac:dyDescent="0.3">
      <c r="A785" s="8" t="s">
        <v>1247</v>
      </c>
      <c r="B785" s="8" t="s">
        <v>1248</v>
      </c>
      <c r="C785" s="8" t="s">
        <v>1248</v>
      </c>
      <c r="D785" s="8" t="s">
        <v>655</v>
      </c>
      <c r="E785" s="8">
        <v>3</v>
      </c>
      <c r="F785" s="8" t="s">
        <v>656</v>
      </c>
      <c r="G785" s="8">
        <v>2</v>
      </c>
      <c r="H785" s="8" t="s">
        <v>657</v>
      </c>
      <c r="I785" s="8">
        <v>3</v>
      </c>
      <c r="J785" s="8" t="s">
        <v>658</v>
      </c>
      <c r="K785" s="8">
        <v>3</v>
      </c>
      <c r="L785" s="8" t="s">
        <v>1214</v>
      </c>
      <c r="M785" s="8">
        <v>3</v>
      </c>
      <c r="N785" s="8" t="s">
        <v>371</v>
      </c>
      <c r="O785" s="8" t="s">
        <v>1165</v>
      </c>
      <c r="P785" s="8" t="s">
        <v>1249</v>
      </c>
      <c r="Q785" s="114" t="s">
        <v>1248</v>
      </c>
      <c r="R785" s="114" t="s">
        <v>1248</v>
      </c>
      <c r="S785" s="8"/>
    </row>
    <row r="786" spans="1:19" ht="18" customHeight="1" x14ac:dyDescent="0.3">
      <c r="A786" s="8" t="s">
        <v>1247</v>
      </c>
      <c r="B786" s="8" t="s">
        <v>1248</v>
      </c>
      <c r="C786" s="8" t="s">
        <v>1248</v>
      </c>
      <c r="D786" s="8" t="s">
        <v>655</v>
      </c>
      <c r="E786" s="8">
        <v>3</v>
      </c>
      <c r="F786" s="8" t="s">
        <v>656</v>
      </c>
      <c r="G786" s="8">
        <v>2</v>
      </c>
      <c r="H786" s="8" t="s">
        <v>657</v>
      </c>
      <c r="I786" s="8">
        <v>3</v>
      </c>
      <c r="J786" s="8" t="s">
        <v>658</v>
      </c>
      <c r="K786" s="8">
        <v>3</v>
      </c>
      <c r="L786" s="8" t="s">
        <v>1214</v>
      </c>
      <c r="M786" s="8">
        <v>3</v>
      </c>
      <c r="N786" s="8" t="s">
        <v>371</v>
      </c>
      <c r="O786" s="8" t="s">
        <v>1166</v>
      </c>
      <c r="P786" s="8" t="s">
        <v>1249</v>
      </c>
      <c r="Q786" s="114" t="s">
        <v>1248</v>
      </c>
      <c r="R786" s="114" t="s">
        <v>1248</v>
      </c>
      <c r="S786" s="8"/>
    </row>
    <row r="787" spans="1:19" ht="18" customHeight="1" x14ac:dyDescent="0.3">
      <c r="A787" s="8" t="s">
        <v>1247</v>
      </c>
      <c r="B787" s="8" t="s">
        <v>1248</v>
      </c>
      <c r="C787" s="8" t="s">
        <v>1248</v>
      </c>
      <c r="D787" s="8" t="s">
        <v>655</v>
      </c>
      <c r="E787" s="8">
        <v>3</v>
      </c>
      <c r="F787" s="8" t="s">
        <v>656</v>
      </c>
      <c r="G787" s="8">
        <v>2</v>
      </c>
      <c r="H787" s="8" t="s">
        <v>657</v>
      </c>
      <c r="I787" s="8">
        <v>3</v>
      </c>
      <c r="J787" s="8" t="s">
        <v>658</v>
      </c>
      <c r="K787" s="8">
        <v>3</v>
      </c>
      <c r="L787" s="8" t="s">
        <v>1214</v>
      </c>
      <c r="M787" s="8">
        <v>3</v>
      </c>
      <c r="N787" s="8" t="s">
        <v>371</v>
      </c>
      <c r="O787" s="8" t="s">
        <v>1167</v>
      </c>
      <c r="P787" s="8" t="s">
        <v>1249</v>
      </c>
      <c r="Q787" s="114" t="s">
        <v>1248</v>
      </c>
      <c r="R787" s="114" t="s">
        <v>1248</v>
      </c>
      <c r="S787" s="8"/>
    </row>
    <row r="788" spans="1:19" ht="18" customHeight="1" x14ac:dyDescent="0.3">
      <c r="A788" s="8" t="s">
        <v>1247</v>
      </c>
      <c r="B788" s="8" t="s">
        <v>1248</v>
      </c>
      <c r="C788" s="8" t="s">
        <v>1248</v>
      </c>
      <c r="D788" s="8" t="s">
        <v>655</v>
      </c>
      <c r="E788" s="8">
        <v>3</v>
      </c>
      <c r="F788" s="8" t="s">
        <v>656</v>
      </c>
      <c r="G788" s="8">
        <v>2</v>
      </c>
      <c r="H788" s="8" t="s">
        <v>657</v>
      </c>
      <c r="I788" s="8">
        <v>3</v>
      </c>
      <c r="J788" s="8" t="s">
        <v>658</v>
      </c>
      <c r="K788" s="8">
        <v>3</v>
      </c>
      <c r="L788" s="8" t="s">
        <v>1214</v>
      </c>
      <c r="M788" s="8">
        <v>3</v>
      </c>
      <c r="N788" s="8" t="s">
        <v>371</v>
      </c>
      <c r="O788" s="8" t="s">
        <v>1168</v>
      </c>
      <c r="P788" s="8" t="s">
        <v>1249</v>
      </c>
      <c r="Q788" s="114" t="s">
        <v>1248</v>
      </c>
      <c r="R788" s="114" t="s">
        <v>1248</v>
      </c>
      <c r="S788" s="8"/>
    </row>
    <row r="789" spans="1:19" ht="18" customHeight="1" x14ac:dyDescent="0.3">
      <c r="A789" s="8" t="s">
        <v>1247</v>
      </c>
      <c r="B789" s="8" t="s">
        <v>1248</v>
      </c>
      <c r="C789" s="8" t="s">
        <v>1248</v>
      </c>
      <c r="D789" s="8" t="s">
        <v>655</v>
      </c>
      <c r="E789" s="8">
        <v>3</v>
      </c>
      <c r="F789" s="8" t="s">
        <v>656</v>
      </c>
      <c r="G789" s="8">
        <v>2</v>
      </c>
      <c r="H789" s="8" t="s">
        <v>657</v>
      </c>
      <c r="I789" s="8">
        <v>3</v>
      </c>
      <c r="J789" s="8" t="s">
        <v>658</v>
      </c>
      <c r="K789" s="8">
        <v>3</v>
      </c>
      <c r="L789" s="8" t="s">
        <v>1214</v>
      </c>
      <c r="M789" s="8">
        <v>3</v>
      </c>
      <c r="N789" s="8" t="s">
        <v>371</v>
      </c>
      <c r="O789" s="8" t="s">
        <v>1169</v>
      </c>
      <c r="P789" s="8" t="s">
        <v>1249</v>
      </c>
      <c r="Q789" s="114" t="s">
        <v>1248</v>
      </c>
      <c r="R789" s="114" t="s">
        <v>1248</v>
      </c>
      <c r="S789" s="8"/>
    </row>
    <row r="790" spans="1:19" ht="18" customHeight="1" x14ac:dyDescent="0.3">
      <c r="A790" s="8" t="s">
        <v>1247</v>
      </c>
      <c r="B790" s="8" t="s">
        <v>1248</v>
      </c>
      <c r="C790" s="8" t="s">
        <v>1248</v>
      </c>
      <c r="D790" s="8" t="s">
        <v>655</v>
      </c>
      <c r="E790" s="8">
        <v>3</v>
      </c>
      <c r="F790" s="8" t="s">
        <v>656</v>
      </c>
      <c r="G790" s="8">
        <v>2</v>
      </c>
      <c r="H790" s="8" t="s">
        <v>657</v>
      </c>
      <c r="I790" s="8">
        <v>3</v>
      </c>
      <c r="J790" s="8" t="s">
        <v>658</v>
      </c>
      <c r="K790" s="8">
        <v>3</v>
      </c>
      <c r="L790" s="8" t="s">
        <v>1214</v>
      </c>
      <c r="M790" s="8">
        <v>3</v>
      </c>
      <c r="N790" s="8" t="s">
        <v>371</v>
      </c>
      <c r="O790" s="8" t="s">
        <v>1170</v>
      </c>
      <c r="P790" s="8" t="s">
        <v>1249</v>
      </c>
      <c r="Q790" s="114" t="s">
        <v>1248</v>
      </c>
      <c r="R790" s="114" t="s">
        <v>1248</v>
      </c>
      <c r="S790" s="8"/>
    </row>
    <row r="791" spans="1:19" ht="18" customHeight="1" x14ac:dyDescent="0.3">
      <c r="A791" s="8" t="s">
        <v>1247</v>
      </c>
      <c r="B791" s="8" t="s">
        <v>1248</v>
      </c>
      <c r="C791" s="8" t="s">
        <v>1248</v>
      </c>
      <c r="D791" s="8" t="s">
        <v>655</v>
      </c>
      <c r="E791" s="8">
        <v>3</v>
      </c>
      <c r="F791" s="8" t="s">
        <v>656</v>
      </c>
      <c r="G791" s="8">
        <v>2</v>
      </c>
      <c r="H791" s="8" t="s">
        <v>657</v>
      </c>
      <c r="I791" s="8">
        <v>3</v>
      </c>
      <c r="J791" s="8" t="s">
        <v>658</v>
      </c>
      <c r="K791" s="8">
        <v>3</v>
      </c>
      <c r="L791" s="8" t="s">
        <v>1214</v>
      </c>
      <c r="M791" s="8">
        <v>3</v>
      </c>
      <c r="N791" s="8" t="s">
        <v>371</v>
      </c>
      <c r="O791" s="8" t="s">
        <v>1171</v>
      </c>
      <c r="P791" s="8" t="s">
        <v>1249</v>
      </c>
      <c r="Q791" s="114" t="s">
        <v>1248</v>
      </c>
      <c r="R791" s="114" t="s">
        <v>1248</v>
      </c>
      <c r="S791" s="8"/>
    </row>
    <row r="792" spans="1:19" ht="18" customHeight="1" x14ac:dyDescent="0.3">
      <c r="A792" s="8" t="s">
        <v>1247</v>
      </c>
      <c r="B792" s="8" t="s">
        <v>1248</v>
      </c>
      <c r="C792" s="8" t="s">
        <v>1248</v>
      </c>
      <c r="D792" s="8" t="s">
        <v>655</v>
      </c>
      <c r="E792" s="8">
        <v>3</v>
      </c>
      <c r="F792" s="8" t="s">
        <v>656</v>
      </c>
      <c r="G792" s="8">
        <v>2</v>
      </c>
      <c r="H792" s="8" t="s">
        <v>657</v>
      </c>
      <c r="I792" s="8">
        <v>3</v>
      </c>
      <c r="J792" s="8" t="s">
        <v>658</v>
      </c>
      <c r="K792" s="8">
        <v>3</v>
      </c>
      <c r="L792" s="8" t="s">
        <v>1214</v>
      </c>
      <c r="M792" s="8">
        <v>3</v>
      </c>
      <c r="N792" s="8" t="s">
        <v>371</v>
      </c>
      <c r="O792" s="8" t="s">
        <v>1172</v>
      </c>
      <c r="P792" s="8" t="s">
        <v>1249</v>
      </c>
      <c r="Q792" s="114" t="s">
        <v>1248</v>
      </c>
      <c r="R792" s="114" t="s">
        <v>1248</v>
      </c>
      <c r="S792" s="8"/>
    </row>
    <row r="793" spans="1:19" ht="18" customHeight="1" x14ac:dyDescent="0.3">
      <c r="A793" s="8" t="s">
        <v>1247</v>
      </c>
      <c r="B793" s="8" t="s">
        <v>1248</v>
      </c>
      <c r="C793" s="8" t="s">
        <v>1248</v>
      </c>
      <c r="D793" s="8" t="s">
        <v>655</v>
      </c>
      <c r="E793" s="8">
        <v>3</v>
      </c>
      <c r="F793" s="8" t="s">
        <v>656</v>
      </c>
      <c r="G793" s="8">
        <v>2</v>
      </c>
      <c r="H793" s="8" t="s">
        <v>657</v>
      </c>
      <c r="I793" s="8">
        <v>3</v>
      </c>
      <c r="J793" s="8" t="s">
        <v>658</v>
      </c>
      <c r="K793" s="8">
        <v>3</v>
      </c>
      <c r="L793" s="8" t="s">
        <v>1214</v>
      </c>
      <c r="M793" s="8">
        <v>3</v>
      </c>
      <c r="N793" s="8" t="s">
        <v>371</v>
      </c>
      <c r="O793" s="8" t="s">
        <v>1173</v>
      </c>
      <c r="P793" s="8" t="s">
        <v>1249</v>
      </c>
      <c r="Q793" s="114" t="s">
        <v>1248</v>
      </c>
      <c r="R793" s="114" t="s">
        <v>1248</v>
      </c>
      <c r="S793" s="8"/>
    </row>
    <row r="794" spans="1:19" ht="18" customHeight="1" x14ac:dyDescent="0.3">
      <c r="A794" s="124" t="s">
        <v>1247</v>
      </c>
      <c r="B794" s="124" t="s">
        <v>1248</v>
      </c>
      <c r="C794" s="124" t="s">
        <v>1248</v>
      </c>
      <c r="D794" s="124" t="s">
        <v>655</v>
      </c>
      <c r="E794" s="124">
        <v>3</v>
      </c>
      <c r="F794" s="124" t="s">
        <v>656</v>
      </c>
      <c r="G794" s="124">
        <v>2</v>
      </c>
      <c r="H794" s="124" t="s">
        <v>657</v>
      </c>
      <c r="I794" s="124">
        <v>3</v>
      </c>
      <c r="J794" s="124" t="s">
        <v>658</v>
      </c>
      <c r="K794" s="124">
        <v>3</v>
      </c>
      <c r="L794" s="124" t="s">
        <v>1214</v>
      </c>
      <c r="M794" s="124">
        <v>3</v>
      </c>
      <c r="N794" s="124" t="s">
        <v>371</v>
      </c>
      <c r="O794" s="124" t="s">
        <v>1174</v>
      </c>
      <c r="P794" s="124" t="s">
        <v>1249</v>
      </c>
      <c r="Q794" s="184" t="s">
        <v>1248</v>
      </c>
      <c r="R794" s="184" t="s">
        <v>1248</v>
      </c>
      <c r="S794" s="124"/>
    </row>
    <row r="795" spans="1:19" ht="18" customHeight="1" x14ac:dyDescent="0.3">
      <c r="A795" s="8" t="s">
        <v>1247</v>
      </c>
      <c r="B795" s="8" t="s">
        <v>1248</v>
      </c>
      <c r="C795" s="8" t="s">
        <v>1248</v>
      </c>
      <c r="D795" s="8" t="s">
        <v>655</v>
      </c>
      <c r="E795" s="8">
        <v>3</v>
      </c>
      <c r="F795" s="8" t="s">
        <v>656</v>
      </c>
      <c r="G795" s="8">
        <v>2</v>
      </c>
      <c r="H795" s="8" t="s">
        <v>657</v>
      </c>
      <c r="I795" s="8">
        <v>3</v>
      </c>
      <c r="J795" s="8" t="s">
        <v>658</v>
      </c>
      <c r="K795" s="8">
        <v>3</v>
      </c>
      <c r="L795" s="8" t="s">
        <v>1214</v>
      </c>
      <c r="M795" s="8">
        <v>3</v>
      </c>
      <c r="N795" s="8" t="s">
        <v>371</v>
      </c>
      <c r="O795" s="8" t="s">
        <v>1175</v>
      </c>
      <c r="P795" s="8" t="s">
        <v>1249</v>
      </c>
      <c r="Q795" s="114" t="s">
        <v>1248</v>
      </c>
      <c r="R795" s="114" t="s">
        <v>1248</v>
      </c>
      <c r="S795" s="8"/>
    </row>
    <row r="796" spans="1:19" ht="18" customHeight="1" x14ac:dyDescent="0.3">
      <c r="A796" s="8" t="s">
        <v>1247</v>
      </c>
      <c r="B796" s="8" t="s">
        <v>1248</v>
      </c>
      <c r="C796" s="8" t="s">
        <v>1248</v>
      </c>
      <c r="D796" s="8" t="s">
        <v>655</v>
      </c>
      <c r="E796" s="8">
        <v>3</v>
      </c>
      <c r="F796" s="8" t="s">
        <v>656</v>
      </c>
      <c r="G796" s="8">
        <v>2</v>
      </c>
      <c r="H796" s="8" t="s">
        <v>657</v>
      </c>
      <c r="I796" s="8">
        <v>3</v>
      </c>
      <c r="J796" s="8" t="s">
        <v>658</v>
      </c>
      <c r="K796" s="8">
        <v>3</v>
      </c>
      <c r="L796" s="8" t="s">
        <v>1214</v>
      </c>
      <c r="M796" s="8">
        <v>3</v>
      </c>
      <c r="N796" s="8" t="s">
        <v>371</v>
      </c>
      <c r="O796" s="8" t="s">
        <v>1176</v>
      </c>
      <c r="P796" s="8" t="s">
        <v>1249</v>
      </c>
      <c r="Q796" s="114" t="s">
        <v>1248</v>
      </c>
      <c r="R796" s="114" t="s">
        <v>1248</v>
      </c>
      <c r="S796" s="8"/>
    </row>
    <row r="797" spans="1:19" ht="18" customHeight="1" x14ac:dyDescent="0.3">
      <c r="A797" s="8" t="s">
        <v>1247</v>
      </c>
      <c r="B797" s="8" t="s">
        <v>1248</v>
      </c>
      <c r="C797" s="8" t="s">
        <v>1248</v>
      </c>
      <c r="D797" s="8" t="s">
        <v>655</v>
      </c>
      <c r="E797" s="8">
        <v>3</v>
      </c>
      <c r="F797" s="8" t="s">
        <v>656</v>
      </c>
      <c r="G797" s="8">
        <v>2</v>
      </c>
      <c r="H797" s="8" t="s">
        <v>657</v>
      </c>
      <c r="I797" s="8">
        <v>3</v>
      </c>
      <c r="J797" s="8" t="s">
        <v>658</v>
      </c>
      <c r="K797" s="8">
        <v>3</v>
      </c>
      <c r="L797" s="8" t="s">
        <v>1214</v>
      </c>
      <c r="M797" s="8">
        <v>3</v>
      </c>
      <c r="N797" s="8" t="s">
        <v>371</v>
      </c>
      <c r="O797" s="8" t="s">
        <v>1180</v>
      </c>
      <c r="P797" s="8" t="s">
        <v>1249</v>
      </c>
      <c r="Q797" s="114" t="s">
        <v>1248</v>
      </c>
      <c r="R797" s="114" t="s">
        <v>1248</v>
      </c>
      <c r="S797" s="8"/>
    </row>
    <row r="798" spans="1:19" ht="18" customHeight="1" x14ac:dyDescent="0.3">
      <c r="A798" s="8" t="s">
        <v>1247</v>
      </c>
      <c r="B798" s="8" t="s">
        <v>1248</v>
      </c>
      <c r="C798" s="8" t="s">
        <v>1248</v>
      </c>
      <c r="D798" s="8" t="s">
        <v>655</v>
      </c>
      <c r="E798" s="8">
        <v>3</v>
      </c>
      <c r="F798" s="8" t="s">
        <v>656</v>
      </c>
      <c r="G798" s="8">
        <v>2</v>
      </c>
      <c r="H798" s="8" t="s">
        <v>657</v>
      </c>
      <c r="I798" s="8">
        <v>3</v>
      </c>
      <c r="J798" s="8" t="s">
        <v>658</v>
      </c>
      <c r="K798" s="8">
        <v>3</v>
      </c>
      <c r="L798" s="8" t="s">
        <v>1214</v>
      </c>
      <c r="M798" s="8">
        <v>3</v>
      </c>
      <c r="N798" s="8" t="s">
        <v>371</v>
      </c>
      <c r="O798" s="8" t="s">
        <v>1181</v>
      </c>
      <c r="P798" s="8" t="s">
        <v>1249</v>
      </c>
      <c r="Q798" s="114" t="s">
        <v>1248</v>
      </c>
      <c r="R798" s="114" t="s">
        <v>1248</v>
      </c>
      <c r="S798" s="8"/>
    </row>
    <row r="799" spans="1:19" ht="18" customHeight="1" x14ac:dyDescent="0.3">
      <c r="A799" s="8" t="s">
        <v>1247</v>
      </c>
      <c r="B799" s="8" t="s">
        <v>1248</v>
      </c>
      <c r="C799" s="8" t="s">
        <v>1248</v>
      </c>
      <c r="D799" s="8" t="s">
        <v>655</v>
      </c>
      <c r="E799" s="8">
        <v>3</v>
      </c>
      <c r="F799" s="8" t="s">
        <v>656</v>
      </c>
      <c r="G799" s="8">
        <v>2</v>
      </c>
      <c r="H799" s="8" t="s">
        <v>657</v>
      </c>
      <c r="I799" s="8">
        <v>3</v>
      </c>
      <c r="J799" s="8" t="s">
        <v>658</v>
      </c>
      <c r="K799" s="8">
        <v>3</v>
      </c>
      <c r="L799" s="8" t="s">
        <v>1214</v>
      </c>
      <c r="M799" s="8">
        <v>3</v>
      </c>
      <c r="N799" s="8" t="s">
        <v>371</v>
      </c>
      <c r="O799" s="8" t="s">
        <v>1182</v>
      </c>
      <c r="P799" s="8" t="s">
        <v>1249</v>
      </c>
      <c r="Q799" s="114" t="s">
        <v>1248</v>
      </c>
      <c r="R799" s="114" t="s">
        <v>1248</v>
      </c>
      <c r="S799" s="8"/>
    </row>
    <row r="800" spans="1:19" ht="18" customHeight="1" x14ac:dyDescent="0.3">
      <c r="A800" s="8" t="s">
        <v>1247</v>
      </c>
      <c r="B800" s="8" t="s">
        <v>1248</v>
      </c>
      <c r="C800" s="8" t="s">
        <v>1248</v>
      </c>
      <c r="D800" s="8" t="s">
        <v>655</v>
      </c>
      <c r="E800" s="8">
        <v>3</v>
      </c>
      <c r="F800" s="8" t="s">
        <v>656</v>
      </c>
      <c r="G800" s="8">
        <v>2</v>
      </c>
      <c r="H800" s="8" t="s">
        <v>657</v>
      </c>
      <c r="I800" s="8">
        <v>3</v>
      </c>
      <c r="J800" s="8" t="s">
        <v>658</v>
      </c>
      <c r="K800" s="8">
        <v>3</v>
      </c>
      <c r="L800" s="8" t="s">
        <v>1214</v>
      </c>
      <c r="M800" s="8">
        <v>3</v>
      </c>
      <c r="N800" s="8" t="s">
        <v>371</v>
      </c>
      <c r="O800" s="8" t="s">
        <v>1183</v>
      </c>
      <c r="P800" s="8" t="s">
        <v>1249</v>
      </c>
      <c r="Q800" s="114" t="s">
        <v>1248</v>
      </c>
      <c r="R800" s="114" t="s">
        <v>1248</v>
      </c>
      <c r="S800" s="8"/>
    </row>
    <row r="801" spans="1:19" ht="18" customHeight="1" x14ac:dyDescent="0.3">
      <c r="A801" s="8" t="s">
        <v>1247</v>
      </c>
      <c r="B801" s="8" t="s">
        <v>1248</v>
      </c>
      <c r="C801" s="8" t="s">
        <v>1248</v>
      </c>
      <c r="D801" s="8" t="s">
        <v>655</v>
      </c>
      <c r="E801" s="8">
        <v>3</v>
      </c>
      <c r="F801" s="8" t="s">
        <v>656</v>
      </c>
      <c r="G801" s="8">
        <v>2</v>
      </c>
      <c r="H801" s="8" t="s">
        <v>657</v>
      </c>
      <c r="I801" s="8">
        <v>3</v>
      </c>
      <c r="J801" s="8" t="s">
        <v>658</v>
      </c>
      <c r="K801" s="8">
        <v>3</v>
      </c>
      <c r="L801" s="8" t="s">
        <v>1214</v>
      </c>
      <c r="M801" s="8">
        <v>3</v>
      </c>
      <c r="N801" s="8" t="s">
        <v>78</v>
      </c>
      <c r="O801" s="8" t="s">
        <v>1189</v>
      </c>
      <c r="P801" s="8" t="s">
        <v>1249</v>
      </c>
      <c r="Q801" s="114" t="s">
        <v>1248</v>
      </c>
      <c r="R801" s="114" t="s">
        <v>1248</v>
      </c>
      <c r="S801" s="8"/>
    </row>
    <row r="802" spans="1:19" ht="18" customHeight="1" x14ac:dyDescent="0.3">
      <c r="A802" s="8" t="s">
        <v>1250</v>
      </c>
      <c r="B802" s="8" t="s">
        <v>1251</v>
      </c>
      <c r="C802" s="8" t="s">
        <v>1251</v>
      </c>
      <c r="D802" s="8" t="s">
        <v>661</v>
      </c>
      <c r="E802" s="8">
        <v>2</v>
      </c>
      <c r="F802" s="8" t="s">
        <v>1213</v>
      </c>
      <c r="G802" s="8">
        <v>1</v>
      </c>
      <c r="H802" s="8" t="s">
        <v>1252</v>
      </c>
      <c r="I802" s="8">
        <v>1</v>
      </c>
      <c r="J802" s="8" t="s">
        <v>658</v>
      </c>
      <c r="K802" s="8">
        <v>3</v>
      </c>
      <c r="L802" s="8" t="s">
        <v>25</v>
      </c>
      <c r="M802" s="8">
        <v>2</v>
      </c>
      <c r="N802" s="8" t="s">
        <v>317</v>
      </c>
      <c r="O802" s="8" t="s">
        <v>1064</v>
      </c>
      <c r="P802" s="8" t="s">
        <v>1253</v>
      </c>
      <c r="Q802" s="114" t="s">
        <v>1251</v>
      </c>
      <c r="R802" s="114" t="s">
        <v>1251</v>
      </c>
      <c r="S802" s="8"/>
    </row>
    <row r="803" spans="1:19" ht="18" customHeight="1" x14ac:dyDescent="0.3">
      <c r="A803" s="8" t="s">
        <v>1250</v>
      </c>
      <c r="B803" s="8" t="s">
        <v>1251</v>
      </c>
      <c r="C803" s="8" t="s">
        <v>1251</v>
      </c>
      <c r="D803" s="8" t="s">
        <v>661</v>
      </c>
      <c r="E803" s="8">
        <v>2</v>
      </c>
      <c r="F803" s="8" t="s">
        <v>1213</v>
      </c>
      <c r="G803" s="8">
        <v>1</v>
      </c>
      <c r="H803" s="8" t="s">
        <v>1252</v>
      </c>
      <c r="I803" s="8">
        <v>1</v>
      </c>
      <c r="J803" s="8" t="s">
        <v>658</v>
      </c>
      <c r="K803" s="8">
        <v>3</v>
      </c>
      <c r="L803" s="8" t="s">
        <v>25</v>
      </c>
      <c r="M803" s="8">
        <v>2</v>
      </c>
      <c r="N803" s="8" t="s">
        <v>317</v>
      </c>
      <c r="O803" s="8" t="s">
        <v>1066</v>
      </c>
      <c r="P803" s="8" t="s">
        <v>1253</v>
      </c>
      <c r="Q803" s="114" t="s">
        <v>1251</v>
      </c>
      <c r="R803" s="114" t="s">
        <v>1251</v>
      </c>
      <c r="S803" s="8"/>
    </row>
    <row r="804" spans="1:19" ht="18" customHeight="1" x14ac:dyDescent="0.3">
      <c r="A804" s="8" t="s">
        <v>1250</v>
      </c>
      <c r="B804" s="8" t="s">
        <v>1251</v>
      </c>
      <c r="C804" s="8" t="s">
        <v>1251</v>
      </c>
      <c r="D804" s="8" t="s">
        <v>661</v>
      </c>
      <c r="E804" s="8">
        <v>2</v>
      </c>
      <c r="F804" s="8" t="s">
        <v>1213</v>
      </c>
      <c r="G804" s="8">
        <v>1</v>
      </c>
      <c r="H804" s="8" t="s">
        <v>1252</v>
      </c>
      <c r="I804" s="8">
        <v>1</v>
      </c>
      <c r="J804" s="8" t="s">
        <v>658</v>
      </c>
      <c r="K804" s="8">
        <v>3</v>
      </c>
      <c r="L804" s="8" t="s">
        <v>25</v>
      </c>
      <c r="M804" s="8">
        <v>2</v>
      </c>
      <c r="N804" s="8" t="s">
        <v>317</v>
      </c>
      <c r="O804" s="8" t="s">
        <v>1100</v>
      </c>
      <c r="P804" s="8" t="s">
        <v>1253</v>
      </c>
      <c r="Q804" s="114" t="s">
        <v>1251</v>
      </c>
      <c r="R804" s="114" t="s">
        <v>1251</v>
      </c>
      <c r="S804" s="8"/>
    </row>
    <row r="805" spans="1:19" ht="18" customHeight="1" x14ac:dyDescent="0.3">
      <c r="A805" s="8" t="s">
        <v>1250</v>
      </c>
      <c r="B805" s="8" t="s">
        <v>1251</v>
      </c>
      <c r="C805" s="8" t="s">
        <v>1251</v>
      </c>
      <c r="D805" s="8" t="s">
        <v>661</v>
      </c>
      <c r="E805" s="8">
        <v>2</v>
      </c>
      <c r="F805" s="8" t="s">
        <v>1213</v>
      </c>
      <c r="G805" s="8">
        <v>1</v>
      </c>
      <c r="H805" s="8" t="s">
        <v>1252</v>
      </c>
      <c r="I805" s="8">
        <v>1</v>
      </c>
      <c r="J805" s="8" t="s">
        <v>658</v>
      </c>
      <c r="K805" s="8">
        <v>3</v>
      </c>
      <c r="L805" s="8" t="s">
        <v>25</v>
      </c>
      <c r="M805" s="8">
        <v>2</v>
      </c>
      <c r="N805" s="8" t="s">
        <v>317</v>
      </c>
      <c r="O805" s="8" t="s">
        <v>1101</v>
      </c>
      <c r="P805" s="8" t="s">
        <v>1253</v>
      </c>
      <c r="Q805" s="114" t="s">
        <v>1251</v>
      </c>
      <c r="R805" s="114" t="s">
        <v>1251</v>
      </c>
      <c r="S805" s="8"/>
    </row>
    <row r="806" spans="1:19" ht="18" customHeight="1" x14ac:dyDescent="0.3">
      <c r="A806" s="8" t="s">
        <v>1250</v>
      </c>
      <c r="B806" s="8" t="s">
        <v>1251</v>
      </c>
      <c r="C806" s="8" t="s">
        <v>1251</v>
      </c>
      <c r="D806" s="8" t="s">
        <v>661</v>
      </c>
      <c r="E806" s="8">
        <v>2</v>
      </c>
      <c r="F806" s="8" t="s">
        <v>1213</v>
      </c>
      <c r="G806" s="8">
        <v>1</v>
      </c>
      <c r="H806" s="8" t="s">
        <v>1252</v>
      </c>
      <c r="I806" s="8">
        <v>1</v>
      </c>
      <c r="J806" s="8" t="s">
        <v>658</v>
      </c>
      <c r="K806" s="8">
        <v>3</v>
      </c>
      <c r="L806" s="8" t="s">
        <v>25</v>
      </c>
      <c r="M806" s="8">
        <v>2</v>
      </c>
      <c r="N806" s="8" t="s">
        <v>317</v>
      </c>
      <c r="O806" s="8" t="s">
        <v>1105</v>
      </c>
      <c r="P806" s="8" t="s">
        <v>1253</v>
      </c>
      <c r="Q806" s="114" t="s">
        <v>1251</v>
      </c>
      <c r="R806" s="114" t="s">
        <v>1251</v>
      </c>
      <c r="S806" s="8"/>
    </row>
    <row r="807" spans="1:19" ht="18" customHeight="1" x14ac:dyDescent="0.3">
      <c r="A807" s="8" t="s">
        <v>1250</v>
      </c>
      <c r="B807" s="8" t="s">
        <v>1251</v>
      </c>
      <c r="C807" s="8" t="s">
        <v>1251</v>
      </c>
      <c r="D807" s="8" t="s">
        <v>661</v>
      </c>
      <c r="E807" s="8">
        <v>2</v>
      </c>
      <c r="F807" s="8" t="s">
        <v>1213</v>
      </c>
      <c r="G807" s="8">
        <v>1</v>
      </c>
      <c r="H807" s="8" t="s">
        <v>1252</v>
      </c>
      <c r="I807" s="8">
        <v>1</v>
      </c>
      <c r="J807" s="8" t="s">
        <v>658</v>
      </c>
      <c r="K807" s="8">
        <v>3</v>
      </c>
      <c r="L807" s="8" t="s">
        <v>25</v>
      </c>
      <c r="M807" s="8">
        <v>2</v>
      </c>
      <c r="N807" s="8" t="s">
        <v>317</v>
      </c>
      <c r="O807" s="8" t="s">
        <v>1106</v>
      </c>
      <c r="P807" s="8" t="s">
        <v>1253</v>
      </c>
      <c r="Q807" s="114" t="s">
        <v>1251</v>
      </c>
      <c r="R807" s="114" t="s">
        <v>1251</v>
      </c>
      <c r="S807" s="8"/>
    </row>
    <row r="808" spans="1:19" ht="18" customHeight="1" x14ac:dyDescent="0.3">
      <c r="A808" s="8" t="s">
        <v>1250</v>
      </c>
      <c r="B808" s="8" t="s">
        <v>1251</v>
      </c>
      <c r="C808" s="8" t="s">
        <v>1251</v>
      </c>
      <c r="D808" s="8" t="s">
        <v>661</v>
      </c>
      <c r="E808" s="8">
        <v>2</v>
      </c>
      <c r="F808" s="8" t="s">
        <v>1213</v>
      </c>
      <c r="G808" s="8">
        <v>1</v>
      </c>
      <c r="H808" s="8" t="s">
        <v>1252</v>
      </c>
      <c r="I808" s="8">
        <v>1</v>
      </c>
      <c r="J808" s="8" t="s">
        <v>658</v>
      </c>
      <c r="K808" s="8">
        <v>3</v>
      </c>
      <c r="L808" s="8" t="s">
        <v>25</v>
      </c>
      <c r="M808" s="8">
        <v>2</v>
      </c>
      <c r="N808" s="8" t="s">
        <v>317</v>
      </c>
      <c r="O808" s="8" t="s">
        <v>1107</v>
      </c>
      <c r="P808" s="8" t="s">
        <v>1253</v>
      </c>
      <c r="Q808" s="114" t="s">
        <v>1251</v>
      </c>
      <c r="R808" s="114" t="s">
        <v>1251</v>
      </c>
      <c r="S808" s="8"/>
    </row>
    <row r="809" spans="1:19" ht="18" customHeight="1" x14ac:dyDescent="0.3">
      <c r="A809" s="8" t="s">
        <v>1250</v>
      </c>
      <c r="B809" s="8" t="s">
        <v>1251</v>
      </c>
      <c r="C809" s="8" t="s">
        <v>1251</v>
      </c>
      <c r="D809" s="8" t="s">
        <v>661</v>
      </c>
      <c r="E809" s="8">
        <v>2</v>
      </c>
      <c r="F809" s="8" t="s">
        <v>1213</v>
      </c>
      <c r="G809" s="8">
        <v>1</v>
      </c>
      <c r="H809" s="8" t="s">
        <v>1252</v>
      </c>
      <c r="I809" s="8">
        <v>1</v>
      </c>
      <c r="J809" s="8" t="s">
        <v>658</v>
      </c>
      <c r="K809" s="8">
        <v>3</v>
      </c>
      <c r="L809" s="8" t="s">
        <v>25</v>
      </c>
      <c r="M809" s="8">
        <v>2</v>
      </c>
      <c r="N809" s="8" t="s">
        <v>317</v>
      </c>
      <c r="O809" s="8" t="s">
        <v>1108</v>
      </c>
      <c r="P809" s="8" t="s">
        <v>1253</v>
      </c>
      <c r="Q809" s="114" t="s">
        <v>1251</v>
      </c>
      <c r="R809" s="114" t="s">
        <v>1251</v>
      </c>
      <c r="S809" s="8"/>
    </row>
    <row r="810" spans="1:19" ht="18" customHeight="1" x14ac:dyDescent="0.3">
      <c r="A810" s="8" t="s">
        <v>1250</v>
      </c>
      <c r="B810" s="8" t="s">
        <v>1251</v>
      </c>
      <c r="C810" s="8" t="s">
        <v>1251</v>
      </c>
      <c r="D810" s="8" t="s">
        <v>661</v>
      </c>
      <c r="E810" s="8">
        <v>2</v>
      </c>
      <c r="F810" s="8" t="s">
        <v>1213</v>
      </c>
      <c r="G810" s="8">
        <v>1</v>
      </c>
      <c r="H810" s="8" t="s">
        <v>1252</v>
      </c>
      <c r="I810" s="8">
        <v>1</v>
      </c>
      <c r="J810" s="8" t="s">
        <v>658</v>
      </c>
      <c r="K810" s="8">
        <v>3</v>
      </c>
      <c r="L810" s="8" t="s">
        <v>25</v>
      </c>
      <c r="M810" s="8">
        <v>2</v>
      </c>
      <c r="N810" s="8" t="s">
        <v>317</v>
      </c>
      <c r="O810" s="8" t="s">
        <v>1109</v>
      </c>
      <c r="P810" s="8" t="s">
        <v>1253</v>
      </c>
      <c r="Q810" s="114" t="s">
        <v>1251</v>
      </c>
      <c r="R810" s="114" t="s">
        <v>1251</v>
      </c>
      <c r="S810" s="8"/>
    </row>
    <row r="811" spans="1:19" ht="18" customHeight="1" x14ac:dyDescent="0.3">
      <c r="A811" s="8" t="s">
        <v>1250</v>
      </c>
      <c r="B811" s="8" t="s">
        <v>1251</v>
      </c>
      <c r="C811" s="8" t="s">
        <v>1251</v>
      </c>
      <c r="D811" s="8" t="s">
        <v>661</v>
      </c>
      <c r="E811" s="8">
        <v>2</v>
      </c>
      <c r="F811" s="8" t="s">
        <v>1213</v>
      </c>
      <c r="G811" s="8">
        <v>1</v>
      </c>
      <c r="H811" s="8" t="s">
        <v>1252</v>
      </c>
      <c r="I811" s="8">
        <v>1</v>
      </c>
      <c r="J811" s="8" t="s">
        <v>658</v>
      </c>
      <c r="K811" s="8">
        <v>3</v>
      </c>
      <c r="L811" s="8" t="s">
        <v>25</v>
      </c>
      <c r="M811" s="8">
        <v>2</v>
      </c>
      <c r="N811" s="8" t="s">
        <v>317</v>
      </c>
      <c r="O811" s="8" t="s">
        <v>1110</v>
      </c>
      <c r="P811" s="8" t="s">
        <v>1253</v>
      </c>
      <c r="Q811" s="114" t="s">
        <v>1251</v>
      </c>
      <c r="R811" s="114" t="s">
        <v>1251</v>
      </c>
      <c r="S811" s="8"/>
    </row>
    <row r="812" spans="1:19" ht="18" customHeight="1" x14ac:dyDescent="0.3">
      <c r="A812" s="8" t="s">
        <v>1250</v>
      </c>
      <c r="B812" s="8" t="s">
        <v>1251</v>
      </c>
      <c r="C812" s="8" t="s">
        <v>1251</v>
      </c>
      <c r="D812" s="8" t="s">
        <v>661</v>
      </c>
      <c r="E812" s="8">
        <v>2</v>
      </c>
      <c r="F812" s="8" t="s">
        <v>1213</v>
      </c>
      <c r="G812" s="8">
        <v>1</v>
      </c>
      <c r="H812" s="8" t="s">
        <v>1252</v>
      </c>
      <c r="I812" s="8">
        <v>1</v>
      </c>
      <c r="J812" s="8" t="s">
        <v>658</v>
      </c>
      <c r="K812" s="8">
        <v>3</v>
      </c>
      <c r="L812" s="8" t="s">
        <v>25</v>
      </c>
      <c r="M812" s="8">
        <v>2</v>
      </c>
      <c r="N812" s="8" t="s">
        <v>317</v>
      </c>
      <c r="O812" s="8" t="s">
        <v>1153</v>
      </c>
      <c r="P812" s="8" t="s">
        <v>1253</v>
      </c>
      <c r="Q812" s="114" t="s">
        <v>1251</v>
      </c>
      <c r="R812" s="114" t="s">
        <v>1251</v>
      </c>
      <c r="S812" s="8"/>
    </row>
    <row r="813" spans="1:19" ht="18" customHeight="1" x14ac:dyDescent="0.3">
      <c r="A813" s="8" t="s">
        <v>1250</v>
      </c>
      <c r="B813" s="8" t="s">
        <v>1251</v>
      </c>
      <c r="C813" s="8" t="s">
        <v>1251</v>
      </c>
      <c r="D813" s="8" t="s">
        <v>661</v>
      </c>
      <c r="E813" s="8">
        <v>2</v>
      </c>
      <c r="F813" s="8" t="s">
        <v>1213</v>
      </c>
      <c r="G813" s="8">
        <v>1</v>
      </c>
      <c r="H813" s="8" t="s">
        <v>1252</v>
      </c>
      <c r="I813" s="8">
        <v>1</v>
      </c>
      <c r="J813" s="8" t="s">
        <v>658</v>
      </c>
      <c r="K813" s="8">
        <v>3</v>
      </c>
      <c r="L813" s="8" t="s">
        <v>25</v>
      </c>
      <c r="M813" s="8">
        <v>2</v>
      </c>
      <c r="N813" s="8" t="s">
        <v>317</v>
      </c>
      <c r="O813" s="8" t="s">
        <v>1154</v>
      </c>
      <c r="P813" s="8" t="s">
        <v>1253</v>
      </c>
      <c r="Q813" s="114" t="s">
        <v>1251</v>
      </c>
      <c r="R813" s="114" t="s">
        <v>1251</v>
      </c>
      <c r="S813" s="8"/>
    </row>
    <row r="814" spans="1:19" ht="18" customHeight="1" x14ac:dyDescent="0.3">
      <c r="A814" s="8" t="s">
        <v>1250</v>
      </c>
      <c r="B814" s="8" t="s">
        <v>1251</v>
      </c>
      <c r="C814" s="8" t="s">
        <v>1251</v>
      </c>
      <c r="D814" s="8" t="s">
        <v>661</v>
      </c>
      <c r="E814" s="8">
        <v>2</v>
      </c>
      <c r="F814" s="8" t="s">
        <v>1213</v>
      </c>
      <c r="G814" s="8">
        <v>1</v>
      </c>
      <c r="H814" s="8" t="s">
        <v>1252</v>
      </c>
      <c r="I814" s="8">
        <v>1</v>
      </c>
      <c r="J814" s="8" t="s">
        <v>658</v>
      </c>
      <c r="K814" s="8">
        <v>3</v>
      </c>
      <c r="L814" s="8" t="s">
        <v>25</v>
      </c>
      <c r="M814" s="8">
        <v>2</v>
      </c>
      <c r="N814" s="8" t="s">
        <v>317</v>
      </c>
      <c r="O814" s="8" t="s">
        <v>1179</v>
      </c>
      <c r="P814" s="8" t="s">
        <v>1253</v>
      </c>
      <c r="Q814" s="114" t="s">
        <v>1251</v>
      </c>
      <c r="R814" s="114" t="s">
        <v>1251</v>
      </c>
      <c r="S814" s="8"/>
    </row>
    <row r="815" spans="1:19" ht="18" customHeight="1" x14ac:dyDescent="0.3">
      <c r="A815" s="8" t="s">
        <v>1250</v>
      </c>
      <c r="B815" s="8" t="s">
        <v>1251</v>
      </c>
      <c r="C815" s="8" t="s">
        <v>1251</v>
      </c>
      <c r="D815" s="8" t="s">
        <v>661</v>
      </c>
      <c r="E815" s="8">
        <v>2</v>
      </c>
      <c r="F815" s="8" t="s">
        <v>1213</v>
      </c>
      <c r="G815" s="8">
        <v>1</v>
      </c>
      <c r="H815" s="8" t="s">
        <v>1252</v>
      </c>
      <c r="I815" s="8">
        <v>1</v>
      </c>
      <c r="J815" s="8" t="s">
        <v>658</v>
      </c>
      <c r="K815" s="8">
        <v>3</v>
      </c>
      <c r="L815" s="8" t="s">
        <v>25</v>
      </c>
      <c r="M815" s="8">
        <v>2</v>
      </c>
      <c r="N815" s="8" t="s">
        <v>78</v>
      </c>
      <c r="O815" s="8" t="s">
        <v>1097</v>
      </c>
      <c r="P815" s="8" t="s">
        <v>1253</v>
      </c>
      <c r="Q815" s="114" t="s">
        <v>1251</v>
      </c>
      <c r="R815" s="114" t="s">
        <v>1251</v>
      </c>
      <c r="S815" s="8"/>
    </row>
    <row r="816" spans="1:19" ht="18" customHeight="1" x14ac:dyDescent="0.3">
      <c r="A816" s="8" t="s">
        <v>1250</v>
      </c>
      <c r="B816" s="8" t="s">
        <v>1251</v>
      </c>
      <c r="C816" s="8" t="s">
        <v>1251</v>
      </c>
      <c r="D816" s="8" t="s">
        <v>661</v>
      </c>
      <c r="E816" s="8">
        <v>2</v>
      </c>
      <c r="F816" s="8" t="s">
        <v>1213</v>
      </c>
      <c r="G816" s="8">
        <v>1</v>
      </c>
      <c r="H816" s="8" t="s">
        <v>1252</v>
      </c>
      <c r="I816" s="8">
        <v>1</v>
      </c>
      <c r="J816" s="8" t="s">
        <v>658</v>
      </c>
      <c r="K816" s="8">
        <v>3</v>
      </c>
      <c r="L816" s="8" t="s">
        <v>25</v>
      </c>
      <c r="M816" s="8">
        <v>2</v>
      </c>
      <c r="N816" s="8" t="s">
        <v>319</v>
      </c>
      <c r="O816" s="8" t="s">
        <v>1102</v>
      </c>
      <c r="P816" s="8" t="s">
        <v>1253</v>
      </c>
      <c r="Q816" s="114" t="s">
        <v>1251</v>
      </c>
      <c r="R816" s="114" t="s">
        <v>1251</v>
      </c>
      <c r="S816" s="8"/>
    </row>
    <row r="817" spans="1:19" ht="18" customHeight="1" x14ac:dyDescent="0.3">
      <c r="A817" s="8" t="s">
        <v>1250</v>
      </c>
      <c r="B817" s="8" t="s">
        <v>1251</v>
      </c>
      <c r="C817" s="8" t="s">
        <v>1251</v>
      </c>
      <c r="D817" s="8" t="s">
        <v>661</v>
      </c>
      <c r="E817" s="8">
        <v>2</v>
      </c>
      <c r="F817" s="8" t="s">
        <v>1213</v>
      </c>
      <c r="G817" s="8">
        <v>1</v>
      </c>
      <c r="H817" s="8" t="s">
        <v>1252</v>
      </c>
      <c r="I817" s="8">
        <v>1</v>
      </c>
      <c r="J817" s="8" t="s">
        <v>658</v>
      </c>
      <c r="K817" s="8">
        <v>3</v>
      </c>
      <c r="L817" s="8" t="s">
        <v>25</v>
      </c>
      <c r="M817" s="8">
        <v>2</v>
      </c>
      <c r="N817" s="8" t="s">
        <v>318</v>
      </c>
      <c r="O817" s="8" t="s">
        <v>1150</v>
      </c>
      <c r="P817" s="8" t="s">
        <v>1253</v>
      </c>
      <c r="Q817" s="114" t="s">
        <v>1251</v>
      </c>
      <c r="R817" s="114" t="s">
        <v>1251</v>
      </c>
      <c r="S817" s="8"/>
    </row>
    <row r="818" spans="1:19" ht="18" customHeight="1" x14ac:dyDescent="0.3">
      <c r="A818" s="8" t="s">
        <v>1250</v>
      </c>
      <c r="B818" s="8" t="s">
        <v>1251</v>
      </c>
      <c r="C818" s="8" t="s">
        <v>1251</v>
      </c>
      <c r="D818" s="8" t="s">
        <v>661</v>
      </c>
      <c r="E818" s="8">
        <v>2</v>
      </c>
      <c r="F818" s="8" t="s">
        <v>1213</v>
      </c>
      <c r="G818" s="8">
        <v>1</v>
      </c>
      <c r="H818" s="8" t="s">
        <v>1252</v>
      </c>
      <c r="I818" s="8">
        <v>1</v>
      </c>
      <c r="J818" s="8" t="s">
        <v>658</v>
      </c>
      <c r="K818" s="8">
        <v>3</v>
      </c>
      <c r="L818" s="8" t="s">
        <v>25</v>
      </c>
      <c r="M818" s="8">
        <v>2</v>
      </c>
      <c r="N818" s="8" t="s">
        <v>321</v>
      </c>
      <c r="O818" s="8" t="s">
        <v>1162</v>
      </c>
      <c r="P818" s="8" t="s">
        <v>1253</v>
      </c>
      <c r="Q818" s="114" t="s">
        <v>1251</v>
      </c>
      <c r="R818" s="114" t="s">
        <v>1251</v>
      </c>
      <c r="S818" s="8"/>
    </row>
    <row r="819" spans="1:19" ht="18" customHeight="1" x14ac:dyDescent="0.3">
      <c r="A819" s="8" t="s">
        <v>1250</v>
      </c>
      <c r="B819" s="8" t="s">
        <v>1251</v>
      </c>
      <c r="C819" s="8" t="s">
        <v>1251</v>
      </c>
      <c r="D819" s="8" t="s">
        <v>661</v>
      </c>
      <c r="E819" s="8">
        <v>2</v>
      </c>
      <c r="F819" s="8" t="s">
        <v>1213</v>
      </c>
      <c r="G819" s="8">
        <v>1</v>
      </c>
      <c r="H819" s="8" t="s">
        <v>1252</v>
      </c>
      <c r="I819" s="8">
        <v>1</v>
      </c>
      <c r="J819" s="8" t="s">
        <v>658</v>
      </c>
      <c r="K819" s="8">
        <v>3</v>
      </c>
      <c r="L819" s="8" t="s">
        <v>25</v>
      </c>
      <c r="M819" s="8">
        <v>2</v>
      </c>
      <c r="N819" s="8" t="s">
        <v>321</v>
      </c>
      <c r="O819" s="8" t="s">
        <v>1177</v>
      </c>
      <c r="P819" s="8" t="s">
        <v>1253</v>
      </c>
      <c r="Q819" s="114" t="s">
        <v>1251</v>
      </c>
      <c r="R819" s="114" t="s">
        <v>1251</v>
      </c>
      <c r="S819" s="8"/>
    </row>
    <row r="820" spans="1:19" ht="18" customHeight="1" x14ac:dyDescent="0.3">
      <c r="A820" s="8" t="s">
        <v>1250</v>
      </c>
      <c r="B820" s="8" t="s">
        <v>1251</v>
      </c>
      <c r="C820" s="8" t="s">
        <v>1251</v>
      </c>
      <c r="D820" s="8" t="s">
        <v>661</v>
      </c>
      <c r="E820" s="8">
        <v>2</v>
      </c>
      <c r="F820" s="8" t="s">
        <v>1213</v>
      </c>
      <c r="G820" s="8">
        <v>1</v>
      </c>
      <c r="H820" s="8" t="s">
        <v>1252</v>
      </c>
      <c r="I820" s="8">
        <v>1</v>
      </c>
      <c r="J820" s="8" t="s">
        <v>658</v>
      </c>
      <c r="K820" s="8">
        <v>3</v>
      </c>
      <c r="L820" s="8" t="s">
        <v>25</v>
      </c>
      <c r="M820" s="8">
        <v>2</v>
      </c>
      <c r="N820" s="8" t="s">
        <v>321</v>
      </c>
      <c r="O820" s="8" t="s">
        <v>1178</v>
      </c>
      <c r="P820" s="8" t="s">
        <v>1253</v>
      </c>
      <c r="Q820" s="114" t="s">
        <v>1251</v>
      </c>
      <c r="R820" s="114" t="s">
        <v>1251</v>
      </c>
      <c r="S820" s="8"/>
    </row>
    <row r="821" spans="1:19" ht="18" customHeight="1" x14ac:dyDescent="0.3">
      <c r="A821" s="8" t="s">
        <v>1250</v>
      </c>
      <c r="B821" s="8" t="s">
        <v>1251</v>
      </c>
      <c r="C821" s="8" t="s">
        <v>1251</v>
      </c>
      <c r="D821" s="8" t="s">
        <v>661</v>
      </c>
      <c r="E821" s="8">
        <v>2</v>
      </c>
      <c r="F821" s="8" t="s">
        <v>1213</v>
      </c>
      <c r="G821" s="8">
        <v>1</v>
      </c>
      <c r="H821" s="8" t="s">
        <v>1252</v>
      </c>
      <c r="I821" s="8">
        <v>1</v>
      </c>
      <c r="J821" s="8" t="s">
        <v>658</v>
      </c>
      <c r="K821" s="8">
        <v>3</v>
      </c>
      <c r="L821" s="8" t="s">
        <v>25</v>
      </c>
      <c r="M821" s="8">
        <v>2</v>
      </c>
      <c r="N821" s="8" t="s">
        <v>371</v>
      </c>
      <c r="O821" s="8" t="s">
        <v>1163</v>
      </c>
      <c r="P821" s="8" t="s">
        <v>1253</v>
      </c>
      <c r="Q821" s="114" t="s">
        <v>1251</v>
      </c>
      <c r="R821" s="114" t="s">
        <v>1251</v>
      </c>
      <c r="S821" s="8"/>
    </row>
    <row r="822" spans="1:19" ht="18" customHeight="1" x14ac:dyDescent="0.3">
      <c r="A822" s="8" t="s">
        <v>1250</v>
      </c>
      <c r="B822" s="8" t="s">
        <v>1251</v>
      </c>
      <c r="C822" s="8" t="s">
        <v>1251</v>
      </c>
      <c r="D822" s="8" t="s">
        <v>661</v>
      </c>
      <c r="E822" s="8">
        <v>2</v>
      </c>
      <c r="F822" s="8" t="s">
        <v>1213</v>
      </c>
      <c r="G822" s="8">
        <v>1</v>
      </c>
      <c r="H822" s="8" t="s">
        <v>1252</v>
      </c>
      <c r="I822" s="8">
        <v>1</v>
      </c>
      <c r="J822" s="8" t="s">
        <v>658</v>
      </c>
      <c r="K822" s="8">
        <v>3</v>
      </c>
      <c r="L822" s="8" t="s">
        <v>25</v>
      </c>
      <c r="M822" s="8">
        <v>2</v>
      </c>
      <c r="N822" s="8" t="s">
        <v>371</v>
      </c>
      <c r="O822" s="8" t="s">
        <v>1164</v>
      </c>
      <c r="P822" s="8" t="s">
        <v>1253</v>
      </c>
      <c r="Q822" s="114" t="s">
        <v>1251</v>
      </c>
      <c r="R822" s="114" t="s">
        <v>1251</v>
      </c>
      <c r="S822" s="8"/>
    </row>
    <row r="823" spans="1:19" ht="18" customHeight="1" x14ac:dyDescent="0.3">
      <c r="A823" s="8" t="s">
        <v>1250</v>
      </c>
      <c r="B823" s="8" t="s">
        <v>1251</v>
      </c>
      <c r="C823" s="8" t="s">
        <v>1251</v>
      </c>
      <c r="D823" s="8" t="s">
        <v>661</v>
      </c>
      <c r="E823" s="8">
        <v>2</v>
      </c>
      <c r="F823" s="8" t="s">
        <v>1213</v>
      </c>
      <c r="G823" s="8">
        <v>1</v>
      </c>
      <c r="H823" s="8" t="s">
        <v>1252</v>
      </c>
      <c r="I823" s="8">
        <v>1</v>
      </c>
      <c r="J823" s="8" t="s">
        <v>658</v>
      </c>
      <c r="K823" s="8">
        <v>3</v>
      </c>
      <c r="L823" s="8" t="s">
        <v>25</v>
      </c>
      <c r="M823" s="8">
        <v>2</v>
      </c>
      <c r="N823" s="8" t="s">
        <v>371</v>
      </c>
      <c r="O823" s="8" t="s">
        <v>1165</v>
      </c>
      <c r="P823" s="8" t="s">
        <v>1253</v>
      </c>
      <c r="Q823" s="114" t="s">
        <v>1251</v>
      </c>
      <c r="R823" s="114" t="s">
        <v>1251</v>
      </c>
      <c r="S823" s="8"/>
    </row>
    <row r="824" spans="1:19" ht="18" customHeight="1" x14ac:dyDescent="0.3">
      <c r="A824" s="8" t="s">
        <v>1250</v>
      </c>
      <c r="B824" s="8" t="s">
        <v>1251</v>
      </c>
      <c r="C824" s="8" t="s">
        <v>1251</v>
      </c>
      <c r="D824" s="8" t="s">
        <v>661</v>
      </c>
      <c r="E824" s="8">
        <v>2</v>
      </c>
      <c r="F824" s="8" t="s">
        <v>1213</v>
      </c>
      <c r="G824" s="8">
        <v>1</v>
      </c>
      <c r="H824" s="8" t="s">
        <v>1252</v>
      </c>
      <c r="I824" s="8">
        <v>1</v>
      </c>
      <c r="J824" s="8" t="s">
        <v>658</v>
      </c>
      <c r="K824" s="8">
        <v>3</v>
      </c>
      <c r="L824" s="8" t="s">
        <v>25</v>
      </c>
      <c r="M824" s="8">
        <v>2</v>
      </c>
      <c r="N824" s="8" t="s">
        <v>371</v>
      </c>
      <c r="O824" s="8" t="s">
        <v>1166</v>
      </c>
      <c r="P824" s="8" t="s">
        <v>1253</v>
      </c>
      <c r="Q824" s="114" t="s">
        <v>1251</v>
      </c>
      <c r="R824" s="114" t="s">
        <v>1251</v>
      </c>
      <c r="S824" s="8"/>
    </row>
    <row r="825" spans="1:19" ht="18" customHeight="1" x14ac:dyDescent="0.3">
      <c r="A825" s="8" t="s">
        <v>1250</v>
      </c>
      <c r="B825" s="8" t="s">
        <v>1251</v>
      </c>
      <c r="C825" s="8" t="s">
        <v>1251</v>
      </c>
      <c r="D825" s="8" t="s">
        <v>661</v>
      </c>
      <c r="E825" s="8">
        <v>2</v>
      </c>
      <c r="F825" s="8" t="s">
        <v>1213</v>
      </c>
      <c r="G825" s="8">
        <v>1</v>
      </c>
      <c r="H825" s="8" t="s">
        <v>1252</v>
      </c>
      <c r="I825" s="8">
        <v>1</v>
      </c>
      <c r="J825" s="8" t="s">
        <v>658</v>
      </c>
      <c r="K825" s="8">
        <v>3</v>
      </c>
      <c r="L825" s="8" t="s">
        <v>25</v>
      </c>
      <c r="M825" s="8">
        <v>2</v>
      </c>
      <c r="N825" s="8" t="s">
        <v>371</v>
      </c>
      <c r="O825" s="8" t="s">
        <v>1167</v>
      </c>
      <c r="P825" s="8" t="s">
        <v>1253</v>
      </c>
      <c r="Q825" s="114" t="s">
        <v>1251</v>
      </c>
      <c r="R825" s="114" t="s">
        <v>1251</v>
      </c>
      <c r="S825" s="8"/>
    </row>
    <row r="826" spans="1:19" ht="18" customHeight="1" x14ac:dyDescent="0.3">
      <c r="A826" s="8" t="s">
        <v>1250</v>
      </c>
      <c r="B826" s="8" t="s">
        <v>1251</v>
      </c>
      <c r="C826" s="8" t="s">
        <v>1251</v>
      </c>
      <c r="D826" s="8" t="s">
        <v>661</v>
      </c>
      <c r="E826" s="8">
        <v>2</v>
      </c>
      <c r="F826" s="8" t="s">
        <v>1213</v>
      </c>
      <c r="G826" s="8">
        <v>1</v>
      </c>
      <c r="H826" s="8" t="s">
        <v>1252</v>
      </c>
      <c r="I826" s="8">
        <v>1</v>
      </c>
      <c r="J826" s="8" t="s">
        <v>658</v>
      </c>
      <c r="K826" s="8">
        <v>3</v>
      </c>
      <c r="L826" s="8" t="s">
        <v>25</v>
      </c>
      <c r="M826" s="8">
        <v>2</v>
      </c>
      <c r="N826" s="8" t="s">
        <v>371</v>
      </c>
      <c r="O826" s="8" t="s">
        <v>1168</v>
      </c>
      <c r="P826" s="8" t="s">
        <v>1253</v>
      </c>
      <c r="Q826" s="114" t="s">
        <v>1251</v>
      </c>
      <c r="R826" s="114" t="s">
        <v>1251</v>
      </c>
      <c r="S826" s="8"/>
    </row>
    <row r="827" spans="1:19" ht="18" customHeight="1" x14ac:dyDescent="0.3">
      <c r="A827" s="8" t="s">
        <v>1250</v>
      </c>
      <c r="B827" s="8" t="s">
        <v>1251</v>
      </c>
      <c r="C827" s="8" t="s">
        <v>1251</v>
      </c>
      <c r="D827" s="8" t="s">
        <v>661</v>
      </c>
      <c r="E827" s="8">
        <v>2</v>
      </c>
      <c r="F827" s="8" t="s">
        <v>1213</v>
      </c>
      <c r="G827" s="8">
        <v>1</v>
      </c>
      <c r="H827" s="8" t="s">
        <v>1252</v>
      </c>
      <c r="I827" s="8">
        <v>1</v>
      </c>
      <c r="J827" s="8" t="s">
        <v>658</v>
      </c>
      <c r="K827" s="8">
        <v>3</v>
      </c>
      <c r="L827" s="8" t="s">
        <v>25</v>
      </c>
      <c r="M827" s="8">
        <v>2</v>
      </c>
      <c r="N827" s="8" t="s">
        <v>371</v>
      </c>
      <c r="O827" s="8" t="s">
        <v>1169</v>
      </c>
      <c r="P827" s="8" t="s">
        <v>1253</v>
      </c>
      <c r="Q827" s="114" t="s">
        <v>1251</v>
      </c>
      <c r="R827" s="114" t="s">
        <v>1251</v>
      </c>
      <c r="S827" s="8"/>
    </row>
    <row r="828" spans="1:19" ht="18" customHeight="1" x14ac:dyDescent="0.3">
      <c r="A828" s="8" t="s">
        <v>1250</v>
      </c>
      <c r="B828" s="8" t="s">
        <v>1251</v>
      </c>
      <c r="C828" s="8" t="s">
        <v>1251</v>
      </c>
      <c r="D828" s="8" t="s">
        <v>661</v>
      </c>
      <c r="E828" s="8">
        <v>2</v>
      </c>
      <c r="F828" s="8" t="s">
        <v>1213</v>
      </c>
      <c r="G828" s="8">
        <v>1</v>
      </c>
      <c r="H828" s="8" t="s">
        <v>1252</v>
      </c>
      <c r="I828" s="8">
        <v>1</v>
      </c>
      <c r="J828" s="8" t="s">
        <v>658</v>
      </c>
      <c r="K828" s="8">
        <v>3</v>
      </c>
      <c r="L828" s="8" t="s">
        <v>25</v>
      </c>
      <c r="M828" s="8">
        <v>2</v>
      </c>
      <c r="N828" s="8" t="s">
        <v>371</v>
      </c>
      <c r="O828" s="8" t="s">
        <v>1170</v>
      </c>
      <c r="P828" s="8" t="s">
        <v>1253</v>
      </c>
      <c r="Q828" s="114" t="s">
        <v>1251</v>
      </c>
      <c r="R828" s="114" t="s">
        <v>1251</v>
      </c>
      <c r="S828" s="8"/>
    </row>
    <row r="829" spans="1:19" ht="18" customHeight="1" x14ac:dyDescent="0.3">
      <c r="A829" s="8" t="s">
        <v>1250</v>
      </c>
      <c r="B829" s="8" t="s">
        <v>1251</v>
      </c>
      <c r="C829" s="8" t="s">
        <v>1251</v>
      </c>
      <c r="D829" s="8" t="s">
        <v>661</v>
      </c>
      <c r="E829" s="8">
        <v>2</v>
      </c>
      <c r="F829" s="8" t="s">
        <v>1213</v>
      </c>
      <c r="G829" s="8">
        <v>1</v>
      </c>
      <c r="H829" s="8" t="s">
        <v>1252</v>
      </c>
      <c r="I829" s="8">
        <v>1</v>
      </c>
      <c r="J829" s="8" t="s">
        <v>658</v>
      </c>
      <c r="K829" s="8">
        <v>3</v>
      </c>
      <c r="L829" s="8" t="s">
        <v>25</v>
      </c>
      <c r="M829" s="8">
        <v>2</v>
      </c>
      <c r="N829" s="8" t="s">
        <v>371</v>
      </c>
      <c r="O829" s="8" t="s">
        <v>1171</v>
      </c>
      <c r="P829" s="8" t="s">
        <v>1253</v>
      </c>
      <c r="Q829" s="114" t="s">
        <v>1251</v>
      </c>
      <c r="R829" s="114" t="s">
        <v>1251</v>
      </c>
      <c r="S829" s="8"/>
    </row>
    <row r="830" spans="1:19" ht="18" customHeight="1" x14ac:dyDescent="0.3">
      <c r="A830" s="8" t="s">
        <v>1250</v>
      </c>
      <c r="B830" s="8" t="s">
        <v>1251</v>
      </c>
      <c r="C830" s="8" t="s">
        <v>1251</v>
      </c>
      <c r="D830" s="8" t="s">
        <v>661</v>
      </c>
      <c r="E830" s="8">
        <v>2</v>
      </c>
      <c r="F830" s="8" t="s">
        <v>1213</v>
      </c>
      <c r="G830" s="8">
        <v>1</v>
      </c>
      <c r="H830" s="8" t="s">
        <v>1252</v>
      </c>
      <c r="I830" s="8">
        <v>1</v>
      </c>
      <c r="J830" s="8" t="s">
        <v>658</v>
      </c>
      <c r="K830" s="8">
        <v>3</v>
      </c>
      <c r="L830" s="8" t="s">
        <v>25</v>
      </c>
      <c r="M830" s="8">
        <v>2</v>
      </c>
      <c r="N830" s="8" t="s">
        <v>371</v>
      </c>
      <c r="O830" s="8" t="s">
        <v>1172</v>
      </c>
      <c r="P830" s="8" t="s">
        <v>1253</v>
      </c>
      <c r="Q830" s="114" t="s">
        <v>1251</v>
      </c>
      <c r="R830" s="114" t="s">
        <v>1251</v>
      </c>
      <c r="S830" s="8"/>
    </row>
    <row r="831" spans="1:19" ht="18" customHeight="1" x14ac:dyDescent="0.3">
      <c r="A831" s="8" t="s">
        <v>1250</v>
      </c>
      <c r="B831" s="8" t="s">
        <v>1251</v>
      </c>
      <c r="C831" s="8" t="s">
        <v>1251</v>
      </c>
      <c r="D831" s="8" t="s">
        <v>661</v>
      </c>
      <c r="E831" s="8">
        <v>2</v>
      </c>
      <c r="F831" s="8" t="s">
        <v>1213</v>
      </c>
      <c r="G831" s="8">
        <v>1</v>
      </c>
      <c r="H831" s="8" t="s">
        <v>1252</v>
      </c>
      <c r="I831" s="8">
        <v>1</v>
      </c>
      <c r="J831" s="8" t="s">
        <v>658</v>
      </c>
      <c r="K831" s="8">
        <v>3</v>
      </c>
      <c r="L831" s="8" t="s">
        <v>25</v>
      </c>
      <c r="M831" s="8">
        <v>2</v>
      </c>
      <c r="N831" s="8" t="s">
        <v>371</v>
      </c>
      <c r="O831" s="8" t="s">
        <v>1173</v>
      </c>
      <c r="P831" s="8" t="s">
        <v>1253</v>
      </c>
      <c r="Q831" s="114" t="s">
        <v>1251</v>
      </c>
      <c r="R831" s="114" t="s">
        <v>1251</v>
      </c>
      <c r="S831" s="8"/>
    </row>
    <row r="832" spans="1:19" ht="18" customHeight="1" x14ac:dyDescent="0.3">
      <c r="A832" s="8" t="s">
        <v>1250</v>
      </c>
      <c r="B832" s="8" t="s">
        <v>1251</v>
      </c>
      <c r="C832" s="8" t="s">
        <v>1251</v>
      </c>
      <c r="D832" s="8" t="s">
        <v>661</v>
      </c>
      <c r="E832" s="8">
        <v>2</v>
      </c>
      <c r="F832" s="8" t="s">
        <v>1213</v>
      </c>
      <c r="G832" s="8">
        <v>1</v>
      </c>
      <c r="H832" s="8" t="s">
        <v>1252</v>
      </c>
      <c r="I832" s="8">
        <v>1</v>
      </c>
      <c r="J832" s="8" t="s">
        <v>658</v>
      </c>
      <c r="K832" s="8">
        <v>3</v>
      </c>
      <c r="L832" s="8" t="s">
        <v>25</v>
      </c>
      <c r="M832" s="8">
        <v>2</v>
      </c>
      <c r="N832" s="8" t="s">
        <v>371</v>
      </c>
      <c r="O832" s="8" t="s">
        <v>1174</v>
      </c>
      <c r="P832" s="8" t="s">
        <v>1253</v>
      </c>
      <c r="Q832" s="114" t="s">
        <v>1251</v>
      </c>
      <c r="R832" s="114" t="s">
        <v>1251</v>
      </c>
      <c r="S832" s="8"/>
    </row>
    <row r="833" spans="1:19" ht="18" customHeight="1" x14ac:dyDescent="0.3">
      <c r="A833" s="8" t="s">
        <v>1250</v>
      </c>
      <c r="B833" s="8" t="s">
        <v>1251</v>
      </c>
      <c r="C833" s="8" t="s">
        <v>1251</v>
      </c>
      <c r="D833" s="8" t="s">
        <v>661</v>
      </c>
      <c r="E833" s="8">
        <v>2</v>
      </c>
      <c r="F833" s="8" t="s">
        <v>1213</v>
      </c>
      <c r="G833" s="8">
        <v>1</v>
      </c>
      <c r="H833" s="8" t="s">
        <v>1252</v>
      </c>
      <c r="I833" s="8">
        <v>1</v>
      </c>
      <c r="J833" s="8" t="s">
        <v>658</v>
      </c>
      <c r="K833" s="8">
        <v>3</v>
      </c>
      <c r="L833" s="8" t="s">
        <v>25</v>
      </c>
      <c r="M833" s="8">
        <v>2</v>
      </c>
      <c r="N833" s="8" t="s">
        <v>371</v>
      </c>
      <c r="O833" s="8" t="s">
        <v>1175</v>
      </c>
      <c r="P833" s="8" t="s">
        <v>1253</v>
      </c>
      <c r="Q833" s="114" t="s">
        <v>1251</v>
      </c>
      <c r="R833" s="114" t="s">
        <v>1251</v>
      </c>
      <c r="S833" s="8"/>
    </row>
    <row r="834" spans="1:19" ht="18" customHeight="1" x14ac:dyDescent="0.3">
      <c r="A834" s="8" t="s">
        <v>1250</v>
      </c>
      <c r="B834" s="8" t="s">
        <v>1251</v>
      </c>
      <c r="C834" s="8" t="s">
        <v>1251</v>
      </c>
      <c r="D834" s="8" t="s">
        <v>661</v>
      </c>
      <c r="E834" s="8">
        <v>2</v>
      </c>
      <c r="F834" s="8" t="s">
        <v>1213</v>
      </c>
      <c r="G834" s="8">
        <v>1</v>
      </c>
      <c r="H834" s="8" t="s">
        <v>1252</v>
      </c>
      <c r="I834" s="8">
        <v>1</v>
      </c>
      <c r="J834" s="8" t="s">
        <v>658</v>
      </c>
      <c r="K834" s="8">
        <v>3</v>
      </c>
      <c r="L834" s="8" t="s">
        <v>25</v>
      </c>
      <c r="M834" s="8">
        <v>2</v>
      </c>
      <c r="N834" s="8" t="s">
        <v>371</v>
      </c>
      <c r="O834" s="8" t="s">
        <v>1176</v>
      </c>
      <c r="P834" s="8" t="s">
        <v>1253</v>
      </c>
      <c r="Q834" s="114" t="s">
        <v>1251</v>
      </c>
      <c r="R834" s="114" t="s">
        <v>1251</v>
      </c>
      <c r="S834" s="8"/>
    </row>
    <row r="835" spans="1:19" ht="18" customHeight="1" x14ac:dyDescent="0.3">
      <c r="A835" s="8" t="s">
        <v>1250</v>
      </c>
      <c r="B835" s="8" t="s">
        <v>1251</v>
      </c>
      <c r="C835" s="8" t="s">
        <v>1251</v>
      </c>
      <c r="D835" s="8" t="s">
        <v>661</v>
      </c>
      <c r="E835" s="8">
        <v>2</v>
      </c>
      <c r="F835" s="8" t="s">
        <v>1213</v>
      </c>
      <c r="G835" s="8">
        <v>1</v>
      </c>
      <c r="H835" s="8" t="s">
        <v>1252</v>
      </c>
      <c r="I835" s="8">
        <v>1</v>
      </c>
      <c r="J835" s="8" t="s">
        <v>658</v>
      </c>
      <c r="K835" s="8">
        <v>3</v>
      </c>
      <c r="L835" s="8" t="s">
        <v>25</v>
      </c>
      <c r="M835" s="8">
        <v>2</v>
      </c>
      <c r="N835" s="8" t="s">
        <v>371</v>
      </c>
      <c r="O835" s="8" t="s">
        <v>1180</v>
      </c>
      <c r="P835" s="8" t="s">
        <v>1253</v>
      </c>
      <c r="Q835" s="114" t="s">
        <v>1251</v>
      </c>
      <c r="R835" s="114" t="s">
        <v>1251</v>
      </c>
      <c r="S835" s="8"/>
    </row>
    <row r="836" spans="1:19" ht="18" customHeight="1" x14ac:dyDescent="0.3">
      <c r="A836" s="8" t="s">
        <v>1250</v>
      </c>
      <c r="B836" s="8" t="s">
        <v>1251</v>
      </c>
      <c r="C836" s="8" t="s">
        <v>1251</v>
      </c>
      <c r="D836" s="8" t="s">
        <v>661</v>
      </c>
      <c r="E836" s="8">
        <v>2</v>
      </c>
      <c r="F836" s="8" t="s">
        <v>1213</v>
      </c>
      <c r="G836" s="8">
        <v>1</v>
      </c>
      <c r="H836" s="8" t="s">
        <v>1252</v>
      </c>
      <c r="I836" s="8">
        <v>1</v>
      </c>
      <c r="J836" s="8" t="s">
        <v>658</v>
      </c>
      <c r="K836" s="8">
        <v>3</v>
      </c>
      <c r="L836" s="8" t="s">
        <v>25</v>
      </c>
      <c r="M836" s="8">
        <v>2</v>
      </c>
      <c r="N836" s="8" t="s">
        <v>371</v>
      </c>
      <c r="O836" s="8" t="s">
        <v>1181</v>
      </c>
      <c r="P836" s="8" t="s">
        <v>1253</v>
      </c>
      <c r="Q836" s="114" t="s">
        <v>1251</v>
      </c>
      <c r="R836" s="114" t="s">
        <v>1251</v>
      </c>
      <c r="S836" s="8"/>
    </row>
    <row r="837" spans="1:19" ht="18" customHeight="1" x14ac:dyDescent="0.3">
      <c r="A837" s="8" t="s">
        <v>1250</v>
      </c>
      <c r="B837" s="8" t="s">
        <v>1251</v>
      </c>
      <c r="C837" s="8" t="s">
        <v>1251</v>
      </c>
      <c r="D837" s="8" t="s">
        <v>661</v>
      </c>
      <c r="E837" s="8">
        <v>2</v>
      </c>
      <c r="F837" s="8" t="s">
        <v>1213</v>
      </c>
      <c r="G837" s="8">
        <v>1</v>
      </c>
      <c r="H837" s="8" t="s">
        <v>1252</v>
      </c>
      <c r="I837" s="8">
        <v>1</v>
      </c>
      <c r="J837" s="8" t="s">
        <v>658</v>
      </c>
      <c r="K837" s="8">
        <v>3</v>
      </c>
      <c r="L837" s="8" t="s">
        <v>25</v>
      </c>
      <c r="M837" s="8">
        <v>2</v>
      </c>
      <c r="N837" s="8" t="s">
        <v>371</v>
      </c>
      <c r="O837" s="8" t="s">
        <v>1182</v>
      </c>
      <c r="P837" s="8" t="s">
        <v>1253</v>
      </c>
      <c r="Q837" s="114" t="s">
        <v>1251</v>
      </c>
      <c r="R837" s="114" t="s">
        <v>1251</v>
      </c>
      <c r="S837" s="8"/>
    </row>
    <row r="838" spans="1:19" ht="18" customHeight="1" x14ac:dyDescent="0.3">
      <c r="A838" s="8" t="s">
        <v>1250</v>
      </c>
      <c r="B838" s="8" t="s">
        <v>1251</v>
      </c>
      <c r="C838" s="8" t="s">
        <v>1251</v>
      </c>
      <c r="D838" s="8" t="s">
        <v>661</v>
      </c>
      <c r="E838" s="8">
        <v>2</v>
      </c>
      <c r="F838" s="8" t="s">
        <v>1213</v>
      </c>
      <c r="G838" s="8">
        <v>1</v>
      </c>
      <c r="H838" s="8" t="s">
        <v>1252</v>
      </c>
      <c r="I838" s="8">
        <v>1</v>
      </c>
      <c r="J838" s="8" t="s">
        <v>658</v>
      </c>
      <c r="K838" s="8">
        <v>3</v>
      </c>
      <c r="L838" s="8" t="s">
        <v>25</v>
      </c>
      <c r="M838" s="8">
        <v>2</v>
      </c>
      <c r="N838" s="8" t="s">
        <v>371</v>
      </c>
      <c r="O838" s="8" t="s">
        <v>1183</v>
      </c>
      <c r="P838" s="8" t="s">
        <v>1253</v>
      </c>
      <c r="Q838" s="114" t="s">
        <v>1251</v>
      </c>
      <c r="R838" s="114" t="s">
        <v>1251</v>
      </c>
      <c r="S838" s="8"/>
    </row>
    <row r="839" spans="1:19" ht="18" customHeight="1" x14ac:dyDescent="0.3">
      <c r="A839" s="8" t="s">
        <v>1254</v>
      </c>
      <c r="B839" s="8" t="s">
        <v>1255</v>
      </c>
      <c r="C839" s="8" t="s">
        <v>1255</v>
      </c>
      <c r="D839" s="8" t="s">
        <v>661</v>
      </c>
      <c r="E839" s="8">
        <v>2</v>
      </c>
      <c r="F839" s="8" t="s">
        <v>1213</v>
      </c>
      <c r="G839" s="8">
        <v>1</v>
      </c>
      <c r="H839" s="8" t="s">
        <v>1252</v>
      </c>
      <c r="I839" s="8">
        <v>1</v>
      </c>
      <c r="J839" s="8" t="s">
        <v>658</v>
      </c>
      <c r="K839" s="8">
        <v>3</v>
      </c>
      <c r="L839" s="8" t="s">
        <v>25</v>
      </c>
      <c r="M839" s="8">
        <v>2</v>
      </c>
      <c r="N839" s="8" t="s">
        <v>317</v>
      </c>
      <c r="O839" s="8" t="s">
        <v>1068</v>
      </c>
      <c r="P839" s="8" t="s">
        <v>1256</v>
      </c>
      <c r="Q839" s="114" t="s">
        <v>1255</v>
      </c>
      <c r="R839" s="114" t="s">
        <v>1255</v>
      </c>
      <c r="S839" s="8"/>
    </row>
    <row r="840" spans="1:19" ht="18" customHeight="1" x14ac:dyDescent="0.3">
      <c r="A840" s="8" t="s">
        <v>1254</v>
      </c>
      <c r="B840" s="8" t="s">
        <v>1255</v>
      </c>
      <c r="C840" s="8" t="s">
        <v>1255</v>
      </c>
      <c r="D840" s="8" t="s">
        <v>661</v>
      </c>
      <c r="E840" s="8">
        <v>2</v>
      </c>
      <c r="F840" s="8" t="s">
        <v>1213</v>
      </c>
      <c r="G840" s="8">
        <v>1</v>
      </c>
      <c r="H840" s="8" t="s">
        <v>1252</v>
      </c>
      <c r="I840" s="8">
        <v>1</v>
      </c>
      <c r="J840" s="8" t="s">
        <v>658</v>
      </c>
      <c r="K840" s="8">
        <v>3</v>
      </c>
      <c r="L840" s="8" t="s">
        <v>25</v>
      </c>
      <c r="M840" s="8">
        <v>2</v>
      </c>
      <c r="N840" s="8" t="s">
        <v>317</v>
      </c>
      <c r="O840" s="8" t="s">
        <v>1105</v>
      </c>
      <c r="P840" s="8" t="s">
        <v>1256</v>
      </c>
      <c r="Q840" s="114" t="s">
        <v>1255</v>
      </c>
      <c r="R840" s="114" t="s">
        <v>1255</v>
      </c>
      <c r="S840" s="8"/>
    </row>
    <row r="841" spans="1:19" ht="18" customHeight="1" x14ac:dyDescent="0.3">
      <c r="A841" s="8" t="s">
        <v>1254</v>
      </c>
      <c r="B841" s="8" t="s">
        <v>1255</v>
      </c>
      <c r="C841" s="8" t="s">
        <v>1255</v>
      </c>
      <c r="D841" s="8" t="s">
        <v>661</v>
      </c>
      <c r="E841" s="8">
        <v>2</v>
      </c>
      <c r="F841" s="8" t="s">
        <v>1213</v>
      </c>
      <c r="G841" s="8">
        <v>1</v>
      </c>
      <c r="H841" s="8" t="s">
        <v>1252</v>
      </c>
      <c r="I841" s="8">
        <v>1</v>
      </c>
      <c r="J841" s="8" t="s">
        <v>658</v>
      </c>
      <c r="K841" s="8">
        <v>3</v>
      </c>
      <c r="L841" s="8" t="s">
        <v>25</v>
      </c>
      <c r="M841" s="8">
        <v>2</v>
      </c>
      <c r="N841" s="8" t="s">
        <v>317</v>
      </c>
      <c r="O841" s="8" t="s">
        <v>1106</v>
      </c>
      <c r="P841" s="8" t="s">
        <v>1256</v>
      </c>
      <c r="Q841" s="114" t="s">
        <v>1255</v>
      </c>
      <c r="R841" s="114" t="s">
        <v>1255</v>
      </c>
      <c r="S841" s="8"/>
    </row>
    <row r="842" spans="1:19" ht="18" customHeight="1" x14ac:dyDescent="0.3">
      <c r="A842" s="8" t="s">
        <v>1254</v>
      </c>
      <c r="B842" s="8" t="s">
        <v>1255</v>
      </c>
      <c r="C842" s="8" t="s">
        <v>1255</v>
      </c>
      <c r="D842" s="8" t="s">
        <v>661</v>
      </c>
      <c r="E842" s="8">
        <v>2</v>
      </c>
      <c r="F842" s="8" t="s">
        <v>1213</v>
      </c>
      <c r="G842" s="8">
        <v>1</v>
      </c>
      <c r="H842" s="8" t="s">
        <v>1252</v>
      </c>
      <c r="I842" s="8">
        <v>1</v>
      </c>
      <c r="J842" s="8" t="s">
        <v>658</v>
      </c>
      <c r="K842" s="8">
        <v>3</v>
      </c>
      <c r="L842" s="8" t="s">
        <v>25</v>
      </c>
      <c r="M842" s="8">
        <v>2</v>
      </c>
      <c r="N842" s="8" t="s">
        <v>317</v>
      </c>
      <c r="O842" s="8" t="s">
        <v>1107</v>
      </c>
      <c r="P842" s="8" t="s">
        <v>1256</v>
      </c>
      <c r="Q842" s="114" t="s">
        <v>1255</v>
      </c>
      <c r="R842" s="114" t="s">
        <v>1255</v>
      </c>
      <c r="S842" s="8"/>
    </row>
    <row r="843" spans="1:19" ht="18" customHeight="1" x14ac:dyDescent="0.3">
      <c r="A843" s="8" t="s">
        <v>1254</v>
      </c>
      <c r="B843" s="8" t="s">
        <v>1255</v>
      </c>
      <c r="C843" s="8" t="s">
        <v>1255</v>
      </c>
      <c r="D843" s="8" t="s">
        <v>661</v>
      </c>
      <c r="E843" s="8">
        <v>2</v>
      </c>
      <c r="F843" s="8" t="s">
        <v>1213</v>
      </c>
      <c r="G843" s="8">
        <v>1</v>
      </c>
      <c r="H843" s="8" t="s">
        <v>1252</v>
      </c>
      <c r="I843" s="8">
        <v>1</v>
      </c>
      <c r="J843" s="8" t="s">
        <v>658</v>
      </c>
      <c r="K843" s="8">
        <v>3</v>
      </c>
      <c r="L843" s="8" t="s">
        <v>25</v>
      </c>
      <c r="M843" s="8">
        <v>2</v>
      </c>
      <c r="N843" s="8" t="s">
        <v>317</v>
      </c>
      <c r="O843" s="8" t="s">
        <v>1108</v>
      </c>
      <c r="P843" s="8" t="s">
        <v>1256</v>
      </c>
      <c r="Q843" s="114" t="s">
        <v>1255</v>
      </c>
      <c r="R843" s="114" t="s">
        <v>1255</v>
      </c>
      <c r="S843" s="8"/>
    </row>
    <row r="844" spans="1:19" ht="18" customHeight="1" x14ac:dyDescent="0.3">
      <c r="A844" s="8" t="s">
        <v>1254</v>
      </c>
      <c r="B844" s="8" t="s">
        <v>1255</v>
      </c>
      <c r="C844" s="8" t="s">
        <v>1255</v>
      </c>
      <c r="D844" s="8" t="s">
        <v>661</v>
      </c>
      <c r="E844" s="8">
        <v>2</v>
      </c>
      <c r="F844" s="8" t="s">
        <v>1213</v>
      </c>
      <c r="G844" s="8">
        <v>1</v>
      </c>
      <c r="H844" s="8" t="s">
        <v>1252</v>
      </c>
      <c r="I844" s="8">
        <v>1</v>
      </c>
      <c r="J844" s="8" t="s">
        <v>658</v>
      </c>
      <c r="K844" s="8">
        <v>3</v>
      </c>
      <c r="L844" s="8" t="s">
        <v>25</v>
      </c>
      <c r="M844" s="8">
        <v>2</v>
      </c>
      <c r="N844" s="8" t="s">
        <v>317</v>
      </c>
      <c r="O844" s="8" t="s">
        <v>1109</v>
      </c>
      <c r="P844" s="8" t="s">
        <v>1256</v>
      </c>
      <c r="Q844" s="114" t="s">
        <v>1255</v>
      </c>
      <c r="R844" s="114" t="s">
        <v>1255</v>
      </c>
      <c r="S844" s="8"/>
    </row>
    <row r="845" spans="1:19" ht="18" customHeight="1" x14ac:dyDescent="0.3">
      <c r="A845" s="8" t="s">
        <v>1254</v>
      </c>
      <c r="B845" s="8" t="s">
        <v>1255</v>
      </c>
      <c r="C845" s="8" t="s">
        <v>1255</v>
      </c>
      <c r="D845" s="8" t="s">
        <v>661</v>
      </c>
      <c r="E845" s="8">
        <v>2</v>
      </c>
      <c r="F845" s="8" t="s">
        <v>1213</v>
      </c>
      <c r="G845" s="8">
        <v>1</v>
      </c>
      <c r="H845" s="8" t="s">
        <v>1252</v>
      </c>
      <c r="I845" s="8">
        <v>1</v>
      </c>
      <c r="J845" s="8" t="s">
        <v>658</v>
      </c>
      <c r="K845" s="8">
        <v>3</v>
      </c>
      <c r="L845" s="8" t="s">
        <v>25</v>
      </c>
      <c r="M845" s="8">
        <v>2</v>
      </c>
      <c r="N845" s="8" t="s">
        <v>317</v>
      </c>
      <c r="O845" s="8" t="s">
        <v>1110</v>
      </c>
      <c r="P845" s="8" t="s">
        <v>1256</v>
      </c>
      <c r="Q845" s="114" t="s">
        <v>1255</v>
      </c>
      <c r="R845" s="114" t="s">
        <v>1255</v>
      </c>
      <c r="S845" s="8"/>
    </row>
    <row r="846" spans="1:19" ht="18" customHeight="1" x14ac:dyDescent="0.3">
      <c r="A846" s="8" t="s">
        <v>1254</v>
      </c>
      <c r="B846" s="8" t="s">
        <v>1255</v>
      </c>
      <c r="C846" s="8" t="s">
        <v>1255</v>
      </c>
      <c r="D846" s="8" t="s">
        <v>661</v>
      </c>
      <c r="E846" s="8">
        <v>2</v>
      </c>
      <c r="F846" s="8" t="s">
        <v>1213</v>
      </c>
      <c r="G846" s="8">
        <v>1</v>
      </c>
      <c r="H846" s="8" t="s">
        <v>1252</v>
      </c>
      <c r="I846" s="8">
        <v>1</v>
      </c>
      <c r="J846" s="8" t="s">
        <v>658</v>
      </c>
      <c r="K846" s="8">
        <v>3</v>
      </c>
      <c r="L846" s="8" t="s">
        <v>25</v>
      </c>
      <c r="M846" s="8">
        <v>2</v>
      </c>
      <c r="N846" s="8" t="s">
        <v>317</v>
      </c>
      <c r="O846" s="8" t="s">
        <v>1140</v>
      </c>
      <c r="P846" s="8" t="s">
        <v>1256</v>
      </c>
      <c r="Q846" s="114" t="s">
        <v>1255</v>
      </c>
      <c r="R846" s="114" t="s">
        <v>1255</v>
      </c>
      <c r="S846" s="8"/>
    </row>
    <row r="847" spans="1:19" ht="18" customHeight="1" x14ac:dyDescent="0.3">
      <c r="A847" s="8" t="s">
        <v>1254</v>
      </c>
      <c r="B847" s="8" t="s">
        <v>1255</v>
      </c>
      <c r="C847" s="8" t="s">
        <v>1255</v>
      </c>
      <c r="D847" s="8" t="s">
        <v>661</v>
      </c>
      <c r="E847" s="8">
        <v>2</v>
      </c>
      <c r="F847" s="8" t="s">
        <v>1213</v>
      </c>
      <c r="G847" s="8">
        <v>1</v>
      </c>
      <c r="H847" s="8" t="s">
        <v>1252</v>
      </c>
      <c r="I847" s="8">
        <v>1</v>
      </c>
      <c r="J847" s="8" t="s">
        <v>658</v>
      </c>
      <c r="K847" s="8">
        <v>3</v>
      </c>
      <c r="L847" s="8" t="s">
        <v>25</v>
      </c>
      <c r="M847" s="8">
        <v>2</v>
      </c>
      <c r="N847" s="8" t="s">
        <v>317</v>
      </c>
      <c r="O847" s="8" t="s">
        <v>1141</v>
      </c>
      <c r="P847" s="8" t="s">
        <v>1256</v>
      </c>
      <c r="Q847" s="114" t="s">
        <v>1255</v>
      </c>
      <c r="R847" s="114" t="s">
        <v>1255</v>
      </c>
      <c r="S847" s="8"/>
    </row>
    <row r="848" spans="1:19" ht="18" customHeight="1" x14ac:dyDescent="0.3">
      <c r="A848" s="8" t="s">
        <v>1254</v>
      </c>
      <c r="B848" s="8" t="s">
        <v>1255</v>
      </c>
      <c r="C848" s="8" t="s">
        <v>1255</v>
      </c>
      <c r="D848" s="8" t="s">
        <v>661</v>
      </c>
      <c r="E848" s="8">
        <v>2</v>
      </c>
      <c r="F848" s="8" t="s">
        <v>1213</v>
      </c>
      <c r="G848" s="8">
        <v>1</v>
      </c>
      <c r="H848" s="8" t="s">
        <v>1252</v>
      </c>
      <c r="I848" s="8">
        <v>1</v>
      </c>
      <c r="J848" s="8" t="s">
        <v>658</v>
      </c>
      <c r="K848" s="8">
        <v>3</v>
      </c>
      <c r="L848" s="8" t="s">
        <v>25</v>
      </c>
      <c r="M848" s="8">
        <v>2</v>
      </c>
      <c r="N848" s="8" t="s">
        <v>317</v>
      </c>
      <c r="O848" s="8" t="s">
        <v>1142</v>
      </c>
      <c r="P848" s="8" t="s">
        <v>1256</v>
      </c>
      <c r="Q848" s="114" t="s">
        <v>1255</v>
      </c>
      <c r="R848" s="114" t="s">
        <v>1255</v>
      </c>
      <c r="S848" s="8"/>
    </row>
    <row r="849" spans="1:19" ht="18" customHeight="1" x14ac:dyDescent="0.3">
      <c r="A849" s="8" t="s">
        <v>1254</v>
      </c>
      <c r="B849" s="8" t="s">
        <v>1255</v>
      </c>
      <c r="C849" s="8" t="s">
        <v>1255</v>
      </c>
      <c r="D849" s="8" t="s">
        <v>661</v>
      </c>
      <c r="E849" s="8">
        <v>2</v>
      </c>
      <c r="F849" s="8" t="s">
        <v>1213</v>
      </c>
      <c r="G849" s="8">
        <v>1</v>
      </c>
      <c r="H849" s="8" t="s">
        <v>1252</v>
      </c>
      <c r="I849" s="8">
        <v>1</v>
      </c>
      <c r="J849" s="8" t="s">
        <v>658</v>
      </c>
      <c r="K849" s="8">
        <v>3</v>
      </c>
      <c r="L849" s="8" t="s">
        <v>25</v>
      </c>
      <c r="M849" s="8">
        <v>2</v>
      </c>
      <c r="N849" s="8" t="s">
        <v>317</v>
      </c>
      <c r="O849" s="8" t="s">
        <v>1143</v>
      </c>
      <c r="P849" s="8" t="s">
        <v>1256</v>
      </c>
      <c r="Q849" s="114" t="s">
        <v>1255</v>
      </c>
      <c r="R849" s="114" t="s">
        <v>1255</v>
      </c>
      <c r="S849" s="8"/>
    </row>
    <row r="850" spans="1:19" ht="18" customHeight="1" x14ac:dyDescent="0.3">
      <c r="A850" s="8" t="s">
        <v>1254</v>
      </c>
      <c r="B850" s="8" t="s">
        <v>1255</v>
      </c>
      <c r="C850" s="8" t="s">
        <v>1255</v>
      </c>
      <c r="D850" s="8" t="s">
        <v>661</v>
      </c>
      <c r="E850" s="8">
        <v>2</v>
      </c>
      <c r="F850" s="8" t="s">
        <v>1213</v>
      </c>
      <c r="G850" s="8">
        <v>1</v>
      </c>
      <c r="H850" s="8" t="s">
        <v>1252</v>
      </c>
      <c r="I850" s="8">
        <v>1</v>
      </c>
      <c r="J850" s="8" t="s">
        <v>658</v>
      </c>
      <c r="K850" s="8">
        <v>3</v>
      </c>
      <c r="L850" s="8" t="s">
        <v>25</v>
      </c>
      <c r="M850" s="8">
        <v>2</v>
      </c>
      <c r="N850" s="8" t="s">
        <v>317</v>
      </c>
      <c r="O850" s="8" t="s">
        <v>1144</v>
      </c>
      <c r="P850" s="8" t="s">
        <v>1256</v>
      </c>
      <c r="Q850" s="114" t="s">
        <v>1255</v>
      </c>
      <c r="R850" s="114" t="s">
        <v>1255</v>
      </c>
      <c r="S850" s="8"/>
    </row>
    <row r="851" spans="1:19" ht="18" customHeight="1" x14ac:dyDescent="0.3">
      <c r="A851" s="8" t="s">
        <v>1254</v>
      </c>
      <c r="B851" s="8" t="s">
        <v>1255</v>
      </c>
      <c r="C851" s="8" t="s">
        <v>1255</v>
      </c>
      <c r="D851" s="8" t="s">
        <v>661</v>
      </c>
      <c r="E851" s="8">
        <v>2</v>
      </c>
      <c r="F851" s="8" t="s">
        <v>1213</v>
      </c>
      <c r="G851" s="8">
        <v>1</v>
      </c>
      <c r="H851" s="8" t="s">
        <v>1252</v>
      </c>
      <c r="I851" s="8">
        <v>1</v>
      </c>
      <c r="J851" s="8" t="s">
        <v>658</v>
      </c>
      <c r="K851" s="8">
        <v>3</v>
      </c>
      <c r="L851" s="8" t="s">
        <v>25</v>
      </c>
      <c r="M851" s="8">
        <v>2</v>
      </c>
      <c r="N851" s="8" t="s">
        <v>317</v>
      </c>
      <c r="O851" s="8" t="s">
        <v>1145</v>
      </c>
      <c r="P851" s="8" t="s">
        <v>1256</v>
      </c>
      <c r="Q851" s="114" t="s">
        <v>1255</v>
      </c>
      <c r="R851" s="114" t="s">
        <v>1255</v>
      </c>
      <c r="S851" s="8"/>
    </row>
    <row r="852" spans="1:19" ht="18" customHeight="1" x14ac:dyDescent="0.3">
      <c r="A852" s="8" t="s">
        <v>1254</v>
      </c>
      <c r="B852" s="8" t="s">
        <v>1255</v>
      </c>
      <c r="C852" s="8" t="s">
        <v>1255</v>
      </c>
      <c r="D852" s="8" t="s">
        <v>661</v>
      </c>
      <c r="E852" s="8">
        <v>2</v>
      </c>
      <c r="F852" s="8" t="s">
        <v>1213</v>
      </c>
      <c r="G852" s="8">
        <v>1</v>
      </c>
      <c r="H852" s="8" t="s">
        <v>1252</v>
      </c>
      <c r="I852" s="8">
        <v>1</v>
      </c>
      <c r="J852" s="8" t="s">
        <v>658</v>
      </c>
      <c r="K852" s="8">
        <v>3</v>
      </c>
      <c r="L852" s="8" t="s">
        <v>25</v>
      </c>
      <c r="M852" s="8">
        <v>2</v>
      </c>
      <c r="N852" s="8" t="s">
        <v>317</v>
      </c>
      <c r="O852" s="8" t="s">
        <v>1179</v>
      </c>
      <c r="P852" s="8" t="s">
        <v>1256</v>
      </c>
      <c r="Q852" s="114" t="s">
        <v>1255</v>
      </c>
      <c r="R852" s="114" t="s">
        <v>1255</v>
      </c>
      <c r="S852" s="8"/>
    </row>
    <row r="853" spans="1:19" ht="18" customHeight="1" x14ac:dyDescent="0.3">
      <c r="A853" s="8" t="s">
        <v>1254</v>
      </c>
      <c r="B853" s="8" t="s">
        <v>1255</v>
      </c>
      <c r="C853" s="8" t="s">
        <v>1255</v>
      </c>
      <c r="D853" s="8" t="s">
        <v>661</v>
      </c>
      <c r="E853" s="8">
        <v>2</v>
      </c>
      <c r="F853" s="8" t="s">
        <v>1213</v>
      </c>
      <c r="G853" s="8">
        <v>1</v>
      </c>
      <c r="H853" s="8" t="s">
        <v>1252</v>
      </c>
      <c r="I853" s="8">
        <v>1</v>
      </c>
      <c r="J853" s="8" t="s">
        <v>658</v>
      </c>
      <c r="K853" s="8">
        <v>3</v>
      </c>
      <c r="L853" s="8" t="s">
        <v>25</v>
      </c>
      <c r="M853" s="8">
        <v>2</v>
      </c>
      <c r="N853" s="8" t="s">
        <v>78</v>
      </c>
      <c r="O853" s="8" t="s">
        <v>1133</v>
      </c>
      <c r="P853" s="8" t="s">
        <v>1256</v>
      </c>
      <c r="Q853" s="114" t="s">
        <v>1255</v>
      </c>
      <c r="R853" s="114" t="s">
        <v>1255</v>
      </c>
      <c r="S853" s="8"/>
    </row>
    <row r="854" spans="1:19" ht="18" customHeight="1" x14ac:dyDescent="0.3">
      <c r="A854" s="8" t="s">
        <v>1254</v>
      </c>
      <c r="B854" s="8" t="s">
        <v>1255</v>
      </c>
      <c r="C854" s="8" t="s">
        <v>1255</v>
      </c>
      <c r="D854" s="8" t="s">
        <v>661</v>
      </c>
      <c r="E854" s="8">
        <v>2</v>
      </c>
      <c r="F854" s="8" t="s">
        <v>1213</v>
      </c>
      <c r="G854" s="8">
        <v>1</v>
      </c>
      <c r="H854" s="8" t="s">
        <v>1252</v>
      </c>
      <c r="I854" s="8">
        <v>1</v>
      </c>
      <c r="J854" s="8" t="s">
        <v>658</v>
      </c>
      <c r="K854" s="8">
        <v>3</v>
      </c>
      <c r="L854" s="8" t="s">
        <v>25</v>
      </c>
      <c r="M854" s="8">
        <v>2</v>
      </c>
      <c r="N854" s="8" t="s">
        <v>78</v>
      </c>
      <c r="O854" s="8" t="s">
        <v>1134</v>
      </c>
      <c r="P854" s="8" t="s">
        <v>1256</v>
      </c>
      <c r="Q854" s="114" t="s">
        <v>1255</v>
      </c>
      <c r="R854" s="114" t="s">
        <v>1255</v>
      </c>
      <c r="S854" s="8"/>
    </row>
    <row r="855" spans="1:19" ht="18" customHeight="1" x14ac:dyDescent="0.3">
      <c r="A855" s="8" t="s">
        <v>1254</v>
      </c>
      <c r="B855" s="8" t="s">
        <v>1255</v>
      </c>
      <c r="C855" s="8" t="s">
        <v>1255</v>
      </c>
      <c r="D855" s="8" t="s">
        <v>661</v>
      </c>
      <c r="E855" s="8">
        <v>2</v>
      </c>
      <c r="F855" s="8" t="s">
        <v>1213</v>
      </c>
      <c r="G855" s="8">
        <v>1</v>
      </c>
      <c r="H855" s="8" t="s">
        <v>1252</v>
      </c>
      <c r="I855" s="8">
        <v>1</v>
      </c>
      <c r="J855" s="8" t="s">
        <v>658</v>
      </c>
      <c r="K855" s="8">
        <v>3</v>
      </c>
      <c r="L855" s="8" t="s">
        <v>25</v>
      </c>
      <c r="M855" s="8">
        <v>2</v>
      </c>
      <c r="N855" s="8" t="s">
        <v>78</v>
      </c>
      <c r="O855" s="8" t="s">
        <v>1135</v>
      </c>
      <c r="P855" s="8" t="s">
        <v>1256</v>
      </c>
      <c r="Q855" s="114" t="s">
        <v>1255</v>
      </c>
      <c r="R855" s="114" t="s">
        <v>1255</v>
      </c>
      <c r="S855" s="8"/>
    </row>
    <row r="856" spans="1:19" ht="18" customHeight="1" x14ac:dyDescent="0.3">
      <c r="A856" s="8" t="s">
        <v>1254</v>
      </c>
      <c r="B856" s="8" t="s">
        <v>1255</v>
      </c>
      <c r="C856" s="8" t="s">
        <v>1255</v>
      </c>
      <c r="D856" s="8" t="s">
        <v>661</v>
      </c>
      <c r="E856" s="8">
        <v>2</v>
      </c>
      <c r="F856" s="8" t="s">
        <v>1213</v>
      </c>
      <c r="G856" s="8">
        <v>1</v>
      </c>
      <c r="H856" s="8" t="s">
        <v>1252</v>
      </c>
      <c r="I856" s="8">
        <v>1</v>
      </c>
      <c r="J856" s="8" t="s">
        <v>658</v>
      </c>
      <c r="K856" s="8">
        <v>3</v>
      </c>
      <c r="L856" s="8" t="s">
        <v>25</v>
      </c>
      <c r="M856" s="8">
        <v>2</v>
      </c>
      <c r="N856" s="8" t="s">
        <v>78</v>
      </c>
      <c r="O856" s="8" t="s">
        <v>1136</v>
      </c>
      <c r="P856" s="8" t="s">
        <v>1256</v>
      </c>
      <c r="Q856" s="114" t="s">
        <v>1255</v>
      </c>
      <c r="R856" s="114" t="s">
        <v>1255</v>
      </c>
      <c r="S856" s="8"/>
    </row>
    <row r="857" spans="1:19" ht="18" customHeight="1" x14ac:dyDescent="0.3">
      <c r="A857" s="8" t="s">
        <v>1254</v>
      </c>
      <c r="B857" s="8" t="s">
        <v>1255</v>
      </c>
      <c r="C857" s="8" t="s">
        <v>1255</v>
      </c>
      <c r="D857" s="8" t="s">
        <v>661</v>
      </c>
      <c r="E857" s="8">
        <v>2</v>
      </c>
      <c r="F857" s="8" t="s">
        <v>1213</v>
      </c>
      <c r="G857" s="8">
        <v>1</v>
      </c>
      <c r="H857" s="8" t="s">
        <v>1252</v>
      </c>
      <c r="I857" s="8">
        <v>1</v>
      </c>
      <c r="J857" s="8" t="s">
        <v>658</v>
      </c>
      <c r="K857" s="8">
        <v>3</v>
      </c>
      <c r="L857" s="8" t="s">
        <v>25</v>
      </c>
      <c r="M857" s="8">
        <v>2</v>
      </c>
      <c r="N857" s="8" t="s">
        <v>78</v>
      </c>
      <c r="O857" s="8" t="s">
        <v>1137</v>
      </c>
      <c r="P857" s="8" t="s">
        <v>1256</v>
      </c>
      <c r="Q857" s="114" t="s">
        <v>1255</v>
      </c>
      <c r="R857" s="114" t="s">
        <v>1255</v>
      </c>
      <c r="S857" s="8"/>
    </row>
    <row r="858" spans="1:19" ht="18" customHeight="1" x14ac:dyDescent="0.3">
      <c r="A858" s="8" t="s">
        <v>1254</v>
      </c>
      <c r="B858" s="8" t="s">
        <v>1255</v>
      </c>
      <c r="C858" s="8" t="s">
        <v>1255</v>
      </c>
      <c r="D858" s="8" t="s">
        <v>661</v>
      </c>
      <c r="E858" s="8">
        <v>2</v>
      </c>
      <c r="F858" s="8" t="s">
        <v>1213</v>
      </c>
      <c r="G858" s="8">
        <v>1</v>
      </c>
      <c r="H858" s="8" t="s">
        <v>1252</v>
      </c>
      <c r="I858" s="8">
        <v>1</v>
      </c>
      <c r="J858" s="8" t="s">
        <v>658</v>
      </c>
      <c r="K858" s="8">
        <v>3</v>
      </c>
      <c r="L858" s="8" t="s">
        <v>25</v>
      </c>
      <c r="M858" s="8">
        <v>2</v>
      </c>
      <c r="N858" s="8" t="s">
        <v>78</v>
      </c>
      <c r="O858" s="8" t="s">
        <v>1138</v>
      </c>
      <c r="P858" s="8" t="s">
        <v>1256</v>
      </c>
      <c r="Q858" s="114" t="s">
        <v>1255</v>
      </c>
      <c r="R858" s="114" t="s">
        <v>1255</v>
      </c>
      <c r="S858" s="8"/>
    </row>
    <row r="859" spans="1:19" ht="18" customHeight="1" x14ac:dyDescent="0.3">
      <c r="A859" s="8" t="s">
        <v>1254</v>
      </c>
      <c r="B859" s="8" t="s">
        <v>1255</v>
      </c>
      <c r="C859" s="8" t="s">
        <v>1255</v>
      </c>
      <c r="D859" s="8" t="s">
        <v>661</v>
      </c>
      <c r="E859" s="8">
        <v>2</v>
      </c>
      <c r="F859" s="8" t="s">
        <v>1213</v>
      </c>
      <c r="G859" s="8">
        <v>1</v>
      </c>
      <c r="H859" s="8" t="s">
        <v>1252</v>
      </c>
      <c r="I859" s="8">
        <v>1</v>
      </c>
      <c r="J859" s="8" t="s">
        <v>658</v>
      </c>
      <c r="K859" s="8">
        <v>3</v>
      </c>
      <c r="L859" s="8" t="s">
        <v>25</v>
      </c>
      <c r="M859" s="8">
        <v>2</v>
      </c>
      <c r="N859" s="8" t="s">
        <v>78</v>
      </c>
      <c r="O859" s="8" t="s">
        <v>1139</v>
      </c>
      <c r="P859" s="8" t="s">
        <v>1256</v>
      </c>
      <c r="Q859" s="114" t="s">
        <v>1255</v>
      </c>
      <c r="R859" s="114" t="s">
        <v>1255</v>
      </c>
      <c r="S859" s="8"/>
    </row>
    <row r="860" spans="1:19" ht="18" customHeight="1" x14ac:dyDescent="0.3">
      <c r="A860" s="8" t="s">
        <v>1254</v>
      </c>
      <c r="B860" s="8" t="s">
        <v>1255</v>
      </c>
      <c r="C860" s="8" t="s">
        <v>1255</v>
      </c>
      <c r="D860" s="8" t="s">
        <v>661</v>
      </c>
      <c r="E860" s="8">
        <v>2</v>
      </c>
      <c r="F860" s="8" t="s">
        <v>1213</v>
      </c>
      <c r="G860" s="8">
        <v>1</v>
      </c>
      <c r="H860" s="8" t="s">
        <v>1252</v>
      </c>
      <c r="I860" s="8">
        <v>1</v>
      </c>
      <c r="J860" s="8" t="s">
        <v>658</v>
      </c>
      <c r="K860" s="8">
        <v>3</v>
      </c>
      <c r="L860" s="8" t="s">
        <v>25</v>
      </c>
      <c r="M860" s="8">
        <v>2</v>
      </c>
      <c r="N860" s="8" t="s">
        <v>318</v>
      </c>
      <c r="O860" s="8" t="s">
        <v>1150</v>
      </c>
      <c r="P860" s="8" t="s">
        <v>1256</v>
      </c>
      <c r="Q860" s="114" t="s">
        <v>1255</v>
      </c>
      <c r="R860" s="114" t="s">
        <v>1255</v>
      </c>
      <c r="S860" s="8"/>
    </row>
    <row r="861" spans="1:19" ht="18" customHeight="1" x14ac:dyDescent="0.3">
      <c r="A861" s="8" t="s">
        <v>1254</v>
      </c>
      <c r="B861" s="8" t="s">
        <v>1255</v>
      </c>
      <c r="C861" s="8" t="s">
        <v>1255</v>
      </c>
      <c r="D861" s="8" t="s">
        <v>661</v>
      </c>
      <c r="E861" s="8">
        <v>2</v>
      </c>
      <c r="F861" s="8" t="s">
        <v>1213</v>
      </c>
      <c r="G861" s="8">
        <v>1</v>
      </c>
      <c r="H861" s="8" t="s">
        <v>1252</v>
      </c>
      <c r="I861" s="8">
        <v>1</v>
      </c>
      <c r="J861" s="8" t="s">
        <v>658</v>
      </c>
      <c r="K861" s="8">
        <v>3</v>
      </c>
      <c r="L861" s="8" t="s">
        <v>25</v>
      </c>
      <c r="M861" s="8">
        <v>2</v>
      </c>
      <c r="N861" s="8" t="s">
        <v>321</v>
      </c>
      <c r="O861" s="8" t="s">
        <v>1162</v>
      </c>
      <c r="P861" s="8" t="s">
        <v>1256</v>
      </c>
      <c r="Q861" s="114" t="s">
        <v>1255</v>
      </c>
      <c r="R861" s="114" t="s">
        <v>1255</v>
      </c>
      <c r="S861" s="8"/>
    </row>
    <row r="862" spans="1:19" ht="18" customHeight="1" x14ac:dyDescent="0.3">
      <c r="A862" s="8" t="s">
        <v>1254</v>
      </c>
      <c r="B862" s="8" t="s">
        <v>1255</v>
      </c>
      <c r="C862" s="8" t="s">
        <v>1255</v>
      </c>
      <c r="D862" s="8" t="s">
        <v>661</v>
      </c>
      <c r="E862" s="8">
        <v>2</v>
      </c>
      <c r="F862" s="8" t="s">
        <v>1213</v>
      </c>
      <c r="G862" s="8">
        <v>1</v>
      </c>
      <c r="H862" s="8" t="s">
        <v>1252</v>
      </c>
      <c r="I862" s="8">
        <v>1</v>
      </c>
      <c r="J862" s="8" t="s">
        <v>658</v>
      </c>
      <c r="K862" s="8">
        <v>3</v>
      </c>
      <c r="L862" s="8" t="s">
        <v>25</v>
      </c>
      <c r="M862" s="8">
        <v>2</v>
      </c>
      <c r="N862" s="8" t="s">
        <v>321</v>
      </c>
      <c r="O862" s="8" t="s">
        <v>1177</v>
      </c>
      <c r="P862" s="8" t="s">
        <v>1256</v>
      </c>
      <c r="Q862" s="114" t="s">
        <v>1255</v>
      </c>
      <c r="R862" s="114" t="s">
        <v>1255</v>
      </c>
      <c r="S862" s="8"/>
    </row>
    <row r="863" spans="1:19" ht="18" customHeight="1" x14ac:dyDescent="0.3">
      <c r="A863" s="8" t="s">
        <v>1254</v>
      </c>
      <c r="B863" s="8" t="s">
        <v>1255</v>
      </c>
      <c r="C863" s="8" t="s">
        <v>1255</v>
      </c>
      <c r="D863" s="8" t="s">
        <v>661</v>
      </c>
      <c r="E863" s="8">
        <v>2</v>
      </c>
      <c r="F863" s="8" t="s">
        <v>1213</v>
      </c>
      <c r="G863" s="8">
        <v>1</v>
      </c>
      <c r="H863" s="8" t="s">
        <v>1252</v>
      </c>
      <c r="I863" s="8">
        <v>1</v>
      </c>
      <c r="J863" s="8" t="s">
        <v>658</v>
      </c>
      <c r="K863" s="8">
        <v>3</v>
      </c>
      <c r="L863" s="8" t="s">
        <v>25</v>
      </c>
      <c r="M863" s="8">
        <v>2</v>
      </c>
      <c r="N863" s="8" t="s">
        <v>321</v>
      </c>
      <c r="O863" s="8" t="s">
        <v>1178</v>
      </c>
      <c r="P863" s="8" t="s">
        <v>1256</v>
      </c>
      <c r="Q863" s="114" t="s">
        <v>1255</v>
      </c>
      <c r="R863" s="114" t="s">
        <v>1255</v>
      </c>
      <c r="S863" s="8"/>
    </row>
    <row r="864" spans="1:19" ht="18" customHeight="1" x14ac:dyDescent="0.3">
      <c r="A864" s="8" t="s">
        <v>1254</v>
      </c>
      <c r="B864" s="8" t="s">
        <v>1255</v>
      </c>
      <c r="C864" s="8" t="s">
        <v>1255</v>
      </c>
      <c r="D864" s="8" t="s">
        <v>661</v>
      </c>
      <c r="E864" s="8">
        <v>2</v>
      </c>
      <c r="F864" s="8" t="s">
        <v>1213</v>
      </c>
      <c r="G864" s="8">
        <v>1</v>
      </c>
      <c r="H864" s="8" t="s">
        <v>1252</v>
      </c>
      <c r="I864" s="8">
        <v>1</v>
      </c>
      <c r="J864" s="8" t="s">
        <v>658</v>
      </c>
      <c r="K864" s="8">
        <v>3</v>
      </c>
      <c r="L864" s="8" t="s">
        <v>25</v>
      </c>
      <c r="M864" s="8">
        <v>2</v>
      </c>
      <c r="N864" s="8" t="s">
        <v>371</v>
      </c>
      <c r="O864" s="8" t="s">
        <v>1163</v>
      </c>
      <c r="P864" s="8" t="s">
        <v>1256</v>
      </c>
      <c r="Q864" s="114" t="s">
        <v>1255</v>
      </c>
      <c r="R864" s="114" t="s">
        <v>1255</v>
      </c>
      <c r="S864" s="8"/>
    </row>
    <row r="865" spans="1:19" ht="18" customHeight="1" x14ac:dyDescent="0.3">
      <c r="A865" s="8" t="s">
        <v>1254</v>
      </c>
      <c r="B865" s="8" t="s">
        <v>1255</v>
      </c>
      <c r="C865" s="8" t="s">
        <v>1255</v>
      </c>
      <c r="D865" s="8" t="s">
        <v>661</v>
      </c>
      <c r="E865" s="8">
        <v>2</v>
      </c>
      <c r="F865" s="8" t="s">
        <v>1213</v>
      </c>
      <c r="G865" s="8">
        <v>1</v>
      </c>
      <c r="H865" s="8" t="s">
        <v>1252</v>
      </c>
      <c r="I865" s="8">
        <v>1</v>
      </c>
      <c r="J865" s="8" t="s">
        <v>658</v>
      </c>
      <c r="K865" s="8">
        <v>3</v>
      </c>
      <c r="L865" s="8" t="s">
        <v>25</v>
      </c>
      <c r="M865" s="8">
        <v>2</v>
      </c>
      <c r="N865" s="8" t="s">
        <v>371</v>
      </c>
      <c r="O865" s="8" t="s">
        <v>1164</v>
      </c>
      <c r="P865" s="8" t="s">
        <v>1256</v>
      </c>
      <c r="Q865" s="114" t="s">
        <v>1255</v>
      </c>
      <c r="R865" s="114" t="s">
        <v>1255</v>
      </c>
      <c r="S865" s="8"/>
    </row>
    <row r="866" spans="1:19" ht="18" customHeight="1" x14ac:dyDescent="0.3">
      <c r="A866" s="8" t="s">
        <v>1254</v>
      </c>
      <c r="B866" s="8" t="s">
        <v>1255</v>
      </c>
      <c r="C866" s="8" t="s">
        <v>1255</v>
      </c>
      <c r="D866" s="8" t="s">
        <v>661</v>
      </c>
      <c r="E866" s="8">
        <v>2</v>
      </c>
      <c r="F866" s="8" t="s">
        <v>1213</v>
      </c>
      <c r="G866" s="8">
        <v>1</v>
      </c>
      <c r="H866" s="8" t="s">
        <v>1252</v>
      </c>
      <c r="I866" s="8">
        <v>1</v>
      </c>
      <c r="J866" s="8" t="s">
        <v>658</v>
      </c>
      <c r="K866" s="8">
        <v>3</v>
      </c>
      <c r="L866" s="8" t="s">
        <v>25</v>
      </c>
      <c r="M866" s="8">
        <v>2</v>
      </c>
      <c r="N866" s="8" t="s">
        <v>371</v>
      </c>
      <c r="O866" s="8" t="s">
        <v>1165</v>
      </c>
      <c r="P866" s="8" t="s">
        <v>1256</v>
      </c>
      <c r="Q866" s="114" t="s">
        <v>1255</v>
      </c>
      <c r="R866" s="114" t="s">
        <v>1255</v>
      </c>
      <c r="S866" s="8"/>
    </row>
    <row r="867" spans="1:19" ht="18" customHeight="1" x14ac:dyDescent="0.3">
      <c r="A867" s="8" t="s">
        <v>1254</v>
      </c>
      <c r="B867" s="8" t="s">
        <v>1255</v>
      </c>
      <c r="C867" s="8" t="s">
        <v>1255</v>
      </c>
      <c r="D867" s="8" t="s">
        <v>661</v>
      </c>
      <c r="E867" s="8">
        <v>2</v>
      </c>
      <c r="F867" s="8" t="s">
        <v>1213</v>
      </c>
      <c r="G867" s="8">
        <v>1</v>
      </c>
      <c r="H867" s="8" t="s">
        <v>1252</v>
      </c>
      <c r="I867" s="8">
        <v>1</v>
      </c>
      <c r="J867" s="8" t="s">
        <v>658</v>
      </c>
      <c r="K867" s="8">
        <v>3</v>
      </c>
      <c r="L867" s="8" t="s">
        <v>25</v>
      </c>
      <c r="M867" s="8">
        <v>2</v>
      </c>
      <c r="N867" s="8" t="s">
        <v>371</v>
      </c>
      <c r="O867" s="8" t="s">
        <v>1166</v>
      </c>
      <c r="P867" s="8" t="s">
        <v>1256</v>
      </c>
      <c r="Q867" s="114" t="s">
        <v>1255</v>
      </c>
      <c r="R867" s="114" t="s">
        <v>1255</v>
      </c>
      <c r="S867" s="8"/>
    </row>
    <row r="868" spans="1:19" ht="18" customHeight="1" x14ac:dyDescent="0.3">
      <c r="A868" s="8" t="s">
        <v>1254</v>
      </c>
      <c r="B868" s="8" t="s">
        <v>1255</v>
      </c>
      <c r="C868" s="8" t="s">
        <v>1255</v>
      </c>
      <c r="D868" s="8" t="s">
        <v>661</v>
      </c>
      <c r="E868" s="8">
        <v>2</v>
      </c>
      <c r="F868" s="8" t="s">
        <v>1213</v>
      </c>
      <c r="G868" s="8">
        <v>1</v>
      </c>
      <c r="H868" s="8" t="s">
        <v>1252</v>
      </c>
      <c r="I868" s="8">
        <v>1</v>
      </c>
      <c r="J868" s="8" t="s">
        <v>658</v>
      </c>
      <c r="K868" s="8">
        <v>3</v>
      </c>
      <c r="L868" s="8" t="s">
        <v>25</v>
      </c>
      <c r="M868" s="8">
        <v>2</v>
      </c>
      <c r="N868" s="8" t="s">
        <v>371</v>
      </c>
      <c r="O868" s="8" t="s">
        <v>1167</v>
      </c>
      <c r="P868" s="8" t="s">
        <v>1256</v>
      </c>
      <c r="Q868" s="114" t="s">
        <v>1255</v>
      </c>
      <c r="R868" s="114" t="s">
        <v>1255</v>
      </c>
      <c r="S868" s="8"/>
    </row>
    <row r="869" spans="1:19" ht="18" customHeight="1" x14ac:dyDescent="0.3">
      <c r="A869" s="8" t="s">
        <v>1254</v>
      </c>
      <c r="B869" s="8" t="s">
        <v>1255</v>
      </c>
      <c r="C869" s="8" t="s">
        <v>1255</v>
      </c>
      <c r="D869" s="8" t="s">
        <v>661</v>
      </c>
      <c r="E869" s="8">
        <v>2</v>
      </c>
      <c r="F869" s="8" t="s">
        <v>1213</v>
      </c>
      <c r="G869" s="8">
        <v>1</v>
      </c>
      <c r="H869" s="8" t="s">
        <v>1252</v>
      </c>
      <c r="I869" s="8">
        <v>1</v>
      </c>
      <c r="J869" s="8" t="s">
        <v>658</v>
      </c>
      <c r="K869" s="8">
        <v>3</v>
      </c>
      <c r="L869" s="8" t="s">
        <v>25</v>
      </c>
      <c r="M869" s="8">
        <v>2</v>
      </c>
      <c r="N869" s="8" t="s">
        <v>371</v>
      </c>
      <c r="O869" s="8" t="s">
        <v>1168</v>
      </c>
      <c r="P869" s="8" t="s">
        <v>1256</v>
      </c>
      <c r="Q869" s="114" t="s">
        <v>1255</v>
      </c>
      <c r="R869" s="114" t="s">
        <v>1255</v>
      </c>
      <c r="S869" s="8"/>
    </row>
    <row r="870" spans="1:19" ht="18" customHeight="1" x14ac:dyDescent="0.3">
      <c r="A870" s="8" t="s">
        <v>1254</v>
      </c>
      <c r="B870" s="8" t="s">
        <v>1255</v>
      </c>
      <c r="C870" s="8" t="s">
        <v>1255</v>
      </c>
      <c r="D870" s="8" t="s">
        <v>661</v>
      </c>
      <c r="E870" s="8">
        <v>2</v>
      </c>
      <c r="F870" s="8" t="s">
        <v>1213</v>
      </c>
      <c r="G870" s="8">
        <v>1</v>
      </c>
      <c r="H870" s="8" t="s">
        <v>1252</v>
      </c>
      <c r="I870" s="8">
        <v>1</v>
      </c>
      <c r="J870" s="8" t="s">
        <v>658</v>
      </c>
      <c r="K870" s="8">
        <v>3</v>
      </c>
      <c r="L870" s="8" t="s">
        <v>25</v>
      </c>
      <c r="M870" s="8">
        <v>2</v>
      </c>
      <c r="N870" s="8" t="s">
        <v>371</v>
      </c>
      <c r="O870" s="8" t="s">
        <v>1169</v>
      </c>
      <c r="P870" s="8" t="s">
        <v>1256</v>
      </c>
      <c r="Q870" s="114" t="s">
        <v>1255</v>
      </c>
      <c r="R870" s="114" t="s">
        <v>1255</v>
      </c>
      <c r="S870" s="8"/>
    </row>
    <row r="871" spans="1:19" ht="18" customHeight="1" x14ac:dyDescent="0.3">
      <c r="A871" s="8" t="s">
        <v>1254</v>
      </c>
      <c r="B871" s="8" t="s">
        <v>1255</v>
      </c>
      <c r="C871" s="8" t="s">
        <v>1255</v>
      </c>
      <c r="D871" s="8" t="s">
        <v>661</v>
      </c>
      <c r="E871" s="8">
        <v>2</v>
      </c>
      <c r="F871" s="8" t="s">
        <v>1213</v>
      </c>
      <c r="G871" s="8">
        <v>1</v>
      </c>
      <c r="H871" s="8" t="s">
        <v>1252</v>
      </c>
      <c r="I871" s="8">
        <v>1</v>
      </c>
      <c r="J871" s="8" t="s">
        <v>658</v>
      </c>
      <c r="K871" s="8">
        <v>3</v>
      </c>
      <c r="L871" s="8" t="s">
        <v>25</v>
      </c>
      <c r="M871" s="8">
        <v>2</v>
      </c>
      <c r="N871" s="8" t="s">
        <v>371</v>
      </c>
      <c r="O871" s="8" t="s">
        <v>1170</v>
      </c>
      <c r="P871" s="8" t="s">
        <v>1256</v>
      </c>
      <c r="Q871" s="114" t="s">
        <v>1255</v>
      </c>
      <c r="R871" s="114" t="s">
        <v>1255</v>
      </c>
      <c r="S871" s="8"/>
    </row>
    <row r="872" spans="1:19" ht="18" customHeight="1" x14ac:dyDescent="0.3">
      <c r="A872" s="8" t="s">
        <v>1254</v>
      </c>
      <c r="B872" s="8" t="s">
        <v>1255</v>
      </c>
      <c r="C872" s="8" t="s">
        <v>1255</v>
      </c>
      <c r="D872" s="8" t="s">
        <v>661</v>
      </c>
      <c r="E872" s="8">
        <v>2</v>
      </c>
      <c r="F872" s="8" t="s">
        <v>1213</v>
      </c>
      <c r="G872" s="8">
        <v>1</v>
      </c>
      <c r="H872" s="8" t="s">
        <v>1252</v>
      </c>
      <c r="I872" s="8">
        <v>1</v>
      </c>
      <c r="J872" s="8" t="s">
        <v>658</v>
      </c>
      <c r="K872" s="8">
        <v>3</v>
      </c>
      <c r="L872" s="8" t="s">
        <v>25</v>
      </c>
      <c r="M872" s="8">
        <v>2</v>
      </c>
      <c r="N872" s="8" t="s">
        <v>371</v>
      </c>
      <c r="O872" s="8" t="s">
        <v>1171</v>
      </c>
      <c r="P872" s="8" t="s">
        <v>1256</v>
      </c>
      <c r="Q872" s="114" t="s">
        <v>1255</v>
      </c>
      <c r="R872" s="114" t="s">
        <v>1255</v>
      </c>
      <c r="S872" s="8"/>
    </row>
    <row r="873" spans="1:19" ht="18" customHeight="1" x14ac:dyDescent="0.3">
      <c r="A873" s="8" t="s">
        <v>1254</v>
      </c>
      <c r="B873" s="8" t="s">
        <v>1255</v>
      </c>
      <c r="C873" s="8" t="s">
        <v>1255</v>
      </c>
      <c r="D873" s="8" t="s">
        <v>661</v>
      </c>
      <c r="E873" s="8">
        <v>2</v>
      </c>
      <c r="F873" s="8" t="s">
        <v>1213</v>
      </c>
      <c r="G873" s="8">
        <v>1</v>
      </c>
      <c r="H873" s="8" t="s">
        <v>1252</v>
      </c>
      <c r="I873" s="8">
        <v>1</v>
      </c>
      <c r="J873" s="8" t="s">
        <v>658</v>
      </c>
      <c r="K873" s="8">
        <v>3</v>
      </c>
      <c r="L873" s="8" t="s">
        <v>25</v>
      </c>
      <c r="M873" s="8">
        <v>2</v>
      </c>
      <c r="N873" s="8" t="s">
        <v>371</v>
      </c>
      <c r="O873" s="8" t="s">
        <v>1172</v>
      </c>
      <c r="P873" s="8" t="s">
        <v>1256</v>
      </c>
      <c r="Q873" s="114" t="s">
        <v>1255</v>
      </c>
      <c r="R873" s="114" t="s">
        <v>1255</v>
      </c>
      <c r="S873" s="8"/>
    </row>
    <row r="874" spans="1:19" ht="18" customHeight="1" x14ac:dyDescent="0.3">
      <c r="A874" s="8" t="s">
        <v>1254</v>
      </c>
      <c r="B874" s="8" t="s">
        <v>1255</v>
      </c>
      <c r="C874" s="8" t="s">
        <v>1255</v>
      </c>
      <c r="D874" s="8" t="s">
        <v>661</v>
      </c>
      <c r="E874" s="8">
        <v>2</v>
      </c>
      <c r="F874" s="8" t="s">
        <v>1213</v>
      </c>
      <c r="G874" s="8">
        <v>1</v>
      </c>
      <c r="H874" s="8" t="s">
        <v>1252</v>
      </c>
      <c r="I874" s="8">
        <v>1</v>
      </c>
      <c r="J874" s="8" t="s">
        <v>658</v>
      </c>
      <c r="K874" s="8">
        <v>3</v>
      </c>
      <c r="L874" s="8" t="s">
        <v>25</v>
      </c>
      <c r="M874" s="8">
        <v>2</v>
      </c>
      <c r="N874" s="8" t="s">
        <v>371</v>
      </c>
      <c r="O874" s="8" t="s">
        <v>1173</v>
      </c>
      <c r="P874" s="8" t="s">
        <v>1256</v>
      </c>
      <c r="Q874" s="114" t="s">
        <v>1255</v>
      </c>
      <c r="R874" s="114" t="s">
        <v>1255</v>
      </c>
      <c r="S874" s="8"/>
    </row>
    <row r="875" spans="1:19" ht="18" customHeight="1" x14ac:dyDescent="0.3">
      <c r="A875" s="8" t="s">
        <v>1254</v>
      </c>
      <c r="B875" s="8" t="s">
        <v>1255</v>
      </c>
      <c r="C875" s="8" t="s">
        <v>1255</v>
      </c>
      <c r="D875" s="8" t="s">
        <v>661</v>
      </c>
      <c r="E875" s="8">
        <v>2</v>
      </c>
      <c r="F875" s="8" t="s">
        <v>1213</v>
      </c>
      <c r="G875" s="8">
        <v>1</v>
      </c>
      <c r="H875" s="8" t="s">
        <v>1252</v>
      </c>
      <c r="I875" s="8">
        <v>1</v>
      </c>
      <c r="J875" s="8" t="s">
        <v>658</v>
      </c>
      <c r="K875" s="8">
        <v>3</v>
      </c>
      <c r="L875" s="8" t="s">
        <v>25</v>
      </c>
      <c r="M875" s="8">
        <v>2</v>
      </c>
      <c r="N875" s="8" t="s">
        <v>371</v>
      </c>
      <c r="O875" s="8" t="s">
        <v>1174</v>
      </c>
      <c r="P875" s="8" t="s">
        <v>1256</v>
      </c>
      <c r="Q875" s="114" t="s">
        <v>1255</v>
      </c>
      <c r="R875" s="114" t="s">
        <v>1255</v>
      </c>
      <c r="S875" s="8"/>
    </row>
    <row r="876" spans="1:19" ht="18" customHeight="1" x14ac:dyDescent="0.3">
      <c r="A876" s="8" t="s">
        <v>1254</v>
      </c>
      <c r="B876" s="8" t="s">
        <v>1255</v>
      </c>
      <c r="C876" s="8" t="s">
        <v>1255</v>
      </c>
      <c r="D876" s="8" t="s">
        <v>661</v>
      </c>
      <c r="E876" s="8">
        <v>2</v>
      </c>
      <c r="F876" s="8" t="s">
        <v>1213</v>
      </c>
      <c r="G876" s="8">
        <v>1</v>
      </c>
      <c r="H876" s="8" t="s">
        <v>1252</v>
      </c>
      <c r="I876" s="8">
        <v>1</v>
      </c>
      <c r="J876" s="8" t="s">
        <v>658</v>
      </c>
      <c r="K876" s="8">
        <v>3</v>
      </c>
      <c r="L876" s="8" t="s">
        <v>25</v>
      </c>
      <c r="M876" s="8">
        <v>2</v>
      </c>
      <c r="N876" s="8" t="s">
        <v>371</v>
      </c>
      <c r="O876" s="8" t="s">
        <v>1175</v>
      </c>
      <c r="P876" s="8" t="s">
        <v>1256</v>
      </c>
      <c r="Q876" s="114" t="s">
        <v>1255</v>
      </c>
      <c r="R876" s="114" t="s">
        <v>1255</v>
      </c>
      <c r="S876" s="8"/>
    </row>
    <row r="877" spans="1:19" ht="18" customHeight="1" x14ac:dyDescent="0.3">
      <c r="A877" s="8" t="s">
        <v>1254</v>
      </c>
      <c r="B877" s="8" t="s">
        <v>1255</v>
      </c>
      <c r="C877" s="8" t="s">
        <v>1255</v>
      </c>
      <c r="D877" s="8" t="s">
        <v>661</v>
      </c>
      <c r="E877" s="8">
        <v>2</v>
      </c>
      <c r="F877" s="8" t="s">
        <v>1213</v>
      </c>
      <c r="G877" s="8">
        <v>1</v>
      </c>
      <c r="H877" s="8" t="s">
        <v>1252</v>
      </c>
      <c r="I877" s="8">
        <v>1</v>
      </c>
      <c r="J877" s="8" t="s">
        <v>658</v>
      </c>
      <c r="K877" s="8">
        <v>3</v>
      </c>
      <c r="L877" s="8" t="s">
        <v>25</v>
      </c>
      <c r="M877" s="8">
        <v>2</v>
      </c>
      <c r="N877" s="8" t="s">
        <v>371</v>
      </c>
      <c r="O877" s="8" t="s">
        <v>1176</v>
      </c>
      <c r="P877" s="8" t="s">
        <v>1256</v>
      </c>
      <c r="Q877" s="114" t="s">
        <v>1255</v>
      </c>
      <c r="R877" s="114" t="s">
        <v>1255</v>
      </c>
      <c r="S877" s="8"/>
    </row>
    <row r="878" spans="1:19" ht="18" customHeight="1" x14ac:dyDescent="0.3">
      <c r="A878" s="8" t="s">
        <v>1254</v>
      </c>
      <c r="B878" s="8" t="s">
        <v>1255</v>
      </c>
      <c r="C878" s="8" t="s">
        <v>1255</v>
      </c>
      <c r="D878" s="8" t="s">
        <v>661</v>
      </c>
      <c r="E878" s="8">
        <v>2</v>
      </c>
      <c r="F878" s="8" t="s">
        <v>1213</v>
      </c>
      <c r="G878" s="8">
        <v>1</v>
      </c>
      <c r="H878" s="8" t="s">
        <v>1252</v>
      </c>
      <c r="I878" s="8">
        <v>1</v>
      </c>
      <c r="J878" s="8" t="s">
        <v>658</v>
      </c>
      <c r="K878" s="8">
        <v>3</v>
      </c>
      <c r="L878" s="8" t="s">
        <v>25</v>
      </c>
      <c r="M878" s="8">
        <v>2</v>
      </c>
      <c r="N878" s="8" t="s">
        <v>371</v>
      </c>
      <c r="O878" s="8" t="s">
        <v>1180</v>
      </c>
      <c r="P878" s="8" t="s">
        <v>1256</v>
      </c>
      <c r="Q878" s="114" t="s">
        <v>1255</v>
      </c>
      <c r="R878" s="114" t="s">
        <v>1255</v>
      </c>
      <c r="S878" s="8"/>
    </row>
    <row r="879" spans="1:19" ht="18" customHeight="1" x14ac:dyDescent="0.3">
      <c r="A879" s="8" t="s">
        <v>1254</v>
      </c>
      <c r="B879" s="8" t="s">
        <v>1255</v>
      </c>
      <c r="C879" s="8" t="s">
        <v>1255</v>
      </c>
      <c r="D879" s="8" t="s">
        <v>661</v>
      </c>
      <c r="E879" s="8">
        <v>2</v>
      </c>
      <c r="F879" s="8" t="s">
        <v>1213</v>
      </c>
      <c r="G879" s="8">
        <v>1</v>
      </c>
      <c r="H879" s="8" t="s">
        <v>1252</v>
      </c>
      <c r="I879" s="8">
        <v>1</v>
      </c>
      <c r="J879" s="8" t="s">
        <v>658</v>
      </c>
      <c r="K879" s="8">
        <v>3</v>
      </c>
      <c r="L879" s="8" t="s">
        <v>25</v>
      </c>
      <c r="M879" s="8">
        <v>2</v>
      </c>
      <c r="N879" s="8" t="s">
        <v>371</v>
      </c>
      <c r="O879" s="8" t="s">
        <v>1181</v>
      </c>
      <c r="P879" s="8" t="s">
        <v>1256</v>
      </c>
      <c r="Q879" s="114" t="s">
        <v>1255</v>
      </c>
      <c r="R879" s="114" t="s">
        <v>1255</v>
      </c>
      <c r="S879" s="8"/>
    </row>
    <row r="880" spans="1:19" ht="18" customHeight="1" x14ac:dyDescent="0.3">
      <c r="A880" s="8" t="s">
        <v>1254</v>
      </c>
      <c r="B880" s="8" t="s">
        <v>1255</v>
      </c>
      <c r="C880" s="8" t="s">
        <v>1255</v>
      </c>
      <c r="D880" s="8" t="s">
        <v>661</v>
      </c>
      <c r="E880" s="8">
        <v>2</v>
      </c>
      <c r="F880" s="8" t="s">
        <v>1213</v>
      </c>
      <c r="G880" s="8">
        <v>1</v>
      </c>
      <c r="H880" s="8" t="s">
        <v>1252</v>
      </c>
      <c r="I880" s="8">
        <v>1</v>
      </c>
      <c r="J880" s="8" t="s">
        <v>658</v>
      </c>
      <c r="K880" s="8">
        <v>3</v>
      </c>
      <c r="L880" s="8" t="s">
        <v>25</v>
      </c>
      <c r="M880" s="8">
        <v>2</v>
      </c>
      <c r="N880" s="8" t="s">
        <v>371</v>
      </c>
      <c r="O880" s="8" t="s">
        <v>1182</v>
      </c>
      <c r="P880" s="8" t="s">
        <v>1256</v>
      </c>
      <c r="Q880" s="114" t="s">
        <v>1255</v>
      </c>
      <c r="R880" s="114" t="s">
        <v>1255</v>
      </c>
      <c r="S880" s="8"/>
    </row>
    <row r="881" spans="1:19" ht="18" customHeight="1" x14ac:dyDescent="0.3">
      <c r="A881" s="8" t="s">
        <v>1254</v>
      </c>
      <c r="B881" s="8" t="s">
        <v>1255</v>
      </c>
      <c r="C881" s="8" t="s">
        <v>1255</v>
      </c>
      <c r="D881" s="8" t="s">
        <v>661</v>
      </c>
      <c r="E881" s="8">
        <v>2</v>
      </c>
      <c r="F881" s="8" t="s">
        <v>1213</v>
      </c>
      <c r="G881" s="8">
        <v>1</v>
      </c>
      <c r="H881" s="8" t="s">
        <v>1252</v>
      </c>
      <c r="I881" s="8">
        <v>1</v>
      </c>
      <c r="J881" s="8" t="s">
        <v>658</v>
      </c>
      <c r="K881" s="8">
        <v>3</v>
      </c>
      <c r="L881" s="8" t="s">
        <v>25</v>
      </c>
      <c r="M881" s="8">
        <v>2</v>
      </c>
      <c r="N881" s="8" t="s">
        <v>371</v>
      </c>
      <c r="O881" s="8" t="s">
        <v>1183</v>
      </c>
      <c r="P881" s="8" t="s">
        <v>1256</v>
      </c>
      <c r="Q881" s="114" t="s">
        <v>1255</v>
      </c>
      <c r="R881" s="114" t="s">
        <v>1255</v>
      </c>
      <c r="S881" s="8"/>
    </row>
    <row r="882" spans="1:19" ht="18" customHeight="1" x14ac:dyDescent="0.3">
      <c r="A882" s="8" t="s">
        <v>1257</v>
      </c>
      <c r="B882" s="8" t="s">
        <v>1258</v>
      </c>
      <c r="C882" s="8" t="s">
        <v>1258</v>
      </c>
      <c r="D882" s="8" t="s">
        <v>661</v>
      </c>
      <c r="E882" s="8">
        <v>2</v>
      </c>
      <c r="F882" s="8" t="s">
        <v>1213</v>
      </c>
      <c r="G882" s="8">
        <v>1</v>
      </c>
      <c r="H882" s="8" t="s">
        <v>1252</v>
      </c>
      <c r="I882" s="8">
        <v>1</v>
      </c>
      <c r="J882" s="8" t="s">
        <v>658</v>
      </c>
      <c r="K882" s="8">
        <v>3</v>
      </c>
      <c r="L882" s="8" t="s">
        <v>25</v>
      </c>
      <c r="M882" s="8">
        <v>2</v>
      </c>
      <c r="N882" s="8" t="s">
        <v>317</v>
      </c>
      <c r="O882" s="8" t="s">
        <v>1070</v>
      </c>
      <c r="P882" s="8" t="s">
        <v>1259</v>
      </c>
      <c r="Q882" s="114" t="s">
        <v>1258</v>
      </c>
      <c r="R882" s="114" t="s">
        <v>1258</v>
      </c>
      <c r="S882" s="8"/>
    </row>
    <row r="883" spans="1:19" ht="18" customHeight="1" x14ac:dyDescent="0.3">
      <c r="A883" s="8" t="s">
        <v>1257</v>
      </c>
      <c r="B883" s="8" t="s">
        <v>1258</v>
      </c>
      <c r="C883" s="8" t="s">
        <v>1258</v>
      </c>
      <c r="D883" s="8" t="s">
        <v>661</v>
      </c>
      <c r="E883" s="8">
        <v>2</v>
      </c>
      <c r="F883" s="8" t="s">
        <v>1213</v>
      </c>
      <c r="G883" s="8">
        <v>1</v>
      </c>
      <c r="H883" s="8" t="s">
        <v>1252</v>
      </c>
      <c r="I883" s="8">
        <v>1</v>
      </c>
      <c r="J883" s="8" t="s">
        <v>658</v>
      </c>
      <c r="K883" s="8">
        <v>3</v>
      </c>
      <c r="L883" s="8" t="s">
        <v>25</v>
      </c>
      <c r="M883" s="8">
        <v>2</v>
      </c>
      <c r="N883" s="8" t="s">
        <v>317</v>
      </c>
      <c r="O883" s="8" t="s">
        <v>1072</v>
      </c>
      <c r="P883" s="8" t="s">
        <v>1259</v>
      </c>
      <c r="Q883" s="114" t="s">
        <v>1258</v>
      </c>
      <c r="R883" s="114" t="s">
        <v>1258</v>
      </c>
      <c r="S883" s="8"/>
    </row>
    <row r="884" spans="1:19" ht="18" customHeight="1" x14ac:dyDescent="0.3">
      <c r="A884" s="8" t="s">
        <v>1257</v>
      </c>
      <c r="B884" s="8" t="s">
        <v>1258</v>
      </c>
      <c r="C884" s="8" t="s">
        <v>1258</v>
      </c>
      <c r="D884" s="8" t="s">
        <v>661</v>
      </c>
      <c r="E884" s="8">
        <v>2</v>
      </c>
      <c r="F884" s="8" t="s">
        <v>1213</v>
      </c>
      <c r="G884" s="8">
        <v>1</v>
      </c>
      <c r="H884" s="8" t="s">
        <v>1252</v>
      </c>
      <c r="I884" s="8">
        <v>1</v>
      </c>
      <c r="J884" s="8" t="s">
        <v>658</v>
      </c>
      <c r="K884" s="8">
        <v>3</v>
      </c>
      <c r="L884" s="8" t="s">
        <v>25</v>
      </c>
      <c r="M884" s="8">
        <v>2</v>
      </c>
      <c r="N884" s="8" t="s">
        <v>317</v>
      </c>
      <c r="O884" s="8" t="s">
        <v>1105</v>
      </c>
      <c r="P884" s="8" t="s">
        <v>1259</v>
      </c>
      <c r="Q884" s="114" t="s">
        <v>1258</v>
      </c>
      <c r="R884" s="114" t="s">
        <v>1258</v>
      </c>
      <c r="S884" s="8"/>
    </row>
    <row r="885" spans="1:19" ht="18" customHeight="1" x14ac:dyDescent="0.3">
      <c r="A885" s="8" t="s">
        <v>1257</v>
      </c>
      <c r="B885" s="8" t="s">
        <v>1258</v>
      </c>
      <c r="C885" s="8" t="s">
        <v>1258</v>
      </c>
      <c r="D885" s="8" t="s">
        <v>661</v>
      </c>
      <c r="E885" s="8">
        <v>2</v>
      </c>
      <c r="F885" s="8" t="s">
        <v>1213</v>
      </c>
      <c r="G885" s="8">
        <v>1</v>
      </c>
      <c r="H885" s="8" t="s">
        <v>1252</v>
      </c>
      <c r="I885" s="8">
        <v>1</v>
      </c>
      <c r="J885" s="8" t="s">
        <v>658</v>
      </c>
      <c r="K885" s="8">
        <v>3</v>
      </c>
      <c r="L885" s="8" t="s">
        <v>25</v>
      </c>
      <c r="M885" s="8">
        <v>2</v>
      </c>
      <c r="N885" s="8" t="s">
        <v>317</v>
      </c>
      <c r="O885" s="8" t="s">
        <v>1106</v>
      </c>
      <c r="P885" s="8" t="s">
        <v>1259</v>
      </c>
      <c r="Q885" s="114" t="s">
        <v>1258</v>
      </c>
      <c r="R885" s="114" t="s">
        <v>1258</v>
      </c>
      <c r="S885" s="8"/>
    </row>
    <row r="886" spans="1:19" ht="18" customHeight="1" x14ac:dyDescent="0.3">
      <c r="A886" s="8" t="s">
        <v>1257</v>
      </c>
      <c r="B886" s="8" t="s">
        <v>1258</v>
      </c>
      <c r="C886" s="8" t="s">
        <v>1258</v>
      </c>
      <c r="D886" s="8" t="s">
        <v>661</v>
      </c>
      <c r="E886" s="8">
        <v>2</v>
      </c>
      <c r="F886" s="8" t="s">
        <v>1213</v>
      </c>
      <c r="G886" s="8">
        <v>1</v>
      </c>
      <c r="H886" s="8" t="s">
        <v>1252</v>
      </c>
      <c r="I886" s="8">
        <v>1</v>
      </c>
      <c r="J886" s="8" t="s">
        <v>658</v>
      </c>
      <c r="K886" s="8">
        <v>3</v>
      </c>
      <c r="L886" s="8" t="s">
        <v>25</v>
      </c>
      <c r="M886" s="8">
        <v>2</v>
      </c>
      <c r="N886" s="8" t="s">
        <v>317</v>
      </c>
      <c r="O886" s="8" t="s">
        <v>1107</v>
      </c>
      <c r="P886" s="8" t="s">
        <v>1259</v>
      </c>
      <c r="Q886" s="114" t="s">
        <v>1258</v>
      </c>
      <c r="R886" s="114" t="s">
        <v>1258</v>
      </c>
      <c r="S886" s="8"/>
    </row>
    <row r="887" spans="1:19" ht="18" customHeight="1" x14ac:dyDescent="0.3">
      <c r="A887" s="8" t="s">
        <v>1257</v>
      </c>
      <c r="B887" s="8" t="s">
        <v>1258</v>
      </c>
      <c r="C887" s="8" t="s">
        <v>1258</v>
      </c>
      <c r="D887" s="8" t="s">
        <v>661</v>
      </c>
      <c r="E887" s="8">
        <v>2</v>
      </c>
      <c r="F887" s="8" t="s">
        <v>1213</v>
      </c>
      <c r="G887" s="8">
        <v>1</v>
      </c>
      <c r="H887" s="8" t="s">
        <v>1252</v>
      </c>
      <c r="I887" s="8">
        <v>1</v>
      </c>
      <c r="J887" s="8" t="s">
        <v>658</v>
      </c>
      <c r="K887" s="8">
        <v>3</v>
      </c>
      <c r="L887" s="8" t="s">
        <v>25</v>
      </c>
      <c r="M887" s="8">
        <v>2</v>
      </c>
      <c r="N887" s="8" t="s">
        <v>317</v>
      </c>
      <c r="O887" s="8" t="s">
        <v>1108</v>
      </c>
      <c r="P887" s="8" t="s">
        <v>1259</v>
      </c>
      <c r="Q887" s="114" t="s">
        <v>1258</v>
      </c>
      <c r="R887" s="114" t="s">
        <v>1258</v>
      </c>
      <c r="S887" s="8"/>
    </row>
    <row r="888" spans="1:19" ht="18" customHeight="1" x14ac:dyDescent="0.3">
      <c r="A888" s="8" t="s">
        <v>1257</v>
      </c>
      <c r="B888" s="8" t="s">
        <v>1258</v>
      </c>
      <c r="C888" s="8" t="s">
        <v>1258</v>
      </c>
      <c r="D888" s="8" t="s">
        <v>661</v>
      </c>
      <c r="E888" s="8">
        <v>2</v>
      </c>
      <c r="F888" s="8" t="s">
        <v>1213</v>
      </c>
      <c r="G888" s="8">
        <v>1</v>
      </c>
      <c r="H888" s="8" t="s">
        <v>1252</v>
      </c>
      <c r="I888" s="8">
        <v>1</v>
      </c>
      <c r="J888" s="8" t="s">
        <v>658</v>
      </c>
      <c r="K888" s="8">
        <v>3</v>
      </c>
      <c r="L888" s="8" t="s">
        <v>25</v>
      </c>
      <c r="M888" s="8">
        <v>2</v>
      </c>
      <c r="N888" s="8" t="s">
        <v>317</v>
      </c>
      <c r="O888" s="8" t="s">
        <v>1109</v>
      </c>
      <c r="P888" s="8" t="s">
        <v>1259</v>
      </c>
      <c r="Q888" s="114" t="s">
        <v>1258</v>
      </c>
      <c r="R888" s="114" t="s">
        <v>1258</v>
      </c>
      <c r="S888" s="8"/>
    </row>
    <row r="889" spans="1:19" ht="18" customHeight="1" x14ac:dyDescent="0.3">
      <c r="A889" s="8" t="s">
        <v>1257</v>
      </c>
      <c r="B889" s="8" t="s">
        <v>1258</v>
      </c>
      <c r="C889" s="8" t="s">
        <v>1258</v>
      </c>
      <c r="D889" s="8" t="s">
        <v>661</v>
      </c>
      <c r="E889" s="8">
        <v>2</v>
      </c>
      <c r="F889" s="8" t="s">
        <v>1213</v>
      </c>
      <c r="G889" s="8">
        <v>1</v>
      </c>
      <c r="H889" s="8" t="s">
        <v>1252</v>
      </c>
      <c r="I889" s="8">
        <v>1</v>
      </c>
      <c r="J889" s="8" t="s">
        <v>658</v>
      </c>
      <c r="K889" s="8">
        <v>3</v>
      </c>
      <c r="L889" s="8" t="s">
        <v>25</v>
      </c>
      <c r="M889" s="8">
        <v>2</v>
      </c>
      <c r="N889" s="8" t="s">
        <v>317</v>
      </c>
      <c r="O889" s="8" t="s">
        <v>1110</v>
      </c>
      <c r="P889" s="8" t="s">
        <v>1259</v>
      </c>
      <c r="Q889" s="114" t="s">
        <v>1258</v>
      </c>
      <c r="R889" s="114" t="s">
        <v>1258</v>
      </c>
      <c r="S889" s="8"/>
    </row>
    <row r="890" spans="1:19" ht="18" customHeight="1" x14ac:dyDescent="0.3">
      <c r="A890" s="8" t="s">
        <v>1257</v>
      </c>
      <c r="B890" s="8" t="s">
        <v>1258</v>
      </c>
      <c r="C890" s="8" t="s">
        <v>1258</v>
      </c>
      <c r="D890" s="8" t="s">
        <v>661</v>
      </c>
      <c r="E890" s="8">
        <v>2</v>
      </c>
      <c r="F890" s="8" t="s">
        <v>1213</v>
      </c>
      <c r="G890" s="8">
        <v>1</v>
      </c>
      <c r="H890" s="8" t="s">
        <v>1252</v>
      </c>
      <c r="I890" s="8">
        <v>1</v>
      </c>
      <c r="J890" s="8" t="s">
        <v>658</v>
      </c>
      <c r="K890" s="8">
        <v>3</v>
      </c>
      <c r="L890" s="8" t="s">
        <v>25</v>
      </c>
      <c r="M890" s="8">
        <v>2</v>
      </c>
      <c r="N890" s="8" t="s">
        <v>317</v>
      </c>
      <c r="O890" s="8" t="s">
        <v>1140</v>
      </c>
      <c r="P890" s="8" t="s">
        <v>1259</v>
      </c>
      <c r="Q890" s="114" t="s">
        <v>1258</v>
      </c>
      <c r="R890" s="114" t="s">
        <v>1258</v>
      </c>
      <c r="S890" s="8"/>
    </row>
    <row r="891" spans="1:19" ht="18" customHeight="1" x14ac:dyDescent="0.3">
      <c r="A891" s="8" t="s">
        <v>1257</v>
      </c>
      <c r="B891" s="8" t="s">
        <v>1258</v>
      </c>
      <c r="C891" s="8" t="s">
        <v>1258</v>
      </c>
      <c r="D891" s="8" t="s">
        <v>661</v>
      </c>
      <c r="E891" s="8">
        <v>2</v>
      </c>
      <c r="F891" s="8" t="s">
        <v>1213</v>
      </c>
      <c r="G891" s="8">
        <v>1</v>
      </c>
      <c r="H891" s="8" t="s">
        <v>1252</v>
      </c>
      <c r="I891" s="8">
        <v>1</v>
      </c>
      <c r="J891" s="8" t="s">
        <v>658</v>
      </c>
      <c r="K891" s="8">
        <v>3</v>
      </c>
      <c r="L891" s="8" t="s">
        <v>25</v>
      </c>
      <c r="M891" s="8">
        <v>2</v>
      </c>
      <c r="N891" s="8" t="s">
        <v>317</v>
      </c>
      <c r="O891" s="8" t="s">
        <v>1141</v>
      </c>
      <c r="P891" s="8" t="s">
        <v>1259</v>
      </c>
      <c r="Q891" s="114" t="s">
        <v>1258</v>
      </c>
      <c r="R891" s="114" t="s">
        <v>1258</v>
      </c>
      <c r="S891" s="8"/>
    </row>
    <row r="892" spans="1:19" ht="18" customHeight="1" x14ac:dyDescent="0.3">
      <c r="A892" s="8" t="s">
        <v>1257</v>
      </c>
      <c r="B892" s="8" t="s">
        <v>1258</v>
      </c>
      <c r="C892" s="8" t="s">
        <v>1258</v>
      </c>
      <c r="D892" s="8" t="s">
        <v>661</v>
      </c>
      <c r="E892" s="8">
        <v>2</v>
      </c>
      <c r="F892" s="8" t="s">
        <v>1213</v>
      </c>
      <c r="G892" s="8">
        <v>1</v>
      </c>
      <c r="H892" s="8" t="s">
        <v>1252</v>
      </c>
      <c r="I892" s="8">
        <v>1</v>
      </c>
      <c r="J892" s="8" t="s">
        <v>658</v>
      </c>
      <c r="K892" s="8">
        <v>3</v>
      </c>
      <c r="L892" s="8" t="s">
        <v>25</v>
      </c>
      <c r="M892" s="8">
        <v>2</v>
      </c>
      <c r="N892" s="8" t="s">
        <v>317</v>
      </c>
      <c r="O892" s="8" t="s">
        <v>1142</v>
      </c>
      <c r="P892" s="8" t="s">
        <v>1259</v>
      </c>
      <c r="Q892" s="114" t="s">
        <v>1258</v>
      </c>
      <c r="R892" s="114" t="s">
        <v>1258</v>
      </c>
      <c r="S892" s="8"/>
    </row>
    <row r="893" spans="1:19" ht="18" customHeight="1" x14ac:dyDescent="0.3">
      <c r="A893" s="8" t="s">
        <v>1257</v>
      </c>
      <c r="B893" s="8" t="s">
        <v>1258</v>
      </c>
      <c r="C893" s="8" t="s">
        <v>1258</v>
      </c>
      <c r="D893" s="8" t="s">
        <v>661</v>
      </c>
      <c r="E893" s="8">
        <v>2</v>
      </c>
      <c r="F893" s="8" t="s">
        <v>1213</v>
      </c>
      <c r="G893" s="8">
        <v>1</v>
      </c>
      <c r="H893" s="8" t="s">
        <v>1252</v>
      </c>
      <c r="I893" s="8">
        <v>1</v>
      </c>
      <c r="J893" s="8" t="s">
        <v>658</v>
      </c>
      <c r="K893" s="8">
        <v>3</v>
      </c>
      <c r="L893" s="8" t="s">
        <v>25</v>
      </c>
      <c r="M893" s="8">
        <v>2</v>
      </c>
      <c r="N893" s="8" t="s">
        <v>317</v>
      </c>
      <c r="O893" s="8" t="s">
        <v>1143</v>
      </c>
      <c r="P893" s="8" t="s">
        <v>1259</v>
      </c>
      <c r="Q893" s="114" t="s">
        <v>1258</v>
      </c>
      <c r="R893" s="114" t="s">
        <v>1258</v>
      </c>
      <c r="S893" s="8"/>
    </row>
    <row r="894" spans="1:19" ht="18" customHeight="1" x14ac:dyDescent="0.3">
      <c r="A894" s="8" t="s">
        <v>1257</v>
      </c>
      <c r="B894" s="8" t="s">
        <v>1258</v>
      </c>
      <c r="C894" s="8" t="s">
        <v>1258</v>
      </c>
      <c r="D894" s="8" t="s">
        <v>661</v>
      </c>
      <c r="E894" s="8">
        <v>2</v>
      </c>
      <c r="F894" s="8" t="s">
        <v>1213</v>
      </c>
      <c r="G894" s="8">
        <v>1</v>
      </c>
      <c r="H894" s="8" t="s">
        <v>1252</v>
      </c>
      <c r="I894" s="8">
        <v>1</v>
      </c>
      <c r="J894" s="8" t="s">
        <v>658</v>
      </c>
      <c r="K894" s="8">
        <v>3</v>
      </c>
      <c r="L894" s="8" t="s">
        <v>25</v>
      </c>
      <c r="M894" s="8">
        <v>2</v>
      </c>
      <c r="N894" s="8" t="s">
        <v>317</v>
      </c>
      <c r="O894" s="8" t="s">
        <v>1144</v>
      </c>
      <c r="P894" s="8" t="s">
        <v>1259</v>
      </c>
      <c r="Q894" s="114" t="s">
        <v>1258</v>
      </c>
      <c r="R894" s="114" t="s">
        <v>1258</v>
      </c>
      <c r="S894" s="8"/>
    </row>
    <row r="895" spans="1:19" ht="18" customHeight="1" x14ac:dyDescent="0.3">
      <c r="A895" s="8" t="s">
        <v>1257</v>
      </c>
      <c r="B895" s="8" t="s">
        <v>1258</v>
      </c>
      <c r="C895" s="8" t="s">
        <v>1258</v>
      </c>
      <c r="D895" s="8" t="s">
        <v>661</v>
      </c>
      <c r="E895" s="8">
        <v>2</v>
      </c>
      <c r="F895" s="8" t="s">
        <v>1213</v>
      </c>
      <c r="G895" s="8">
        <v>1</v>
      </c>
      <c r="H895" s="8" t="s">
        <v>1252</v>
      </c>
      <c r="I895" s="8">
        <v>1</v>
      </c>
      <c r="J895" s="8" t="s">
        <v>658</v>
      </c>
      <c r="K895" s="8">
        <v>3</v>
      </c>
      <c r="L895" s="8" t="s">
        <v>25</v>
      </c>
      <c r="M895" s="8">
        <v>2</v>
      </c>
      <c r="N895" s="8" t="s">
        <v>317</v>
      </c>
      <c r="O895" s="8" t="s">
        <v>1145</v>
      </c>
      <c r="P895" s="8" t="s">
        <v>1259</v>
      </c>
      <c r="Q895" s="114" t="s">
        <v>1258</v>
      </c>
      <c r="R895" s="114" t="s">
        <v>1258</v>
      </c>
      <c r="S895" s="8"/>
    </row>
    <row r="896" spans="1:19" ht="18" customHeight="1" x14ac:dyDescent="0.3">
      <c r="A896" s="8" t="s">
        <v>1257</v>
      </c>
      <c r="B896" s="8" t="s">
        <v>1258</v>
      </c>
      <c r="C896" s="8" t="s">
        <v>1258</v>
      </c>
      <c r="D896" s="8" t="s">
        <v>661</v>
      </c>
      <c r="E896" s="8">
        <v>2</v>
      </c>
      <c r="F896" s="8" t="s">
        <v>1213</v>
      </c>
      <c r="G896" s="8">
        <v>1</v>
      </c>
      <c r="H896" s="8" t="s">
        <v>1252</v>
      </c>
      <c r="I896" s="8">
        <v>1</v>
      </c>
      <c r="J896" s="8" t="s">
        <v>658</v>
      </c>
      <c r="K896" s="8">
        <v>3</v>
      </c>
      <c r="L896" s="8" t="s">
        <v>25</v>
      </c>
      <c r="M896" s="8">
        <v>2</v>
      </c>
      <c r="N896" s="8" t="s">
        <v>317</v>
      </c>
      <c r="O896" s="8" t="s">
        <v>1179</v>
      </c>
      <c r="P896" s="8" t="s">
        <v>1259</v>
      </c>
      <c r="Q896" s="114" t="s">
        <v>1258</v>
      </c>
      <c r="R896" s="114" t="s">
        <v>1258</v>
      </c>
      <c r="S896" s="8"/>
    </row>
    <row r="897" spans="1:19" ht="18" customHeight="1" x14ac:dyDescent="0.3">
      <c r="A897" s="8" t="s">
        <v>1257</v>
      </c>
      <c r="B897" s="8" t="s">
        <v>1258</v>
      </c>
      <c r="C897" s="8" t="s">
        <v>1258</v>
      </c>
      <c r="D897" s="8" t="s">
        <v>661</v>
      </c>
      <c r="E897" s="8">
        <v>2</v>
      </c>
      <c r="F897" s="8" t="s">
        <v>1213</v>
      </c>
      <c r="G897" s="8">
        <v>1</v>
      </c>
      <c r="H897" s="8" t="s">
        <v>1252</v>
      </c>
      <c r="I897" s="8">
        <v>1</v>
      </c>
      <c r="J897" s="8" t="s">
        <v>658</v>
      </c>
      <c r="K897" s="8">
        <v>3</v>
      </c>
      <c r="L897" s="8" t="s">
        <v>25</v>
      </c>
      <c r="M897" s="8">
        <v>2</v>
      </c>
      <c r="N897" s="8" t="s">
        <v>78</v>
      </c>
      <c r="O897" s="8" t="s">
        <v>1133</v>
      </c>
      <c r="P897" s="8" t="s">
        <v>1259</v>
      </c>
      <c r="Q897" s="114" t="s">
        <v>1258</v>
      </c>
      <c r="R897" s="114" t="s">
        <v>1258</v>
      </c>
      <c r="S897" s="8"/>
    </row>
    <row r="898" spans="1:19" ht="18" customHeight="1" x14ac:dyDescent="0.3">
      <c r="A898" s="8" t="s">
        <v>1257</v>
      </c>
      <c r="B898" s="8" t="s">
        <v>1258</v>
      </c>
      <c r="C898" s="8" t="s">
        <v>1258</v>
      </c>
      <c r="D898" s="8" t="s">
        <v>661</v>
      </c>
      <c r="E898" s="8">
        <v>2</v>
      </c>
      <c r="F898" s="8" t="s">
        <v>1213</v>
      </c>
      <c r="G898" s="8">
        <v>1</v>
      </c>
      <c r="H898" s="8" t="s">
        <v>1252</v>
      </c>
      <c r="I898" s="8">
        <v>1</v>
      </c>
      <c r="J898" s="8" t="s">
        <v>658</v>
      </c>
      <c r="K898" s="8">
        <v>3</v>
      </c>
      <c r="L898" s="8" t="s">
        <v>25</v>
      </c>
      <c r="M898" s="8">
        <v>2</v>
      </c>
      <c r="N898" s="8" t="s">
        <v>78</v>
      </c>
      <c r="O898" s="8" t="s">
        <v>1134</v>
      </c>
      <c r="P898" s="8" t="s">
        <v>1259</v>
      </c>
      <c r="Q898" s="114" t="s">
        <v>1258</v>
      </c>
      <c r="R898" s="114" t="s">
        <v>1258</v>
      </c>
      <c r="S898" s="8"/>
    </row>
    <row r="899" spans="1:19" ht="18" customHeight="1" x14ac:dyDescent="0.3">
      <c r="A899" s="8" t="s">
        <v>1257</v>
      </c>
      <c r="B899" s="8" t="s">
        <v>1258</v>
      </c>
      <c r="C899" s="8" t="s">
        <v>1258</v>
      </c>
      <c r="D899" s="8" t="s">
        <v>661</v>
      </c>
      <c r="E899" s="8">
        <v>2</v>
      </c>
      <c r="F899" s="8" t="s">
        <v>1213</v>
      </c>
      <c r="G899" s="8">
        <v>1</v>
      </c>
      <c r="H899" s="8" t="s">
        <v>1252</v>
      </c>
      <c r="I899" s="8">
        <v>1</v>
      </c>
      <c r="J899" s="8" t="s">
        <v>658</v>
      </c>
      <c r="K899" s="8">
        <v>3</v>
      </c>
      <c r="L899" s="8" t="s">
        <v>25</v>
      </c>
      <c r="M899" s="8">
        <v>2</v>
      </c>
      <c r="N899" s="8" t="s">
        <v>78</v>
      </c>
      <c r="O899" s="8" t="s">
        <v>1135</v>
      </c>
      <c r="P899" s="8" t="s">
        <v>1259</v>
      </c>
      <c r="Q899" s="114" t="s">
        <v>1258</v>
      </c>
      <c r="R899" s="114" t="s">
        <v>1258</v>
      </c>
      <c r="S899" s="8"/>
    </row>
    <row r="900" spans="1:19" ht="18" customHeight="1" x14ac:dyDescent="0.3">
      <c r="A900" s="8" t="s">
        <v>1257</v>
      </c>
      <c r="B900" s="8" t="s">
        <v>1258</v>
      </c>
      <c r="C900" s="8" t="s">
        <v>1258</v>
      </c>
      <c r="D900" s="8" t="s">
        <v>661</v>
      </c>
      <c r="E900" s="8">
        <v>2</v>
      </c>
      <c r="F900" s="8" t="s">
        <v>1213</v>
      </c>
      <c r="G900" s="8">
        <v>1</v>
      </c>
      <c r="H900" s="8" t="s">
        <v>1252</v>
      </c>
      <c r="I900" s="8">
        <v>1</v>
      </c>
      <c r="J900" s="8" t="s">
        <v>658</v>
      </c>
      <c r="K900" s="8">
        <v>3</v>
      </c>
      <c r="L900" s="8" t="s">
        <v>25</v>
      </c>
      <c r="M900" s="8">
        <v>2</v>
      </c>
      <c r="N900" s="8" t="s">
        <v>78</v>
      </c>
      <c r="O900" s="8" t="s">
        <v>1136</v>
      </c>
      <c r="P900" s="8" t="s">
        <v>1259</v>
      </c>
      <c r="Q900" s="114" t="s">
        <v>1258</v>
      </c>
      <c r="R900" s="114" t="s">
        <v>1258</v>
      </c>
      <c r="S900" s="8"/>
    </row>
    <row r="901" spans="1:19" ht="18" customHeight="1" x14ac:dyDescent="0.3">
      <c r="A901" s="8" t="s">
        <v>1257</v>
      </c>
      <c r="B901" s="8" t="s">
        <v>1258</v>
      </c>
      <c r="C901" s="8" t="s">
        <v>1258</v>
      </c>
      <c r="D901" s="8" t="s">
        <v>661</v>
      </c>
      <c r="E901" s="8">
        <v>2</v>
      </c>
      <c r="F901" s="8" t="s">
        <v>1213</v>
      </c>
      <c r="G901" s="8">
        <v>1</v>
      </c>
      <c r="H901" s="8" t="s">
        <v>1252</v>
      </c>
      <c r="I901" s="8">
        <v>1</v>
      </c>
      <c r="J901" s="8" t="s">
        <v>658</v>
      </c>
      <c r="K901" s="8">
        <v>3</v>
      </c>
      <c r="L901" s="8" t="s">
        <v>25</v>
      </c>
      <c r="M901" s="8">
        <v>2</v>
      </c>
      <c r="N901" s="8" t="s">
        <v>78</v>
      </c>
      <c r="O901" s="8" t="s">
        <v>1137</v>
      </c>
      <c r="P901" s="8" t="s">
        <v>1259</v>
      </c>
      <c r="Q901" s="114" t="s">
        <v>1258</v>
      </c>
      <c r="R901" s="114" t="s">
        <v>1258</v>
      </c>
      <c r="S901" s="8"/>
    </row>
    <row r="902" spans="1:19" ht="18" customHeight="1" x14ac:dyDescent="0.3">
      <c r="A902" s="8" t="s">
        <v>1257</v>
      </c>
      <c r="B902" s="8" t="s">
        <v>1258</v>
      </c>
      <c r="C902" s="8" t="s">
        <v>1258</v>
      </c>
      <c r="D902" s="8" t="s">
        <v>661</v>
      </c>
      <c r="E902" s="8">
        <v>2</v>
      </c>
      <c r="F902" s="8" t="s">
        <v>1213</v>
      </c>
      <c r="G902" s="8">
        <v>1</v>
      </c>
      <c r="H902" s="8" t="s">
        <v>1252</v>
      </c>
      <c r="I902" s="8">
        <v>1</v>
      </c>
      <c r="J902" s="8" t="s">
        <v>658</v>
      </c>
      <c r="K902" s="8">
        <v>3</v>
      </c>
      <c r="L902" s="8" t="s">
        <v>25</v>
      </c>
      <c r="M902" s="8">
        <v>2</v>
      </c>
      <c r="N902" s="8" t="s">
        <v>78</v>
      </c>
      <c r="O902" s="8" t="s">
        <v>1138</v>
      </c>
      <c r="P902" s="8" t="s">
        <v>1259</v>
      </c>
      <c r="Q902" s="114" t="s">
        <v>1258</v>
      </c>
      <c r="R902" s="114" t="s">
        <v>1258</v>
      </c>
      <c r="S902" s="8"/>
    </row>
    <row r="903" spans="1:19" ht="18" customHeight="1" x14ac:dyDescent="0.3">
      <c r="A903" s="8" t="s">
        <v>1257</v>
      </c>
      <c r="B903" s="8" t="s">
        <v>1258</v>
      </c>
      <c r="C903" s="8" t="s">
        <v>1258</v>
      </c>
      <c r="D903" s="8" t="s">
        <v>661</v>
      </c>
      <c r="E903" s="8">
        <v>2</v>
      </c>
      <c r="F903" s="8" t="s">
        <v>1213</v>
      </c>
      <c r="G903" s="8">
        <v>1</v>
      </c>
      <c r="H903" s="8" t="s">
        <v>1252</v>
      </c>
      <c r="I903" s="8">
        <v>1</v>
      </c>
      <c r="J903" s="8" t="s">
        <v>658</v>
      </c>
      <c r="K903" s="8">
        <v>3</v>
      </c>
      <c r="L903" s="8" t="s">
        <v>25</v>
      </c>
      <c r="M903" s="8">
        <v>2</v>
      </c>
      <c r="N903" s="8" t="s">
        <v>78</v>
      </c>
      <c r="O903" s="8" t="s">
        <v>1139</v>
      </c>
      <c r="P903" s="8" t="s">
        <v>1259</v>
      </c>
      <c r="Q903" s="114" t="s">
        <v>1258</v>
      </c>
      <c r="R903" s="114" t="s">
        <v>1258</v>
      </c>
      <c r="S903" s="8"/>
    </row>
    <row r="904" spans="1:19" ht="18" customHeight="1" x14ac:dyDescent="0.3">
      <c r="A904" s="8" t="s">
        <v>1257</v>
      </c>
      <c r="B904" s="8" t="s">
        <v>1258</v>
      </c>
      <c r="C904" s="8" t="s">
        <v>1258</v>
      </c>
      <c r="D904" s="8" t="s">
        <v>661</v>
      </c>
      <c r="E904" s="8">
        <v>2</v>
      </c>
      <c r="F904" s="8" t="s">
        <v>1213</v>
      </c>
      <c r="G904" s="8">
        <v>1</v>
      </c>
      <c r="H904" s="8" t="s">
        <v>1252</v>
      </c>
      <c r="I904" s="8">
        <v>1</v>
      </c>
      <c r="J904" s="8" t="s">
        <v>658</v>
      </c>
      <c r="K904" s="8">
        <v>3</v>
      </c>
      <c r="L904" s="8" t="s">
        <v>25</v>
      </c>
      <c r="M904" s="8">
        <v>2</v>
      </c>
      <c r="N904" s="8" t="s">
        <v>318</v>
      </c>
      <c r="O904" s="8" t="s">
        <v>1150</v>
      </c>
      <c r="P904" s="8" t="s">
        <v>1259</v>
      </c>
      <c r="Q904" s="114" t="s">
        <v>1258</v>
      </c>
      <c r="R904" s="114" t="s">
        <v>1258</v>
      </c>
      <c r="S904" s="8"/>
    </row>
    <row r="905" spans="1:19" ht="18" customHeight="1" x14ac:dyDescent="0.3">
      <c r="A905" s="8" t="s">
        <v>1257</v>
      </c>
      <c r="B905" s="8" t="s">
        <v>1258</v>
      </c>
      <c r="C905" s="8" t="s">
        <v>1258</v>
      </c>
      <c r="D905" s="8" t="s">
        <v>661</v>
      </c>
      <c r="E905" s="8">
        <v>2</v>
      </c>
      <c r="F905" s="8" t="s">
        <v>1213</v>
      </c>
      <c r="G905" s="8">
        <v>1</v>
      </c>
      <c r="H905" s="8" t="s">
        <v>1252</v>
      </c>
      <c r="I905" s="8">
        <v>1</v>
      </c>
      <c r="J905" s="8" t="s">
        <v>658</v>
      </c>
      <c r="K905" s="8">
        <v>3</v>
      </c>
      <c r="L905" s="8" t="s">
        <v>25</v>
      </c>
      <c r="M905" s="8">
        <v>2</v>
      </c>
      <c r="N905" s="8" t="s">
        <v>321</v>
      </c>
      <c r="O905" s="8" t="s">
        <v>1162</v>
      </c>
      <c r="P905" s="8" t="s">
        <v>1259</v>
      </c>
      <c r="Q905" s="114" t="s">
        <v>1258</v>
      </c>
      <c r="R905" s="114" t="s">
        <v>1258</v>
      </c>
      <c r="S905" s="8"/>
    </row>
    <row r="906" spans="1:19" ht="18" customHeight="1" x14ac:dyDescent="0.3">
      <c r="A906" s="8" t="s">
        <v>1257</v>
      </c>
      <c r="B906" s="8" t="s">
        <v>1258</v>
      </c>
      <c r="C906" s="8" t="s">
        <v>1258</v>
      </c>
      <c r="D906" s="8" t="s">
        <v>661</v>
      </c>
      <c r="E906" s="8">
        <v>2</v>
      </c>
      <c r="F906" s="8" t="s">
        <v>1213</v>
      </c>
      <c r="G906" s="8">
        <v>1</v>
      </c>
      <c r="H906" s="8" t="s">
        <v>1252</v>
      </c>
      <c r="I906" s="8">
        <v>1</v>
      </c>
      <c r="J906" s="8" t="s">
        <v>658</v>
      </c>
      <c r="K906" s="8">
        <v>3</v>
      </c>
      <c r="L906" s="8" t="s">
        <v>25</v>
      </c>
      <c r="M906" s="8">
        <v>2</v>
      </c>
      <c r="N906" s="8" t="s">
        <v>321</v>
      </c>
      <c r="O906" s="8" t="s">
        <v>1177</v>
      </c>
      <c r="P906" s="8" t="s">
        <v>1259</v>
      </c>
      <c r="Q906" s="114" t="s">
        <v>1258</v>
      </c>
      <c r="R906" s="114" t="s">
        <v>1258</v>
      </c>
      <c r="S906" s="8"/>
    </row>
    <row r="907" spans="1:19" ht="18" customHeight="1" x14ac:dyDescent="0.3">
      <c r="A907" s="8" t="s">
        <v>1257</v>
      </c>
      <c r="B907" s="8" t="s">
        <v>1258</v>
      </c>
      <c r="C907" s="8" t="s">
        <v>1258</v>
      </c>
      <c r="D907" s="8" t="s">
        <v>661</v>
      </c>
      <c r="E907" s="8">
        <v>2</v>
      </c>
      <c r="F907" s="8" t="s">
        <v>1213</v>
      </c>
      <c r="G907" s="8">
        <v>1</v>
      </c>
      <c r="H907" s="8" t="s">
        <v>1252</v>
      </c>
      <c r="I907" s="8">
        <v>1</v>
      </c>
      <c r="J907" s="8" t="s">
        <v>658</v>
      </c>
      <c r="K907" s="8">
        <v>3</v>
      </c>
      <c r="L907" s="8" t="s">
        <v>25</v>
      </c>
      <c r="M907" s="8">
        <v>2</v>
      </c>
      <c r="N907" s="8" t="s">
        <v>321</v>
      </c>
      <c r="O907" s="8" t="s">
        <v>1178</v>
      </c>
      <c r="P907" s="8" t="s">
        <v>1259</v>
      </c>
      <c r="Q907" s="114" t="s">
        <v>1258</v>
      </c>
      <c r="R907" s="114" t="s">
        <v>1258</v>
      </c>
      <c r="S907" s="8"/>
    </row>
    <row r="908" spans="1:19" ht="18" customHeight="1" x14ac:dyDescent="0.3">
      <c r="A908" s="8" t="s">
        <v>1257</v>
      </c>
      <c r="B908" s="8" t="s">
        <v>1258</v>
      </c>
      <c r="C908" s="8" t="s">
        <v>1258</v>
      </c>
      <c r="D908" s="8" t="s">
        <v>661</v>
      </c>
      <c r="E908" s="8">
        <v>2</v>
      </c>
      <c r="F908" s="8" t="s">
        <v>1213</v>
      </c>
      <c r="G908" s="8">
        <v>1</v>
      </c>
      <c r="H908" s="8" t="s">
        <v>1252</v>
      </c>
      <c r="I908" s="8">
        <v>1</v>
      </c>
      <c r="J908" s="8" t="s">
        <v>658</v>
      </c>
      <c r="K908" s="8">
        <v>3</v>
      </c>
      <c r="L908" s="8" t="s">
        <v>25</v>
      </c>
      <c r="M908" s="8">
        <v>2</v>
      </c>
      <c r="N908" s="8" t="s">
        <v>371</v>
      </c>
      <c r="O908" s="8" t="s">
        <v>1163</v>
      </c>
      <c r="P908" s="8" t="s">
        <v>1259</v>
      </c>
      <c r="Q908" s="114" t="s">
        <v>1258</v>
      </c>
      <c r="R908" s="114" t="s">
        <v>1258</v>
      </c>
      <c r="S908" s="8"/>
    </row>
    <row r="909" spans="1:19" ht="18" customHeight="1" x14ac:dyDescent="0.3">
      <c r="A909" s="8" t="s">
        <v>1257</v>
      </c>
      <c r="B909" s="8" t="s">
        <v>1258</v>
      </c>
      <c r="C909" s="8" t="s">
        <v>1258</v>
      </c>
      <c r="D909" s="8" t="s">
        <v>661</v>
      </c>
      <c r="E909" s="8">
        <v>2</v>
      </c>
      <c r="F909" s="8" t="s">
        <v>1213</v>
      </c>
      <c r="G909" s="8">
        <v>1</v>
      </c>
      <c r="H909" s="8" t="s">
        <v>1252</v>
      </c>
      <c r="I909" s="8">
        <v>1</v>
      </c>
      <c r="J909" s="8" t="s">
        <v>658</v>
      </c>
      <c r="K909" s="8">
        <v>3</v>
      </c>
      <c r="L909" s="8" t="s">
        <v>25</v>
      </c>
      <c r="M909" s="8">
        <v>2</v>
      </c>
      <c r="N909" s="8" t="s">
        <v>371</v>
      </c>
      <c r="O909" s="8" t="s">
        <v>1164</v>
      </c>
      <c r="P909" s="8" t="s">
        <v>1259</v>
      </c>
      <c r="Q909" s="114" t="s">
        <v>1258</v>
      </c>
      <c r="R909" s="114" t="s">
        <v>1258</v>
      </c>
      <c r="S909" s="8"/>
    </row>
    <row r="910" spans="1:19" ht="18" customHeight="1" x14ac:dyDescent="0.3">
      <c r="A910" s="8" t="s">
        <v>1257</v>
      </c>
      <c r="B910" s="8" t="s">
        <v>1258</v>
      </c>
      <c r="C910" s="8" t="s">
        <v>1258</v>
      </c>
      <c r="D910" s="8" t="s">
        <v>661</v>
      </c>
      <c r="E910" s="8">
        <v>2</v>
      </c>
      <c r="F910" s="8" t="s">
        <v>1213</v>
      </c>
      <c r="G910" s="8">
        <v>1</v>
      </c>
      <c r="H910" s="8" t="s">
        <v>1252</v>
      </c>
      <c r="I910" s="8">
        <v>1</v>
      </c>
      <c r="J910" s="8" t="s">
        <v>658</v>
      </c>
      <c r="K910" s="8">
        <v>3</v>
      </c>
      <c r="L910" s="8" t="s">
        <v>25</v>
      </c>
      <c r="M910" s="8">
        <v>2</v>
      </c>
      <c r="N910" s="8" t="s">
        <v>371</v>
      </c>
      <c r="O910" s="8" t="s">
        <v>1165</v>
      </c>
      <c r="P910" s="8" t="s">
        <v>1259</v>
      </c>
      <c r="Q910" s="114" t="s">
        <v>1258</v>
      </c>
      <c r="R910" s="114" t="s">
        <v>1258</v>
      </c>
      <c r="S910" s="8"/>
    </row>
    <row r="911" spans="1:19" ht="18" customHeight="1" x14ac:dyDescent="0.3">
      <c r="A911" s="8" t="s">
        <v>1257</v>
      </c>
      <c r="B911" s="8" t="s">
        <v>1258</v>
      </c>
      <c r="C911" s="8" t="s">
        <v>1258</v>
      </c>
      <c r="D911" s="8" t="s">
        <v>661</v>
      </c>
      <c r="E911" s="8">
        <v>2</v>
      </c>
      <c r="F911" s="8" t="s">
        <v>1213</v>
      </c>
      <c r="G911" s="8">
        <v>1</v>
      </c>
      <c r="H911" s="8" t="s">
        <v>1252</v>
      </c>
      <c r="I911" s="8">
        <v>1</v>
      </c>
      <c r="J911" s="8" t="s">
        <v>658</v>
      </c>
      <c r="K911" s="8">
        <v>3</v>
      </c>
      <c r="L911" s="8" t="s">
        <v>25</v>
      </c>
      <c r="M911" s="8">
        <v>2</v>
      </c>
      <c r="N911" s="8" t="s">
        <v>371</v>
      </c>
      <c r="O911" s="8" t="s">
        <v>1166</v>
      </c>
      <c r="P911" s="8" t="s">
        <v>1259</v>
      </c>
      <c r="Q911" s="114" t="s">
        <v>1258</v>
      </c>
      <c r="R911" s="114" t="s">
        <v>1258</v>
      </c>
      <c r="S911" s="8"/>
    </row>
    <row r="912" spans="1:19" ht="18" customHeight="1" x14ac:dyDescent="0.3">
      <c r="A912" s="8" t="s">
        <v>1257</v>
      </c>
      <c r="B912" s="8" t="s">
        <v>1258</v>
      </c>
      <c r="C912" s="8" t="s">
        <v>1258</v>
      </c>
      <c r="D912" s="8" t="s">
        <v>661</v>
      </c>
      <c r="E912" s="8">
        <v>2</v>
      </c>
      <c r="F912" s="8" t="s">
        <v>1213</v>
      </c>
      <c r="G912" s="8">
        <v>1</v>
      </c>
      <c r="H912" s="8" t="s">
        <v>1252</v>
      </c>
      <c r="I912" s="8">
        <v>1</v>
      </c>
      <c r="J912" s="8" t="s">
        <v>658</v>
      </c>
      <c r="K912" s="8">
        <v>3</v>
      </c>
      <c r="L912" s="8" t="s">
        <v>25</v>
      </c>
      <c r="M912" s="8">
        <v>2</v>
      </c>
      <c r="N912" s="8" t="s">
        <v>371</v>
      </c>
      <c r="O912" s="8" t="s">
        <v>1167</v>
      </c>
      <c r="P912" s="8" t="s">
        <v>1259</v>
      </c>
      <c r="Q912" s="114" t="s">
        <v>1258</v>
      </c>
      <c r="R912" s="114" t="s">
        <v>1258</v>
      </c>
      <c r="S912" s="8"/>
    </row>
    <row r="913" spans="1:19" ht="18" customHeight="1" x14ac:dyDescent="0.3">
      <c r="A913" s="8" t="s">
        <v>1257</v>
      </c>
      <c r="B913" s="8" t="s">
        <v>1258</v>
      </c>
      <c r="C913" s="8" t="s">
        <v>1258</v>
      </c>
      <c r="D913" s="8" t="s">
        <v>661</v>
      </c>
      <c r="E913" s="8">
        <v>2</v>
      </c>
      <c r="F913" s="8" t="s">
        <v>1213</v>
      </c>
      <c r="G913" s="8">
        <v>1</v>
      </c>
      <c r="H913" s="8" t="s">
        <v>1252</v>
      </c>
      <c r="I913" s="8">
        <v>1</v>
      </c>
      <c r="J913" s="8" t="s">
        <v>658</v>
      </c>
      <c r="K913" s="8">
        <v>3</v>
      </c>
      <c r="L913" s="8" t="s">
        <v>25</v>
      </c>
      <c r="M913" s="8">
        <v>2</v>
      </c>
      <c r="N913" s="8" t="s">
        <v>371</v>
      </c>
      <c r="O913" s="8" t="s">
        <v>1168</v>
      </c>
      <c r="P913" s="8" t="s">
        <v>1259</v>
      </c>
      <c r="Q913" s="114" t="s">
        <v>1258</v>
      </c>
      <c r="R913" s="114" t="s">
        <v>1258</v>
      </c>
      <c r="S913" s="8"/>
    </row>
    <row r="914" spans="1:19" ht="18" customHeight="1" x14ac:dyDescent="0.3">
      <c r="A914" s="8" t="s">
        <v>1257</v>
      </c>
      <c r="B914" s="8" t="s">
        <v>1258</v>
      </c>
      <c r="C914" s="8" t="s">
        <v>1258</v>
      </c>
      <c r="D914" s="8" t="s">
        <v>661</v>
      </c>
      <c r="E914" s="8">
        <v>2</v>
      </c>
      <c r="F914" s="8" t="s">
        <v>1213</v>
      </c>
      <c r="G914" s="8">
        <v>1</v>
      </c>
      <c r="H914" s="8" t="s">
        <v>1252</v>
      </c>
      <c r="I914" s="8">
        <v>1</v>
      </c>
      <c r="J914" s="8" t="s">
        <v>658</v>
      </c>
      <c r="K914" s="8">
        <v>3</v>
      </c>
      <c r="L914" s="8" t="s">
        <v>25</v>
      </c>
      <c r="M914" s="8">
        <v>2</v>
      </c>
      <c r="N914" s="8" t="s">
        <v>371</v>
      </c>
      <c r="O914" s="8" t="s">
        <v>1169</v>
      </c>
      <c r="P914" s="8" t="s">
        <v>1259</v>
      </c>
      <c r="Q914" s="114" t="s">
        <v>1258</v>
      </c>
      <c r="R914" s="114" t="s">
        <v>1258</v>
      </c>
      <c r="S914" s="8"/>
    </row>
    <row r="915" spans="1:19" ht="18" customHeight="1" x14ac:dyDescent="0.3">
      <c r="A915" s="8" t="s">
        <v>1257</v>
      </c>
      <c r="B915" s="8" t="s">
        <v>1258</v>
      </c>
      <c r="C915" s="8" t="s">
        <v>1258</v>
      </c>
      <c r="D915" s="8" t="s">
        <v>661</v>
      </c>
      <c r="E915" s="8">
        <v>2</v>
      </c>
      <c r="F915" s="8" t="s">
        <v>1213</v>
      </c>
      <c r="G915" s="8">
        <v>1</v>
      </c>
      <c r="H915" s="8" t="s">
        <v>1252</v>
      </c>
      <c r="I915" s="8">
        <v>1</v>
      </c>
      <c r="J915" s="8" t="s">
        <v>658</v>
      </c>
      <c r="K915" s="8">
        <v>3</v>
      </c>
      <c r="L915" s="8" t="s">
        <v>25</v>
      </c>
      <c r="M915" s="8">
        <v>2</v>
      </c>
      <c r="N915" s="8" t="s">
        <v>371</v>
      </c>
      <c r="O915" s="8" t="s">
        <v>1170</v>
      </c>
      <c r="P915" s="8" t="s">
        <v>1259</v>
      </c>
      <c r="Q915" s="114" t="s">
        <v>1258</v>
      </c>
      <c r="R915" s="114" t="s">
        <v>1258</v>
      </c>
      <c r="S915" s="8"/>
    </row>
    <row r="916" spans="1:19" ht="18" customHeight="1" x14ac:dyDescent="0.3">
      <c r="A916" s="8" t="s">
        <v>1257</v>
      </c>
      <c r="B916" s="8" t="s">
        <v>1258</v>
      </c>
      <c r="C916" s="8" t="s">
        <v>1258</v>
      </c>
      <c r="D916" s="8" t="s">
        <v>661</v>
      </c>
      <c r="E916" s="8">
        <v>2</v>
      </c>
      <c r="F916" s="8" t="s">
        <v>1213</v>
      </c>
      <c r="G916" s="8">
        <v>1</v>
      </c>
      <c r="H916" s="8" t="s">
        <v>1252</v>
      </c>
      <c r="I916" s="8">
        <v>1</v>
      </c>
      <c r="J916" s="8" t="s">
        <v>658</v>
      </c>
      <c r="K916" s="8">
        <v>3</v>
      </c>
      <c r="L916" s="8" t="s">
        <v>25</v>
      </c>
      <c r="M916" s="8">
        <v>2</v>
      </c>
      <c r="N916" s="8" t="s">
        <v>371</v>
      </c>
      <c r="O916" s="8" t="s">
        <v>1171</v>
      </c>
      <c r="P916" s="8" t="s">
        <v>1259</v>
      </c>
      <c r="Q916" s="114" t="s">
        <v>1258</v>
      </c>
      <c r="R916" s="114" t="s">
        <v>1258</v>
      </c>
      <c r="S916" s="8"/>
    </row>
    <row r="917" spans="1:19" ht="18" customHeight="1" x14ac:dyDescent="0.3">
      <c r="A917" s="8" t="s">
        <v>1257</v>
      </c>
      <c r="B917" s="8" t="s">
        <v>1258</v>
      </c>
      <c r="C917" s="8" t="s">
        <v>1258</v>
      </c>
      <c r="D917" s="8" t="s">
        <v>661</v>
      </c>
      <c r="E917" s="8">
        <v>2</v>
      </c>
      <c r="F917" s="8" t="s">
        <v>1213</v>
      </c>
      <c r="G917" s="8">
        <v>1</v>
      </c>
      <c r="H917" s="8" t="s">
        <v>1252</v>
      </c>
      <c r="I917" s="8">
        <v>1</v>
      </c>
      <c r="J917" s="8" t="s">
        <v>658</v>
      </c>
      <c r="K917" s="8">
        <v>3</v>
      </c>
      <c r="L917" s="8" t="s">
        <v>25</v>
      </c>
      <c r="M917" s="8">
        <v>2</v>
      </c>
      <c r="N917" s="8" t="s">
        <v>371</v>
      </c>
      <c r="O917" s="8" t="s">
        <v>1172</v>
      </c>
      <c r="P917" s="8" t="s">
        <v>1259</v>
      </c>
      <c r="Q917" s="114" t="s">
        <v>1258</v>
      </c>
      <c r="R917" s="114" t="s">
        <v>1258</v>
      </c>
      <c r="S917" s="8"/>
    </row>
    <row r="918" spans="1:19" ht="18" customHeight="1" x14ac:dyDescent="0.3">
      <c r="A918" s="8" t="s">
        <v>1257</v>
      </c>
      <c r="B918" s="8" t="s">
        <v>1258</v>
      </c>
      <c r="C918" s="8" t="s">
        <v>1258</v>
      </c>
      <c r="D918" s="8" t="s">
        <v>661</v>
      </c>
      <c r="E918" s="8">
        <v>2</v>
      </c>
      <c r="F918" s="8" t="s">
        <v>1213</v>
      </c>
      <c r="G918" s="8">
        <v>1</v>
      </c>
      <c r="H918" s="8" t="s">
        <v>1252</v>
      </c>
      <c r="I918" s="8">
        <v>1</v>
      </c>
      <c r="J918" s="8" t="s">
        <v>658</v>
      </c>
      <c r="K918" s="8">
        <v>3</v>
      </c>
      <c r="L918" s="8" t="s">
        <v>25</v>
      </c>
      <c r="M918" s="8">
        <v>2</v>
      </c>
      <c r="N918" s="8" t="s">
        <v>371</v>
      </c>
      <c r="O918" s="8" t="s">
        <v>1173</v>
      </c>
      <c r="P918" s="8" t="s">
        <v>1259</v>
      </c>
      <c r="Q918" s="114" t="s">
        <v>1258</v>
      </c>
      <c r="R918" s="114" t="s">
        <v>1258</v>
      </c>
      <c r="S918" s="8"/>
    </row>
    <row r="919" spans="1:19" ht="18" customHeight="1" x14ac:dyDescent="0.3">
      <c r="A919" s="8" t="s">
        <v>1257</v>
      </c>
      <c r="B919" s="8" t="s">
        <v>1258</v>
      </c>
      <c r="C919" s="8" t="s">
        <v>1258</v>
      </c>
      <c r="D919" s="8" t="s">
        <v>661</v>
      </c>
      <c r="E919" s="8">
        <v>2</v>
      </c>
      <c r="F919" s="8" t="s">
        <v>1213</v>
      </c>
      <c r="G919" s="8">
        <v>1</v>
      </c>
      <c r="H919" s="8" t="s">
        <v>1252</v>
      </c>
      <c r="I919" s="8">
        <v>1</v>
      </c>
      <c r="J919" s="8" t="s">
        <v>658</v>
      </c>
      <c r="K919" s="8">
        <v>3</v>
      </c>
      <c r="L919" s="8" t="s">
        <v>25</v>
      </c>
      <c r="M919" s="8">
        <v>2</v>
      </c>
      <c r="N919" s="8" t="s">
        <v>371</v>
      </c>
      <c r="O919" s="8" t="s">
        <v>1174</v>
      </c>
      <c r="P919" s="8" t="s">
        <v>1259</v>
      </c>
      <c r="Q919" s="114" t="s">
        <v>1258</v>
      </c>
      <c r="R919" s="114" t="s">
        <v>1258</v>
      </c>
      <c r="S919" s="8"/>
    </row>
    <row r="920" spans="1:19" ht="18" customHeight="1" x14ac:dyDescent="0.3">
      <c r="A920" s="8" t="s">
        <v>1257</v>
      </c>
      <c r="B920" s="8" t="s">
        <v>1258</v>
      </c>
      <c r="C920" s="8" t="s">
        <v>1258</v>
      </c>
      <c r="D920" s="8" t="s">
        <v>661</v>
      </c>
      <c r="E920" s="8">
        <v>2</v>
      </c>
      <c r="F920" s="8" t="s">
        <v>1213</v>
      </c>
      <c r="G920" s="8">
        <v>1</v>
      </c>
      <c r="H920" s="8" t="s">
        <v>1252</v>
      </c>
      <c r="I920" s="8">
        <v>1</v>
      </c>
      <c r="J920" s="8" t="s">
        <v>658</v>
      </c>
      <c r="K920" s="8">
        <v>3</v>
      </c>
      <c r="L920" s="8" t="s">
        <v>25</v>
      </c>
      <c r="M920" s="8">
        <v>2</v>
      </c>
      <c r="N920" s="8" t="s">
        <v>371</v>
      </c>
      <c r="O920" s="8" t="s">
        <v>1175</v>
      </c>
      <c r="P920" s="8" t="s">
        <v>1259</v>
      </c>
      <c r="Q920" s="114" t="s">
        <v>1258</v>
      </c>
      <c r="R920" s="114" t="s">
        <v>1258</v>
      </c>
      <c r="S920" s="8"/>
    </row>
    <row r="921" spans="1:19" ht="18" customHeight="1" x14ac:dyDescent="0.3">
      <c r="A921" s="8" t="s">
        <v>1257</v>
      </c>
      <c r="B921" s="8" t="s">
        <v>1258</v>
      </c>
      <c r="C921" s="8" t="s">
        <v>1258</v>
      </c>
      <c r="D921" s="8" t="s">
        <v>661</v>
      </c>
      <c r="E921" s="8">
        <v>2</v>
      </c>
      <c r="F921" s="8" t="s">
        <v>1213</v>
      </c>
      <c r="G921" s="8">
        <v>1</v>
      </c>
      <c r="H921" s="8" t="s">
        <v>1252</v>
      </c>
      <c r="I921" s="8">
        <v>1</v>
      </c>
      <c r="J921" s="8" t="s">
        <v>658</v>
      </c>
      <c r="K921" s="8">
        <v>3</v>
      </c>
      <c r="L921" s="8" t="s">
        <v>25</v>
      </c>
      <c r="M921" s="8">
        <v>2</v>
      </c>
      <c r="N921" s="8" t="s">
        <v>371</v>
      </c>
      <c r="O921" s="8" t="s">
        <v>1176</v>
      </c>
      <c r="P921" s="8" t="s">
        <v>1259</v>
      </c>
      <c r="Q921" s="114" t="s">
        <v>1258</v>
      </c>
      <c r="R921" s="114" t="s">
        <v>1258</v>
      </c>
      <c r="S921" s="8"/>
    </row>
    <row r="922" spans="1:19" ht="18" customHeight="1" x14ac:dyDescent="0.3">
      <c r="A922" s="8" t="s">
        <v>1257</v>
      </c>
      <c r="B922" s="8" t="s">
        <v>1258</v>
      </c>
      <c r="C922" s="8" t="s">
        <v>1258</v>
      </c>
      <c r="D922" s="8" t="s">
        <v>661</v>
      </c>
      <c r="E922" s="8">
        <v>2</v>
      </c>
      <c r="F922" s="8" t="s">
        <v>1213</v>
      </c>
      <c r="G922" s="8">
        <v>1</v>
      </c>
      <c r="H922" s="8" t="s">
        <v>1252</v>
      </c>
      <c r="I922" s="8">
        <v>1</v>
      </c>
      <c r="J922" s="8" t="s">
        <v>658</v>
      </c>
      <c r="K922" s="8">
        <v>3</v>
      </c>
      <c r="L922" s="8" t="s">
        <v>25</v>
      </c>
      <c r="M922" s="8">
        <v>2</v>
      </c>
      <c r="N922" s="8" t="s">
        <v>371</v>
      </c>
      <c r="O922" s="8" t="s">
        <v>1180</v>
      </c>
      <c r="P922" s="8" t="s">
        <v>1259</v>
      </c>
      <c r="Q922" s="114" t="s">
        <v>1258</v>
      </c>
      <c r="R922" s="114" t="s">
        <v>1258</v>
      </c>
      <c r="S922" s="8"/>
    </row>
    <row r="923" spans="1:19" ht="18" customHeight="1" x14ac:dyDescent="0.3">
      <c r="A923" s="8" t="s">
        <v>1257</v>
      </c>
      <c r="B923" s="8" t="s">
        <v>1258</v>
      </c>
      <c r="C923" s="8" t="s">
        <v>1258</v>
      </c>
      <c r="D923" s="8" t="s">
        <v>661</v>
      </c>
      <c r="E923" s="8">
        <v>2</v>
      </c>
      <c r="F923" s="8" t="s">
        <v>1213</v>
      </c>
      <c r="G923" s="8">
        <v>1</v>
      </c>
      <c r="H923" s="8" t="s">
        <v>1252</v>
      </c>
      <c r="I923" s="8">
        <v>1</v>
      </c>
      <c r="J923" s="8" t="s">
        <v>658</v>
      </c>
      <c r="K923" s="8">
        <v>3</v>
      </c>
      <c r="L923" s="8" t="s">
        <v>25</v>
      </c>
      <c r="M923" s="8">
        <v>2</v>
      </c>
      <c r="N923" s="8" t="s">
        <v>371</v>
      </c>
      <c r="O923" s="8" t="s">
        <v>1181</v>
      </c>
      <c r="P923" s="8" t="s">
        <v>1259</v>
      </c>
      <c r="Q923" s="114" t="s">
        <v>1258</v>
      </c>
      <c r="R923" s="114" t="s">
        <v>1258</v>
      </c>
      <c r="S923" s="8"/>
    </row>
    <row r="924" spans="1:19" ht="18" customHeight="1" x14ac:dyDescent="0.3">
      <c r="A924" s="8" t="s">
        <v>1257</v>
      </c>
      <c r="B924" s="8" t="s">
        <v>1258</v>
      </c>
      <c r="C924" s="8" t="s">
        <v>1258</v>
      </c>
      <c r="D924" s="8" t="s">
        <v>661</v>
      </c>
      <c r="E924" s="8">
        <v>2</v>
      </c>
      <c r="F924" s="8" t="s">
        <v>1213</v>
      </c>
      <c r="G924" s="8">
        <v>1</v>
      </c>
      <c r="H924" s="8" t="s">
        <v>1252</v>
      </c>
      <c r="I924" s="8">
        <v>1</v>
      </c>
      <c r="J924" s="8" t="s">
        <v>658</v>
      </c>
      <c r="K924" s="8">
        <v>3</v>
      </c>
      <c r="L924" s="8" t="s">
        <v>25</v>
      </c>
      <c r="M924" s="8">
        <v>2</v>
      </c>
      <c r="N924" s="8" t="s">
        <v>371</v>
      </c>
      <c r="O924" s="8" t="s">
        <v>1182</v>
      </c>
      <c r="P924" s="8" t="s">
        <v>1259</v>
      </c>
      <c r="Q924" s="114" t="s">
        <v>1258</v>
      </c>
      <c r="R924" s="114" t="s">
        <v>1258</v>
      </c>
      <c r="S924" s="8"/>
    </row>
    <row r="925" spans="1:19" ht="18" customHeight="1" x14ac:dyDescent="0.3">
      <c r="A925" s="8" t="s">
        <v>1257</v>
      </c>
      <c r="B925" s="8" t="s">
        <v>1258</v>
      </c>
      <c r="C925" s="8" t="s">
        <v>1258</v>
      </c>
      <c r="D925" s="8" t="s">
        <v>661</v>
      </c>
      <c r="E925" s="8">
        <v>2</v>
      </c>
      <c r="F925" s="8" t="s">
        <v>1213</v>
      </c>
      <c r="G925" s="8">
        <v>1</v>
      </c>
      <c r="H925" s="8" t="s">
        <v>1252</v>
      </c>
      <c r="I925" s="8">
        <v>1</v>
      </c>
      <c r="J925" s="8" t="s">
        <v>658</v>
      </c>
      <c r="K925" s="8">
        <v>3</v>
      </c>
      <c r="L925" s="8" t="s">
        <v>25</v>
      </c>
      <c r="M925" s="8">
        <v>2</v>
      </c>
      <c r="N925" s="8" t="s">
        <v>371</v>
      </c>
      <c r="O925" s="8" t="s">
        <v>1183</v>
      </c>
      <c r="P925" s="8" t="s">
        <v>1259</v>
      </c>
      <c r="Q925" s="114" t="s">
        <v>1258</v>
      </c>
      <c r="R925" s="114" t="s">
        <v>1258</v>
      </c>
      <c r="S925" s="8"/>
    </row>
    <row r="926" spans="1:19" ht="18" customHeight="1" x14ac:dyDescent="0.3">
      <c r="A926" s="8" t="s">
        <v>1260</v>
      </c>
      <c r="B926" s="8" t="s">
        <v>1261</v>
      </c>
      <c r="C926" s="8" t="s">
        <v>1261</v>
      </c>
      <c r="D926" s="8" t="s">
        <v>661</v>
      </c>
      <c r="E926" s="8">
        <v>2</v>
      </c>
      <c r="F926" s="8" t="s">
        <v>1213</v>
      </c>
      <c r="G926" s="8">
        <v>1</v>
      </c>
      <c r="H926" s="8" t="s">
        <v>1252</v>
      </c>
      <c r="I926" s="8">
        <v>1</v>
      </c>
      <c r="J926" s="8" t="s">
        <v>658</v>
      </c>
      <c r="K926" s="8">
        <v>3</v>
      </c>
      <c r="L926" s="8" t="s">
        <v>25</v>
      </c>
      <c r="M926" s="8">
        <v>2</v>
      </c>
      <c r="N926" s="8" t="s">
        <v>317</v>
      </c>
      <c r="O926" s="8" t="s">
        <v>1074</v>
      </c>
      <c r="P926" s="8" t="s">
        <v>1262</v>
      </c>
      <c r="Q926" s="114" t="s">
        <v>1261</v>
      </c>
      <c r="R926" s="114" t="s">
        <v>1261</v>
      </c>
      <c r="S926" s="8"/>
    </row>
    <row r="927" spans="1:19" ht="18" customHeight="1" x14ac:dyDescent="0.3">
      <c r="A927" s="8" t="s">
        <v>1260</v>
      </c>
      <c r="B927" s="8" t="s">
        <v>1261</v>
      </c>
      <c r="C927" s="8" t="s">
        <v>1261</v>
      </c>
      <c r="D927" s="8" t="s">
        <v>661</v>
      </c>
      <c r="E927" s="8">
        <v>2</v>
      </c>
      <c r="F927" s="8" t="s">
        <v>1213</v>
      </c>
      <c r="G927" s="8">
        <v>1</v>
      </c>
      <c r="H927" s="8" t="s">
        <v>1252</v>
      </c>
      <c r="I927" s="8">
        <v>1</v>
      </c>
      <c r="J927" s="8" t="s">
        <v>658</v>
      </c>
      <c r="K927" s="8">
        <v>3</v>
      </c>
      <c r="L927" s="8" t="s">
        <v>25</v>
      </c>
      <c r="M927" s="8">
        <v>2</v>
      </c>
      <c r="N927" s="8" t="s">
        <v>317</v>
      </c>
      <c r="O927" s="8" t="s">
        <v>1076</v>
      </c>
      <c r="P927" s="8" t="s">
        <v>1262</v>
      </c>
      <c r="Q927" s="114" t="s">
        <v>1261</v>
      </c>
      <c r="R927" s="114" t="s">
        <v>1261</v>
      </c>
      <c r="S927" s="8"/>
    </row>
    <row r="928" spans="1:19" ht="18" customHeight="1" x14ac:dyDescent="0.3">
      <c r="A928" s="8" t="s">
        <v>1260</v>
      </c>
      <c r="B928" s="8" t="s">
        <v>1261</v>
      </c>
      <c r="C928" s="8" t="s">
        <v>1261</v>
      </c>
      <c r="D928" s="8" t="s">
        <v>661</v>
      </c>
      <c r="E928" s="8">
        <v>2</v>
      </c>
      <c r="F928" s="8" t="s">
        <v>1213</v>
      </c>
      <c r="G928" s="8">
        <v>1</v>
      </c>
      <c r="H928" s="8" t="s">
        <v>1252</v>
      </c>
      <c r="I928" s="8">
        <v>1</v>
      </c>
      <c r="J928" s="8" t="s">
        <v>658</v>
      </c>
      <c r="K928" s="8">
        <v>3</v>
      </c>
      <c r="L928" s="8" t="s">
        <v>25</v>
      </c>
      <c r="M928" s="8">
        <v>2</v>
      </c>
      <c r="N928" s="8" t="s">
        <v>317</v>
      </c>
      <c r="O928" s="8" t="s">
        <v>1078</v>
      </c>
      <c r="P928" s="8" t="s">
        <v>1262</v>
      </c>
      <c r="Q928" s="114" t="s">
        <v>1261</v>
      </c>
      <c r="R928" s="114" t="s">
        <v>1261</v>
      </c>
      <c r="S928" s="8"/>
    </row>
    <row r="929" spans="1:19" ht="18" customHeight="1" x14ac:dyDescent="0.3">
      <c r="A929" s="8" t="s">
        <v>1260</v>
      </c>
      <c r="B929" s="8" t="s">
        <v>1261</v>
      </c>
      <c r="C929" s="8" t="s">
        <v>1261</v>
      </c>
      <c r="D929" s="8" t="s">
        <v>661</v>
      </c>
      <c r="E929" s="8">
        <v>2</v>
      </c>
      <c r="F929" s="8" t="s">
        <v>1213</v>
      </c>
      <c r="G929" s="8">
        <v>1</v>
      </c>
      <c r="H929" s="8" t="s">
        <v>1252</v>
      </c>
      <c r="I929" s="8">
        <v>1</v>
      </c>
      <c r="J929" s="8" t="s">
        <v>658</v>
      </c>
      <c r="K929" s="8">
        <v>3</v>
      </c>
      <c r="L929" s="8" t="s">
        <v>25</v>
      </c>
      <c r="M929" s="8">
        <v>2</v>
      </c>
      <c r="N929" s="8" t="s">
        <v>317</v>
      </c>
      <c r="O929" s="8" t="s">
        <v>1100</v>
      </c>
      <c r="P929" s="8" t="s">
        <v>1262</v>
      </c>
      <c r="Q929" s="114" t="s">
        <v>1261</v>
      </c>
      <c r="R929" s="114" t="s">
        <v>1261</v>
      </c>
      <c r="S929" s="8"/>
    </row>
    <row r="930" spans="1:19" ht="18" customHeight="1" x14ac:dyDescent="0.3">
      <c r="A930" s="8" t="s">
        <v>1260</v>
      </c>
      <c r="B930" s="8" t="s">
        <v>1261</v>
      </c>
      <c r="C930" s="8" t="s">
        <v>1261</v>
      </c>
      <c r="D930" s="8" t="s">
        <v>661</v>
      </c>
      <c r="E930" s="8">
        <v>2</v>
      </c>
      <c r="F930" s="8" t="s">
        <v>1213</v>
      </c>
      <c r="G930" s="8">
        <v>1</v>
      </c>
      <c r="H930" s="8" t="s">
        <v>1252</v>
      </c>
      <c r="I930" s="8">
        <v>1</v>
      </c>
      <c r="J930" s="8" t="s">
        <v>658</v>
      </c>
      <c r="K930" s="8">
        <v>3</v>
      </c>
      <c r="L930" s="8" t="s">
        <v>25</v>
      </c>
      <c r="M930" s="8">
        <v>2</v>
      </c>
      <c r="N930" s="8" t="s">
        <v>317</v>
      </c>
      <c r="O930" s="8" t="s">
        <v>1105</v>
      </c>
      <c r="P930" s="8" t="s">
        <v>1262</v>
      </c>
      <c r="Q930" s="114" t="s">
        <v>1261</v>
      </c>
      <c r="R930" s="114" t="s">
        <v>1261</v>
      </c>
      <c r="S930" s="8"/>
    </row>
    <row r="931" spans="1:19" ht="18" customHeight="1" x14ac:dyDescent="0.3">
      <c r="A931" s="8" t="s">
        <v>1260</v>
      </c>
      <c r="B931" s="8" t="s">
        <v>1261</v>
      </c>
      <c r="C931" s="8" t="s">
        <v>1261</v>
      </c>
      <c r="D931" s="8" t="s">
        <v>661</v>
      </c>
      <c r="E931" s="8">
        <v>2</v>
      </c>
      <c r="F931" s="8" t="s">
        <v>1213</v>
      </c>
      <c r="G931" s="8">
        <v>1</v>
      </c>
      <c r="H931" s="8" t="s">
        <v>1252</v>
      </c>
      <c r="I931" s="8">
        <v>1</v>
      </c>
      <c r="J931" s="8" t="s">
        <v>658</v>
      </c>
      <c r="K931" s="8">
        <v>3</v>
      </c>
      <c r="L931" s="8" t="s">
        <v>25</v>
      </c>
      <c r="M931" s="8">
        <v>2</v>
      </c>
      <c r="N931" s="8" t="s">
        <v>317</v>
      </c>
      <c r="O931" s="8" t="s">
        <v>1106</v>
      </c>
      <c r="P931" s="8" t="s">
        <v>1262</v>
      </c>
      <c r="Q931" s="114" t="s">
        <v>1261</v>
      </c>
      <c r="R931" s="114" t="s">
        <v>1261</v>
      </c>
      <c r="S931" s="8"/>
    </row>
    <row r="932" spans="1:19" ht="18" customHeight="1" x14ac:dyDescent="0.3">
      <c r="A932" s="8" t="s">
        <v>1260</v>
      </c>
      <c r="B932" s="8" t="s">
        <v>1261</v>
      </c>
      <c r="C932" s="8" t="s">
        <v>1261</v>
      </c>
      <c r="D932" s="8" t="s">
        <v>661</v>
      </c>
      <c r="E932" s="8">
        <v>2</v>
      </c>
      <c r="F932" s="8" t="s">
        <v>1213</v>
      </c>
      <c r="G932" s="8">
        <v>1</v>
      </c>
      <c r="H932" s="8" t="s">
        <v>1252</v>
      </c>
      <c r="I932" s="8">
        <v>1</v>
      </c>
      <c r="J932" s="8" t="s">
        <v>658</v>
      </c>
      <c r="K932" s="8">
        <v>3</v>
      </c>
      <c r="L932" s="8" t="s">
        <v>25</v>
      </c>
      <c r="M932" s="8">
        <v>2</v>
      </c>
      <c r="N932" s="8" t="s">
        <v>317</v>
      </c>
      <c r="O932" s="8" t="s">
        <v>1107</v>
      </c>
      <c r="P932" s="8" t="s">
        <v>1262</v>
      </c>
      <c r="Q932" s="114" t="s">
        <v>1261</v>
      </c>
      <c r="R932" s="114" t="s">
        <v>1261</v>
      </c>
      <c r="S932" s="8"/>
    </row>
    <row r="933" spans="1:19" ht="18" customHeight="1" x14ac:dyDescent="0.3">
      <c r="A933" s="8" t="s">
        <v>1260</v>
      </c>
      <c r="B933" s="8" t="s">
        <v>1261</v>
      </c>
      <c r="C933" s="8" t="s">
        <v>1261</v>
      </c>
      <c r="D933" s="8" t="s">
        <v>661</v>
      </c>
      <c r="E933" s="8">
        <v>2</v>
      </c>
      <c r="F933" s="8" t="s">
        <v>1213</v>
      </c>
      <c r="G933" s="8">
        <v>1</v>
      </c>
      <c r="H933" s="8" t="s">
        <v>1252</v>
      </c>
      <c r="I933" s="8">
        <v>1</v>
      </c>
      <c r="J933" s="8" t="s">
        <v>658</v>
      </c>
      <c r="K933" s="8">
        <v>3</v>
      </c>
      <c r="L933" s="8" t="s">
        <v>25</v>
      </c>
      <c r="M933" s="8">
        <v>2</v>
      </c>
      <c r="N933" s="8" t="s">
        <v>317</v>
      </c>
      <c r="O933" s="8" t="s">
        <v>1108</v>
      </c>
      <c r="P933" s="8" t="s">
        <v>1262</v>
      </c>
      <c r="Q933" s="114" t="s">
        <v>1261</v>
      </c>
      <c r="R933" s="114" t="s">
        <v>1261</v>
      </c>
      <c r="S933" s="8"/>
    </row>
    <row r="934" spans="1:19" ht="18" customHeight="1" x14ac:dyDescent="0.3">
      <c r="A934" s="8" t="s">
        <v>1260</v>
      </c>
      <c r="B934" s="8" t="s">
        <v>1261</v>
      </c>
      <c r="C934" s="8" t="s">
        <v>1261</v>
      </c>
      <c r="D934" s="8" t="s">
        <v>661</v>
      </c>
      <c r="E934" s="8">
        <v>2</v>
      </c>
      <c r="F934" s="8" t="s">
        <v>1213</v>
      </c>
      <c r="G934" s="8">
        <v>1</v>
      </c>
      <c r="H934" s="8" t="s">
        <v>1252</v>
      </c>
      <c r="I934" s="8">
        <v>1</v>
      </c>
      <c r="J934" s="8" t="s">
        <v>658</v>
      </c>
      <c r="K934" s="8">
        <v>3</v>
      </c>
      <c r="L934" s="8" t="s">
        <v>25</v>
      </c>
      <c r="M934" s="8">
        <v>2</v>
      </c>
      <c r="N934" s="8" t="s">
        <v>317</v>
      </c>
      <c r="O934" s="8" t="s">
        <v>1109</v>
      </c>
      <c r="P934" s="8" t="s">
        <v>1262</v>
      </c>
      <c r="Q934" s="114" t="s">
        <v>1261</v>
      </c>
      <c r="R934" s="114" t="s">
        <v>1261</v>
      </c>
      <c r="S934" s="8"/>
    </row>
    <row r="935" spans="1:19" ht="18" customHeight="1" x14ac:dyDescent="0.3">
      <c r="A935" s="8" t="s">
        <v>1260</v>
      </c>
      <c r="B935" s="8" t="s">
        <v>1261</v>
      </c>
      <c r="C935" s="8" t="s">
        <v>1261</v>
      </c>
      <c r="D935" s="8" t="s">
        <v>661</v>
      </c>
      <c r="E935" s="8">
        <v>2</v>
      </c>
      <c r="F935" s="8" t="s">
        <v>1213</v>
      </c>
      <c r="G935" s="8">
        <v>1</v>
      </c>
      <c r="H935" s="8" t="s">
        <v>1252</v>
      </c>
      <c r="I935" s="8">
        <v>1</v>
      </c>
      <c r="J935" s="8" t="s">
        <v>658</v>
      </c>
      <c r="K935" s="8">
        <v>3</v>
      </c>
      <c r="L935" s="8" t="s">
        <v>25</v>
      </c>
      <c r="M935" s="8">
        <v>2</v>
      </c>
      <c r="N935" s="8" t="s">
        <v>317</v>
      </c>
      <c r="O935" s="8" t="s">
        <v>1110</v>
      </c>
      <c r="P935" s="8" t="s">
        <v>1262</v>
      </c>
      <c r="Q935" s="114" t="s">
        <v>1261</v>
      </c>
      <c r="R935" s="114" t="s">
        <v>1261</v>
      </c>
      <c r="S935" s="8"/>
    </row>
    <row r="936" spans="1:19" ht="18" customHeight="1" x14ac:dyDescent="0.3">
      <c r="A936" s="8" t="s">
        <v>1260</v>
      </c>
      <c r="B936" s="8" t="s">
        <v>1261</v>
      </c>
      <c r="C936" s="8" t="s">
        <v>1261</v>
      </c>
      <c r="D936" s="8" t="s">
        <v>661</v>
      </c>
      <c r="E936" s="8">
        <v>2</v>
      </c>
      <c r="F936" s="8" t="s">
        <v>1213</v>
      </c>
      <c r="G936" s="8">
        <v>1</v>
      </c>
      <c r="H936" s="8" t="s">
        <v>1252</v>
      </c>
      <c r="I936" s="8">
        <v>1</v>
      </c>
      <c r="J936" s="8" t="s">
        <v>658</v>
      </c>
      <c r="K936" s="8">
        <v>3</v>
      </c>
      <c r="L936" s="8" t="s">
        <v>25</v>
      </c>
      <c r="M936" s="8">
        <v>2</v>
      </c>
      <c r="N936" s="8" t="s">
        <v>317</v>
      </c>
      <c r="O936" s="8" t="s">
        <v>1133</v>
      </c>
      <c r="P936" s="8" t="s">
        <v>1262</v>
      </c>
      <c r="Q936" s="114" t="s">
        <v>1261</v>
      </c>
      <c r="R936" s="114" t="s">
        <v>1261</v>
      </c>
      <c r="S936" s="8"/>
    </row>
    <row r="937" spans="1:19" ht="18" customHeight="1" x14ac:dyDescent="0.3">
      <c r="A937" s="8" t="s">
        <v>1260</v>
      </c>
      <c r="B937" s="8" t="s">
        <v>1261</v>
      </c>
      <c r="C937" s="8" t="s">
        <v>1261</v>
      </c>
      <c r="D937" s="8" t="s">
        <v>661</v>
      </c>
      <c r="E937" s="8">
        <v>2</v>
      </c>
      <c r="F937" s="8" t="s">
        <v>1213</v>
      </c>
      <c r="G937" s="8">
        <v>1</v>
      </c>
      <c r="H937" s="8" t="s">
        <v>1252</v>
      </c>
      <c r="I937" s="8">
        <v>1</v>
      </c>
      <c r="J937" s="8" t="s">
        <v>658</v>
      </c>
      <c r="K937" s="8">
        <v>3</v>
      </c>
      <c r="L937" s="8" t="s">
        <v>25</v>
      </c>
      <c r="M937" s="8">
        <v>2</v>
      </c>
      <c r="N937" s="8" t="s">
        <v>317</v>
      </c>
      <c r="O937" s="8" t="s">
        <v>1134</v>
      </c>
      <c r="P937" s="8" t="s">
        <v>1262</v>
      </c>
      <c r="Q937" s="114" t="s">
        <v>1261</v>
      </c>
      <c r="R937" s="114" t="s">
        <v>1261</v>
      </c>
      <c r="S937" s="8"/>
    </row>
    <row r="938" spans="1:19" ht="18" customHeight="1" x14ac:dyDescent="0.3">
      <c r="A938" s="8" t="s">
        <v>1260</v>
      </c>
      <c r="B938" s="8" t="s">
        <v>1261</v>
      </c>
      <c r="C938" s="8" t="s">
        <v>1261</v>
      </c>
      <c r="D938" s="8" t="s">
        <v>661</v>
      </c>
      <c r="E938" s="8">
        <v>2</v>
      </c>
      <c r="F938" s="8" t="s">
        <v>1213</v>
      </c>
      <c r="G938" s="8">
        <v>1</v>
      </c>
      <c r="H938" s="8" t="s">
        <v>1252</v>
      </c>
      <c r="I938" s="8">
        <v>1</v>
      </c>
      <c r="J938" s="8" t="s">
        <v>658</v>
      </c>
      <c r="K938" s="8">
        <v>3</v>
      </c>
      <c r="L938" s="8" t="s">
        <v>25</v>
      </c>
      <c r="M938" s="8">
        <v>2</v>
      </c>
      <c r="N938" s="8" t="s">
        <v>317</v>
      </c>
      <c r="O938" s="8" t="s">
        <v>1135</v>
      </c>
      <c r="P938" s="8" t="s">
        <v>1262</v>
      </c>
      <c r="Q938" s="114" t="s">
        <v>1261</v>
      </c>
      <c r="R938" s="114" t="s">
        <v>1261</v>
      </c>
      <c r="S938" s="8"/>
    </row>
    <row r="939" spans="1:19" ht="18" customHeight="1" x14ac:dyDescent="0.3">
      <c r="A939" s="8" t="s">
        <v>1260</v>
      </c>
      <c r="B939" s="8" t="s">
        <v>1261</v>
      </c>
      <c r="C939" s="8" t="s">
        <v>1261</v>
      </c>
      <c r="D939" s="8" t="s">
        <v>661</v>
      </c>
      <c r="E939" s="8">
        <v>2</v>
      </c>
      <c r="F939" s="8" t="s">
        <v>1213</v>
      </c>
      <c r="G939" s="8">
        <v>1</v>
      </c>
      <c r="H939" s="8" t="s">
        <v>1252</v>
      </c>
      <c r="I939" s="8">
        <v>1</v>
      </c>
      <c r="J939" s="8" t="s">
        <v>658</v>
      </c>
      <c r="K939" s="8">
        <v>3</v>
      </c>
      <c r="L939" s="8" t="s">
        <v>25</v>
      </c>
      <c r="M939" s="8">
        <v>2</v>
      </c>
      <c r="N939" s="8" t="s">
        <v>317</v>
      </c>
      <c r="O939" s="8" t="s">
        <v>1136</v>
      </c>
      <c r="P939" s="8" t="s">
        <v>1262</v>
      </c>
      <c r="Q939" s="114" t="s">
        <v>1261</v>
      </c>
      <c r="R939" s="114" t="s">
        <v>1261</v>
      </c>
      <c r="S939" s="8"/>
    </row>
    <row r="940" spans="1:19" ht="18" customHeight="1" x14ac:dyDescent="0.3">
      <c r="A940" s="8" t="s">
        <v>1260</v>
      </c>
      <c r="B940" s="8" t="s">
        <v>1261</v>
      </c>
      <c r="C940" s="8" t="s">
        <v>1261</v>
      </c>
      <c r="D940" s="8" t="s">
        <v>661</v>
      </c>
      <c r="E940" s="8">
        <v>2</v>
      </c>
      <c r="F940" s="8" t="s">
        <v>1213</v>
      </c>
      <c r="G940" s="8">
        <v>1</v>
      </c>
      <c r="H940" s="8" t="s">
        <v>1252</v>
      </c>
      <c r="I940" s="8">
        <v>1</v>
      </c>
      <c r="J940" s="8" t="s">
        <v>658</v>
      </c>
      <c r="K940" s="8">
        <v>3</v>
      </c>
      <c r="L940" s="8" t="s">
        <v>25</v>
      </c>
      <c r="M940" s="8">
        <v>2</v>
      </c>
      <c r="N940" s="8" t="s">
        <v>317</v>
      </c>
      <c r="O940" s="8" t="s">
        <v>1137</v>
      </c>
      <c r="P940" s="8" t="s">
        <v>1262</v>
      </c>
      <c r="Q940" s="114" t="s">
        <v>1261</v>
      </c>
      <c r="R940" s="114" t="s">
        <v>1261</v>
      </c>
      <c r="S940" s="8"/>
    </row>
    <row r="941" spans="1:19" ht="18" customHeight="1" x14ac:dyDescent="0.3">
      <c r="A941" s="8" t="s">
        <v>1260</v>
      </c>
      <c r="B941" s="8" t="s">
        <v>1261</v>
      </c>
      <c r="C941" s="8" t="s">
        <v>1261</v>
      </c>
      <c r="D941" s="8" t="s">
        <v>661</v>
      </c>
      <c r="E941" s="8">
        <v>2</v>
      </c>
      <c r="F941" s="8" t="s">
        <v>1213</v>
      </c>
      <c r="G941" s="8">
        <v>1</v>
      </c>
      <c r="H941" s="8" t="s">
        <v>1252</v>
      </c>
      <c r="I941" s="8">
        <v>1</v>
      </c>
      <c r="J941" s="8" t="s">
        <v>658</v>
      </c>
      <c r="K941" s="8">
        <v>3</v>
      </c>
      <c r="L941" s="8" t="s">
        <v>25</v>
      </c>
      <c r="M941" s="8">
        <v>2</v>
      </c>
      <c r="N941" s="8" t="s">
        <v>317</v>
      </c>
      <c r="O941" s="8" t="s">
        <v>1138</v>
      </c>
      <c r="P941" s="8" t="s">
        <v>1262</v>
      </c>
      <c r="Q941" s="114" t="s">
        <v>1261</v>
      </c>
      <c r="R941" s="114" t="s">
        <v>1261</v>
      </c>
      <c r="S941" s="8"/>
    </row>
    <row r="942" spans="1:19" ht="18" customHeight="1" x14ac:dyDescent="0.3">
      <c r="A942" s="8" t="s">
        <v>1260</v>
      </c>
      <c r="B942" s="8" t="s">
        <v>1261</v>
      </c>
      <c r="C942" s="8" t="s">
        <v>1261</v>
      </c>
      <c r="D942" s="8" t="s">
        <v>661</v>
      </c>
      <c r="E942" s="8">
        <v>2</v>
      </c>
      <c r="F942" s="8" t="s">
        <v>1213</v>
      </c>
      <c r="G942" s="8">
        <v>1</v>
      </c>
      <c r="H942" s="8" t="s">
        <v>1252</v>
      </c>
      <c r="I942" s="8">
        <v>1</v>
      </c>
      <c r="J942" s="8" t="s">
        <v>658</v>
      </c>
      <c r="K942" s="8">
        <v>3</v>
      </c>
      <c r="L942" s="8" t="s">
        <v>25</v>
      </c>
      <c r="M942" s="8">
        <v>2</v>
      </c>
      <c r="N942" s="8" t="s">
        <v>317</v>
      </c>
      <c r="O942" s="8" t="s">
        <v>1139</v>
      </c>
      <c r="P942" s="8" t="s">
        <v>1262</v>
      </c>
      <c r="Q942" s="114" t="s">
        <v>1261</v>
      </c>
      <c r="R942" s="114" t="s">
        <v>1261</v>
      </c>
      <c r="S942" s="8"/>
    </row>
    <row r="943" spans="1:19" ht="18" customHeight="1" x14ac:dyDescent="0.3">
      <c r="A943" s="8" t="s">
        <v>1260</v>
      </c>
      <c r="B943" s="8" t="s">
        <v>1261</v>
      </c>
      <c r="C943" s="8" t="s">
        <v>1261</v>
      </c>
      <c r="D943" s="8" t="s">
        <v>661</v>
      </c>
      <c r="E943" s="8">
        <v>2</v>
      </c>
      <c r="F943" s="8" t="s">
        <v>1213</v>
      </c>
      <c r="G943" s="8">
        <v>1</v>
      </c>
      <c r="H943" s="8" t="s">
        <v>1252</v>
      </c>
      <c r="I943" s="8">
        <v>1</v>
      </c>
      <c r="J943" s="8" t="s">
        <v>658</v>
      </c>
      <c r="K943" s="8">
        <v>3</v>
      </c>
      <c r="L943" s="8" t="s">
        <v>25</v>
      </c>
      <c r="M943" s="8">
        <v>2</v>
      </c>
      <c r="N943" s="8" t="s">
        <v>317</v>
      </c>
      <c r="O943" s="8" t="s">
        <v>1140</v>
      </c>
      <c r="P943" s="8" t="s">
        <v>1262</v>
      </c>
      <c r="Q943" s="114" t="s">
        <v>1261</v>
      </c>
      <c r="R943" s="114" t="s">
        <v>1261</v>
      </c>
      <c r="S943" s="8"/>
    </row>
    <row r="944" spans="1:19" ht="18" customHeight="1" x14ac:dyDescent="0.3">
      <c r="A944" s="8" t="s">
        <v>1260</v>
      </c>
      <c r="B944" s="8" t="s">
        <v>1261</v>
      </c>
      <c r="C944" s="8" t="s">
        <v>1261</v>
      </c>
      <c r="D944" s="8" t="s">
        <v>661</v>
      </c>
      <c r="E944" s="8">
        <v>2</v>
      </c>
      <c r="F944" s="8" t="s">
        <v>1213</v>
      </c>
      <c r="G944" s="8">
        <v>1</v>
      </c>
      <c r="H944" s="8" t="s">
        <v>1252</v>
      </c>
      <c r="I944" s="8">
        <v>1</v>
      </c>
      <c r="J944" s="8" t="s">
        <v>658</v>
      </c>
      <c r="K944" s="8">
        <v>3</v>
      </c>
      <c r="L944" s="8" t="s">
        <v>25</v>
      </c>
      <c r="M944" s="8">
        <v>2</v>
      </c>
      <c r="N944" s="8" t="s">
        <v>317</v>
      </c>
      <c r="O944" s="8" t="s">
        <v>1141</v>
      </c>
      <c r="P944" s="8" t="s">
        <v>1262</v>
      </c>
      <c r="Q944" s="114" t="s">
        <v>1261</v>
      </c>
      <c r="R944" s="114" t="s">
        <v>1261</v>
      </c>
      <c r="S944" s="8"/>
    </row>
    <row r="945" spans="1:19" ht="18" customHeight="1" x14ac:dyDescent="0.3">
      <c r="A945" s="8" t="s">
        <v>1260</v>
      </c>
      <c r="B945" s="8" t="s">
        <v>1261</v>
      </c>
      <c r="C945" s="8" t="s">
        <v>1261</v>
      </c>
      <c r="D945" s="8" t="s">
        <v>661</v>
      </c>
      <c r="E945" s="8">
        <v>2</v>
      </c>
      <c r="F945" s="8" t="s">
        <v>1213</v>
      </c>
      <c r="G945" s="8">
        <v>1</v>
      </c>
      <c r="H945" s="8" t="s">
        <v>1252</v>
      </c>
      <c r="I945" s="8">
        <v>1</v>
      </c>
      <c r="J945" s="8" t="s">
        <v>658</v>
      </c>
      <c r="K945" s="8">
        <v>3</v>
      </c>
      <c r="L945" s="8" t="s">
        <v>25</v>
      </c>
      <c r="M945" s="8">
        <v>2</v>
      </c>
      <c r="N945" s="8" t="s">
        <v>317</v>
      </c>
      <c r="O945" s="8" t="s">
        <v>1142</v>
      </c>
      <c r="P945" s="8" t="s">
        <v>1262</v>
      </c>
      <c r="Q945" s="114" t="s">
        <v>1261</v>
      </c>
      <c r="R945" s="114" t="s">
        <v>1261</v>
      </c>
      <c r="S945" s="8"/>
    </row>
    <row r="946" spans="1:19" ht="18" customHeight="1" x14ac:dyDescent="0.3">
      <c r="A946" s="8" t="s">
        <v>1260</v>
      </c>
      <c r="B946" s="8" t="s">
        <v>1261</v>
      </c>
      <c r="C946" s="8" t="s">
        <v>1261</v>
      </c>
      <c r="D946" s="8" t="s">
        <v>661</v>
      </c>
      <c r="E946" s="8">
        <v>2</v>
      </c>
      <c r="F946" s="8" t="s">
        <v>1213</v>
      </c>
      <c r="G946" s="8">
        <v>1</v>
      </c>
      <c r="H946" s="8" t="s">
        <v>1252</v>
      </c>
      <c r="I946" s="8">
        <v>1</v>
      </c>
      <c r="J946" s="8" t="s">
        <v>658</v>
      </c>
      <c r="K946" s="8">
        <v>3</v>
      </c>
      <c r="L946" s="8" t="s">
        <v>25</v>
      </c>
      <c r="M946" s="8">
        <v>2</v>
      </c>
      <c r="N946" s="8" t="s">
        <v>317</v>
      </c>
      <c r="O946" s="8" t="s">
        <v>1143</v>
      </c>
      <c r="P946" s="8" t="s">
        <v>1262</v>
      </c>
      <c r="Q946" s="114" t="s">
        <v>1261</v>
      </c>
      <c r="R946" s="114" t="s">
        <v>1261</v>
      </c>
      <c r="S946" s="8"/>
    </row>
    <row r="947" spans="1:19" ht="18" customHeight="1" x14ac:dyDescent="0.3">
      <c r="A947" s="8" t="s">
        <v>1260</v>
      </c>
      <c r="B947" s="8" t="s">
        <v>1261</v>
      </c>
      <c r="C947" s="8" t="s">
        <v>1261</v>
      </c>
      <c r="D947" s="8" t="s">
        <v>661</v>
      </c>
      <c r="E947" s="8">
        <v>2</v>
      </c>
      <c r="F947" s="8" t="s">
        <v>1213</v>
      </c>
      <c r="G947" s="8">
        <v>1</v>
      </c>
      <c r="H947" s="8" t="s">
        <v>1252</v>
      </c>
      <c r="I947" s="8">
        <v>1</v>
      </c>
      <c r="J947" s="8" t="s">
        <v>658</v>
      </c>
      <c r="K947" s="8">
        <v>3</v>
      </c>
      <c r="L947" s="8" t="s">
        <v>25</v>
      </c>
      <c r="M947" s="8">
        <v>2</v>
      </c>
      <c r="N947" s="8" t="s">
        <v>317</v>
      </c>
      <c r="O947" s="8" t="s">
        <v>1144</v>
      </c>
      <c r="P947" s="8" t="s">
        <v>1262</v>
      </c>
      <c r="Q947" s="114" t="s">
        <v>1261</v>
      </c>
      <c r="R947" s="114" t="s">
        <v>1261</v>
      </c>
      <c r="S947" s="8"/>
    </row>
    <row r="948" spans="1:19" ht="18" customHeight="1" x14ac:dyDescent="0.3">
      <c r="A948" s="8" t="s">
        <v>1260</v>
      </c>
      <c r="B948" s="8" t="s">
        <v>1261</v>
      </c>
      <c r="C948" s="8" t="s">
        <v>1261</v>
      </c>
      <c r="D948" s="8" t="s">
        <v>661</v>
      </c>
      <c r="E948" s="8">
        <v>2</v>
      </c>
      <c r="F948" s="8" t="s">
        <v>1213</v>
      </c>
      <c r="G948" s="8">
        <v>1</v>
      </c>
      <c r="H948" s="8" t="s">
        <v>1252</v>
      </c>
      <c r="I948" s="8">
        <v>1</v>
      </c>
      <c r="J948" s="8" t="s">
        <v>658</v>
      </c>
      <c r="K948" s="8">
        <v>3</v>
      </c>
      <c r="L948" s="8" t="s">
        <v>25</v>
      </c>
      <c r="M948" s="8">
        <v>2</v>
      </c>
      <c r="N948" s="8" t="s">
        <v>317</v>
      </c>
      <c r="O948" s="8" t="s">
        <v>1145</v>
      </c>
      <c r="P948" s="8" t="s">
        <v>1262</v>
      </c>
      <c r="Q948" s="114" t="s">
        <v>1261</v>
      </c>
      <c r="R948" s="114" t="s">
        <v>1261</v>
      </c>
      <c r="S948" s="8"/>
    </row>
    <row r="949" spans="1:19" ht="18" customHeight="1" x14ac:dyDescent="0.3">
      <c r="A949" s="8" t="s">
        <v>1260</v>
      </c>
      <c r="B949" s="8" t="s">
        <v>1261</v>
      </c>
      <c r="C949" s="8" t="s">
        <v>1261</v>
      </c>
      <c r="D949" s="8" t="s">
        <v>661</v>
      </c>
      <c r="E949" s="8">
        <v>2</v>
      </c>
      <c r="F949" s="8" t="s">
        <v>1213</v>
      </c>
      <c r="G949" s="8">
        <v>1</v>
      </c>
      <c r="H949" s="8" t="s">
        <v>1252</v>
      </c>
      <c r="I949" s="8">
        <v>1</v>
      </c>
      <c r="J949" s="8" t="s">
        <v>658</v>
      </c>
      <c r="K949" s="8">
        <v>3</v>
      </c>
      <c r="L949" s="8" t="s">
        <v>25</v>
      </c>
      <c r="M949" s="8">
        <v>2</v>
      </c>
      <c r="N949" s="8" t="s">
        <v>317</v>
      </c>
      <c r="O949" s="8" t="s">
        <v>1150</v>
      </c>
      <c r="P949" s="8" t="s">
        <v>1262</v>
      </c>
      <c r="Q949" s="114" t="s">
        <v>1261</v>
      </c>
      <c r="R949" s="114" t="s">
        <v>1261</v>
      </c>
      <c r="S949" s="8"/>
    </row>
    <row r="950" spans="1:19" ht="18" customHeight="1" x14ac:dyDescent="0.3">
      <c r="A950" s="8" t="s">
        <v>1260</v>
      </c>
      <c r="B950" s="8" t="s">
        <v>1261</v>
      </c>
      <c r="C950" s="8" t="s">
        <v>1261</v>
      </c>
      <c r="D950" s="8" t="s">
        <v>661</v>
      </c>
      <c r="E950" s="8">
        <v>2</v>
      </c>
      <c r="F950" s="8" t="s">
        <v>1213</v>
      </c>
      <c r="G950" s="8">
        <v>1</v>
      </c>
      <c r="H950" s="8" t="s">
        <v>1252</v>
      </c>
      <c r="I950" s="8">
        <v>1</v>
      </c>
      <c r="J950" s="8" t="s">
        <v>658</v>
      </c>
      <c r="K950" s="8">
        <v>3</v>
      </c>
      <c r="L950" s="8" t="s">
        <v>25</v>
      </c>
      <c r="M950" s="8">
        <v>2</v>
      </c>
      <c r="N950" s="8" t="s">
        <v>317</v>
      </c>
      <c r="O950" s="8" t="s">
        <v>1162</v>
      </c>
      <c r="P950" s="8" t="s">
        <v>1262</v>
      </c>
      <c r="Q950" s="114" t="s">
        <v>1261</v>
      </c>
      <c r="R950" s="114" t="s">
        <v>1261</v>
      </c>
      <c r="S950" s="8"/>
    </row>
    <row r="951" spans="1:19" ht="18" customHeight="1" x14ac:dyDescent="0.3">
      <c r="A951" s="8" t="s">
        <v>1260</v>
      </c>
      <c r="B951" s="8" t="s">
        <v>1261</v>
      </c>
      <c r="C951" s="8" t="s">
        <v>1261</v>
      </c>
      <c r="D951" s="8" t="s">
        <v>661</v>
      </c>
      <c r="E951" s="8">
        <v>2</v>
      </c>
      <c r="F951" s="8" t="s">
        <v>1213</v>
      </c>
      <c r="G951" s="8">
        <v>1</v>
      </c>
      <c r="H951" s="8" t="s">
        <v>1252</v>
      </c>
      <c r="I951" s="8">
        <v>1</v>
      </c>
      <c r="J951" s="8" t="s">
        <v>658</v>
      </c>
      <c r="K951" s="8">
        <v>3</v>
      </c>
      <c r="L951" s="8" t="s">
        <v>25</v>
      </c>
      <c r="M951" s="8">
        <v>2</v>
      </c>
      <c r="N951" s="8" t="s">
        <v>317</v>
      </c>
      <c r="O951" s="8" t="s">
        <v>1163</v>
      </c>
      <c r="P951" s="8" t="s">
        <v>1262</v>
      </c>
      <c r="Q951" s="114" t="s">
        <v>1261</v>
      </c>
      <c r="R951" s="114" t="s">
        <v>1261</v>
      </c>
      <c r="S951" s="8"/>
    </row>
    <row r="952" spans="1:19" ht="18" customHeight="1" x14ac:dyDescent="0.3">
      <c r="A952" s="8" t="s">
        <v>1260</v>
      </c>
      <c r="B952" s="8" t="s">
        <v>1261</v>
      </c>
      <c r="C952" s="8" t="s">
        <v>1261</v>
      </c>
      <c r="D952" s="8" t="s">
        <v>661</v>
      </c>
      <c r="E952" s="8">
        <v>2</v>
      </c>
      <c r="F952" s="8" t="s">
        <v>1213</v>
      </c>
      <c r="G952" s="8">
        <v>1</v>
      </c>
      <c r="H952" s="8" t="s">
        <v>1252</v>
      </c>
      <c r="I952" s="8">
        <v>1</v>
      </c>
      <c r="J952" s="8" t="s">
        <v>658</v>
      </c>
      <c r="K952" s="8">
        <v>3</v>
      </c>
      <c r="L952" s="8" t="s">
        <v>25</v>
      </c>
      <c r="M952" s="8">
        <v>2</v>
      </c>
      <c r="N952" s="8" t="s">
        <v>317</v>
      </c>
      <c r="O952" s="8" t="s">
        <v>1164</v>
      </c>
      <c r="P952" s="8" t="s">
        <v>1262</v>
      </c>
      <c r="Q952" s="114" t="s">
        <v>1261</v>
      </c>
      <c r="R952" s="114" t="s">
        <v>1261</v>
      </c>
      <c r="S952" s="8"/>
    </row>
    <row r="953" spans="1:19" ht="18" customHeight="1" x14ac:dyDescent="0.3">
      <c r="A953" s="8" t="s">
        <v>1260</v>
      </c>
      <c r="B953" s="8" t="s">
        <v>1261</v>
      </c>
      <c r="C953" s="8" t="s">
        <v>1261</v>
      </c>
      <c r="D953" s="8" t="s">
        <v>661</v>
      </c>
      <c r="E953" s="8">
        <v>2</v>
      </c>
      <c r="F953" s="8" t="s">
        <v>1213</v>
      </c>
      <c r="G953" s="8">
        <v>1</v>
      </c>
      <c r="H953" s="8" t="s">
        <v>1252</v>
      </c>
      <c r="I953" s="8">
        <v>1</v>
      </c>
      <c r="J953" s="8" t="s">
        <v>658</v>
      </c>
      <c r="K953" s="8">
        <v>3</v>
      </c>
      <c r="L953" s="8" t="s">
        <v>25</v>
      </c>
      <c r="M953" s="8">
        <v>2</v>
      </c>
      <c r="N953" s="8" t="s">
        <v>317</v>
      </c>
      <c r="O953" s="8" t="s">
        <v>1165</v>
      </c>
      <c r="P953" s="8" t="s">
        <v>1262</v>
      </c>
      <c r="Q953" s="114" t="s">
        <v>1261</v>
      </c>
      <c r="R953" s="114" t="s">
        <v>1261</v>
      </c>
      <c r="S953" s="8"/>
    </row>
    <row r="954" spans="1:19" ht="18" customHeight="1" x14ac:dyDescent="0.3">
      <c r="A954" s="8" t="s">
        <v>1260</v>
      </c>
      <c r="B954" s="8" t="s">
        <v>1261</v>
      </c>
      <c r="C954" s="8" t="s">
        <v>1261</v>
      </c>
      <c r="D954" s="8" t="s">
        <v>661</v>
      </c>
      <c r="E954" s="8">
        <v>2</v>
      </c>
      <c r="F954" s="8" t="s">
        <v>1213</v>
      </c>
      <c r="G954" s="8">
        <v>1</v>
      </c>
      <c r="H954" s="8" t="s">
        <v>1252</v>
      </c>
      <c r="I954" s="8">
        <v>1</v>
      </c>
      <c r="J954" s="8" t="s">
        <v>658</v>
      </c>
      <c r="K954" s="8">
        <v>3</v>
      </c>
      <c r="L954" s="8" t="s">
        <v>25</v>
      </c>
      <c r="M954" s="8">
        <v>2</v>
      </c>
      <c r="N954" s="8" t="s">
        <v>317</v>
      </c>
      <c r="O954" s="8" t="s">
        <v>1166</v>
      </c>
      <c r="P954" s="8" t="s">
        <v>1262</v>
      </c>
      <c r="Q954" s="114" t="s">
        <v>1261</v>
      </c>
      <c r="R954" s="114" t="s">
        <v>1261</v>
      </c>
      <c r="S954" s="8"/>
    </row>
    <row r="955" spans="1:19" ht="18" customHeight="1" x14ac:dyDescent="0.3">
      <c r="A955" s="8" t="s">
        <v>1260</v>
      </c>
      <c r="B955" s="8" t="s">
        <v>1261</v>
      </c>
      <c r="C955" s="8" t="s">
        <v>1261</v>
      </c>
      <c r="D955" s="8" t="s">
        <v>661</v>
      </c>
      <c r="E955" s="8">
        <v>2</v>
      </c>
      <c r="F955" s="8" t="s">
        <v>1213</v>
      </c>
      <c r="G955" s="8">
        <v>1</v>
      </c>
      <c r="H955" s="8" t="s">
        <v>1252</v>
      </c>
      <c r="I955" s="8">
        <v>1</v>
      </c>
      <c r="J955" s="8" t="s">
        <v>658</v>
      </c>
      <c r="K955" s="8">
        <v>3</v>
      </c>
      <c r="L955" s="8" t="s">
        <v>25</v>
      </c>
      <c r="M955" s="8">
        <v>2</v>
      </c>
      <c r="N955" s="8" t="s">
        <v>317</v>
      </c>
      <c r="O955" s="8" t="s">
        <v>1167</v>
      </c>
      <c r="P955" s="8" t="s">
        <v>1262</v>
      </c>
      <c r="Q955" s="114" t="s">
        <v>1261</v>
      </c>
      <c r="R955" s="114" t="s">
        <v>1261</v>
      </c>
      <c r="S955" s="8"/>
    </row>
    <row r="956" spans="1:19" ht="18" customHeight="1" x14ac:dyDescent="0.3">
      <c r="A956" s="8" t="s">
        <v>1260</v>
      </c>
      <c r="B956" s="8" t="s">
        <v>1261</v>
      </c>
      <c r="C956" s="8" t="s">
        <v>1261</v>
      </c>
      <c r="D956" s="8" t="s">
        <v>661</v>
      </c>
      <c r="E956" s="8">
        <v>2</v>
      </c>
      <c r="F956" s="8" t="s">
        <v>1213</v>
      </c>
      <c r="G956" s="8">
        <v>1</v>
      </c>
      <c r="H956" s="8" t="s">
        <v>1252</v>
      </c>
      <c r="I956" s="8">
        <v>1</v>
      </c>
      <c r="J956" s="8" t="s">
        <v>658</v>
      </c>
      <c r="K956" s="8">
        <v>3</v>
      </c>
      <c r="L956" s="8" t="s">
        <v>25</v>
      </c>
      <c r="M956" s="8">
        <v>2</v>
      </c>
      <c r="N956" s="8" t="s">
        <v>317</v>
      </c>
      <c r="O956" s="8" t="s">
        <v>1168</v>
      </c>
      <c r="P956" s="8" t="s">
        <v>1262</v>
      </c>
      <c r="Q956" s="114" t="s">
        <v>1261</v>
      </c>
      <c r="R956" s="114" t="s">
        <v>1261</v>
      </c>
      <c r="S956" s="8"/>
    </row>
    <row r="957" spans="1:19" ht="18" customHeight="1" x14ac:dyDescent="0.3">
      <c r="A957" s="8" t="s">
        <v>1260</v>
      </c>
      <c r="B957" s="8" t="s">
        <v>1261</v>
      </c>
      <c r="C957" s="8" t="s">
        <v>1261</v>
      </c>
      <c r="D957" s="8" t="s">
        <v>661</v>
      </c>
      <c r="E957" s="8">
        <v>2</v>
      </c>
      <c r="F957" s="8" t="s">
        <v>1213</v>
      </c>
      <c r="G957" s="8">
        <v>1</v>
      </c>
      <c r="H957" s="8" t="s">
        <v>1252</v>
      </c>
      <c r="I957" s="8">
        <v>1</v>
      </c>
      <c r="J957" s="8" t="s">
        <v>658</v>
      </c>
      <c r="K957" s="8">
        <v>3</v>
      </c>
      <c r="L957" s="8" t="s">
        <v>25</v>
      </c>
      <c r="M957" s="8">
        <v>2</v>
      </c>
      <c r="N957" s="8" t="s">
        <v>317</v>
      </c>
      <c r="O957" s="8" t="s">
        <v>1169</v>
      </c>
      <c r="P957" s="8" t="s">
        <v>1262</v>
      </c>
      <c r="Q957" s="114" t="s">
        <v>1261</v>
      </c>
      <c r="R957" s="114" t="s">
        <v>1261</v>
      </c>
      <c r="S957" s="8"/>
    </row>
    <row r="958" spans="1:19" ht="18" customHeight="1" x14ac:dyDescent="0.3">
      <c r="A958" s="8" t="s">
        <v>1260</v>
      </c>
      <c r="B958" s="8" t="s">
        <v>1261</v>
      </c>
      <c r="C958" s="8" t="s">
        <v>1261</v>
      </c>
      <c r="D958" s="8" t="s">
        <v>661</v>
      </c>
      <c r="E958" s="8">
        <v>2</v>
      </c>
      <c r="F958" s="8" t="s">
        <v>1213</v>
      </c>
      <c r="G958" s="8">
        <v>1</v>
      </c>
      <c r="H958" s="8" t="s">
        <v>1252</v>
      </c>
      <c r="I958" s="8">
        <v>1</v>
      </c>
      <c r="J958" s="8" t="s">
        <v>658</v>
      </c>
      <c r="K958" s="8">
        <v>3</v>
      </c>
      <c r="L958" s="8" t="s">
        <v>25</v>
      </c>
      <c r="M958" s="8">
        <v>2</v>
      </c>
      <c r="N958" s="8" t="s">
        <v>317</v>
      </c>
      <c r="O958" s="8" t="s">
        <v>1170</v>
      </c>
      <c r="P958" s="8" t="s">
        <v>1262</v>
      </c>
      <c r="Q958" s="114" t="s">
        <v>1261</v>
      </c>
      <c r="R958" s="114" t="s">
        <v>1261</v>
      </c>
      <c r="S958" s="8"/>
    </row>
    <row r="959" spans="1:19" ht="18" customHeight="1" x14ac:dyDescent="0.3">
      <c r="A959" s="8" t="s">
        <v>1260</v>
      </c>
      <c r="B959" s="8" t="s">
        <v>1261</v>
      </c>
      <c r="C959" s="8" t="s">
        <v>1261</v>
      </c>
      <c r="D959" s="8" t="s">
        <v>661</v>
      </c>
      <c r="E959" s="8">
        <v>2</v>
      </c>
      <c r="F959" s="8" t="s">
        <v>1213</v>
      </c>
      <c r="G959" s="8">
        <v>1</v>
      </c>
      <c r="H959" s="8" t="s">
        <v>1252</v>
      </c>
      <c r="I959" s="8">
        <v>1</v>
      </c>
      <c r="J959" s="8" t="s">
        <v>658</v>
      </c>
      <c r="K959" s="8">
        <v>3</v>
      </c>
      <c r="L959" s="8" t="s">
        <v>25</v>
      </c>
      <c r="M959" s="8">
        <v>2</v>
      </c>
      <c r="N959" s="8" t="s">
        <v>317</v>
      </c>
      <c r="O959" s="8" t="s">
        <v>1171</v>
      </c>
      <c r="P959" s="8" t="s">
        <v>1262</v>
      </c>
      <c r="Q959" s="114" t="s">
        <v>1261</v>
      </c>
      <c r="R959" s="114" t="s">
        <v>1261</v>
      </c>
      <c r="S959" s="8"/>
    </row>
    <row r="960" spans="1:19" ht="18" customHeight="1" x14ac:dyDescent="0.3">
      <c r="A960" s="8" t="s">
        <v>1260</v>
      </c>
      <c r="B960" s="8" t="s">
        <v>1261</v>
      </c>
      <c r="C960" s="8" t="s">
        <v>1261</v>
      </c>
      <c r="D960" s="8" t="s">
        <v>661</v>
      </c>
      <c r="E960" s="8">
        <v>2</v>
      </c>
      <c r="F960" s="8" t="s">
        <v>1213</v>
      </c>
      <c r="G960" s="8">
        <v>1</v>
      </c>
      <c r="H960" s="8" t="s">
        <v>1252</v>
      </c>
      <c r="I960" s="8">
        <v>1</v>
      </c>
      <c r="J960" s="8" t="s">
        <v>658</v>
      </c>
      <c r="K960" s="8">
        <v>3</v>
      </c>
      <c r="L960" s="8" t="s">
        <v>25</v>
      </c>
      <c r="M960" s="8">
        <v>2</v>
      </c>
      <c r="N960" s="8" t="s">
        <v>317</v>
      </c>
      <c r="O960" s="8" t="s">
        <v>1172</v>
      </c>
      <c r="P960" s="8" t="s">
        <v>1262</v>
      </c>
      <c r="Q960" s="114" t="s">
        <v>1261</v>
      </c>
      <c r="R960" s="114" t="s">
        <v>1261</v>
      </c>
      <c r="S960" s="8"/>
    </row>
    <row r="961" spans="1:19" ht="18" customHeight="1" x14ac:dyDescent="0.3">
      <c r="A961" s="8" t="s">
        <v>1260</v>
      </c>
      <c r="B961" s="8" t="s">
        <v>1261</v>
      </c>
      <c r="C961" s="8" t="s">
        <v>1261</v>
      </c>
      <c r="D961" s="8" t="s">
        <v>661</v>
      </c>
      <c r="E961" s="8">
        <v>2</v>
      </c>
      <c r="F961" s="8" t="s">
        <v>1213</v>
      </c>
      <c r="G961" s="8">
        <v>1</v>
      </c>
      <c r="H961" s="8" t="s">
        <v>1252</v>
      </c>
      <c r="I961" s="8">
        <v>1</v>
      </c>
      <c r="J961" s="8" t="s">
        <v>658</v>
      </c>
      <c r="K961" s="8">
        <v>3</v>
      </c>
      <c r="L961" s="8" t="s">
        <v>25</v>
      </c>
      <c r="M961" s="8">
        <v>2</v>
      </c>
      <c r="N961" s="8" t="s">
        <v>317</v>
      </c>
      <c r="O961" s="8" t="s">
        <v>1173</v>
      </c>
      <c r="P961" s="8" t="s">
        <v>1262</v>
      </c>
      <c r="Q961" s="114" t="s">
        <v>1261</v>
      </c>
      <c r="R961" s="114" t="s">
        <v>1261</v>
      </c>
      <c r="S961" s="8"/>
    </row>
    <row r="962" spans="1:19" ht="18" customHeight="1" x14ac:dyDescent="0.3">
      <c r="A962" s="8" t="s">
        <v>1260</v>
      </c>
      <c r="B962" s="8" t="s">
        <v>1261</v>
      </c>
      <c r="C962" s="8" t="s">
        <v>1261</v>
      </c>
      <c r="D962" s="8" t="s">
        <v>661</v>
      </c>
      <c r="E962" s="8">
        <v>2</v>
      </c>
      <c r="F962" s="8" t="s">
        <v>1213</v>
      </c>
      <c r="G962" s="8">
        <v>1</v>
      </c>
      <c r="H962" s="8" t="s">
        <v>1252</v>
      </c>
      <c r="I962" s="8">
        <v>1</v>
      </c>
      <c r="J962" s="8" t="s">
        <v>658</v>
      </c>
      <c r="K962" s="8">
        <v>3</v>
      </c>
      <c r="L962" s="8" t="s">
        <v>25</v>
      </c>
      <c r="M962" s="8">
        <v>2</v>
      </c>
      <c r="N962" s="8" t="s">
        <v>317</v>
      </c>
      <c r="O962" s="8" t="s">
        <v>1174</v>
      </c>
      <c r="P962" s="8" t="s">
        <v>1262</v>
      </c>
      <c r="Q962" s="114" t="s">
        <v>1261</v>
      </c>
      <c r="R962" s="114" t="s">
        <v>1261</v>
      </c>
      <c r="S962" s="8"/>
    </row>
    <row r="963" spans="1:19" ht="18" customHeight="1" x14ac:dyDescent="0.3">
      <c r="A963" s="8" t="s">
        <v>1260</v>
      </c>
      <c r="B963" s="8" t="s">
        <v>1261</v>
      </c>
      <c r="C963" s="8" t="s">
        <v>1261</v>
      </c>
      <c r="D963" s="8" t="s">
        <v>661</v>
      </c>
      <c r="E963" s="8">
        <v>2</v>
      </c>
      <c r="F963" s="8" t="s">
        <v>1213</v>
      </c>
      <c r="G963" s="8">
        <v>1</v>
      </c>
      <c r="H963" s="8" t="s">
        <v>1252</v>
      </c>
      <c r="I963" s="8">
        <v>1</v>
      </c>
      <c r="J963" s="8" t="s">
        <v>658</v>
      </c>
      <c r="K963" s="8">
        <v>3</v>
      </c>
      <c r="L963" s="8" t="s">
        <v>25</v>
      </c>
      <c r="M963" s="8">
        <v>2</v>
      </c>
      <c r="N963" s="8" t="s">
        <v>317</v>
      </c>
      <c r="O963" s="8" t="s">
        <v>1175</v>
      </c>
      <c r="P963" s="8" t="s">
        <v>1262</v>
      </c>
      <c r="Q963" s="114" t="s">
        <v>1261</v>
      </c>
      <c r="R963" s="114" t="s">
        <v>1261</v>
      </c>
      <c r="S963" s="8"/>
    </row>
    <row r="964" spans="1:19" ht="18" customHeight="1" x14ac:dyDescent="0.3">
      <c r="A964" s="8" t="s">
        <v>1260</v>
      </c>
      <c r="B964" s="8" t="s">
        <v>1261</v>
      </c>
      <c r="C964" s="8" t="s">
        <v>1261</v>
      </c>
      <c r="D964" s="8" t="s">
        <v>661</v>
      </c>
      <c r="E964" s="8">
        <v>2</v>
      </c>
      <c r="F964" s="8" t="s">
        <v>1213</v>
      </c>
      <c r="G964" s="8">
        <v>1</v>
      </c>
      <c r="H964" s="8" t="s">
        <v>1252</v>
      </c>
      <c r="I964" s="8">
        <v>1</v>
      </c>
      <c r="J964" s="8" t="s">
        <v>658</v>
      </c>
      <c r="K964" s="8">
        <v>3</v>
      </c>
      <c r="L964" s="8" t="s">
        <v>25</v>
      </c>
      <c r="M964" s="8">
        <v>2</v>
      </c>
      <c r="N964" s="8" t="s">
        <v>317</v>
      </c>
      <c r="O964" s="8" t="s">
        <v>1176</v>
      </c>
      <c r="P964" s="8" t="s">
        <v>1262</v>
      </c>
      <c r="Q964" s="114" t="s">
        <v>1261</v>
      </c>
      <c r="R964" s="114" t="s">
        <v>1261</v>
      </c>
      <c r="S964" s="8"/>
    </row>
    <row r="965" spans="1:19" ht="18" customHeight="1" x14ac:dyDescent="0.3">
      <c r="A965" s="8" t="s">
        <v>1260</v>
      </c>
      <c r="B965" s="8" t="s">
        <v>1261</v>
      </c>
      <c r="C965" s="8" t="s">
        <v>1261</v>
      </c>
      <c r="D965" s="8" t="s">
        <v>661</v>
      </c>
      <c r="E965" s="8">
        <v>2</v>
      </c>
      <c r="F965" s="8" t="s">
        <v>1213</v>
      </c>
      <c r="G965" s="8">
        <v>1</v>
      </c>
      <c r="H965" s="8" t="s">
        <v>1252</v>
      </c>
      <c r="I965" s="8">
        <v>1</v>
      </c>
      <c r="J965" s="8" t="s">
        <v>658</v>
      </c>
      <c r="K965" s="8">
        <v>3</v>
      </c>
      <c r="L965" s="8" t="s">
        <v>25</v>
      </c>
      <c r="M965" s="8">
        <v>2</v>
      </c>
      <c r="N965" s="8" t="s">
        <v>317</v>
      </c>
      <c r="O965" s="8" t="s">
        <v>1177</v>
      </c>
      <c r="P965" s="8" t="s">
        <v>1262</v>
      </c>
      <c r="Q965" s="114" t="s">
        <v>1261</v>
      </c>
      <c r="R965" s="114" t="s">
        <v>1261</v>
      </c>
      <c r="S965" s="8"/>
    </row>
    <row r="966" spans="1:19" ht="18" customHeight="1" x14ac:dyDescent="0.3">
      <c r="A966" s="8" t="s">
        <v>1260</v>
      </c>
      <c r="B966" s="8" t="s">
        <v>1261</v>
      </c>
      <c r="C966" s="8" t="s">
        <v>1261</v>
      </c>
      <c r="D966" s="8" t="s">
        <v>661</v>
      </c>
      <c r="E966" s="8">
        <v>2</v>
      </c>
      <c r="F966" s="8" t="s">
        <v>1213</v>
      </c>
      <c r="G966" s="8">
        <v>1</v>
      </c>
      <c r="H966" s="8" t="s">
        <v>1252</v>
      </c>
      <c r="I966" s="8">
        <v>1</v>
      </c>
      <c r="J966" s="8" t="s">
        <v>658</v>
      </c>
      <c r="K966" s="8">
        <v>3</v>
      </c>
      <c r="L966" s="8" t="s">
        <v>25</v>
      </c>
      <c r="M966" s="8">
        <v>2</v>
      </c>
      <c r="N966" s="8" t="s">
        <v>317</v>
      </c>
      <c r="O966" s="8" t="s">
        <v>1178</v>
      </c>
      <c r="P966" s="8" t="s">
        <v>1262</v>
      </c>
      <c r="Q966" s="114" t="s">
        <v>1261</v>
      </c>
      <c r="R966" s="114" t="s">
        <v>1261</v>
      </c>
      <c r="S966" s="8"/>
    </row>
    <row r="967" spans="1:19" ht="18" customHeight="1" x14ac:dyDescent="0.3">
      <c r="A967" s="8" t="s">
        <v>1260</v>
      </c>
      <c r="B967" s="8" t="s">
        <v>1261</v>
      </c>
      <c r="C967" s="8" t="s">
        <v>1261</v>
      </c>
      <c r="D967" s="8" t="s">
        <v>661</v>
      </c>
      <c r="E967" s="8">
        <v>2</v>
      </c>
      <c r="F967" s="8" t="s">
        <v>1213</v>
      </c>
      <c r="G967" s="8">
        <v>1</v>
      </c>
      <c r="H967" s="8" t="s">
        <v>1252</v>
      </c>
      <c r="I967" s="8">
        <v>1</v>
      </c>
      <c r="J967" s="8" t="s">
        <v>658</v>
      </c>
      <c r="K967" s="8">
        <v>3</v>
      </c>
      <c r="L967" s="8" t="s">
        <v>25</v>
      </c>
      <c r="M967" s="8">
        <v>2</v>
      </c>
      <c r="N967" s="8" t="s">
        <v>317</v>
      </c>
      <c r="O967" s="8" t="s">
        <v>1179</v>
      </c>
      <c r="P967" s="8" t="s">
        <v>1262</v>
      </c>
      <c r="Q967" s="114" t="s">
        <v>1261</v>
      </c>
      <c r="R967" s="114" t="s">
        <v>1261</v>
      </c>
      <c r="S967" s="8"/>
    </row>
    <row r="968" spans="1:19" ht="18" customHeight="1" x14ac:dyDescent="0.3">
      <c r="A968" s="8" t="s">
        <v>1260</v>
      </c>
      <c r="B968" s="8" t="s">
        <v>1261</v>
      </c>
      <c r="C968" s="8" t="s">
        <v>1261</v>
      </c>
      <c r="D968" s="8" t="s">
        <v>661</v>
      </c>
      <c r="E968" s="8">
        <v>2</v>
      </c>
      <c r="F968" s="8" t="s">
        <v>1213</v>
      </c>
      <c r="G968" s="8">
        <v>1</v>
      </c>
      <c r="H968" s="8" t="s">
        <v>1252</v>
      </c>
      <c r="I968" s="8">
        <v>1</v>
      </c>
      <c r="J968" s="8" t="s">
        <v>658</v>
      </c>
      <c r="K968" s="8">
        <v>3</v>
      </c>
      <c r="L968" s="8" t="s">
        <v>25</v>
      </c>
      <c r="M968" s="8">
        <v>2</v>
      </c>
      <c r="N968" s="8" t="s">
        <v>317</v>
      </c>
      <c r="O968" s="8" t="s">
        <v>1180</v>
      </c>
      <c r="P968" s="8" t="s">
        <v>1262</v>
      </c>
      <c r="Q968" s="114" t="s">
        <v>1261</v>
      </c>
      <c r="R968" s="114" t="s">
        <v>1261</v>
      </c>
      <c r="S968" s="8"/>
    </row>
    <row r="969" spans="1:19" ht="18" customHeight="1" x14ac:dyDescent="0.3">
      <c r="A969" s="8" t="s">
        <v>1260</v>
      </c>
      <c r="B969" s="8" t="s">
        <v>1261</v>
      </c>
      <c r="C969" s="8" t="s">
        <v>1261</v>
      </c>
      <c r="D969" s="8" t="s">
        <v>661</v>
      </c>
      <c r="E969" s="8">
        <v>2</v>
      </c>
      <c r="F969" s="8" t="s">
        <v>1213</v>
      </c>
      <c r="G969" s="8">
        <v>1</v>
      </c>
      <c r="H969" s="8" t="s">
        <v>1252</v>
      </c>
      <c r="I969" s="8">
        <v>1</v>
      </c>
      <c r="J969" s="8" t="s">
        <v>658</v>
      </c>
      <c r="K969" s="8">
        <v>3</v>
      </c>
      <c r="L969" s="8" t="s">
        <v>25</v>
      </c>
      <c r="M969" s="8">
        <v>2</v>
      </c>
      <c r="N969" s="8" t="s">
        <v>317</v>
      </c>
      <c r="O969" s="8" t="s">
        <v>1181</v>
      </c>
      <c r="P969" s="8" t="s">
        <v>1262</v>
      </c>
      <c r="Q969" s="114" t="s">
        <v>1261</v>
      </c>
      <c r="R969" s="114" t="s">
        <v>1261</v>
      </c>
      <c r="S969" s="8"/>
    </row>
    <row r="970" spans="1:19" ht="18" customHeight="1" x14ac:dyDescent="0.3">
      <c r="A970" s="8" t="s">
        <v>1260</v>
      </c>
      <c r="B970" s="8" t="s">
        <v>1261</v>
      </c>
      <c r="C970" s="8" t="s">
        <v>1261</v>
      </c>
      <c r="D970" s="8" t="s">
        <v>661</v>
      </c>
      <c r="E970" s="8">
        <v>2</v>
      </c>
      <c r="F970" s="8" t="s">
        <v>1213</v>
      </c>
      <c r="G970" s="8">
        <v>1</v>
      </c>
      <c r="H970" s="8" t="s">
        <v>1252</v>
      </c>
      <c r="I970" s="8">
        <v>1</v>
      </c>
      <c r="J970" s="8" t="s">
        <v>658</v>
      </c>
      <c r="K970" s="8">
        <v>3</v>
      </c>
      <c r="L970" s="8" t="s">
        <v>25</v>
      </c>
      <c r="M970" s="8">
        <v>2</v>
      </c>
      <c r="N970" s="8" t="s">
        <v>317</v>
      </c>
      <c r="O970" s="8" t="s">
        <v>1182</v>
      </c>
      <c r="P970" s="8" t="s">
        <v>1262</v>
      </c>
      <c r="Q970" s="114" t="s">
        <v>1261</v>
      </c>
      <c r="R970" s="114" t="s">
        <v>1261</v>
      </c>
      <c r="S970" s="8"/>
    </row>
    <row r="971" spans="1:19" ht="18" customHeight="1" x14ac:dyDescent="0.3">
      <c r="A971" s="8" t="s">
        <v>1260</v>
      </c>
      <c r="B971" s="8" t="s">
        <v>1261</v>
      </c>
      <c r="C971" s="8" t="s">
        <v>1261</v>
      </c>
      <c r="D971" s="8" t="s">
        <v>661</v>
      </c>
      <c r="E971" s="8">
        <v>2</v>
      </c>
      <c r="F971" s="8" t="s">
        <v>1213</v>
      </c>
      <c r="G971" s="8">
        <v>1</v>
      </c>
      <c r="H971" s="8" t="s">
        <v>1252</v>
      </c>
      <c r="I971" s="8">
        <v>1</v>
      </c>
      <c r="J971" s="8" t="s">
        <v>658</v>
      </c>
      <c r="K971" s="8">
        <v>3</v>
      </c>
      <c r="L971" s="8" t="s">
        <v>25</v>
      </c>
      <c r="M971" s="8">
        <v>2</v>
      </c>
      <c r="N971" s="8" t="s">
        <v>317</v>
      </c>
      <c r="O971" s="8" t="s">
        <v>1183</v>
      </c>
      <c r="P971" s="8" t="s">
        <v>1262</v>
      </c>
      <c r="Q971" s="114" t="s">
        <v>1261</v>
      </c>
      <c r="R971" s="114" t="s">
        <v>1261</v>
      </c>
      <c r="S971" s="8"/>
    </row>
    <row r="972" spans="1:19" ht="18" customHeight="1" x14ac:dyDescent="0.3">
      <c r="A972" s="8" t="s">
        <v>1263</v>
      </c>
      <c r="B972" s="8" t="s">
        <v>1264</v>
      </c>
      <c r="C972" s="8" t="s">
        <v>1264</v>
      </c>
      <c r="D972" s="8" t="s">
        <v>655</v>
      </c>
      <c r="E972" s="8">
        <v>3</v>
      </c>
      <c r="F972" s="8" t="s">
        <v>656</v>
      </c>
      <c r="G972" s="8">
        <v>2</v>
      </c>
      <c r="H972" s="8" t="s">
        <v>657</v>
      </c>
      <c r="I972" s="8">
        <v>3</v>
      </c>
      <c r="J972" s="8" t="s">
        <v>658</v>
      </c>
      <c r="K972" s="8">
        <v>3</v>
      </c>
      <c r="L972" s="8" t="s">
        <v>1214</v>
      </c>
      <c r="M972" s="8">
        <v>3</v>
      </c>
      <c r="N972" s="8" t="s">
        <v>317</v>
      </c>
      <c r="O972" s="8" t="s">
        <v>1079</v>
      </c>
      <c r="P972" s="8" t="s">
        <v>1265</v>
      </c>
      <c r="Q972" s="114" t="s">
        <v>1264</v>
      </c>
      <c r="R972" s="114" t="s">
        <v>1264</v>
      </c>
      <c r="S972" s="8"/>
    </row>
    <row r="973" spans="1:19" ht="18" customHeight="1" x14ac:dyDescent="0.3">
      <c r="A973" s="8" t="s">
        <v>1263</v>
      </c>
      <c r="B973" s="8" t="s">
        <v>1264</v>
      </c>
      <c r="C973" s="8" t="s">
        <v>1264</v>
      </c>
      <c r="D973" s="8" t="s">
        <v>655</v>
      </c>
      <c r="E973" s="8">
        <v>3</v>
      </c>
      <c r="F973" s="8" t="s">
        <v>656</v>
      </c>
      <c r="G973" s="8">
        <v>2</v>
      </c>
      <c r="H973" s="8" t="s">
        <v>657</v>
      </c>
      <c r="I973" s="8">
        <v>3</v>
      </c>
      <c r="J973" s="8" t="s">
        <v>658</v>
      </c>
      <c r="K973" s="8">
        <v>3</v>
      </c>
      <c r="L973" s="8" t="s">
        <v>1214</v>
      </c>
      <c r="M973" s="8">
        <v>3</v>
      </c>
      <c r="N973" s="8" t="s">
        <v>317</v>
      </c>
      <c r="O973" s="8" t="s">
        <v>1081</v>
      </c>
      <c r="P973" s="8" t="s">
        <v>1265</v>
      </c>
      <c r="Q973" s="114" t="s">
        <v>1264</v>
      </c>
      <c r="R973" s="114" t="s">
        <v>1264</v>
      </c>
      <c r="S973" s="8"/>
    </row>
    <row r="974" spans="1:19" ht="18" customHeight="1" x14ac:dyDescent="0.3">
      <c r="A974" s="8" t="s">
        <v>1263</v>
      </c>
      <c r="B974" s="8" t="s">
        <v>1264</v>
      </c>
      <c r="C974" s="8" t="s">
        <v>1264</v>
      </c>
      <c r="D974" s="8" t="s">
        <v>655</v>
      </c>
      <c r="E974" s="8">
        <v>3</v>
      </c>
      <c r="F974" s="8" t="s">
        <v>656</v>
      </c>
      <c r="G974" s="8">
        <v>2</v>
      </c>
      <c r="H974" s="8" t="s">
        <v>657</v>
      </c>
      <c r="I974" s="8">
        <v>3</v>
      </c>
      <c r="J974" s="8" t="s">
        <v>658</v>
      </c>
      <c r="K974" s="8">
        <v>3</v>
      </c>
      <c r="L974" s="8" t="s">
        <v>1214</v>
      </c>
      <c r="M974" s="8">
        <v>3</v>
      </c>
      <c r="N974" s="8" t="s">
        <v>317</v>
      </c>
      <c r="O974" s="8" t="s">
        <v>1083</v>
      </c>
      <c r="P974" s="8" t="s">
        <v>1265</v>
      </c>
      <c r="Q974" s="114" t="s">
        <v>1264</v>
      </c>
      <c r="R974" s="114" t="s">
        <v>1264</v>
      </c>
      <c r="S974" s="8"/>
    </row>
    <row r="975" spans="1:19" ht="18" customHeight="1" x14ac:dyDescent="0.3">
      <c r="A975" s="8" t="s">
        <v>1263</v>
      </c>
      <c r="B975" s="8" t="s">
        <v>1264</v>
      </c>
      <c r="C975" s="8" t="s">
        <v>1264</v>
      </c>
      <c r="D975" s="8" t="s">
        <v>655</v>
      </c>
      <c r="E975" s="8">
        <v>3</v>
      </c>
      <c r="F975" s="8" t="s">
        <v>656</v>
      </c>
      <c r="G975" s="8">
        <v>2</v>
      </c>
      <c r="H975" s="8" t="s">
        <v>657</v>
      </c>
      <c r="I975" s="8">
        <v>3</v>
      </c>
      <c r="J975" s="8" t="s">
        <v>658</v>
      </c>
      <c r="K975" s="8">
        <v>3</v>
      </c>
      <c r="L975" s="8" t="s">
        <v>1214</v>
      </c>
      <c r="M975" s="8">
        <v>3</v>
      </c>
      <c r="N975" s="8" t="s">
        <v>317</v>
      </c>
      <c r="O975" s="8" t="s">
        <v>1101</v>
      </c>
      <c r="P975" s="8" t="s">
        <v>1265</v>
      </c>
      <c r="Q975" s="114" t="s">
        <v>1264</v>
      </c>
      <c r="R975" s="114" t="s">
        <v>1264</v>
      </c>
      <c r="S975" s="8"/>
    </row>
    <row r="976" spans="1:19" ht="18" customHeight="1" x14ac:dyDescent="0.3">
      <c r="A976" s="8" t="s">
        <v>1263</v>
      </c>
      <c r="B976" s="8" t="s">
        <v>1264</v>
      </c>
      <c r="C976" s="8" t="s">
        <v>1264</v>
      </c>
      <c r="D976" s="8" t="s">
        <v>655</v>
      </c>
      <c r="E976" s="8">
        <v>3</v>
      </c>
      <c r="F976" s="8" t="s">
        <v>656</v>
      </c>
      <c r="G976" s="8">
        <v>2</v>
      </c>
      <c r="H976" s="8" t="s">
        <v>657</v>
      </c>
      <c r="I976" s="8">
        <v>3</v>
      </c>
      <c r="J976" s="8" t="s">
        <v>658</v>
      </c>
      <c r="K976" s="8">
        <v>3</v>
      </c>
      <c r="L976" s="8" t="s">
        <v>1214</v>
      </c>
      <c r="M976" s="8">
        <v>3</v>
      </c>
      <c r="N976" s="8" t="s">
        <v>317</v>
      </c>
      <c r="O976" s="8" t="s">
        <v>1105</v>
      </c>
      <c r="P976" s="8" t="s">
        <v>1265</v>
      </c>
      <c r="Q976" s="114" t="s">
        <v>1264</v>
      </c>
      <c r="R976" s="114" t="s">
        <v>1264</v>
      </c>
      <c r="S976" s="8"/>
    </row>
    <row r="977" spans="1:19" ht="18" customHeight="1" x14ac:dyDescent="0.3">
      <c r="A977" s="8" t="s">
        <v>1263</v>
      </c>
      <c r="B977" s="8" t="s">
        <v>1264</v>
      </c>
      <c r="C977" s="8" t="s">
        <v>1264</v>
      </c>
      <c r="D977" s="8" t="s">
        <v>655</v>
      </c>
      <c r="E977" s="8">
        <v>3</v>
      </c>
      <c r="F977" s="8" t="s">
        <v>656</v>
      </c>
      <c r="G977" s="8">
        <v>2</v>
      </c>
      <c r="H977" s="8" t="s">
        <v>657</v>
      </c>
      <c r="I977" s="8">
        <v>3</v>
      </c>
      <c r="J977" s="8" t="s">
        <v>658</v>
      </c>
      <c r="K977" s="8">
        <v>3</v>
      </c>
      <c r="L977" s="8" t="s">
        <v>1214</v>
      </c>
      <c r="M977" s="8">
        <v>3</v>
      </c>
      <c r="N977" s="8" t="s">
        <v>317</v>
      </c>
      <c r="O977" s="8" t="s">
        <v>1106</v>
      </c>
      <c r="P977" s="8" t="s">
        <v>1265</v>
      </c>
      <c r="Q977" s="114" t="s">
        <v>1264</v>
      </c>
      <c r="R977" s="114" t="s">
        <v>1264</v>
      </c>
      <c r="S977" s="8"/>
    </row>
    <row r="978" spans="1:19" ht="18" customHeight="1" x14ac:dyDescent="0.3">
      <c r="A978" s="8" t="s">
        <v>1263</v>
      </c>
      <c r="B978" s="8" t="s">
        <v>1264</v>
      </c>
      <c r="C978" s="8" t="s">
        <v>1264</v>
      </c>
      <c r="D978" s="8" t="s">
        <v>655</v>
      </c>
      <c r="E978" s="8">
        <v>3</v>
      </c>
      <c r="F978" s="8" t="s">
        <v>656</v>
      </c>
      <c r="G978" s="8">
        <v>2</v>
      </c>
      <c r="H978" s="8" t="s">
        <v>657</v>
      </c>
      <c r="I978" s="8">
        <v>3</v>
      </c>
      <c r="J978" s="8" t="s">
        <v>658</v>
      </c>
      <c r="K978" s="8">
        <v>3</v>
      </c>
      <c r="L978" s="8" t="s">
        <v>1214</v>
      </c>
      <c r="M978" s="8">
        <v>3</v>
      </c>
      <c r="N978" s="8" t="s">
        <v>317</v>
      </c>
      <c r="O978" s="8" t="s">
        <v>1107</v>
      </c>
      <c r="P978" s="8" t="s">
        <v>1265</v>
      </c>
      <c r="Q978" s="114" t="s">
        <v>1264</v>
      </c>
      <c r="R978" s="114" t="s">
        <v>1264</v>
      </c>
      <c r="S978" s="8"/>
    </row>
    <row r="979" spans="1:19" ht="18" customHeight="1" x14ac:dyDescent="0.3">
      <c r="A979" s="8" t="s">
        <v>1263</v>
      </c>
      <c r="B979" s="8" t="s">
        <v>1264</v>
      </c>
      <c r="C979" s="8" t="s">
        <v>1264</v>
      </c>
      <c r="D979" s="8" t="s">
        <v>655</v>
      </c>
      <c r="E979" s="8">
        <v>3</v>
      </c>
      <c r="F979" s="8" t="s">
        <v>656</v>
      </c>
      <c r="G979" s="8">
        <v>2</v>
      </c>
      <c r="H979" s="8" t="s">
        <v>657</v>
      </c>
      <c r="I979" s="8">
        <v>3</v>
      </c>
      <c r="J979" s="8" t="s">
        <v>658</v>
      </c>
      <c r="K979" s="8">
        <v>3</v>
      </c>
      <c r="L979" s="8" t="s">
        <v>1214</v>
      </c>
      <c r="M979" s="8">
        <v>3</v>
      </c>
      <c r="N979" s="8" t="s">
        <v>317</v>
      </c>
      <c r="O979" s="8" t="s">
        <v>1108</v>
      </c>
      <c r="P979" s="8" t="s">
        <v>1265</v>
      </c>
      <c r="Q979" s="114" t="s">
        <v>1264</v>
      </c>
      <c r="R979" s="114" t="s">
        <v>1264</v>
      </c>
      <c r="S979" s="8"/>
    </row>
    <row r="980" spans="1:19" ht="18" customHeight="1" x14ac:dyDescent="0.3">
      <c r="A980" s="8" t="s">
        <v>1263</v>
      </c>
      <c r="B980" s="8" t="s">
        <v>1264</v>
      </c>
      <c r="C980" s="8" t="s">
        <v>1264</v>
      </c>
      <c r="D980" s="8" t="s">
        <v>655</v>
      </c>
      <c r="E980" s="8">
        <v>3</v>
      </c>
      <c r="F980" s="8" t="s">
        <v>656</v>
      </c>
      <c r="G980" s="8">
        <v>2</v>
      </c>
      <c r="H980" s="8" t="s">
        <v>657</v>
      </c>
      <c r="I980" s="8">
        <v>3</v>
      </c>
      <c r="J980" s="8" t="s">
        <v>658</v>
      </c>
      <c r="K980" s="8">
        <v>3</v>
      </c>
      <c r="L980" s="8" t="s">
        <v>1214</v>
      </c>
      <c r="M980" s="8">
        <v>3</v>
      </c>
      <c r="N980" s="8" t="s">
        <v>317</v>
      </c>
      <c r="O980" s="8" t="s">
        <v>1109</v>
      </c>
      <c r="P980" s="8" t="s">
        <v>1265</v>
      </c>
      <c r="Q980" s="114" t="s">
        <v>1264</v>
      </c>
      <c r="R980" s="114" t="s">
        <v>1264</v>
      </c>
      <c r="S980" s="8"/>
    </row>
    <row r="981" spans="1:19" ht="18" customHeight="1" x14ac:dyDescent="0.3">
      <c r="A981" s="8" t="s">
        <v>1263</v>
      </c>
      <c r="B981" s="8" t="s">
        <v>1264</v>
      </c>
      <c r="C981" s="8" t="s">
        <v>1264</v>
      </c>
      <c r="D981" s="8" t="s">
        <v>655</v>
      </c>
      <c r="E981" s="8">
        <v>3</v>
      </c>
      <c r="F981" s="8" t="s">
        <v>656</v>
      </c>
      <c r="G981" s="8">
        <v>2</v>
      </c>
      <c r="H981" s="8" t="s">
        <v>657</v>
      </c>
      <c r="I981" s="8">
        <v>3</v>
      </c>
      <c r="J981" s="8" t="s">
        <v>658</v>
      </c>
      <c r="K981" s="8">
        <v>3</v>
      </c>
      <c r="L981" s="8" t="s">
        <v>1214</v>
      </c>
      <c r="M981" s="8">
        <v>3</v>
      </c>
      <c r="N981" s="8" t="s">
        <v>317</v>
      </c>
      <c r="O981" s="8" t="s">
        <v>1110</v>
      </c>
      <c r="P981" s="8" t="s">
        <v>1265</v>
      </c>
      <c r="Q981" s="114" t="s">
        <v>1264</v>
      </c>
      <c r="R981" s="114" t="s">
        <v>1264</v>
      </c>
      <c r="S981" s="8"/>
    </row>
    <row r="982" spans="1:19" ht="18" customHeight="1" x14ac:dyDescent="0.3">
      <c r="A982" s="8" t="s">
        <v>1263</v>
      </c>
      <c r="B982" s="8" t="s">
        <v>1264</v>
      </c>
      <c r="C982" s="8" t="s">
        <v>1264</v>
      </c>
      <c r="D982" s="8" t="s">
        <v>655</v>
      </c>
      <c r="E982" s="8">
        <v>3</v>
      </c>
      <c r="F982" s="8" t="s">
        <v>656</v>
      </c>
      <c r="G982" s="8">
        <v>2</v>
      </c>
      <c r="H982" s="8" t="s">
        <v>657</v>
      </c>
      <c r="I982" s="8">
        <v>3</v>
      </c>
      <c r="J982" s="8" t="s">
        <v>658</v>
      </c>
      <c r="K982" s="8">
        <v>3</v>
      </c>
      <c r="L982" s="8" t="s">
        <v>1214</v>
      </c>
      <c r="M982" s="8">
        <v>3</v>
      </c>
      <c r="N982" s="8" t="s">
        <v>317</v>
      </c>
      <c r="O982" s="8" t="s">
        <v>1118</v>
      </c>
      <c r="P982" s="8" t="s">
        <v>1265</v>
      </c>
      <c r="Q982" s="114" t="s">
        <v>1264</v>
      </c>
      <c r="R982" s="114" t="s">
        <v>1264</v>
      </c>
      <c r="S982" s="8"/>
    </row>
    <row r="983" spans="1:19" ht="18" customHeight="1" x14ac:dyDescent="0.3">
      <c r="A983" s="8" t="s">
        <v>1263</v>
      </c>
      <c r="B983" s="8" t="s">
        <v>1264</v>
      </c>
      <c r="C983" s="8" t="s">
        <v>1264</v>
      </c>
      <c r="D983" s="8" t="s">
        <v>655</v>
      </c>
      <c r="E983" s="8">
        <v>3</v>
      </c>
      <c r="F983" s="8" t="s">
        <v>656</v>
      </c>
      <c r="G983" s="8">
        <v>2</v>
      </c>
      <c r="H983" s="8" t="s">
        <v>657</v>
      </c>
      <c r="I983" s="8">
        <v>3</v>
      </c>
      <c r="J983" s="8" t="s">
        <v>658</v>
      </c>
      <c r="K983" s="8">
        <v>3</v>
      </c>
      <c r="L983" s="8" t="s">
        <v>1214</v>
      </c>
      <c r="M983" s="8">
        <v>3</v>
      </c>
      <c r="N983" s="8" t="s">
        <v>317</v>
      </c>
      <c r="O983" s="8" t="s">
        <v>1146</v>
      </c>
      <c r="P983" s="8" t="s">
        <v>1265</v>
      </c>
      <c r="Q983" s="114" t="s">
        <v>1264</v>
      </c>
      <c r="R983" s="114" t="s">
        <v>1264</v>
      </c>
      <c r="S983" s="8"/>
    </row>
    <row r="984" spans="1:19" ht="18" customHeight="1" x14ac:dyDescent="0.3">
      <c r="A984" s="8" t="s">
        <v>1263</v>
      </c>
      <c r="B984" s="8" t="s">
        <v>1264</v>
      </c>
      <c r="C984" s="8" t="s">
        <v>1264</v>
      </c>
      <c r="D984" s="8" t="s">
        <v>655</v>
      </c>
      <c r="E984" s="8">
        <v>3</v>
      </c>
      <c r="F984" s="8" t="s">
        <v>656</v>
      </c>
      <c r="G984" s="8">
        <v>2</v>
      </c>
      <c r="H984" s="8" t="s">
        <v>657</v>
      </c>
      <c r="I984" s="8">
        <v>3</v>
      </c>
      <c r="J984" s="8" t="s">
        <v>658</v>
      </c>
      <c r="K984" s="8">
        <v>3</v>
      </c>
      <c r="L984" s="8" t="s">
        <v>1214</v>
      </c>
      <c r="M984" s="8">
        <v>3</v>
      </c>
      <c r="N984" s="8" t="s">
        <v>317</v>
      </c>
      <c r="O984" s="8" t="s">
        <v>1147</v>
      </c>
      <c r="P984" s="8" t="s">
        <v>1265</v>
      </c>
      <c r="Q984" s="114" t="s">
        <v>1264</v>
      </c>
      <c r="R984" s="114" t="s">
        <v>1264</v>
      </c>
      <c r="S984" s="8"/>
    </row>
    <row r="985" spans="1:19" ht="18" customHeight="1" x14ac:dyDescent="0.3">
      <c r="A985" s="8" t="s">
        <v>1263</v>
      </c>
      <c r="B985" s="8" t="s">
        <v>1264</v>
      </c>
      <c r="C985" s="8" t="s">
        <v>1264</v>
      </c>
      <c r="D985" s="8" t="s">
        <v>655</v>
      </c>
      <c r="E985" s="8">
        <v>3</v>
      </c>
      <c r="F985" s="8" t="s">
        <v>656</v>
      </c>
      <c r="G985" s="8">
        <v>2</v>
      </c>
      <c r="H985" s="8" t="s">
        <v>657</v>
      </c>
      <c r="I985" s="8">
        <v>3</v>
      </c>
      <c r="J985" s="8" t="s">
        <v>658</v>
      </c>
      <c r="K985" s="8">
        <v>3</v>
      </c>
      <c r="L985" s="8" t="s">
        <v>1214</v>
      </c>
      <c r="M985" s="8">
        <v>3</v>
      </c>
      <c r="N985" s="8" t="s">
        <v>317</v>
      </c>
      <c r="O985" s="8" t="s">
        <v>1149</v>
      </c>
      <c r="P985" s="8" t="s">
        <v>1265</v>
      </c>
      <c r="Q985" s="114" t="s">
        <v>1264</v>
      </c>
      <c r="R985" s="114" t="s">
        <v>1264</v>
      </c>
      <c r="S985" s="8"/>
    </row>
    <row r="986" spans="1:19" ht="18" customHeight="1" x14ac:dyDescent="0.3">
      <c r="A986" s="8" t="s">
        <v>1263</v>
      </c>
      <c r="B986" s="8" t="s">
        <v>1264</v>
      </c>
      <c r="C986" s="8" t="s">
        <v>1264</v>
      </c>
      <c r="D986" s="8" t="s">
        <v>655</v>
      </c>
      <c r="E986" s="8">
        <v>3</v>
      </c>
      <c r="F986" s="8" t="s">
        <v>656</v>
      </c>
      <c r="G986" s="8">
        <v>2</v>
      </c>
      <c r="H986" s="8" t="s">
        <v>657</v>
      </c>
      <c r="I986" s="8">
        <v>3</v>
      </c>
      <c r="J986" s="8" t="s">
        <v>658</v>
      </c>
      <c r="K986" s="8">
        <v>3</v>
      </c>
      <c r="L986" s="8" t="s">
        <v>1214</v>
      </c>
      <c r="M986" s="8">
        <v>3</v>
      </c>
      <c r="N986" s="8" t="s">
        <v>317</v>
      </c>
      <c r="O986" s="8" t="s">
        <v>1179</v>
      </c>
      <c r="P986" s="8" t="s">
        <v>1265</v>
      </c>
      <c r="Q986" s="114" t="s">
        <v>1264</v>
      </c>
      <c r="R986" s="114" t="s">
        <v>1264</v>
      </c>
      <c r="S986" s="8"/>
    </row>
    <row r="987" spans="1:19" ht="18" customHeight="1" x14ac:dyDescent="0.3">
      <c r="A987" s="8" t="s">
        <v>1263</v>
      </c>
      <c r="B987" s="8" t="s">
        <v>1264</v>
      </c>
      <c r="C987" s="8" t="s">
        <v>1264</v>
      </c>
      <c r="D987" s="8" t="s">
        <v>655</v>
      </c>
      <c r="E987" s="8">
        <v>3</v>
      </c>
      <c r="F987" s="8" t="s">
        <v>656</v>
      </c>
      <c r="G987" s="8">
        <v>2</v>
      </c>
      <c r="H987" s="8" t="s">
        <v>657</v>
      </c>
      <c r="I987" s="8">
        <v>3</v>
      </c>
      <c r="J987" s="8" t="s">
        <v>658</v>
      </c>
      <c r="K987" s="8">
        <v>3</v>
      </c>
      <c r="L987" s="8" t="s">
        <v>1214</v>
      </c>
      <c r="M987" s="8">
        <v>3</v>
      </c>
      <c r="N987" s="8" t="s">
        <v>319</v>
      </c>
      <c r="O987" s="8" t="s">
        <v>1102</v>
      </c>
      <c r="P987" s="8" t="s">
        <v>1265</v>
      </c>
      <c r="Q987" s="114" t="s">
        <v>1264</v>
      </c>
      <c r="R987" s="114" t="s">
        <v>1264</v>
      </c>
      <c r="S987" s="8"/>
    </row>
    <row r="988" spans="1:19" ht="18" customHeight="1" x14ac:dyDescent="0.3">
      <c r="A988" s="8" t="s">
        <v>1263</v>
      </c>
      <c r="B988" s="8" t="s">
        <v>1264</v>
      </c>
      <c r="C988" s="8" t="s">
        <v>1264</v>
      </c>
      <c r="D988" s="8" t="s">
        <v>655</v>
      </c>
      <c r="E988" s="8">
        <v>3</v>
      </c>
      <c r="F988" s="8" t="s">
        <v>656</v>
      </c>
      <c r="G988" s="8">
        <v>2</v>
      </c>
      <c r="H988" s="8" t="s">
        <v>657</v>
      </c>
      <c r="I988" s="8">
        <v>3</v>
      </c>
      <c r="J988" s="8" t="s">
        <v>658</v>
      </c>
      <c r="K988" s="8">
        <v>3</v>
      </c>
      <c r="L988" s="8" t="s">
        <v>1214</v>
      </c>
      <c r="M988" s="8">
        <v>3</v>
      </c>
      <c r="N988" s="8" t="s">
        <v>319</v>
      </c>
      <c r="O988" s="8" t="s">
        <v>1148</v>
      </c>
      <c r="P988" s="8" t="s">
        <v>1265</v>
      </c>
      <c r="Q988" s="114" t="s">
        <v>1264</v>
      </c>
      <c r="R988" s="114" t="s">
        <v>1264</v>
      </c>
      <c r="S988" s="8"/>
    </row>
    <row r="989" spans="1:19" ht="18" customHeight="1" x14ac:dyDescent="0.3">
      <c r="A989" s="8" t="s">
        <v>1263</v>
      </c>
      <c r="B989" s="8" t="s">
        <v>1264</v>
      </c>
      <c r="C989" s="8" t="s">
        <v>1264</v>
      </c>
      <c r="D989" s="8" t="s">
        <v>655</v>
      </c>
      <c r="E989" s="8">
        <v>3</v>
      </c>
      <c r="F989" s="8" t="s">
        <v>656</v>
      </c>
      <c r="G989" s="8">
        <v>2</v>
      </c>
      <c r="H989" s="8" t="s">
        <v>657</v>
      </c>
      <c r="I989" s="8">
        <v>3</v>
      </c>
      <c r="J989" s="8" t="s">
        <v>658</v>
      </c>
      <c r="K989" s="8">
        <v>3</v>
      </c>
      <c r="L989" s="8" t="s">
        <v>1214</v>
      </c>
      <c r="M989" s="8">
        <v>3</v>
      </c>
      <c r="N989" s="8" t="s">
        <v>371</v>
      </c>
      <c r="O989" s="8" t="s">
        <v>1163</v>
      </c>
      <c r="P989" s="8" t="s">
        <v>1265</v>
      </c>
      <c r="Q989" s="114" t="s">
        <v>1264</v>
      </c>
      <c r="R989" s="114" t="s">
        <v>1264</v>
      </c>
      <c r="S989" s="8"/>
    </row>
    <row r="990" spans="1:19" ht="18" customHeight="1" x14ac:dyDescent="0.3">
      <c r="A990" s="8" t="s">
        <v>1263</v>
      </c>
      <c r="B990" s="8" t="s">
        <v>1264</v>
      </c>
      <c r="C990" s="8" t="s">
        <v>1264</v>
      </c>
      <c r="D990" s="8" t="s">
        <v>655</v>
      </c>
      <c r="E990" s="8">
        <v>3</v>
      </c>
      <c r="F990" s="8" t="s">
        <v>656</v>
      </c>
      <c r="G990" s="8">
        <v>2</v>
      </c>
      <c r="H990" s="8" t="s">
        <v>657</v>
      </c>
      <c r="I990" s="8">
        <v>3</v>
      </c>
      <c r="J990" s="8" t="s">
        <v>658</v>
      </c>
      <c r="K990" s="8">
        <v>3</v>
      </c>
      <c r="L990" s="8" t="s">
        <v>1214</v>
      </c>
      <c r="M990" s="8">
        <v>3</v>
      </c>
      <c r="N990" s="8" t="s">
        <v>371</v>
      </c>
      <c r="O990" s="8" t="s">
        <v>1164</v>
      </c>
      <c r="P990" s="8" t="s">
        <v>1265</v>
      </c>
      <c r="Q990" s="114" t="s">
        <v>1264</v>
      </c>
      <c r="R990" s="114" t="s">
        <v>1264</v>
      </c>
      <c r="S990" s="8"/>
    </row>
    <row r="991" spans="1:19" ht="18" customHeight="1" x14ac:dyDescent="0.3">
      <c r="A991" s="8" t="s">
        <v>1263</v>
      </c>
      <c r="B991" s="8" t="s">
        <v>1264</v>
      </c>
      <c r="C991" s="8" t="s">
        <v>1264</v>
      </c>
      <c r="D991" s="8" t="s">
        <v>655</v>
      </c>
      <c r="E991" s="8">
        <v>3</v>
      </c>
      <c r="F991" s="8" t="s">
        <v>656</v>
      </c>
      <c r="G991" s="8">
        <v>2</v>
      </c>
      <c r="H991" s="8" t="s">
        <v>657</v>
      </c>
      <c r="I991" s="8">
        <v>3</v>
      </c>
      <c r="J991" s="8" t="s">
        <v>658</v>
      </c>
      <c r="K991" s="8">
        <v>3</v>
      </c>
      <c r="L991" s="8" t="s">
        <v>1214</v>
      </c>
      <c r="M991" s="8">
        <v>3</v>
      </c>
      <c r="N991" s="8" t="s">
        <v>371</v>
      </c>
      <c r="O991" s="8" t="s">
        <v>1165</v>
      </c>
      <c r="P991" s="8" t="s">
        <v>1265</v>
      </c>
      <c r="Q991" s="114" t="s">
        <v>1264</v>
      </c>
      <c r="R991" s="114" t="s">
        <v>1264</v>
      </c>
      <c r="S991" s="8"/>
    </row>
    <row r="992" spans="1:19" ht="18" customHeight="1" x14ac:dyDescent="0.3">
      <c r="A992" s="8" t="s">
        <v>1263</v>
      </c>
      <c r="B992" s="8" t="s">
        <v>1264</v>
      </c>
      <c r="C992" s="8" t="s">
        <v>1264</v>
      </c>
      <c r="D992" s="8" t="s">
        <v>655</v>
      </c>
      <c r="E992" s="8">
        <v>3</v>
      </c>
      <c r="F992" s="8" t="s">
        <v>656</v>
      </c>
      <c r="G992" s="8">
        <v>2</v>
      </c>
      <c r="H992" s="8" t="s">
        <v>657</v>
      </c>
      <c r="I992" s="8">
        <v>3</v>
      </c>
      <c r="J992" s="8" t="s">
        <v>658</v>
      </c>
      <c r="K992" s="8">
        <v>3</v>
      </c>
      <c r="L992" s="8" t="s">
        <v>1214</v>
      </c>
      <c r="M992" s="8">
        <v>3</v>
      </c>
      <c r="N992" s="8" t="s">
        <v>371</v>
      </c>
      <c r="O992" s="8" t="s">
        <v>1166</v>
      </c>
      <c r="P992" s="8" t="s">
        <v>1265</v>
      </c>
      <c r="Q992" s="114" t="s">
        <v>1264</v>
      </c>
      <c r="R992" s="114" t="s">
        <v>1264</v>
      </c>
      <c r="S992" s="8"/>
    </row>
    <row r="993" spans="1:19" ht="18" customHeight="1" x14ac:dyDescent="0.3">
      <c r="A993" s="8" t="s">
        <v>1263</v>
      </c>
      <c r="B993" s="8" t="s">
        <v>1264</v>
      </c>
      <c r="C993" s="8" t="s">
        <v>1264</v>
      </c>
      <c r="D993" s="8" t="s">
        <v>655</v>
      </c>
      <c r="E993" s="8">
        <v>3</v>
      </c>
      <c r="F993" s="8" t="s">
        <v>656</v>
      </c>
      <c r="G993" s="8">
        <v>2</v>
      </c>
      <c r="H993" s="8" t="s">
        <v>657</v>
      </c>
      <c r="I993" s="8">
        <v>3</v>
      </c>
      <c r="J993" s="8" t="s">
        <v>658</v>
      </c>
      <c r="K993" s="8">
        <v>3</v>
      </c>
      <c r="L993" s="8" t="s">
        <v>1214</v>
      </c>
      <c r="M993" s="8">
        <v>3</v>
      </c>
      <c r="N993" s="8" t="s">
        <v>371</v>
      </c>
      <c r="O993" s="8" t="s">
        <v>1167</v>
      </c>
      <c r="P993" s="8" t="s">
        <v>1265</v>
      </c>
      <c r="Q993" s="114" t="s">
        <v>1264</v>
      </c>
      <c r="R993" s="114" t="s">
        <v>1264</v>
      </c>
      <c r="S993" s="8"/>
    </row>
    <row r="994" spans="1:19" ht="18" customHeight="1" x14ac:dyDescent="0.3">
      <c r="A994" s="8" t="s">
        <v>1263</v>
      </c>
      <c r="B994" s="8" t="s">
        <v>1264</v>
      </c>
      <c r="C994" s="8" t="s">
        <v>1264</v>
      </c>
      <c r="D994" s="8" t="s">
        <v>655</v>
      </c>
      <c r="E994" s="8">
        <v>3</v>
      </c>
      <c r="F994" s="8" t="s">
        <v>656</v>
      </c>
      <c r="G994" s="8">
        <v>2</v>
      </c>
      <c r="H994" s="8" t="s">
        <v>657</v>
      </c>
      <c r="I994" s="8">
        <v>3</v>
      </c>
      <c r="J994" s="8" t="s">
        <v>658</v>
      </c>
      <c r="K994" s="8">
        <v>3</v>
      </c>
      <c r="L994" s="8" t="s">
        <v>1214</v>
      </c>
      <c r="M994" s="8">
        <v>3</v>
      </c>
      <c r="N994" s="8" t="s">
        <v>371</v>
      </c>
      <c r="O994" s="8" t="s">
        <v>1168</v>
      </c>
      <c r="P994" s="8" t="s">
        <v>1265</v>
      </c>
      <c r="Q994" s="114" t="s">
        <v>1264</v>
      </c>
      <c r="R994" s="114" t="s">
        <v>1264</v>
      </c>
      <c r="S994" s="8"/>
    </row>
    <row r="995" spans="1:19" ht="18" customHeight="1" x14ac:dyDescent="0.3">
      <c r="A995" s="8" t="s">
        <v>1263</v>
      </c>
      <c r="B995" s="8" t="s">
        <v>1264</v>
      </c>
      <c r="C995" s="8" t="s">
        <v>1264</v>
      </c>
      <c r="D995" s="8" t="s">
        <v>655</v>
      </c>
      <c r="E995" s="8">
        <v>3</v>
      </c>
      <c r="F995" s="8" t="s">
        <v>656</v>
      </c>
      <c r="G995" s="8">
        <v>2</v>
      </c>
      <c r="H995" s="8" t="s">
        <v>657</v>
      </c>
      <c r="I995" s="8">
        <v>3</v>
      </c>
      <c r="J995" s="8" t="s">
        <v>658</v>
      </c>
      <c r="K995" s="8">
        <v>3</v>
      </c>
      <c r="L995" s="8" t="s">
        <v>1214</v>
      </c>
      <c r="M995" s="8">
        <v>3</v>
      </c>
      <c r="N995" s="8" t="s">
        <v>371</v>
      </c>
      <c r="O995" s="8" t="s">
        <v>1169</v>
      </c>
      <c r="P995" s="8" t="s">
        <v>1265</v>
      </c>
      <c r="Q995" s="114" t="s">
        <v>1264</v>
      </c>
      <c r="R995" s="114" t="s">
        <v>1264</v>
      </c>
      <c r="S995" s="8"/>
    </row>
    <row r="996" spans="1:19" ht="18" customHeight="1" x14ac:dyDescent="0.3">
      <c r="A996" s="8" t="s">
        <v>1263</v>
      </c>
      <c r="B996" s="8" t="s">
        <v>1264</v>
      </c>
      <c r="C996" s="8" t="s">
        <v>1264</v>
      </c>
      <c r="D996" s="8" t="s">
        <v>655</v>
      </c>
      <c r="E996" s="8">
        <v>3</v>
      </c>
      <c r="F996" s="8" t="s">
        <v>656</v>
      </c>
      <c r="G996" s="8">
        <v>2</v>
      </c>
      <c r="H996" s="8" t="s">
        <v>657</v>
      </c>
      <c r="I996" s="8">
        <v>3</v>
      </c>
      <c r="J996" s="8" t="s">
        <v>658</v>
      </c>
      <c r="K996" s="8">
        <v>3</v>
      </c>
      <c r="L996" s="8" t="s">
        <v>1214</v>
      </c>
      <c r="M996" s="8">
        <v>3</v>
      </c>
      <c r="N996" s="8" t="s">
        <v>371</v>
      </c>
      <c r="O996" s="8" t="s">
        <v>1170</v>
      </c>
      <c r="P996" s="8" t="s">
        <v>1265</v>
      </c>
      <c r="Q996" s="114" t="s">
        <v>1264</v>
      </c>
      <c r="R996" s="114" t="s">
        <v>1264</v>
      </c>
      <c r="S996" s="8"/>
    </row>
    <row r="997" spans="1:19" ht="18" customHeight="1" x14ac:dyDescent="0.3">
      <c r="A997" s="8" t="s">
        <v>1263</v>
      </c>
      <c r="B997" s="8" t="s">
        <v>1264</v>
      </c>
      <c r="C997" s="8" t="s">
        <v>1264</v>
      </c>
      <c r="D997" s="8" t="s">
        <v>655</v>
      </c>
      <c r="E997" s="8">
        <v>3</v>
      </c>
      <c r="F997" s="8" t="s">
        <v>656</v>
      </c>
      <c r="G997" s="8">
        <v>2</v>
      </c>
      <c r="H997" s="8" t="s">
        <v>657</v>
      </c>
      <c r="I997" s="8">
        <v>3</v>
      </c>
      <c r="J997" s="8" t="s">
        <v>658</v>
      </c>
      <c r="K997" s="8">
        <v>3</v>
      </c>
      <c r="L997" s="8" t="s">
        <v>1214</v>
      </c>
      <c r="M997" s="8">
        <v>3</v>
      </c>
      <c r="N997" s="8" t="s">
        <v>371</v>
      </c>
      <c r="O997" s="8" t="s">
        <v>1171</v>
      </c>
      <c r="P997" s="8" t="s">
        <v>1265</v>
      </c>
      <c r="Q997" s="114" t="s">
        <v>1264</v>
      </c>
      <c r="R997" s="114" t="s">
        <v>1264</v>
      </c>
      <c r="S997" s="8"/>
    </row>
    <row r="998" spans="1:19" ht="18" customHeight="1" x14ac:dyDescent="0.3">
      <c r="A998" s="8" t="s">
        <v>1263</v>
      </c>
      <c r="B998" s="8" t="s">
        <v>1264</v>
      </c>
      <c r="C998" s="8" t="s">
        <v>1264</v>
      </c>
      <c r="D998" s="8" t="s">
        <v>655</v>
      </c>
      <c r="E998" s="8">
        <v>3</v>
      </c>
      <c r="F998" s="8" t="s">
        <v>656</v>
      </c>
      <c r="G998" s="8">
        <v>2</v>
      </c>
      <c r="H998" s="8" t="s">
        <v>657</v>
      </c>
      <c r="I998" s="8">
        <v>3</v>
      </c>
      <c r="J998" s="8" t="s">
        <v>658</v>
      </c>
      <c r="K998" s="8">
        <v>3</v>
      </c>
      <c r="L998" s="8" t="s">
        <v>1214</v>
      </c>
      <c r="M998" s="8">
        <v>3</v>
      </c>
      <c r="N998" s="8" t="s">
        <v>371</v>
      </c>
      <c r="O998" s="8" t="s">
        <v>1172</v>
      </c>
      <c r="P998" s="8" t="s">
        <v>1265</v>
      </c>
      <c r="Q998" s="114" t="s">
        <v>1264</v>
      </c>
      <c r="R998" s="114" t="s">
        <v>1264</v>
      </c>
      <c r="S998" s="8"/>
    </row>
    <row r="999" spans="1:19" ht="18" customHeight="1" x14ac:dyDescent="0.3">
      <c r="A999" s="8" t="s">
        <v>1263</v>
      </c>
      <c r="B999" s="8" t="s">
        <v>1264</v>
      </c>
      <c r="C999" s="8" t="s">
        <v>1264</v>
      </c>
      <c r="D999" s="8" t="s">
        <v>655</v>
      </c>
      <c r="E999" s="8">
        <v>3</v>
      </c>
      <c r="F999" s="8" t="s">
        <v>656</v>
      </c>
      <c r="G999" s="8">
        <v>2</v>
      </c>
      <c r="H999" s="8" t="s">
        <v>657</v>
      </c>
      <c r="I999" s="8">
        <v>3</v>
      </c>
      <c r="J999" s="8" t="s">
        <v>658</v>
      </c>
      <c r="K999" s="8">
        <v>3</v>
      </c>
      <c r="L999" s="8" t="s">
        <v>1214</v>
      </c>
      <c r="M999" s="8">
        <v>3</v>
      </c>
      <c r="N999" s="8" t="s">
        <v>371</v>
      </c>
      <c r="O999" s="8" t="s">
        <v>1173</v>
      </c>
      <c r="P999" s="8" t="s">
        <v>1265</v>
      </c>
      <c r="Q999" s="114" t="s">
        <v>1264</v>
      </c>
      <c r="R999" s="114" t="s">
        <v>1264</v>
      </c>
      <c r="S999" s="8"/>
    </row>
    <row r="1000" spans="1:19" ht="18" customHeight="1" x14ac:dyDescent="0.3">
      <c r="A1000" s="8" t="s">
        <v>1263</v>
      </c>
      <c r="B1000" s="8" t="s">
        <v>1264</v>
      </c>
      <c r="C1000" s="8" t="s">
        <v>1264</v>
      </c>
      <c r="D1000" s="8" t="s">
        <v>655</v>
      </c>
      <c r="E1000" s="8">
        <v>3</v>
      </c>
      <c r="F1000" s="8" t="s">
        <v>656</v>
      </c>
      <c r="G1000" s="8">
        <v>2</v>
      </c>
      <c r="H1000" s="8" t="s">
        <v>657</v>
      </c>
      <c r="I1000" s="8">
        <v>3</v>
      </c>
      <c r="J1000" s="8" t="s">
        <v>658</v>
      </c>
      <c r="K1000" s="8">
        <v>3</v>
      </c>
      <c r="L1000" s="8" t="s">
        <v>1214</v>
      </c>
      <c r="M1000" s="8">
        <v>3</v>
      </c>
      <c r="N1000" s="8" t="s">
        <v>371</v>
      </c>
      <c r="O1000" s="8" t="s">
        <v>1174</v>
      </c>
      <c r="P1000" s="8" t="s">
        <v>1265</v>
      </c>
      <c r="Q1000" s="114" t="s">
        <v>1264</v>
      </c>
      <c r="R1000" s="114" t="s">
        <v>1264</v>
      </c>
      <c r="S1000" s="8"/>
    </row>
    <row r="1001" spans="1:19" ht="18" customHeight="1" x14ac:dyDescent="0.3">
      <c r="A1001" s="8" t="s">
        <v>1263</v>
      </c>
      <c r="B1001" s="8" t="s">
        <v>1264</v>
      </c>
      <c r="C1001" s="8" t="s">
        <v>1264</v>
      </c>
      <c r="D1001" s="8" t="s">
        <v>655</v>
      </c>
      <c r="E1001" s="8">
        <v>3</v>
      </c>
      <c r="F1001" s="8" t="s">
        <v>656</v>
      </c>
      <c r="G1001" s="8">
        <v>2</v>
      </c>
      <c r="H1001" s="8" t="s">
        <v>657</v>
      </c>
      <c r="I1001" s="8">
        <v>3</v>
      </c>
      <c r="J1001" s="8" t="s">
        <v>658</v>
      </c>
      <c r="K1001" s="8">
        <v>3</v>
      </c>
      <c r="L1001" s="8" t="s">
        <v>1214</v>
      </c>
      <c r="M1001" s="8">
        <v>3</v>
      </c>
      <c r="N1001" s="8" t="s">
        <v>371</v>
      </c>
      <c r="O1001" s="8" t="s">
        <v>1175</v>
      </c>
      <c r="P1001" s="8" t="s">
        <v>1265</v>
      </c>
      <c r="Q1001" s="114" t="s">
        <v>1264</v>
      </c>
      <c r="R1001" s="114" t="s">
        <v>1264</v>
      </c>
      <c r="S1001" s="8"/>
    </row>
    <row r="1002" spans="1:19" ht="18" customHeight="1" x14ac:dyDescent="0.3">
      <c r="A1002" s="8" t="s">
        <v>1263</v>
      </c>
      <c r="B1002" s="8" t="s">
        <v>1264</v>
      </c>
      <c r="C1002" s="8" t="s">
        <v>1264</v>
      </c>
      <c r="D1002" s="8" t="s">
        <v>655</v>
      </c>
      <c r="E1002" s="8">
        <v>3</v>
      </c>
      <c r="F1002" s="8" t="s">
        <v>656</v>
      </c>
      <c r="G1002" s="8">
        <v>2</v>
      </c>
      <c r="H1002" s="8" t="s">
        <v>657</v>
      </c>
      <c r="I1002" s="8">
        <v>3</v>
      </c>
      <c r="J1002" s="8" t="s">
        <v>658</v>
      </c>
      <c r="K1002" s="8">
        <v>3</v>
      </c>
      <c r="L1002" s="8" t="s">
        <v>1214</v>
      </c>
      <c r="M1002" s="8">
        <v>3</v>
      </c>
      <c r="N1002" s="8" t="s">
        <v>371</v>
      </c>
      <c r="O1002" s="8" t="s">
        <v>1176</v>
      </c>
      <c r="P1002" s="8" t="s">
        <v>1265</v>
      </c>
      <c r="Q1002" s="114" t="s">
        <v>1264</v>
      </c>
      <c r="R1002" s="114" t="s">
        <v>1264</v>
      </c>
      <c r="S1002" s="8"/>
    </row>
    <row r="1003" spans="1:19" ht="18" customHeight="1" x14ac:dyDescent="0.3">
      <c r="A1003" s="8" t="s">
        <v>1263</v>
      </c>
      <c r="B1003" s="8" t="s">
        <v>1264</v>
      </c>
      <c r="C1003" s="8" t="s">
        <v>1264</v>
      </c>
      <c r="D1003" s="8" t="s">
        <v>655</v>
      </c>
      <c r="E1003" s="8">
        <v>3</v>
      </c>
      <c r="F1003" s="8" t="s">
        <v>656</v>
      </c>
      <c r="G1003" s="8">
        <v>2</v>
      </c>
      <c r="H1003" s="8" t="s">
        <v>657</v>
      </c>
      <c r="I1003" s="8">
        <v>3</v>
      </c>
      <c r="J1003" s="8" t="s">
        <v>658</v>
      </c>
      <c r="K1003" s="8">
        <v>3</v>
      </c>
      <c r="L1003" s="8" t="s">
        <v>1214</v>
      </c>
      <c r="M1003" s="8">
        <v>3</v>
      </c>
      <c r="N1003" s="8" t="s">
        <v>371</v>
      </c>
      <c r="O1003" s="8" t="s">
        <v>1180</v>
      </c>
      <c r="P1003" s="8" t="s">
        <v>1265</v>
      </c>
      <c r="Q1003" s="114" t="s">
        <v>1264</v>
      </c>
      <c r="R1003" s="114" t="s">
        <v>1264</v>
      </c>
      <c r="S1003" s="8"/>
    </row>
    <row r="1004" spans="1:19" ht="18" customHeight="1" x14ac:dyDescent="0.3">
      <c r="A1004" s="8" t="s">
        <v>1263</v>
      </c>
      <c r="B1004" s="8" t="s">
        <v>1264</v>
      </c>
      <c r="C1004" s="8" t="s">
        <v>1264</v>
      </c>
      <c r="D1004" s="8" t="s">
        <v>655</v>
      </c>
      <c r="E1004" s="8">
        <v>3</v>
      </c>
      <c r="F1004" s="8" t="s">
        <v>656</v>
      </c>
      <c r="G1004" s="8">
        <v>2</v>
      </c>
      <c r="H1004" s="8" t="s">
        <v>657</v>
      </c>
      <c r="I1004" s="8">
        <v>3</v>
      </c>
      <c r="J1004" s="8" t="s">
        <v>658</v>
      </c>
      <c r="K1004" s="8">
        <v>3</v>
      </c>
      <c r="L1004" s="8" t="s">
        <v>1214</v>
      </c>
      <c r="M1004" s="8">
        <v>3</v>
      </c>
      <c r="N1004" s="8" t="s">
        <v>371</v>
      </c>
      <c r="O1004" s="8" t="s">
        <v>1181</v>
      </c>
      <c r="P1004" s="8" t="s">
        <v>1265</v>
      </c>
      <c r="Q1004" s="114" t="s">
        <v>1264</v>
      </c>
      <c r="R1004" s="114" t="s">
        <v>1264</v>
      </c>
      <c r="S1004" s="8"/>
    </row>
    <row r="1005" spans="1:19" ht="18" customHeight="1" x14ac:dyDescent="0.3">
      <c r="A1005" s="8" t="s">
        <v>1263</v>
      </c>
      <c r="B1005" s="8" t="s">
        <v>1264</v>
      </c>
      <c r="C1005" s="8" t="s">
        <v>1264</v>
      </c>
      <c r="D1005" s="8" t="s">
        <v>655</v>
      </c>
      <c r="E1005" s="8">
        <v>3</v>
      </c>
      <c r="F1005" s="8" t="s">
        <v>656</v>
      </c>
      <c r="G1005" s="8">
        <v>2</v>
      </c>
      <c r="H1005" s="8" t="s">
        <v>657</v>
      </c>
      <c r="I1005" s="8">
        <v>3</v>
      </c>
      <c r="J1005" s="8" t="s">
        <v>658</v>
      </c>
      <c r="K1005" s="8">
        <v>3</v>
      </c>
      <c r="L1005" s="8" t="s">
        <v>1214</v>
      </c>
      <c r="M1005" s="8">
        <v>3</v>
      </c>
      <c r="N1005" s="8" t="s">
        <v>371</v>
      </c>
      <c r="O1005" s="8" t="s">
        <v>1182</v>
      </c>
      <c r="P1005" s="8" t="s">
        <v>1265</v>
      </c>
      <c r="Q1005" s="114" t="s">
        <v>1264</v>
      </c>
      <c r="R1005" s="114" t="s">
        <v>1264</v>
      </c>
      <c r="S1005" s="8"/>
    </row>
    <row r="1006" spans="1:19" ht="18" customHeight="1" x14ac:dyDescent="0.3">
      <c r="A1006" s="8" t="s">
        <v>1263</v>
      </c>
      <c r="B1006" s="8" t="s">
        <v>1264</v>
      </c>
      <c r="C1006" s="8" t="s">
        <v>1264</v>
      </c>
      <c r="D1006" s="8" t="s">
        <v>655</v>
      </c>
      <c r="E1006" s="8">
        <v>3</v>
      </c>
      <c r="F1006" s="8" t="s">
        <v>656</v>
      </c>
      <c r="G1006" s="8">
        <v>2</v>
      </c>
      <c r="H1006" s="8" t="s">
        <v>657</v>
      </c>
      <c r="I1006" s="8">
        <v>3</v>
      </c>
      <c r="J1006" s="8" t="s">
        <v>658</v>
      </c>
      <c r="K1006" s="8">
        <v>3</v>
      </c>
      <c r="L1006" s="8" t="s">
        <v>1214</v>
      </c>
      <c r="M1006" s="8">
        <v>3</v>
      </c>
      <c r="N1006" s="8" t="s">
        <v>371</v>
      </c>
      <c r="O1006" s="8" t="s">
        <v>1183</v>
      </c>
      <c r="P1006" s="8" t="s">
        <v>1265</v>
      </c>
      <c r="Q1006" s="114" t="s">
        <v>1264</v>
      </c>
      <c r="R1006" s="114" t="s">
        <v>1264</v>
      </c>
      <c r="S1006" s="8"/>
    </row>
    <row r="1007" spans="1:19" ht="18" customHeight="1" x14ac:dyDescent="0.3">
      <c r="A1007" s="8" t="s">
        <v>1263</v>
      </c>
      <c r="B1007" s="8" t="s">
        <v>1264</v>
      </c>
      <c r="C1007" s="8" t="s">
        <v>1264</v>
      </c>
      <c r="D1007" s="8" t="s">
        <v>655</v>
      </c>
      <c r="E1007" s="8">
        <v>3</v>
      </c>
      <c r="F1007" s="8" t="s">
        <v>656</v>
      </c>
      <c r="G1007" s="8">
        <v>2</v>
      </c>
      <c r="H1007" s="8" t="s">
        <v>657</v>
      </c>
      <c r="I1007" s="8">
        <v>3</v>
      </c>
      <c r="J1007" s="8" t="s">
        <v>658</v>
      </c>
      <c r="K1007" s="8">
        <v>3</v>
      </c>
      <c r="L1007" s="8" t="s">
        <v>1214</v>
      </c>
      <c r="M1007" s="8">
        <v>3</v>
      </c>
      <c r="N1007" s="8" t="s">
        <v>321</v>
      </c>
      <c r="O1007" s="8" t="s">
        <v>1162</v>
      </c>
      <c r="P1007" s="8" t="s">
        <v>1265</v>
      </c>
      <c r="Q1007" s="114" t="s">
        <v>1264</v>
      </c>
      <c r="R1007" s="114" t="s">
        <v>1264</v>
      </c>
      <c r="S1007" s="8"/>
    </row>
    <row r="1008" spans="1:19" ht="18" customHeight="1" x14ac:dyDescent="0.3">
      <c r="A1008" s="8" t="s">
        <v>1263</v>
      </c>
      <c r="B1008" s="8" t="s">
        <v>1264</v>
      </c>
      <c r="C1008" s="8" t="s">
        <v>1264</v>
      </c>
      <c r="D1008" s="8" t="s">
        <v>655</v>
      </c>
      <c r="E1008" s="8">
        <v>3</v>
      </c>
      <c r="F1008" s="8" t="s">
        <v>656</v>
      </c>
      <c r="G1008" s="8">
        <v>2</v>
      </c>
      <c r="H1008" s="8" t="s">
        <v>657</v>
      </c>
      <c r="I1008" s="8">
        <v>3</v>
      </c>
      <c r="J1008" s="8" t="s">
        <v>658</v>
      </c>
      <c r="K1008" s="8">
        <v>3</v>
      </c>
      <c r="L1008" s="8" t="s">
        <v>1214</v>
      </c>
      <c r="M1008" s="8">
        <v>3</v>
      </c>
      <c r="N1008" s="8" t="s">
        <v>321</v>
      </c>
      <c r="O1008" s="8" t="s">
        <v>1177</v>
      </c>
      <c r="P1008" s="8" t="s">
        <v>1265</v>
      </c>
      <c r="Q1008" s="114" t="s">
        <v>1264</v>
      </c>
      <c r="R1008" s="114" t="s">
        <v>1264</v>
      </c>
      <c r="S1008" s="8"/>
    </row>
    <row r="1009" spans="1:19" ht="18" customHeight="1" x14ac:dyDescent="0.3">
      <c r="A1009" s="8" t="s">
        <v>1263</v>
      </c>
      <c r="B1009" s="8" t="s">
        <v>1264</v>
      </c>
      <c r="C1009" s="8" t="s">
        <v>1264</v>
      </c>
      <c r="D1009" s="8" t="s">
        <v>655</v>
      </c>
      <c r="E1009" s="8">
        <v>3</v>
      </c>
      <c r="F1009" s="8" t="s">
        <v>656</v>
      </c>
      <c r="G1009" s="8">
        <v>2</v>
      </c>
      <c r="H1009" s="8" t="s">
        <v>657</v>
      </c>
      <c r="I1009" s="8">
        <v>3</v>
      </c>
      <c r="J1009" s="8" t="s">
        <v>658</v>
      </c>
      <c r="K1009" s="8">
        <v>3</v>
      </c>
      <c r="L1009" s="8" t="s">
        <v>1214</v>
      </c>
      <c r="M1009" s="8">
        <v>3</v>
      </c>
      <c r="N1009" s="8" t="s">
        <v>321</v>
      </c>
      <c r="O1009" s="8" t="s">
        <v>1178</v>
      </c>
      <c r="P1009" s="8" t="s">
        <v>1265</v>
      </c>
      <c r="Q1009" s="114" t="s">
        <v>1264</v>
      </c>
      <c r="R1009" s="114" t="s">
        <v>1264</v>
      </c>
      <c r="S1009" s="8"/>
    </row>
    <row r="1010" spans="1:19" ht="18" customHeight="1" x14ac:dyDescent="0.3">
      <c r="A1010" s="8" t="s">
        <v>1263</v>
      </c>
      <c r="B1010" s="8" t="s">
        <v>1264</v>
      </c>
      <c r="C1010" s="8" t="s">
        <v>1264</v>
      </c>
      <c r="D1010" s="8" t="s">
        <v>655</v>
      </c>
      <c r="E1010" s="8">
        <v>3</v>
      </c>
      <c r="F1010" s="8" t="s">
        <v>656</v>
      </c>
      <c r="G1010" s="8">
        <v>2</v>
      </c>
      <c r="H1010" s="8" t="s">
        <v>657</v>
      </c>
      <c r="I1010" s="8">
        <v>3</v>
      </c>
      <c r="J1010" s="8" t="s">
        <v>658</v>
      </c>
      <c r="K1010" s="8">
        <v>3</v>
      </c>
      <c r="L1010" s="8" t="s">
        <v>1214</v>
      </c>
      <c r="M1010" s="8">
        <v>3</v>
      </c>
      <c r="N1010" s="8" t="s">
        <v>318</v>
      </c>
      <c r="O1010" s="8" t="s">
        <v>1150</v>
      </c>
      <c r="P1010" s="8" t="s">
        <v>1265</v>
      </c>
      <c r="Q1010" s="114" t="s">
        <v>1264</v>
      </c>
      <c r="R1010" s="114" t="s">
        <v>1264</v>
      </c>
      <c r="S1010" s="8"/>
    </row>
    <row r="1011" spans="1:19" ht="18" customHeight="1" x14ac:dyDescent="0.3">
      <c r="A1011" s="8" t="s">
        <v>1266</v>
      </c>
      <c r="B1011" s="8" t="s">
        <v>1267</v>
      </c>
      <c r="C1011" s="8" t="s">
        <v>1267</v>
      </c>
      <c r="D1011" s="8" t="s">
        <v>862</v>
      </c>
      <c r="E1011" s="8">
        <v>4</v>
      </c>
      <c r="F1011" s="8" t="s">
        <v>1213</v>
      </c>
      <c r="G1011" s="8">
        <v>1</v>
      </c>
      <c r="H1011" s="8" t="s">
        <v>657</v>
      </c>
      <c r="I1011" s="8">
        <v>3</v>
      </c>
      <c r="J1011" s="8" t="s">
        <v>658</v>
      </c>
      <c r="K1011" s="8">
        <v>3</v>
      </c>
      <c r="L1011" s="8" t="s">
        <v>1214</v>
      </c>
      <c r="M1011" s="8">
        <v>3</v>
      </c>
      <c r="N1011" s="8" t="s">
        <v>317</v>
      </c>
      <c r="O1011" s="8" t="s">
        <v>1085</v>
      </c>
      <c r="P1011" s="8" t="s">
        <v>1268</v>
      </c>
      <c r="Q1011" s="114" t="s">
        <v>1267</v>
      </c>
      <c r="R1011" s="114" t="s">
        <v>1267</v>
      </c>
      <c r="S1011" s="8"/>
    </row>
    <row r="1012" spans="1:19" ht="18" customHeight="1" x14ac:dyDescent="0.3">
      <c r="A1012" s="8" t="s">
        <v>1266</v>
      </c>
      <c r="B1012" s="8" t="s">
        <v>1267</v>
      </c>
      <c r="C1012" s="8" t="s">
        <v>1267</v>
      </c>
      <c r="D1012" s="8" t="s">
        <v>862</v>
      </c>
      <c r="E1012" s="8">
        <v>4</v>
      </c>
      <c r="F1012" s="8" t="s">
        <v>1213</v>
      </c>
      <c r="G1012" s="8">
        <v>1</v>
      </c>
      <c r="H1012" s="8" t="s">
        <v>657</v>
      </c>
      <c r="I1012" s="8">
        <v>3</v>
      </c>
      <c r="J1012" s="8" t="s">
        <v>658</v>
      </c>
      <c r="K1012" s="8">
        <v>3</v>
      </c>
      <c r="L1012" s="8" t="s">
        <v>1214</v>
      </c>
      <c r="M1012" s="8">
        <v>3</v>
      </c>
      <c r="N1012" s="8" t="s">
        <v>317</v>
      </c>
      <c r="O1012" s="8" t="s">
        <v>1105</v>
      </c>
      <c r="P1012" s="8" t="s">
        <v>1268</v>
      </c>
      <c r="Q1012" s="114" t="s">
        <v>1267</v>
      </c>
      <c r="R1012" s="114" t="s">
        <v>1267</v>
      </c>
      <c r="S1012" s="8"/>
    </row>
    <row r="1013" spans="1:19" ht="18" customHeight="1" x14ac:dyDescent="0.3">
      <c r="A1013" s="8" t="s">
        <v>1266</v>
      </c>
      <c r="B1013" s="8" t="s">
        <v>1267</v>
      </c>
      <c r="C1013" s="8" t="s">
        <v>1267</v>
      </c>
      <c r="D1013" s="8" t="s">
        <v>862</v>
      </c>
      <c r="E1013" s="8">
        <v>4</v>
      </c>
      <c r="F1013" s="8" t="s">
        <v>1213</v>
      </c>
      <c r="G1013" s="8">
        <v>1</v>
      </c>
      <c r="H1013" s="8" t="s">
        <v>657</v>
      </c>
      <c r="I1013" s="8">
        <v>3</v>
      </c>
      <c r="J1013" s="8" t="s">
        <v>658</v>
      </c>
      <c r="K1013" s="8">
        <v>3</v>
      </c>
      <c r="L1013" s="8" t="s">
        <v>1214</v>
      </c>
      <c r="M1013" s="8">
        <v>3</v>
      </c>
      <c r="N1013" s="8" t="s">
        <v>317</v>
      </c>
      <c r="O1013" s="8" t="s">
        <v>1106</v>
      </c>
      <c r="P1013" s="8" t="s">
        <v>1268</v>
      </c>
      <c r="Q1013" s="114" t="s">
        <v>1267</v>
      </c>
      <c r="R1013" s="114" t="s">
        <v>1267</v>
      </c>
      <c r="S1013" s="8"/>
    </row>
    <row r="1014" spans="1:19" ht="18" customHeight="1" x14ac:dyDescent="0.3">
      <c r="A1014" s="8" t="s">
        <v>1266</v>
      </c>
      <c r="B1014" s="8" t="s">
        <v>1267</v>
      </c>
      <c r="C1014" s="8" t="s">
        <v>1267</v>
      </c>
      <c r="D1014" s="8" t="s">
        <v>862</v>
      </c>
      <c r="E1014" s="8">
        <v>4</v>
      </c>
      <c r="F1014" s="8" t="s">
        <v>1213</v>
      </c>
      <c r="G1014" s="8">
        <v>1</v>
      </c>
      <c r="H1014" s="8" t="s">
        <v>657</v>
      </c>
      <c r="I1014" s="8">
        <v>3</v>
      </c>
      <c r="J1014" s="8" t="s">
        <v>658</v>
      </c>
      <c r="K1014" s="8">
        <v>3</v>
      </c>
      <c r="L1014" s="8" t="s">
        <v>1214</v>
      </c>
      <c r="M1014" s="8">
        <v>3</v>
      </c>
      <c r="N1014" s="8" t="s">
        <v>317</v>
      </c>
      <c r="O1014" s="8" t="s">
        <v>1107</v>
      </c>
      <c r="P1014" s="8" t="s">
        <v>1268</v>
      </c>
      <c r="Q1014" s="114" t="s">
        <v>1267</v>
      </c>
      <c r="R1014" s="114" t="s">
        <v>1267</v>
      </c>
      <c r="S1014" s="8"/>
    </row>
    <row r="1015" spans="1:19" ht="18" customHeight="1" x14ac:dyDescent="0.3">
      <c r="A1015" s="8" t="s">
        <v>1266</v>
      </c>
      <c r="B1015" s="8" t="s">
        <v>1267</v>
      </c>
      <c r="C1015" s="8" t="s">
        <v>1267</v>
      </c>
      <c r="D1015" s="8" t="s">
        <v>862</v>
      </c>
      <c r="E1015" s="8">
        <v>4</v>
      </c>
      <c r="F1015" s="8" t="s">
        <v>1213</v>
      </c>
      <c r="G1015" s="8">
        <v>1</v>
      </c>
      <c r="H1015" s="8" t="s">
        <v>657</v>
      </c>
      <c r="I1015" s="8">
        <v>3</v>
      </c>
      <c r="J1015" s="8" t="s">
        <v>658</v>
      </c>
      <c r="K1015" s="8">
        <v>3</v>
      </c>
      <c r="L1015" s="8" t="s">
        <v>1214</v>
      </c>
      <c r="M1015" s="8">
        <v>3</v>
      </c>
      <c r="N1015" s="8" t="s">
        <v>317</v>
      </c>
      <c r="O1015" s="8" t="s">
        <v>1108</v>
      </c>
      <c r="P1015" s="8" t="s">
        <v>1268</v>
      </c>
      <c r="Q1015" s="114" t="s">
        <v>1267</v>
      </c>
      <c r="R1015" s="114" t="s">
        <v>1267</v>
      </c>
      <c r="S1015" s="8"/>
    </row>
    <row r="1016" spans="1:19" ht="18" customHeight="1" x14ac:dyDescent="0.3">
      <c r="A1016" s="8" t="s">
        <v>1266</v>
      </c>
      <c r="B1016" s="8" t="s">
        <v>1267</v>
      </c>
      <c r="C1016" s="8" t="s">
        <v>1267</v>
      </c>
      <c r="D1016" s="8" t="s">
        <v>862</v>
      </c>
      <c r="E1016" s="8">
        <v>4</v>
      </c>
      <c r="F1016" s="8" t="s">
        <v>1213</v>
      </c>
      <c r="G1016" s="8">
        <v>1</v>
      </c>
      <c r="H1016" s="8" t="s">
        <v>657</v>
      </c>
      <c r="I1016" s="8">
        <v>3</v>
      </c>
      <c r="J1016" s="8" t="s">
        <v>658</v>
      </c>
      <c r="K1016" s="8">
        <v>3</v>
      </c>
      <c r="L1016" s="8" t="s">
        <v>1214</v>
      </c>
      <c r="M1016" s="8">
        <v>3</v>
      </c>
      <c r="N1016" s="8" t="s">
        <v>317</v>
      </c>
      <c r="O1016" s="8" t="s">
        <v>1109</v>
      </c>
      <c r="P1016" s="8" t="s">
        <v>1268</v>
      </c>
      <c r="Q1016" s="114" t="s">
        <v>1267</v>
      </c>
      <c r="R1016" s="114" t="s">
        <v>1267</v>
      </c>
      <c r="S1016" s="8"/>
    </row>
    <row r="1017" spans="1:19" ht="18" customHeight="1" x14ac:dyDescent="0.3">
      <c r="A1017" s="8" t="s">
        <v>1266</v>
      </c>
      <c r="B1017" s="8" t="s">
        <v>1267</v>
      </c>
      <c r="C1017" s="8" t="s">
        <v>1267</v>
      </c>
      <c r="D1017" s="8" t="s">
        <v>862</v>
      </c>
      <c r="E1017" s="8">
        <v>4</v>
      </c>
      <c r="F1017" s="8" t="s">
        <v>1213</v>
      </c>
      <c r="G1017" s="8">
        <v>1</v>
      </c>
      <c r="H1017" s="8" t="s">
        <v>657</v>
      </c>
      <c r="I1017" s="8">
        <v>3</v>
      </c>
      <c r="J1017" s="8" t="s">
        <v>658</v>
      </c>
      <c r="K1017" s="8">
        <v>3</v>
      </c>
      <c r="L1017" s="8" t="s">
        <v>1214</v>
      </c>
      <c r="M1017" s="8">
        <v>3</v>
      </c>
      <c r="N1017" s="8" t="s">
        <v>317</v>
      </c>
      <c r="O1017" s="8" t="s">
        <v>1110</v>
      </c>
      <c r="P1017" s="8" t="s">
        <v>1268</v>
      </c>
      <c r="Q1017" s="114" t="s">
        <v>1267</v>
      </c>
      <c r="R1017" s="114" t="s">
        <v>1267</v>
      </c>
      <c r="S1017" s="8"/>
    </row>
    <row r="1018" spans="1:19" ht="18" customHeight="1" x14ac:dyDescent="0.3">
      <c r="A1018" s="8" t="s">
        <v>1266</v>
      </c>
      <c r="B1018" s="8" t="s">
        <v>1267</v>
      </c>
      <c r="C1018" s="8" t="s">
        <v>1267</v>
      </c>
      <c r="D1018" s="8" t="s">
        <v>862</v>
      </c>
      <c r="E1018" s="8">
        <v>4</v>
      </c>
      <c r="F1018" s="8" t="s">
        <v>1213</v>
      </c>
      <c r="G1018" s="8">
        <v>1</v>
      </c>
      <c r="H1018" s="8" t="s">
        <v>657</v>
      </c>
      <c r="I1018" s="8">
        <v>3</v>
      </c>
      <c r="J1018" s="8" t="s">
        <v>658</v>
      </c>
      <c r="K1018" s="8">
        <v>3</v>
      </c>
      <c r="L1018" s="8" t="s">
        <v>1214</v>
      </c>
      <c r="M1018" s="8">
        <v>3</v>
      </c>
      <c r="N1018" s="8" t="s">
        <v>317</v>
      </c>
      <c r="O1018" s="8" t="s">
        <v>1118</v>
      </c>
      <c r="P1018" s="8" t="s">
        <v>1268</v>
      </c>
      <c r="Q1018" s="114" t="s">
        <v>1267</v>
      </c>
      <c r="R1018" s="114" t="s">
        <v>1267</v>
      </c>
      <c r="S1018" s="8"/>
    </row>
    <row r="1019" spans="1:19" ht="18" customHeight="1" x14ac:dyDescent="0.3">
      <c r="A1019" s="8" t="s">
        <v>1266</v>
      </c>
      <c r="B1019" s="8" t="s">
        <v>1267</v>
      </c>
      <c r="C1019" s="8" t="s">
        <v>1267</v>
      </c>
      <c r="D1019" s="8" t="s">
        <v>862</v>
      </c>
      <c r="E1019" s="8">
        <v>4</v>
      </c>
      <c r="F1019" s="8" t="s">
        <v>1213</v>
      </c>
      <c r="G1019" s="8">
        <v>1</v>
      </c>
      <c r="H1019" s="8" t="s">
        <v>657</v>
      </c>
      <c r="I1019" s="8">
        <v>3</v>
      </c>
      <c r="J1019" s="8" t="s">
        <v>658</v>
      </c>
      <c r="K1019" s="8">
        <v>3</v>
      </c>
      <c r="L1019" s="8" t="s">
        <v>1214</v>
      </c>
      <c r="M1019" s="8">
        <v>3</v>
      </c>
      <c r="N1019" s="8" t="s">
        <v>317</v>
      </c>
      <c r="O1019" s="8" t="s">
        <v>1146</v>
      </c>
      <c r="P1019" s="8" t="s">
        <v>1268</v>
      </c>
      <c r="Q1019" s="114" t="s">
        <v>1267</v>
      </c>
      <c r="R1019" s="114" t="s">
        <v>1267</v>
      </c>
      <c r="S1019" s="8"/>
    </row>
    <row r="1020" spans="1:19" ht="18" customHeight="1" x14ac:dyDescent="0.3">
      <c r="A1020" s="8" t="s">
        <v>1266</v>
      </c>
      <c r="B1020" s="8" t="s">
        <v>1267</v>
      </c>
      <c r="C1020" s="8" t="s">
        <v>1267</v>
      </c>
      <c r="D1020" s="8" t="s">
        <v>862</v>
      </c>
      <c r="E1020" s="8">
        <v>4</v>
      </c>
      <c r="F1020" s="8" t="s">
        <v>1213</v>
      </c>
      <c r="G1020" s="8">
        <v>1</v>
      </c>
      <c r="H1020" s="8" t="s">
        <v>657</v>
      </c>
      <c r="I1020" s="8">
        <v>3</v>
      </c>
      <c r="J1020" s="8" t="s">
        <v>658</v>
      </c>
      <c r="K1020" s="8">
        <v>3</v>
      </c>
      <c r="L1020" s="8" t="s">
        <v>1214</v>
      </c>
      <c r="M1020" s="8">
        <v>3</v>
      </c>
      <c r="N1020" s="8" t="s">
        <v>317</v>
      </c>
      <c r="O1020" s="8" t="s">
        <v>1147</v>
      </c>
      <c r="P1020" s="8" t="s">
        <v>1268</v>
      </c>
      <c r="Q1020" s="114" t="s">
        <v>1267</v>
      </c>
      <c r="R1020" s="114" t="s">
        <v>1267</v>
      </c>
      <c r="S1020" s="8"/>
    </row>
    <row r="1021" spans="1:19" ht="18" customHeight="1" x14ac:dyDescent="0.3">
      <c r="A1021" s="8" t="s">
        <v>1266</v>
      </c>
      <c r="B1021" s="8" t="s">
        <v>1267</v>
      </c>
      <c r="C1021" s="8" t="s">
        <v>1267</v>
      </c>
      <c r="D1021" s="8" t="s">
        <v>862</v>
      </c>
      <c r="E1021" s="8">
        <v>4</v>
      </c>
      <c r="F1021" s="8" t="s">
        <v>1213</v>
      </c>
      <c r="G1021" s="8">
        <v>1</v>
      </c>
      <c r="H1021" s="8" t="s">
        <v>657</v>
      </c>
      <c r="I1021" s="8">
        <v>3</v>
      </c>
      <c r="J1021" s="8" t="s">
        <v>658</v>
      </c>
      <c r="K1021" s="8">
        <v>3</v>
      </c>
      <c r="L1021" s="8" t="s">
        <v>1214</v>
      </c>
      <c r="M1021" s="8">
        <v>3</v>
      </c>
      <c r="N1021" s="8" t="s">
        <v>317</v>
      </c>
      <c r="O1021" s="8" t="s">
        <v>1149</v>
      </c>
      <c r="P1021" s="8" t="s">
        <v>1268</v>
      </c>
      <c r="Q1021" s="114" t="s">
        <v>1267</v>
      </c>
      <c r="R1021" s="114" t="s">
        <v>1267</v>
      </c>
      <c r="S1021" s="8"/>
    </row>
    <row r="1022" spans="1:19" ht="18" customHeight="1" x14ac:dyDescent="0.3">
      <c r="A1022" s="8" t="s">
        <v>1266</v>
      </c>
      <c r="B1022" s="8" t="s">
        <v>1267</v>
      </c>
      <c r="C1022" s="8" t="s">
        <v>1267</v>
      </c>
      <c r="D1022" s="8" t="s">
        <v>862</v>
      </c>
      <c r="E1022" s="8">
        <v>4</v>
      </c>
      <c r="F1022" s="8" t="s">
        <v>1213</v>
      </c>
      <c r="G1022" s="8">
        <v>1</v>
      </c>
      <c r="H1022" s="8" t="s">
        <v>657</v>
      </c>
      <c r="I1022" s="8">
        <v>3</v>
      </c>
      <c r="J1022" s="8" t="s">
        <v>658</v>
      </c>
      <c r="K1022" s="8">
        <v>3</v>
      </c>
      <c r="L1022" s="8" t="s">
        <v>1214</v>
      </c>
      <c r="M1022" s="8">
        <v>3</v>
      </c>
      <c r="N1022" s="8" t="s">
        <v>317</v>
      </c>
      <c r="O1022" s="8" t="s">
        <v>1151</v>
      </c>
      <c r="P1022" s="8" t="s">
        <v>1268</v>
      </c>
      <c r="Q1022" s="114" t="s">
        <v>1267</v>
      </c>
      <c r="R1022" s="114" t="s">
        <v>1267</v>
      </c>
      <c r="S1022" s="8"/>
    </row>
    <row r="1023" spans="1:19" ht="18" customHeight="1" x14ac:dyDescent="0.3">
      <c r="A1023" s="8" t="s">
        <v>1266</v>
      </c>
      <c r="B1023" s="8" t="s">
        <v>1267</v>
      </c>
      <c r="C1023" s="8" t="s">
        <v>1267</v>
      </c>
      <c r="D1023" s="8" t="s">
        <v>862</v>
      </c>
      <c r="E1023" s="8">
        <v>4</v>
      </c>
      <c r="F1023" s="8" t="s">
        <v>1213</v>
      </c>
      <c r="G1023" s="8">
        <v>1</v>
      </c>
      <c r="H1023" s="8" t="s">
        <v>657</v>
      </c>
      <c r="I1023" s="8">
        <v>3</v>
      </c>
      <c r="J1023" s="8" t="s">
        <v>658</v>
      </c>
      <c r="K1023" s="8">
        <v>3</v>
      </c>
      <c r="L1023" s="8" t="s">
        <v>1214</v>
      </c>
      <c r="M1023" s="8">
        <v>3</v>
      </c>
      <c r="N1023" s="8" t="s">
        <v>317</v>
      </c>
      <c r="O1023" s="8" t="s">
        <v>1152</v>
      </c>
      <c r="P1023" s="8" t="s">
        <v>1268</v>
      </c>
      <c r="Q1023" s="114" t="s">
        <v>1267</v>
      </c>
      <c r="R1023" s="114" t="s">
        <v>1267</v>
      </c>
      <c r="S1023" s="8"/>
    </row>
    <row r="1024" spans="1:19" ht="18" customHeight="1" x14ac:dyDescent="0.3">
      <c r="A1024" s="8" t="s">
        <v>1266</v>
      </c>
      <c r="B1024" s="8" t="s">
        <v>1267</v>
      </c>
      <c r="C1024" s="8" t="s">
        <v>1267</v>
      </c>
      <c r="D1024" s="8" t="s">
        <v>862</v>
      </c>
      <c r="E1024" s="8">
        <v>4</v>
      </c>
      <c r="F1024" s="8" t="s">
        <v>1213</v>
      </c>
      <c r="G1024" s="8">
        <v>1</v>
      </c>
      <c r="H1024" s="8" t="s">
        <v>657</v>
      </c>
      <c r="I1024" s="8">
        <v>3</v>
      </c>
      <c r="J1024" s="8" t="s">
        <v>658</v>
      </c>
      <c r="K1024" s="8">
        <v>3</v>
      </c>
      <c r="L1024" s="8" t="s">
        <v>1214</v>
      </c>
      <c r="M1024" s="8">
        <v>3</v>
      </c>
      <c r="N1024" s="8" t="s">
        <v>319</v>
      </c>
      <c r="O1024" s="8" t="s">
        <v>1148</v>
      </c>
      <c r="P1024" s="8" t="s">
        <v>1268</v>
      </c>
      <c r="Q1024" s="114" t="s">
        <v>1267</v>
      </c>
      <c r="R1024" s="114" t="s">
        <v>1267</v>
      </c>
      <c r="S1024" s="8"/>
    </row>
    <row r="1025" spans="1:19" ht="18" customHeight="1" x14ac:dyDescent="0.3">
      <c r="A1025" s="8" t="s">
        <v>1266</v>
      </c>
      <c r="B1025" s="8" t="s">
        <v>1267</v>
      </c>
      <c r="C1025" s="8" t="s">
        <v>1267</v>
      </c>
      <c r="D1025" s="8" t="s">
        <v>862</v>
      </c>
      <c r="E1025" s="8">
        <v>4</v>
      </c>
      <c r="F1025" s="8" t="s">
        <v>1213</v>
      </c>
      <c r="G1025" s="8">
        <v>1</v>
      </c>
      <c r="H1025" s="8" t="s">
        <v>657</v>
      </c>
      <c r="I1025" s="8">
        <v>3</v>
      </c>
      <c r="J1025" s="8" t="s">
        <v>658</v>
      </c>
      <c r="K1025" s="8">
        <v>3</v>
      </c>
      <c r="L1025" s="8" t="s">
        <v>1214</v>
      </c>
      <c r="M1025" s="8">
        <v>3</v>
      </c>
      <c r="N1025" s="8" t="s">
        <v>318</v>
      </c>
      <c r="O1025" s="8" t="s">
        <v>1150</v>
      </c>
      <c r="P1025" s="8" t="s">
        <v>1268</v>
      </c>
      <c r="Q1025" s="114" t="s">
        <v>1267</v>
      </c>
      <c r="R1025" s="114" t="s">
        <v>1267</v>
      </c>
      <c r="S1025" s="8"/>
    </row>
    <row r="1026" spans="1:19" ht="18" customHeight="1" x14ac:dyDescent="0.3">
      <c r="A1026" s="8" t="s">
        <v>1269</v>
      </c>
      <c r="B1026" s="8" t="s">
        <v>1270</v>
      </c>
      <c r="C1026" s="8" t="s">
        <v>1270</v>
      </c>
      <c r="D1026" s="8" t="s">
        <v>655</v>
      </c>
      <c r="E1026" s="8">
        <v>3</v>
      </c>
      <c r="F1026" s="8" t="s">
        <v>656</v>
      </c>
      <c r="G1026" s="8">
        <v>2</v>
      </c>
      <c r="H1026" s="8" t="s">
        <v>657</v>
      </c>
      <c r="I1026" s="8">
        <v>3</v>
      </c>
      <c r="J1026" s="8" t="s">
        <v>658</v>
      </c>
      <c r="K1026" s="8">
        <v>3</v>
      </c>
      <c r="L1026" s="8" t="s">
        <v>1214</v>
      </c>
      <c r="M1026" s="8">
        <v>3</v>
      </c>
      <c r="N1026" s="8" t="s">
        <v>317</v>
      </c>
      <c r="O1026" s="8" t="s">
        <v>1087</v>
      </c>
      <c r="P1026" s="8" t="s">
        <v>1271</v>
      </c>
      <c r="Q1026" s="114" t="s">
        <v>1270</v>
      </c>
      <c r="R1026" s="114" t="s">
        <v>1270</v>
      </c>
      <c r="S1026" s="8"/>
    </row>
    <row r="1027" spans="1:19" ht="18" customHeight="1" x14ac:dyDescent="0.3">
      <c r="A1027" s="8" t="s">
        <v>1269</v>
      </c>
      <c r="B1027" s="8" t="s">
        <v>1270</v>
      </c>
      <c r="C1027" s="8" t="s">
        <v>1270</v>
      </c>
      <c r="D1027" s="8" t="s">
        <v>655</v>
      </c>
      <c r="E1027" s="8">
        <v>3</v>
      </c>
      <c r="F1027" s="8" t="s">
        <v>656</v>
      </c>
      <c r="G1027" s="8">
        <v>2</v>
      </c>
      <c r="H1027" s="8" t="s">
        <v>657</v>
      </c>
      <c r="I1027" s="8">
        <v>3</v>
      </c>
      <c r="J1027" s="8" t="s">
        <v>658</v>
      </c>
      <c r="K1027" s="8">
        <v>3</v>
      </c>
      <c r="L1027" s="8" t="s">
        <v>1214</v>
      </c>
      <c r="M1027" s="8">
        <v>3</v>
      </c>
      <c r="N1027" s="8" t="s">
        <v>317</v>
      </c>
      <c r="O1027" s="8" t="s">
        <v>1089</v>
      </c>
      <c r="P1027" s="8" t="s">
        <v>1271</v>
      </c>
      <c r="Q1027" s="114" t="s">
        <v>1270</v>
      </c>
      <c r="R1027" s="114" t="s">
        <v>1270</v>
      </c>
      <c r="S1027" s="8"/>
    </row>
    <row r="1028" spans="1:19" ht="18" customHeight="1" x14ac:dyDescent="0.3">
      <c r="A1028" s="8" t="s">
        <v>1269</v>
      </c>
      <c r="B1028" s="8" t="s">
        <v>1270</v>
      </c>
      <c r="C1028" s="8" t="s">
        <v>1270</v>
      </c>
      <c r="D1028" s="8" t="s">
        <v>655</v>
      </c>
      <c r="E1028" s="8">
        <v>3</v>
      </c>
      <c r="F1028" s="8" t="s">
        <v>656</v>
      </c>
      <c r="G1028" s="8">
        <v>2</v>
      </c>
      <c r="H1028" s="8" t="s">
        <v>657</v>
      </c>
      <c r="I1028" s="8">
        <v>3</v>
      </c>
      <c r="J1028" s="8" t="s">
        <v>658</v>
      </c>
      <c r="K1028" s="8">
        <v>3</v>
      </c>
      <c r="L1028" s="8" t="s">
        <v>1214</v>
      </c>
      <c r="M1028" s="8">
        <v>3</v>
      </c>
      <c r="N1028" s="8" t="s">
        <v>317</v>
      </c>
      <c r="O1028" s="8" t="s">
        <v>1095</v>
      </c>
      <c r="P1028" s="8" t="s">
        <v>1271</v>
      </c>
      <c r="Q1028" s="114" t="s">
        <v>1270</v>
      </c>
      <c r="R1028" s="114" t="s">
        <v>1270</v>
      </c>
      <c r="S1028" s="8"/>
    </row>
    <row r="1029" spans="1:19" ht="18" customHeight="1" x14ac:dyDescent="0.3">
      <c r="A1029" s="8" t="s">
        <v>1269</v>
      </c>
      <c r="B1029" s="8" t="s">
        <v>1270</v>
      </c>
      <c r="C1029" s="8" t="s">
        <v>1270</v>
      </c>
      <c r="D1029" s="8" t="s">
        <v>655</v>
      </c>
      <c r="E1029" s="8">
        <v>3</v>
      </c>
      <c r="F1029" s="8" t="s">
        <v>656</v>
      </c>
      <c r="G1029" s="8">
        <v>2</v>
      </c>
      <c r="H1029" s="8" t="s">
        <v>657</v>
      </c>
      <c r="I1029" s="8">
        <v>3</v>
      </c>
      <c r="J1029" s="8" t="s">
        <v>658</v>
      </c>
      <c r="K1029" s="8">
        <v>3</v>
      </c>
      <c r="L1029" s="8" t="s">
        <v>1214</v>
      </c>
      <c r="M1029" s="8">
        <v>3</v>
      </c>
      <c r="N1029" s="8" t="s">
        <v>317</v>
      </c>
      <c r="O1029" s="8" t="s">
        <v>1096</v>
      </c>
      <c r="P1029" s="8" t="s">
        <v>1271</v>
      </c>
      <c r="Q1029" s="114" t="s">
        <v>1270</v>
      </c>
      <c r="R1029" s="114" t="s">
        <v>1270</v>
      </c>
      <c r="S1029" s="8"/>
    </row>
    <row r="1030" spans="1:19" ht="18" customHeight="1" x14ac:dyDescent="0.3">
      <c r="A1030" s="8" t="s">
        <v>1269</v>
      </c>
      <c r="B1030" s="8" t="s">
        <v>1270</v>
      </c>
      <c r="C1030" s="8" t="s">
        <v>1270</v>
      </c>
      <c r="D1030" s="8" t="s">
        <v>655</v>
      </c>
      <c r="E1030" s="8">
        <v>3</v>
      </c>
      <c r="F1030" s="8" t="s">
        <v>656</v>
      </c>
      <c r="G1030" s="8">
        <v>2</v>
      </c>
      <c r="H1030" s="8" t="s">
        <v>657</v>
      </c>
      <c r="I1030" s="8">
        <v>3</v>
      </c>
      <c r="J1030" s="8" t="s">
        <v>658</v>
      </c>
      <c r="K1030" s="8">
        <v>3</v>
      </c>
      <c r="L1030" s="8" t="s">
        <v>1214</v>
      </c>
      <c r="M1030" s="8">
        <v>3</v>
      </c>
      <c r="N1030" s="8" t="s">
        <v>317</v>
      </c>
      <c r="O1030" s="8" t="s">
        <v>1098</v>
      </c>
      <c r="P1030" s="8" t="s">
        <v>1271</v>
      </c>
      <c r="Q1030" s="114" t="s">
        <v>1270</v>
      </c>
      <c r="R1030" s="114" t="s">
        <v>1270</v>
      </c>
      <c r="S1030" s="8"/>
    </row>
    <row r="1031" spans="1:19" ht="18" customHeight="1" x14ac:dyDescent="0.3">
      <c r="A1031" s="8" t="s">
        <v>1269</v>
      </c>
      <c r="B1031" s="8" t="s">
        <v>1270</v>
      </c>
      <c r="C1031" s="8" t="s">
        <v>1270</v>
      </c>
      <c r="D1031" s="8" t="s">
        <v>655</v>
      </c>
      <c r="E1031" s="8">
        <v>3</v>
      </c>
      <c r="F1031" s="8" t="s">
        <v>656</v>
      </c>
      <c r="G1031" s="8">
        <v>2</v>
      </c>
      <c r="H1031" s="8" t="s">
        <v>657</v>
      </c>
      <c r="I1031" s="8">
        <v>3</v>
      </c>
      <c r="J1031" s="8" t="s">
        <v>658</v>
      </c>
      <c r="K1031" s="8">
        <v>3</v>
      </c>
      <c r="L1031" s="8" t="s">
        <v>1214</v>
      </c>
      <c r="M1031" s="8">
        <v>3</v>
      </c>
      <c r="N1031" s="8" t="s">
        <v>317</v>
      </c>
      <c r="O1031" s="8" t="s">
        <v>1099</v>
      </c>
      <c r="P1031" s="8" t="s">
        <v>1271</v>
      </c>
      <c r="Q1031" s="114" t="s">
        <v>1270</v>
      </c>
      <c r="R1031" s="114" t="s">
        <v>1270</v>
      </c>
      <c r="S1031" s="8"/>
    </row>
    <row r="1032" spans="1:19" ht="18" customHeight="1" x14ac:dyDescent="0.3">
      <c r="A1032" s="8" t="s">
        <v>1269</v>
      </c>
      <c r="B1032" s="8" t="s">
        <v>1270</v>
      </c>
      <c r="C1032" s="8" t="s">
        <v>1270</v>
      </c>
      <c r="D1032" s="8" t="s">
        <v>655</v>
      </c>
      <c r="E1032" s="8">
        <v>3</v>
      </c>
      <c r="F1032" s="8" t="s">
        <v>656</v>
      </c>
      <c r="G1032" s="8">
        <v>2</v>
      </c>
      <c r="H1032" s="8" t="s">
        <v>657</v>
      </c>
      <c r="I1032" s="8">
        <v>3</v>
      </c>
      <c r="J1032" s="8" t="s">
        <v>658</v>
      </c>
      <c r="K1032" s="8">
        <v>3</v>
      </c>
      <c r="L1032" s="8" t="s">
        <v>1214</v>
      </c>
      <c r="M1032" s="8">
        <v>3</v>
      </c>
      <c r="N1032" s="8" t="s">
        <v>317</v>
      </c>
      <c r="O1032" s="8" t="s">
        <v>1100</v>
      </c>
      <c r="P1032" s="8" t="s">
        <v>1271</v>
      </c>
      <c r="Q1032" s="114" t="s">
        <v>1270</v>
      </c>
      <c r="R1032" s="114" t="s">
        <v>1270</v>
      </c>
      <c r="S1032" s="8"/>
    </row>
    <row r="1033" spans="1:19" ht="18" customHeight="1" x14ac:dyDescent="0.3">
      <c r="A1033" s="8" t="s">
        <v>1269</v>
      </c>
      <c r="B1033" s="8" t="s">
        <v>1270</v>
      </c>
      <c r="C1033" s="8" t="s">
        <v>1270</v>
      </c>
      <c r="D1033" s="8" t="s">
        <v>655</v>
      </c>
      <c r="E1033" s="8">
        <v>3</v>
      </c>
      <c r="F1033" s="8" t="s">
        <v>656</v>
      </c>
      <c r="G1033" s="8">
        <v>2</v>
      </c>
      <c r="H1033" s="8" t="s">
        <v>657</v>
      </c>
      <c r="I1033" s="8">
        <v>3</v>
      </c>
      <c r="J1033" s="8" t="s">
        <v>658</v>
      </c>
      <c r="K1033" s="8">
        <v>3</v>
      </c>
      <c r="L1033" s="8" t="s">
        <v>1214</v>
      </c>
      <c r="M1033" s="8">
        <v>3</v>
      </c>
      <c r="N1033" s="8" t="s">
        <v>317</v>
      </c>
      <c r="O1033" s="8" t="s">
        <v>1101</v>
      </c>
      <c r="P1033" s="8" t="s">
        <v>1271</v>
      </c>
      <c r="Q1033" s="114" t="s">
        <v>1270</v>
      </c>
      <c r="R1033" s="114" t="s">
        <v>1270</v>
      </c>
      <c r="S1033" s="8"/>
    </row>
    <row r="1034" spans="1:19" ht="18" customHeight="1" x14ac:dyDescent="0.3">
      <c r="A1034" s="8" t="s">
        <v>1269</v>
      </c>
      <c r="B1034" s="8" t="s">
        <v>1270</v>
      </c>
      <c r="C1034" s="8" t="s">
        <v>1270</v>
      </c>
      <c r="D1034" s="8" t="s">
        <v>655</v>
      </c>
      <c r="E1034" s="8">
        <v>3</v>
      </c>
      <c r="F1034" s="8" t="s">
        <v>656</v>
      </c>
      <c r="G1034" s="8">
        <v>2</v>
      </c>
      <c r="H1034" s="8" t="s">
        <v>657</v>
      </c>
      <c r="I1034" s="8">
        <v>3</v>
      </c>
      <c r="J1034" s="8" t="s">
        <v>658</v>
      </c>
      <c r="K1034" s="8">
        <v>3</v>
      </c>
      <c r="L1034" s="8" t="s">
        <v>1214</v>
      </c>
      <c r="M1034" s="8">
        <v>3</v>
      </c>
      <c r="N1034" s="8" t="s">
        <v>317</v>
      </c>
      <c r="O1034" s="8" t="s">
        <v>1105</v>
      </c>
      <c r="P1034" s="8" t="s">
        <v>1271</v>
      </c>
      <c r="Q1034" s="114" t="s">
        <v>1270</v>
      </c>
      <c r="R1034" s="114" t="s">
        <v>1270</v>
      </c>
      <c r="S1034" s="8"/>
    </row>
    <row r="1035" spans="1:19" ht="18" customHeight="1" x14ac:dyDescent="0.3">
      <c r="A1035" s="8" t="s">
        <v>1269</v>
      </c>
      <c r="B1035" s="8" t="s">
        <v>1270</v>
      </c>
      <c r="C1035" s="8" t="s">
        <v>1270</v>
      </c>
      <c r="D1035" s="8" t="s">
        <v>655</v>
      </c>
      <c r="E1035" s="8">
        <v>3</v>
      </c>
      <c r="F1035" s="8" t="s">
        <v>656</v>
      </c>
      <c r="G1035" s="8">
        <v>2</v>
      </c>
      <c r="H1035" s="8" t="s">
        <v>657</v>
      </c>
      <c r="I1035" s="8">
        <v>3</v>
      </c>
      <c r="J1035" s="8" t="s">
        <v>658</v>
      </c>
      <c r="K1035" s="8">
        <v>3</v>
      </c>
      <c r="L1035" s="8" t="s">
        <v>1214</v>
      </c>
      <c r="M1035" s="8">
        <v>3</v>
      </c>
      <c r="N1035" s="8" t="s">
        <v>317</v>
      </c>
      <c r="O1035" s="8" t="s">
        <v>1106</v>
      </c>
      <c r="P1035" s="8" t="s">
        <v>1271</v>
      </c>
      <c r="Q1035" s="114" t="s">
        <v>1270</v>
      </c>
      <c r="R1035" s="114" t="s">
        <v>1270</v>
      </c>
      <c r="S1035" s="8"/>
    </row>
    <row r="1036" spans="1:19" ht="18" customHeight="1" x14ac:dyDescent="0.3">
      <c r="A1036" s="8" t="s">
        <v>1269</v>
      </c>
      <c r="B1036" s="8" t="s">
        <v>1270</v>
      </c>
      <c r="C1036" s="8" t="s">
        <v>1270</v>
      </c>
      <c r="D1036" s="8" t="s">
        <v>655</v>
      </c>
      <c r="E1036" s="8">
        <v>3</v>
      </c>
      <c r="F1036" s="8" t="s">
        <v>656</v>
      </c>
      <c r="G1036" s="8">
        <v>2</v>
      </c>
      <c r="H1036" s="8" t="s">
        <v>657</v>
      </c>
      <c r="I1036" s="8">
        <v>3</v>
      </c>
      <c r="J1036" s="8" t="s">
        <v>658</v>
      </c>
      <c r="K1036" s="8">
        <v>3</v>
      </c>
      <c r="L1036" s="8" t="s">
        <v>1214</v>
      </c>
      <c r="M1036" s="8">
        <v>3</v>
      </c>
      <c r="N1036" s="8" t="s">
        <v>317</v>
      </c>
      <c r="O1036" s="8" t="s">
        <v>1107</v>
      </c>
      <c r="P1036" s="8" t="s">
        <v>1271</v>
      </c>
      <c r="Q1036" s="114" t="s">
        <v>1270</v>
      </c>
      <c r="R1036" s="114" t="s">
        <v>1270</v>
      </c>
      <c r="S1036" s="8"/>
    </row>
    <row r="1037" spans="1:19" ht="18" customHeight="1" x14ac:dyDescent="0.3">
      <c r="A1037" s="8" t="s">
        <v>1269</v>
      </c>
      <c r="B1037" s="8" t="s">
        <v>1270</v>
      </c>
      <c r="C1037" s="8" t="s">
        <v>1270</v>
      </c>
      <c r="D1037" s="8" t="s">
        <v>655</v>
      </c>
      <c r="E1037" s="8">
        <v>3</v>
      </c>
      <c r="F1037" s="8" t="s">
        <v>656</v>
      </c>
      <c r="G1037" s="8">
        <v>2</v>
      </c>
      <c r="H1037" s="8" t="s">
        <v>657</v>
      </c>
      <c r="I1037" s="8">
        <v>3</v>
      </c>
      <c r="J1037" s="8" t="s">
        <v>658</v>
      </c>
      <c r="K1037" s="8">
        <v>3</v>
      </c>
      <c r="L1037" s="8" t="s">
        <v>1214</v>
      </c>
      <c r="M1037" s="8">
        <v>3</v>
      </c>
      <c r="N1037" s="8" t="s">
        <v>317</v>
      </c>
      <c r="O1037" s="8" t="s">
        <v>1108</v>
      </c>
      <c r="P1037" s="8" t="s">
        <v>1271</v>
      </c>
      <c r="Q1037" s="114" t="s">
        <v>1270</v>
      </c>
      <c r="R1037" s="114" t="s">
        <v>1270</v>
      </c>
      <c r="S1037" s="8"/>
    </row>
    <row r="1038" spans="1:19" ht="18" customHeight="1" x14ac:dyDescent="0.3">
      <c r="A1038" s="8" t="s">
        <v>1269</v>
      </c>
      <c r="B1038" s="8" t="s">
        <v>1270</v>
      </c>
      <c r="C1038" s="8" t="s">
        <v>1270</v>
      </c>
      <c r="D1038" s="8" t="s">
        <v>655</v>
      </c>
      <c r="E1038" s="8">
        <v>3</v>
      </c>
      <c r="F1038" s="8" t="s">
        <v>656</v>
      </c>
      <c r="G1038" s="8">
        <v>2</v>
      </c>
      <c r="H1038" s="8" t="s">
        <v>657</v>
      </c>
      <c r="I1038" s="8">
        <v>3</v>
      </c>
      <c r="J1038" s="8" t="s">
        <v>658</v>
      </c>
      <c r="K1038" s="8">
        <v>3</v>
      </c>
      <c r="L1038" s="8" t="s">
        <v>1214</v>
      </c>
      <c r="M1038" s="8">
        <v>3</v>
      </c>
      <c r="N1038" s="8" t="s">
        <v>317</v>
      </c>
      <c r="O1038" s="8" t="s">
        <v>1109</v>
      </c>
      <c r="P1038" s="8" t="s">
        <v>1271</v>
      </c>
      <c r="Q1038" s="114" t="s">
        <v>1270</v>
      </c>
      <c r="R1038" s="114" t="s">
        <v>1270</v>
      </c>
      <c r="S1038" s="8"/>
    </row>
    <row r="1039" spans="1:19" ht="18" customHeight="1" x14ac:dyDescent="0.3">
      <c r="A1039" s="8" t="s">
        <v>1269</v>
      </c>
      <c r="B1039" s="8" t="s">
        <v>1270</v>
      </c>
      <c r="C1039" s="8" t="s">
        <v>1270</v>
      </c>
      <c r="D1039" s="8" t="s">
        <v>655</v>
      </c>
      <c r="E1039" s="8">
        <v>3</v>
      </c>
      <c r="F1039" s="8" t="s">
        <v>656</v>
      </c>
      <c r="G1039" s="8">
        <v>2</v>
      </c>
      <c r="H1039" s="8" t="s">
        <v>657</v>
      </c>
      <c r="I1039" s="8">
        <v>3</v>
      </c>
      <c r="J1039" s="8" t="s">
        <v>658</v>
      </c>
      <c r="K1039" s="8">
        <v>3</v>
      </c>
      <c r="L1039" s="8" t="s">
        <v>1214</v>
      </c>
      <c r="M1039" s="8">
        <v>3</v>
      </c>
      <c r="N1039" s="8" t="s">
        <v>317</v>
      </c>
      <c r="O1039" s="8" t="s">
        <v>1110</v>
      </c>
      <c r="P1039" s="8" t="s">
        <v>1271</v>
      </c>
      <c r="Q1039" s="114" t="s">
        <v>1270</v>
      </c>
      <c r="R1039" s="114" t="s">
        <v>1270</v>
      </c>
      <c r="S1039" s="8"/>
    </row>
    <row r="1040" spans="1:19" ht="18" customHeight="1" x14ac:dyDescent="0.3">
      <c r="A1040" s="8" t="s">
        <v>1269</v>
      </c>
      <c r="B1040" s="8" t="s">
        <v>1270</v>
      </c>
      <c r="C1040" s="8" t="s">
        <v>1270</v>
      </c>
      <c r="D1040" s="8" t="s">
        <v>655</v>
      </c>
      <c r="E1040" s="8">
        <v>3</v>
      </c>
      <c r="F1040" s="8" t="s">
        <v>656</v>
      </c>
      <c r="G1040" s="8">
        <v>2</v>
      </c>
      <c r="H1040" s="8" t="s">
        <v>657</v>
      </c>
      <c r="I1040" s="8">
        <v>3</v>
      </c>
      <c r="J1040" s="8" t="s">
        <v>658</v>
      </c>
      <c r="K1040" s="8">
        <v>3</v>
      </c>
      <c r="L1040" s="8" t="s">
        <v>1214</v>
      </c>
      <c r="M1040" s="8">
        <v>3</v>
      </c>
      <c r="N1040" s="8" t="s">
        <v>317</v>
      </c>
      <c r="O1040" s="8" t="s">
        <v>1118</v>
      </c>
      <c r="P1040" s="8" t="s">
        <v>1271</v>
      </c>
      <c r="Q1040" s="114" t="s">
        <v>1270</v>
      </c>
      <c r="R1040" s="114" t="s">
        <v>1270</v>
      </c>
      <c r="S1040" s="8"/>
    </row>
    <row r="1041" spans="1:19" ht="18" customHeight="1" x14ac:dyDescent="0.3">
      <c r="A1041" s="8" t="s">
        <v>1269</v>
      </c>
      <c r="B1041" s="8" t="s">
        <v>1270</v>
      </c>
      <c r="C1041" s="8" t="s">
        <v>1270</v>
      </c>
      <c r="D1041" s="8" t="s">
        <v>655</v>
      </c>
      <c r="E1041" s="8">
        <v>3</v>
      </c>
      <c r="F1041" s="8" t="s">
        <v>656</v>
      </c>
      <c r="G1041" s="8">
        <v>2</v>
      </c>
      <c r="H1041" s="8" t="s">
        <v>657</v>
      </c>
      <c r="I1041" s="8">
        <v>3</v>
      </c>
      <c r="J1041" s="8" t="s">
        <v>658</v>
      </c>
      <c r="K1041" s="8">
        <v>3</v>
      </c>
      <c r="L1041" s="8" t="s">
        <v>1214</v>
      </c>
      <c r="M1041" s="8">
        <v>3</v>
      </c>
      <c r="N1041" s="8" t="s">
        <v>317</v>
      </c>
      <c r="O1041" s="8" t="s">
        <v>1125</v>
      </c>
      <c r="P1041" s="8" t="s">
        <v>1271</v>
      </c>
      <c r="Q1041" s="114" t="s">
        <v>1270</v>
      </c>
      <c r="R1041" s="114" t="s">
        <v>1270</v>
      </c>
      <c r="S1041" s="8"/>
    </row>
    <row r="1042" spans="1:19" ht="18" customHeight="1" x14ac:dyDescent="0.3">
      <c r="A1042" s="8" t="s">
        <v>1269</v>
      </c>
      <c r="B1042" s="8" t="s">
        <v>1270</v>
      </c>
      <c r="C1042" s="8" t="s">
        <v>1270</v>
      </c>
      <c r="D1042" s="8" t="s">
        <v>655</v>
      </c>
      <c r="E1042" s="8">
        <v>3</v>
      </c>
      <c r="F1042" s="8" t="s">
        <v>656</v>
      </c>
      <c r="G1042" s="8">
        <v>2</v>
      </c>
      <c r="H1042" s="8" t="s">
        <v>657</v>
      </c>
      <c r="I1042" s="8">
        <v>3</v>
      </c>
      <c r="J1042" s="8" t="s">
        <v>658</v>
      </c>
      <c r="K1042" s="8">
        <v>3</v>
      </c>
      <c r="L1042" s="8" t="s">
        <v>1214</v>
      </c>
      <c r="M1042" s="8">
        <v>3</v>
      </c>
      <c r="N1042" s="8" t="s">
        <v>317</v>
      </c>
      <c r="O1042" s="8" t="s">
        <v>1126</v>
      </c>
      <c r="P1042" s="8" t="s">
        <v>1271</v>
      </c>
      <c r="Q1042" s="114" t="s">
        <v>1270</v>
      </c>
      <c r="R1042" s="114" t="s">
        <v>1270</v>
      </c>
      <c r="S1042" s="8"/>
    </row>
    <row r="1043" spans="1:19" ht="18" customHeight="1" x14ac:dyDescent="0.3">
      <c r="A1043" s="8" t="s">
        <v>1269</v>
      </c>
      <c r="B1043" s="8" t="s">
        <v>1270</v>
      </c>
      <c r="C1043" s="8" t="s">
        <v>1270</v>
      </c>
      <c r="D1043" s="8" t="s">
        <v>655</v>
      </c>
      <c r="E1043" s="8">
        <v>3</v>
      </c>
      <c r="F1043" s="8" t="s">
        <v>656</v>
      </c>
      <c r="G1043" s="8">
        <v>2</v>
      </c>
      <c r="H1043" s="8" t="s">
        <v>657</v>
      </c>
      <c r="I1043" s="8">
        <v>3</v>
      </c>
      <c r="J1043" s="8" t="s">
        <v>658</v>
      </c>
      <c r="K1043" s="8">
        <v>3</v>
      </c>
      <c r="L1043" s="8" t="s">
        <v>1214</v>
      </c>
      <c r="M1043" s="8">
        <v>3</v>
      </c>
      <c r="N1043" s="8" t="s">
        <v>317</v>
      </c>
      <c r="O1043" s="8" t="s">
        <v>1127</v>
      </c>
      <c r="P1043" s="8" t="s">
        <v>1271</v>
      </c>
      <c r="Q1043" s="114" t="s">
        <v>1270</v>
      </c>
      <c r="R1043" s="114" t="s">
        <v>1270</v>
      </c>
      <c r="S1043" s="8"/>
    </row>
    <row r="1044" spans="1:19" ht="18" customHeight="1" x14ac:dyDescent="0.3">
      <c r="A1044" s="8" t="s">
        <v>1269</v>
      </c>
      <c r="B1044" s="8" t="s">
        <v>1270</v>
      </c>
      <c r="C1044" s="8" t="s">
        <v>1270</v>
      </c>
      <c r="D1044" s="8" t="s">
        <v>655</v>
      </c>
      <c r="E1044" s="8">
        <v>3</v>
      </c>
      <c r="F1044" s="8" t="s">
        <v>656</v>
      </c>
      <c r="G1044" s="8">
        <v>2</v>
      </c>
      <c r="H1044" s="8" t="s">
        <v>657</v>
      </c>
      <c r="I1044" s="8">
        <v>3</v>
      </c>
      <c r="J1044" s="8" t="s">
        <v>658</v>
      </c>
      <c r="K1044" s="8">
        <v>3</v>
      </c>
      <c r="L1044" s="8" t="s">
        <v>1214</v>
      </c>
      <c r="M1044" s="8">
        <v>3</v>
      </c>
      <c r="N1044" s="8" t="s">
        <v>317</v>
      </c>
      <c r="O1044" s="8" t="s">
        <v>1128</v>
      </c>
      <c r="P1044" s="8" t="s">
        <v>1271</v>
      </c>
      <c r="Q1044" s="114" t="s">
        <v>1270</v>
      </c>
      <c r="R1044" s="114" t="s">
        <v>1270</v>
      </c>
      <c r="S1044" s="8"/>
    </row>
    <row r="1045" spans="1:19" ht="18" customHeight="1" x14ac:dyDescent="0.3">
      <c r="A1045" s="8" t="s">
        <v>1269</v>
      </c>
      <c r="B1045" s="8" t="s">
        <v>1270</v>
      </c>
      <c r="C1045" s="8" t="s">
        <v>1270</v>
      </c>
      <c r="D1045" s="8" t="s">
        <v>655</v>
      </c>
      <c r="E1045" s="8">
        <v>3</v>
      </c>
      <c r="F1045" s="8" t="s">
        <v>656</v>
      </c>
      <c r="G1045" s="8">
        <v>2</v>
      </c>
      <c r="H1045" s="8" t="s">
        <v>657</v>
      </c>
      <c r="I1045" s="8">
        <v>3</v>
      </c>
      <c r="J1045" s="8" t="s">
        <v>658</v>
      </c>
      <c r="K1045" s="8">
        <v>3</v>
      </c>
      <c r="L1045" s="8" t="s">
        <v>1214</v>
      </c>
      <c r="M1045" s="8">
        <v>3</v>
      </c>
      <c r="N1045" s="8" t="s">
        <v>317</v>
      </c>
      <c r="O1045" s="8" t="s">
        <v>1130</v>
      </c>
      <c r="P1045" s="8" t="s">
        <v>1271</v>
      </c>
      <c r="Q1045" s="114" t="s">
        <v>1270</v>
      </c>
      <c r="R1045" s="114" t="s">
        <v>1270</v>
      </c>
      <c r="S1045" s="8"/>
    </row>
    <row r="1046" spans="1:19" ht="18" customHeight="1" x14ac:dyDescent="0.3">
      <c r="A1046" s="8" t="s">
        <v>1269</v>
      </c>
      <c r="B1046" s="8" t="s">
        <v>1270</v>
      </c>
      <c r="C1046" s="8" t="s">
        <v>1270</v>
      </c>
      <c r="D1046" s="8" t="s">
        <v>655</v>
      </c>
      <c r="E1046" s="8">
        <v>3</v>
      </c>
      <c r="F1046" s="8" t="s">
        <v>656</v>
      </c>
      <c r="G1046" s="8">
        <v>2</v>
      </c>
      <c r="H1046" s="8" t="s">
        <v>657</v>
      </c>
      <c r="I1046" s="8">
        <v>3</v>
      </c>
      <c r="J1046" s="8" t="s">
        <v>658</v>
      </c>
      <c r="K1046" s="8">
        <v>3</v>
      </c>
      <c r="L1046" s="8" t="s">
        <v>1214</v>
      </c>
      <c r="M1046" s="8">
        <v>3</v>
      </c>
      <c r="N1046" s="8" t="s">
        <v>317</v>
      </c>
      <c r="O1046" s="8" t="s">
        <v>1131</v>
      </c>
      <c r="P1046" s="8" t="s">
        <v>1271</v>
      </c>
      <c r="Q1046" s="114" t="s">
        <v>1270</v>
      </c>
      <c r="R1046" s="114" t="s">
        <v>1270</v>
      </c>
      <c r="S1046" s="8"/>
    </row>
    <row r="1047" spans="1:19" ht="18" customHeight="1" x14ac:dyDescent="0.3">
      <c r="A1047" s="8" t="s">
        <v>1269</v>
      </c>
      <c r="B1047" s="8" t="s">
        <v>1270</v>
      </c>
      <c r="C1047" s="8" t="s">
        <v>1270</v>
      </c>
      <c r="D1047" s="8" t="s">
        <v>655</v>
      </c>
      <c r="E1047" s="8">
        <v>3</v>
      </c>
      <c r="F1047" s="8" t="s">
        <v>656</v>
      </c>
      <c r="G1047" s="8">
        <v>2</v>
      </c>
      <c r="H1047" s="8" t="s">
        <v>657</v>
      </c>
      <c r="I1047" s="8">
        <v>3</v>
      </c>
      <c r="J1047" s="8" t="s">
        <v>658</v>
      </c>
      <c r="K1047" s="8">
        <v>3</v>
      </c>
      <c r="L1047" s="8" t="s">
        <v>1214</v>
      </c>
      <c r="M1047" s="8">
        <v>3</v>
      </c>
      <c r="N1047" s="8" t="s">
        <v>317</v>
      </c>
      <c r="O1047" s="8" t="s">
        <v>1132</v>
      </c>
      <c r="P1047" s="8" t="s">
        <v>1271</v>
      </c>
      <c r="Q1047" s="114" t="s">
        <v>1270</v>
      </c>
      <c r="R1047" s="114" t="s">
        <v>1270</v>
      </c>
      <c r="S1047" s="8"/>
    </row>
    <row r="1048" spans="1:19" ht="18" customHeight="1" x14ac:dyDescent="0.3">
      <c r="A1048" s="8" t="s">
        <v>1269</v>
      </c>
      <c r="B1048" s="8" t="s">
        <v>1270</v>
      </c>
      <c r="C1048" s="8" t="s">
        <v>1270</v>
      </c>
      <c r="D1048" s="8" t="s">
        <v>655</v>
      </c>
      <c r="E1048" s="8">
        <v>3</v>
      </c>
      <c r="F1048" s="8" t="s">
        <v>656</v>
      </c>
      <c r="G1048" s="8">
        <v>2</v>
      </c>
      <c r="H1048" s="8" t="s">
        <v>657</v>
      </c>
      <c r="I1048" s="8">
        <v>3</v>
      </c>
      <c r="J1048" s="8" t="s">
        <v>658</v>
      </c>
      <c r="K1048" s="8">
        <v>3</v>
      </c>
      <c r="L1048" s="8" t="s">
        <v>1214</v>
      </c>
      <c r="M1048" s="8">
        <v>3</v>
      </c>
      <c r="N1048" s="8" t="s">
        <v>317</v>
      </c>
      <c r="O1048" s="8" t="s">
        <v>1140</v>
      </c>
      <c r="P1048" s="8" t="s">
        <v>1271</v>
      </c>
      <c r="Q1048" s="114" t="s">
        <v>1270</v>
      </c>
      <c r="R1048" s="114" t="s">
        <v>1270</v>
      </c>
      <c r="S1048" s="8"/>
    </row>
    <row r="1049" spans="1:19" ht="18" customHeight="1" x14ac:dyDescent="0.3">
      <c r="A1049" s="8" t="s">
        <v>1269</v>
      </c>
      <c r="B1049" s="8" t="s">
        <v>1270</v>
      </c>
      <c r="C1049" s="8" t="s">
        <v>1270</v>
      </c>
      <c r="D1049" s="8" t="s">
        <v>655</v>
      </c>
      <c r="E1049" s="8">
        <v>3</v>
      </c>
      <c r="F1049" s="8" t="s">
        <v>656</v>
      </c>
      <c r="G1049" s="8">
        <v>2</v>
      </c>
      <c r="H1049" s="8" t="s">
        <v>657</v>
      </c>
      <c r="I1049" s="8">
        <v>3</v>
      </c>
      <c r="J1049" s="8" t="s">
        <v>658</v>
      </c>
      <c r="K1049" s="8">
        <v>3</v>
      </c>
      <c r="L1049" s="8" t="s">
        <v>1214</v>
      </c>
      <c r="M1049" s="8">
        <v>3</v>
      </c>
      <c r="N1049" s="8" t="s">
        <v>317</v>
      </c>
      <c r="O1049" s="8" t="s">
        <v>1141</v>
      </c>
      <c r="P1049" s="8" t="s">
        <v>1271</v>
      </c>
      <c r="Q1049" s="114" t="s">
        <v>1270</v>
      </c>
      <c r="R1049" s="114" t="s">
        <v>1270</v>
      </c>
      <c r="S1049" s="8"/>
    </row>
    <row r="1050" spans="1:19" ht="18" customHeight="1" x14ac:dyDescent="0.3">
      <c r="A1050" s="8" t="s">
        <v>1269</v>
      </c>
      <c r="B1050" s="8" t="s">
        <v>1270</v>
      </c>
      <c r="C1050" s="8" t="s">
        <v>1270</v>
      </c>
      <c r="D1050" s="8" t="s">
        <v>655</v>
      </c>
      <c r="E1050" s="8">
        <v>3</v>
      </c>
      <c r="F1050" s="8" t="s">
        <v>656</v>
      </c>
      <c r="G1050" s="8">
        <v>2</v>
      </c>
      <c r="H1050" s="8" t="s">
        <v>657</v>
      </c>
      <c r="I1050" s="8">
        <v>3</v>
      </c>
      <c r="J1050" s="8" t="s">
        <v>658</v>
      </c>
      <c r="K1050" s="8">
        <v>3</v>
      </c>
      <c r="L1050" s="8" t="s">
        <v>1214</v>
      </c>
      <c r="M1050" s="8">
        <v>3</v>
      </c>
      <c r="N1050" s="8" t="s">
        <v>317</v>
      </c>
      <c r="O1050" s="8" t="s">
        <v>1142</v>
      </c>
      <c r="P1050" s="8" t="s">
        <v>1271</v>
      </c>
      <c r="Q1050" s="114" t="s">
        <v>1270</v>
      </c>
      <c r="R1050" s="114" t="s">
        <v>1270</v>
      </c>
      <c r="S1050" s="8"/>
    </row>
    <row r="1051" spans="1:19" ht="18" customHeight="1" x14ac:dyDescent="0.3">
      <c r="A1051" s="8" t="s">
        <v>1269</v>
      </c>
      <c r="B1051" s="8" t="s">
        <v>1270</v>
      </c>
      <c r="C1051" s="8" t="s">
        <v>1270</v>
      </c>
      <c r="D1051" s="8" t="s">
        <v>655</v>
      </c>
      <c r="E1051" s="8">
        <v>3</v>
      </c>
      <c r="F1051" s="8" t="s">
        <v>656</v>
      </c>
      <c r="G1051" s="8">
        <v>2</v>
      </c>
      <c r="H1051" s="8" t="s">
        <v>657</v>
      </c>
      <c r="I1051" s="8">
        <v>3</v>
      </c>
      <c r="J1051" s="8" t="s">
        <v>658</v>
      </c>
      <c r="K1051" s="8">
        <v>3</v>
      </c>
      <c r="L1051" s="8" t="s">
        <v>1214</v>
      </c>
      <c r="M1051" s="8">
        <v>3</v>
      </c>
      <c r="N1051" s="8" t="s">
        <v>317</v>
      </c>
      <c r="O1051" s="8" t="s">
        <v>1143</v>
      </c>
      <c r="P1051" s="8" t="s">
        <v>1271</v>
      </c>
      <c r="Q1051" s="114" t="s">
        <v>1270</v>
      </c>
      <c r="R1051" s="114" t="s">
        <v>1270</v>
      </c>
      <c r="S1051" s="8"/>
    </row>
    <row r="1052" spans="1:19" ht="18" customHeight="1" x14ac:dyDescent="0.3">
      <c r="A1052" s="8" t="s">
        <v>1269</v>
      </c>
      <c r="B1052" s="8" t="s">
        <v>1270</v>
      </c>
      <c r="C1052" s="8" t="s">
        <v>1270</v>
      </c>
      <c r="D1052" s="8" t="s">
        <v>655</v>
      </c>
      <c r="E1052" s="8">
        <v>3</v>
      </c>
      <c r="F1052" s="8" t="s">
        <v>656</v>
      </c>
      <c r="G1052" s="8">
        <v>2</v>
      </c>
      <c r="H1052" s="8" t="s">
        <v>657</v>
      </c>
      <c r="I1052" s="8">
        <v>3</v>
      </c>
      <c r="J1052" s="8" t="s">
        <v>658</v>
      </c>
      <c r="K1052" s="8">
        <v>3</v>
      </c>
      <c r="L1052" s="8" t="s">
        <v>1214</v>
      </c>
      <c r="M1052" s="8">
        <v>3</v>
      </c>
      <c r="N1052" s="8" t="s">
        <v>317</v>
      </c>
      <c r="O1052" s="8" t="s">
        <v>1144</v>
      </c>
      <c r="P1052" s="8" t="s">
        <v>1271</v>
      </c>
      <c r="Q1052" s="114" t="s">
        <v>1270</v>
      </c>
      <c r="R1052" s="114" t="s">
        <v>1270</v>
      </c>
      <c r="S1052" s="8"/>
    </row>
    <row r="1053" spans="1:19" ht="18" customHeight="1" x14ac:dyDescent="0.3">
      <c r="A1053" s="8" t="s">
        <v>1269</v>
      </c>
      <c r="B1053" s="8" t="s">
        <v>1270</v>
      </c>
      <c r="C1053" s="8" t="s">
        <v>1270</v>
      </c>
      <c r="D1053" s="8" t="s">
        <v>655</v>
      </c>
      <c r="E1053" s="8">
        <v>3</v>
      </c>
      <c r="F1053" s="8" t="s">
        <v>656</v>
      </c>
      <c r="G1053" s="8">
        <v>2</v>
      </c>
      <c r="H1053" s="8" t="s">
        <v>657</v>
      </c>
      <c r="I1053" s="8">
        <v>3</v>
      </c>
      <c r="J1053" s="8" t="s">
        <v>658</v>
      </c>
      <c r="K1053" s="8">
        <v>3</v>
      </c>
      <c r="L1053" s="8" t="s">
        <v>1214</v>
      </c>
      <c r="M1053" s="8">
        <v>3</v>
      </c>
      <c r="N1053" s="8" t="s">
        <v>317</v>
      </c>
      <c r="O1053" s="8" t="s">
        <v>1145</v>
      </c>
      <c r="P1053" s="8" t="s">
        <v>1271</v>
      </c>
      <c r="Q1053" s="114" t="s">
        <v>1270</v>
      </c>
      <c r="R1053" s="114" t="s">
        <v>1270</v>
      </c>
      <c r="S1053" s="8"/>
    </row>
    <row r="1054" spans="1:19" ht="18" customHeight="1" x14ac:dyDescent="0.3">
      <c r="A1054" s="8" t="s">
        <v>1269</v>
      </c>
      <c r="B1054" s="8" t="s">
        <v>1270</v>
      </c>
      <c r="C1054" s="8" t="s">
        <v>1270</v>
      </c>
      <c r="D1054" s="8" t="s">
        <v>655</v>
      </c>
      <c r="E1054" s="8">
        <v>3</v>
      </c>
      <c r="F1054" s="8" t="s">
        <v>656</v>
      </c>
      <c r="G1054" s="8">
        <v>2</v>
      </c>
      <c r="H1054" s="8" t="s">
        <v>657</v>
      </c>
      <c r="I1054" s="8">
        <v>3</v>
      </c>
      <c r="J1054" s="8" t="s">
        <v>658</v>
      </c>
      <c r="K1054" s="8">
        <v>3</v>
      </c>
      <c r="L1054" s="8" t="s">
        <v>1214</v>
      </c>
      <c r="M1054" s="8">
        <v>3</v>
      </c>
      <c r="N1054" s="8" t="s">
        <v>317</v>
      </c>
      <c r="O1054" s="8" t="s">
        <v>1146</v>
      </c>
      <c r="P1054" s="8" t="s">
        <v>1271</v>
      </c>
      <c r="Q1054" s="114" t="s">
        <v>1270</v>
      </c>
      <c r="R1054" s="114" t="s">
        <v>1270</v>
      </c>
      <c r="S1054" s="8"/>
    </row>
    <row r="1055" spans="1:19" ht="18" customHeight="1" x14ac:dyDescent="0.3">
      <c r="A1055" s="8" t="s">
        <v>1269</v>
      </c>
      <c r="B1055" s="8" t="s">
        <v>1270</v>
      </c>
      <c r="C1055" s="8" t="s">
        <v>1270</v>
      </c>
      <c r="D1055" s="8" t="s">
        <v>655</v>
      </c>
      <c r="E1055" s="8">
        <v>3</v>
      </c>
      <c r="F1055" s="8" t="s">
        <v>656</v>
      </c>
      <c r="G1055" s="8">
        <v>2</v>
      </c>
      <c r="H1055" s="8" t="s">
        <v>657</v>
      </c>
      <c r="I1055" s="8">
        <v>3</v>
      </c>
      <c r="J1055" s="8" t="s">
        <v>658</v>
      </c>
      <c r="K1055" s="8">
        <v>3</v>
      </c>
      <c r="L1055" s="8" t="s">
        <v>1214</v>
      </c>
      <c r="M1055" s="8">
        <v>3</v>
      </c>
      <c r="N1055" s="8" t="s">
        <v>317</v>
      </c>
      <c r="O1055" s="8" t="s">
        <v>1147</v>
      </c>
      <c r="P1055" s="8" t="s">
        <v>1271</v>
      </c>
      <c r="Q1055" s="114" t="s">
        <v>1270</v>
      </c>
      <c r="R1055" s="114" t="s">
        <v>1270</v>
      </c>
      <c r="S1055" s="8"/>
    </row>
    <row r="1056" spans="1:19" ht="18" customHeight="1" x14ac:dyDescent="0.3">
      <c r="A1056" s="8" t="s">
        <v>1269</v>
      </c>
      <c r="B1056" s="8" t="s">
        <v>1270</v>
      </c>
      <c r="C1056" s="8" t="s">
        <v>1270</v>
      </c>
      <c r="D1056" s="8" t="s">
        <v>655</v>
      </c>
      <c r="E1056" s="8">
        <v>3</v>
      </c>
      <c r="F1056" s="8" t="s">
        <v>656</v>
      </c>
      <c r="G1056" s="8">
        <v>2</v>
      </c>
      <c r="H1056" s="8" t="s">
        <v>657</v>
      </c>
      <c r="I1056" s="8">
        <v>3</v>
      </c>
      <c r="J1056" s="8" t="s">
        <v>658</v>
      </c>
      <c r="K1056" s="8">
        <v>3</v>
      </c>
      <c r="L1056" s="8" t="s">
        <v>1214</v>
      </c>
      <c r="M1056" s="8">
        <v>3</v>
      </c>
      <c r="N1056" s="8" t="s">
        <v>317</v>
      </c>
      <c r="O1056" s="8" t="s">
        <v>1149</v>
      </c>
      <c r="P1056" s="8" t="s">
        <v>1271</v>
      </c>
      <c r="Q1056" s="114" t="s">
        <v>1270</v>
      </c>
      <c r="R1056" s="114" t="s">
        <v>1270</v>
      </c>
      <c r="S1056" s="8"/>
    </row>
    <row r="1057" spans="1:19" ht="18" customHeight="1" x14ac:dyDescent="0.3">
      <c r="A1057" s="8" t="s">
        <v>1269</v>
      </c>
      <c r="B1057" s="8" t="s">
        <v>1270</v>
      </c>
      <c r="C1057" s="8" t="s">
        <v>1270</v>
      </c>
      <c r="D1057" s="8" t="s">
        <v>655</v>
      </c>
      <c r="E1057" s="8">
        <v>3</v>
      </c>
      <c r="F1057" s="8" t="s">
        <v>656</v>
      </c>
      <c r="G1057" s="8">
        <v>2</v>
      </c>
      <c r="H1057" s="8" t="s">
        <v>657</v>
      </c>
      <c r="I1057" s="8">
        <v>3</v>
      </c>
      <c r="J1057" s="8" t="s">
        <v>658</v>
      </c>
      <c r="K1057" s="8">
        <v>3</v>
      </c>
      <c r="L1057" s="8" t="s">
        <v>1214</v>
      </c>
      <c r="M1057" s="8">
        <v>3</v>
      </c>
      <c r="N1057" s="8" t="s">
        <v>317</v>
      </c>
      <c r="O1057" s="8" t="s">
        <v>1151</v>
      </c>
      <c r="P1057" s="8" t="s">
        <v>1271</v>
      </c>
      <c r="Q1057" s="114" t="s">
        <v>1270</v>
      </c>
      <c r="R1057" s="114" t="s">
        <v>1270</v>
      </c>
      <c r="S1057" s="8"/>
    </row>
    <row r="1058" spans="1:19" ht="18" customHeight="1" x14ac:dyDescent="0.3">
      <c r="A1058" s="8" t="s">
        <v>1269</v>
      </c>
      <c r="B1058" s="8" t="s">
        <v>1270</v>
      </c>
      <c r="C1058" s="8" t="s">
        <v>1270</v>
      </c>
      <c r="D1058" s="8" t="s">
        <v>655</v>
      </c>
      <c r="E1058" s="8">
        <v>3</v>
      </c>
      <c r="F1058" s="8" t="s">
        <v>656</v>
      </c>
      <c r="G1058" s="8">
        <v>2</v>
      </c>
      <c r="H1058" s="8" t="s">
        <v>657</v>
      </c>
      <c r="I1058" s="8">
        <v>3</v>
      </c>
      <c r="J1058" s="8" t="s">
        <v>658</v>
      </c>
      <c r="K1058" s="8">
        <v>3</v>
      </c>
      <c r="L1058" s="8" t="s">
        <v>1214</v>
      </c>
      <c r="M1058" s="8">
        <v>3</v>
      </c>
      <c r="N1058" s="8" t="s">
        <v>317</v>
      </c>
      <c r="O1058" s="8" t="s">
        <v>1152</v>
      </c>
      <c r="P1058" s="8" t="s">
        <v>1271</v>
      </c>
      <c r="Q1058" s="114" t="s">
        <v>1270</v>
      </c>
      <c r="R1058" s="114" t="s">
        <v>1270</v>
      </c>
      <c r="S1058" s="8"/>
    </row>
    <row r="1059" spans="1:19" ht="18" customHeight="1" x14ac:dyDescent="0.3">
      <c r="A1059" s="8" t="s">
        <v>1269</v>
      </c>
      <c r="B1059" s="8" t="s">
        <v>1270</v>
      </c>
      <c r="C1059" s="8" t="s">
        <v>1270</v>
      </c>
      <c r="D1059" s="8" t="s">
        <v>655</v>
      </c>
      <c r="E1059" s="8">
        <v>3</v>
      </c>
      <c r="F1059" s="8" t="s">
        <v>656</v>
      </c>
      <c r="G1059" s="8">
        <v>2</v>
      </c>
      <c r="H1059" s="8" t="s">
        <v>657</v>
      </c>
      <c r="I1059" s="8">
        <v>3</v>
      </c>
      <c r="J1059" s="8" t="s">
        <v>658</v>
      </c>
      <c r="K1059" s="8">
        <v>3</v>
      </c>
      <c r="L1059" s="8" t="s">
        <v>1214</v>
      </c>
      <c r="M1059" s="8">
        <v>3</v>
      </c>
      <c r="N1059" s="8" t="s">
        <v>317</v>
      </c>
      <c r="O1059" s="8" t="s">
        <v>1153</v>
      </c>
      <c r="P1059" s="8" t="s">
        <v>1271</v>
      </c>
      <c r="Q1059" s="114" t="s">
        <v>1270</v>
      </c>
      <c r="R1059" s="114" t="s">
        <v>1270</v>
      </c>
      <c r="S1059" s="8"/>
    </row>
    <row r="1060" spans="1:19" ht="18" customHeight="1" x14ac:dyDescent="0.3">
      <c r="A1060" s="8" t="s">
        <v>1269</v>
      </c>
      <c r="B1060" s="8" t="s">
        <v>1270</v>
      </c>
      <c r="C1060" s="8" t="s">
        <v>1270</v>
      </c>
      <c r="D1060" s="8" t="s">
        <v>655</v>
      </c>
      <c r="E1060" s="8">
        <v>3</v>
      </c>
      <c r="F1060" s="8" t="s">
        <v>656</v>
      </c>
      <c r="G1060" s="8">
        <v>2</v>
      </c>
      <c r="H1060" s="8" t="s">
        <v>657</v>
      </c>
      <c r="I1060" s="8">
        <v>3</v>
      </c>
      <c r="J1060" s="8" t="s">
        <v>658</v>
      </c>
      <c r="K1060" s="8">
        <v>3</v>
      </c>
      <c r="L1060" s="8" t="s">
        <v>1214</v>
      </c>
      <c r="M1060" s="8">
        <v>3</v>
      </c>
      <c r="N1060" s="8" t="s">
        <v>317</v>
      </c>
      <c r="O1060" s="8" t="s">
        <v>1154</v>
      </c>
      <c r="P1060" s="8" t="s">
        <v>1271</v>
      </c>
      <c r="Q1060" s="114" t="s">
        <v>1270</v>
      </c>
      <c r="R1060" s="114" t="s">
        <v>1270</v>
      </c>
      <c r="S1060" s="8"/>
    </row>
    <row r="1061" spans="1:19" ht="18" customHeight="1" x14ac:dyDescent="0.3">
      <c r="A1061" s="8" t="s">
        <v>1269</v>
      </c>
      <c r="B1061" s="8" t="s">
        <v>1270</v>
      </c>
      <c r="C1061" s="8" t="s">
        <v>1270</v>
      </c>
      <c r="D1061" s="8" t="s">
        <v>655</v>
      </c>
      <c r="E1061" s="8">
        <v>3</v>
      </c>
      <c r="F1061" s="8" t="s">
        <v>656</v>
      </c>
      <c r="G1061" s="8">
        <v>2</v>
      </c>
      <c r="H1061" s="8" t="s">
        <v>657</v>
      </c>
      <c r="I1061" s="8">
        <v>3</v>
      </c>
      <c r="J1061" s="8" t="s">
        <v>658</v>
      </c>
      <c r="K1061" s="8">
        <v>3</v>
      </c>
      <c r="L1061" s="8" t="s">
        <v>1214</v>
      </c>
      <c r="M1061" s="8">
        <v>3</v>
      </c>
      <c r="N1061" s="8" t="s">
        <v>317</v>
      </c>
      <c r="O1061" s="8" t="s">
        <v>1155</v>
      </c>
      <c r="P1061" s="8" t="s">
        <v>1271</v>
      </c>
      <c r="Q1061" s="114" t="s">
        <v>1270</v>
      </c>
      <c r="R1061" s="114" t="s">
        <v>1270</v>
      </c>
      <c r="S1061" s="8"/>
    </row>
    <row r="1062" spans="1:19" ht="18" customHeight="1" x14ac:dyDescent="0.3">
      <c r="A1062" s="8" t="s">
        <v>1269</v>
      </c>
      <c r="B1062" s="8" t="s">
        <v>1270</v>
      </c>
      <c r="C1062" s="8" t="s">
        <v>1270</v>
      </c>
      <c r="D1062" s="8" t="s">
        <v>655</v>
      </c>
      <c r="E1062" s="8">
        <v>3</v>
      </c>
      <c r="F1062" s="8" t="s">
        <v>656</v>
      </c>
      <c r="G1062" s="8">
        <v>2</v>
      </c>
      <c r="H1062" s="8" t="s">
        <v>657</v>
      </c>
      <c r="I1062" s="8">
        <v>3</v>
      </c>
      <c r="J1062" s="8" t="s">
        <v>658</v>
      </c>
      <c r="K1062" s="8">
        <v>3</v>
      </c>
      <c r="L1062" s="8" t="s">
        <v>1214</v>
      </c>
      <c r="M1062" s="8">
        <v>3</v>
      </c>
      <c r="N1062" s="8" t="s">
        <v>317</v>
      </c>
      <c r="O1062" s="8" t="s">
        <v>1157</v>
      </c>
      <c r="P1062" s="8" t="s">
        <v>1271</v>
      </c>
      <c r="Q1062" s="114" t="s">
        <v>1270</v>
      </c>
      <c r="R1062" s="114" t="s">
        <v>1270</v>
      </c>
      <c r="S1062" s="8"/>
    </row>
    <row r="1063" spans="1:19" ht="18" customHeight="1" x14ac:dyDescent="0.3">
      <c r="A1063" s="8" t="s">
        <v>1269</v>
      </c>
      <c r="B1063" s="8" t="s">
        <v>1270</v>
      </c>
      <c r="C1063" s="8" t="s">
        <v>1270</v>
      </c>
      <c r="D1063" s="8" t="s">
        <v>655</v>
      </c>
      <c r="E1063" s="8">
        <v>3</v>
      </c>
      <c r="F1063" s="8" t="s">
        <v>656</v>
      </c>
      <c r="G1063" s="8">
        <v>2</v>
      </c>
      <c r="H1063" s="8" t="s">
        <v>657</v>
      </c>
      <c r="I1063" s="8">
        <v>3</v>
      </c>
      <c r="J1063" s="8" t="s">
        <v>658</v>
      </c>
      <c r="K1063" s="8">
        <v>3</v>
      </c>
      <c r="L1063" s="8" t="s">
        <v>1214</v>
      </c>
      <c r="M1063" s="8">
        <v>3</v>
      </c>
      <c r="N1063" s="8" t="s">
        <v>317</v>
      </c>
      <c r="O1063" s="8" t="s">
        <v>1179</v>
      </c>
      <c r="P1063" s="8" t="s">
        <v>1271</v>
      </c>
      <c r="Q1063" s="114" t="s">
        <v>1270</v>
      </c>
      <c r="R1063" s="114" t="s">
        <v>1270</v>
      </c>
      <c r="S1063" s="8"/>
    </row>
    <row r="1064" spans="1:19" ht="18" customHeight="1" x14ac:dyDescent="0.3">
      <c r="A1064" s="8" t="s">
        <v>1269</v>
      </c>
      <c r="B1064" s="8" t="s">
        <v>1270</v>
      </c>
      <c r="C1064" s="8" t="s">
        <v>1270</v>
      </c>
      <c r="D1064" s="8" t="s">
        <v>655</v>
      </c>
      <c r="E1064" s="8">
        <v>3</v>
      </c>
      <c r="F1064" s="8" t="s">
        <v>656</v>
      </c>
      <c r="G1064" s="8">
        <v>2</v>
      </c>
      <c r="H1064" s="8" t="s">
        <v>657</v>
      </c>
      <c r="I1064" s="8">
        <v>3</v>
      </c>
      <c r="J1064" s="8" t="s">
        <v>658</v>
      </c>
      <c r="K1064" s="8">
        <v>3</v>
      </c>
      <c r="L1064" s="8" t="s">
        <v>1214</v>
      </c>
      <c r="M1064" s="8">
        <v>3</v>
      </c>
      <c r="N1064" s="8" t="s">
        <v>321</v>
      </c>
      <c r="O1064" s="8" t="s">
        <v>1156</v>
      </c>
      <c r="P1064" s="8" t="s">
        <v>1271</v>
      </c>
      <c r="Q1064" s="114" t="s">
        <v>1270</v>
      </c>
      <c r="R1064" s="114" t="s">
        <v>1270</v>
      </c>
      <c r="S1064" s="8"/>
    </row>
    <row r="1065" spans="1:19" ht="18" customHeight="1" x14ac:dyDescent="0.3">
      <c r="A1065" s="8" t="s">
        <v>1269</v>
      </c>
      <c r="B1065" s="8" t="s">
        <v>1270</v>
      </c>
      <c r="C1065" s="8" t="s">
        <v>1270</v>
      </c>
      <c r="D1065" s="8" t="s">
        <v>655</v>
      </c>
      <c r="E1065" s="8">
        <v>3</v>
      </c>
      <c r="F1065" s="8" t="s">
        <v>656</v>
      </c>
      <c r="G1065" s="8">
        <v>2</v>
      </c>
      <c r="H1065" s="8" t="s">
        <v>657</v>
      </c>
      <c r="I1065" s="8">
        <v>3</v>
      </c>
      <c r="J1065" s="8" t="s">
        <v>658</v>
      </c>
      <c r="K1065" s="8">
        <v>3</v>
      </c>
      <c r="L1065" s="8" t="s">
        <v>1214</v>
      </c>
      <c r="M1065" s="8">
        <v>3</v>
      </c>
      <c r="N1065" s="8" t="s">
        <v>321</v>
      </c>
      <c r="O1065" s="8" t="s">
        <v>1162</v>
      </c>
      <c r="P1065" s="8" t="s">
        <v>1271</v>
      </c>
      <c r="Q1065" s="114" t="s">
        <v>1270</v>
      </c>
      <c r="R1065" s="114" t="s">
        <v>1270</v>
      </c>
      <c r="S1065" s="8"/>
    </row>
    <row r="1066" spans="1:19" ht="18" customHeight="1" x14ac:dyDescent="0.3">
      <c r="A1066" s="8" t="s">
        <v>1269</v>
      </c>
      <c r="B1066" s="8" t="s">
        <v>1270</v>
      </c>
      <c r="C1066" s="8" t="s">
        <v>1270</v>
      </c>
      <c r="D1066" s="8" t="s">
        <v>655</v>
      </c>
      <c r="E1066" s="8">
        <v>3</v>
      </c>
      <c r="F1066" s="8" t="s">
        <v>656</v>
      </c>
      <c r="G1066" s="8">
        <v>2</v>
      </c>
      <c r="H1066" s="8" t="s">
        <v>657</v>
      </c>
      <c r="I1066" s="8">
        <v>3</v>
      </c>
      <c r="J1066" s="8" t="s">
        <v>658</v>
      </c>
      <c r="K1066" s="8">
        <v>3</v>
      </c>
      <c r="L1066" s="8" t="s">
        <v>1214</v>
      </c>
      <c r="M1066" s="8">
        <v>3</v>
      </c>
      <c r="N1066" s="8" t="s">
        <v>321</v>
      </c>
      <c r="O1066" s="8" t="s">
        <v>1177</v>
      </c>
      <c r="P1066" s="8" t="s">
        <v>1271</v>
      </c>
      <c r="Q1066" s="114" t="s">
        <v>1270</v>
      </c>
      <c r="R1066" s="114" t="s">
        <v>1270</v>
      </c>
      <c r="S1066" s="8"/>
    </row>
    <row r="1067" spans="1:19" ht="18" customHeight="1" x14ac:dyDescent="0.3">
      <c r="A1067" s="8" t="s">
        <v>1269</v>
      </c>
      <c r="B1067" s="8" t="s">
        <v>1270</v>
      </c>
      <c r="C1067" s="8" t="s">
        <v>1270</v>
      </c>
      <c r="D1067" s="8" t="s">
        <v>655</v>
      </c>
      <c r="E1067" s="8">
        <v>3</v>
      </c>
      <c r="F1067" s="8" t="s">
        <v>656</v>
      </c>
      <c r="G1067" s="8">
        <v>2</v>
      </c>
      <c r="H1067" s="8" t="s">
        <v>657</v>
      </c>
      <c r="I1067" s="8">
        <v>3</v>
      </c>
      <c r="J1067" s="8" t="s">
        <v>658</v>
      </c>
      <c r="K1067" s="8">
        <v>3</v>
      </c>
      <c r="L1067" s="8" t="s">
        <v>1214</v>
      </c>
      <c r="M1067" s="8">
        <v>3</v>
      </c>
      <c r="N1067" s="8" t="s">
        <v>321</v>
      </c>
      <c r="O1067" s="8" t="s">
        <v>1178</v>
      </c>
      <c r="P1067" s="8" t="s">
        <v>1271</v>
      </c>
      <c r="Q1067" s="114" t="s">
        <v>1270</v>
      </c>
      <c r="R1067" s="114" t="s">
        <v>1270</v>
      </c>
      <c r="S1067" s="8"/>
    </row>
    <row r="1068" spans="1:19" ht="18" customHeight="1" x14ac:dyDescent="0.3">
      <c r="A1068" s="8" t="s">
        <v>1269</v>
      </c>
      <c r="B1068" s="8" t="s">
        <v>1270</v>
      </c>
      <c r="C1068" s="8" t="s">
        <v>1270</v>
      </c>
      <c r="D1068" s="8" t="s">
        <v>655</v>
      </c>
      <c r="E1068" s="8">
        <v>3</v>
      </c>
      <c r="F1068" s="8" t="s">
        <v>656</v>
      </c>
      <c r="G1068" s="8">
        <v>2</v>
      </c>
      <c r="H1068" s="8" t="s">
        <v>657</v>
      </c>
      <c r="I1068" s="8">
        <v>3</v>
      </c>
      <c r="J1068" s="8" t="s">
        <v>658</v>
      </c>
      <c r="K1068" s="8">
        <v>3</v>
      </c>
      <c r="L1068" s="8" t="s">
        <v>1214</v>
      </c>
      <c r="M1068" s="8">
        <v>3</v>
      </c>
      <c r="N1068" s="8" t="s">
        <v>319</v>
      </c>
      <c r="O1068" s="8" t="s">
        <v>1102</v>
      </c>
      <c r="P1068" s="8" t="s">
        <v>1271</v>
      </c>
      <c r="Q1068" s="114" t="s">
        <v>1270</v>
      </c>
      <c r="R1068" s="114" t="s">
        <v>1270</v>
      </c>
      <c r="S1068" s="8"/>
    </row>
    <row r="1069" spans="1:19" ht="18" customHeight="1" x14ac:dyDescent="0.3">
      <c r="A1069" s="8" t="s">
        <v>1269</v>
      </c>
      <c r="B1069" s="8" t="s">
        <v>1270</v>
      </c>
      <c r="C1069" s="8" t="s">
        <v>1270</v>
      </c>
      <c r="D1069" s="8" t="s">
        <v>655</v>
      </c>
      <c r="E1069" s="8">
        <v>3</v>
      </c>
      <c r="F1069" s="8" t="s">
        <v>656</v>
      </c>
      <c r="G1069" s="8">
        <v>2</v>
      </c>
      <c r="H1069" s="8" t="s">
        <v>657</v>
      </c>
      <c r="I1069" s="8">
        <v>3</v>
      </c>
      <c r="J1069" s="8" t="s">
        <v>658</v>
      </c>
      <c r="K1069" s="8">
        <v>3</v>
      </c>
      <c r="L1069" s="8" t="s">
        <v>1214</v>
      </c>
      <c r="M1069" s="8">
        <v>3</v>
      </c>
      <c r="N1069" s="8" t="s">
        <v>319</v>
      </c>
      <c r="O1069" s="8" t="s">
        <v>1103</v>
      </c>
      <c r="P1069" s="8" t="s">
        <v>1271</v>
      </c>
      <c r="Q1069" s="114" t="s">
        <v>1270</v>
      </c>
      <c r="R1069" s="114" t="s">
        <v>1270</v>
      </c>
      <c r="S1069" s="8"/>
    </row>
    <row r="1070" spans="1:19" ht="18" customHeight="1" x14ac:dyDescent="0.3">
      <c r="A1070" s="8" t="s">
        <v>1269</v>
      </c>
      <c r="B1070" s="8" t="s">
        <v>1270</v>
      </c>
      <c r="C1070" s="8" t="s">
        <v>1270</v>
      </c>
      <c r="D1070" s="8" t="s">
        <v>655</v>
      </c>
      <c r="E1070" s="8">
        <v>3</v>
      </c>
      <c r="F1070" s="8" t="s">
        <v>656</v>
      </c>
      <c r="G1070" s="8">
        <v>2</v>
      </c>
      <c r="H1070" s="8" t="s">
        <v>657</v>
      </c>
      <c r="I1070" s="8">
        <v>3</v>
      </c>
      <c r="J1070" s="8" t="s">
        <v>658</v>
      </c>
      <c r="K1070" s="8">
        <v>3</v>
      </c>
      <c r="L1070" s="8" t="s">
        <v>1214</v>
      </c>
      <c r="M1070" s="8">
        <v>3</v>
      </c>
      <c r="N1070" s="8" t="s">
        <v>319</v>
      </c>
      <c r="O1070" s="8" t="s">
        <v>1104</v>
      </c>
      <c r="P1070" s="8" t="s">
        <v>1271</v>
      </c>
      <c r="Q1070" s="114" t="s">
        <v>1270</v>
      </c>
      <c r="R1070" s="114" t="s">
        <v>1270</v>
      </c>
      <c r="S1070" s="8"/>
    </row>
    <row r="1071" spans="1:19" ht="18" customHeight="1" x14ac:dyDescent="0.3">
      <c r="A1071" s="8" t="s">
        <v>1269</v>
      </c>
      <c r="B1071" s="8" t="s">
        <v>1270</v>
      </c>
      <c r="C1071" s="8" t="s">
        <v>1270</v>
      </c>
      <c r="D1071" s="8" t="s">
        <v>655</v>
      </c>
      <c r="E1071" s="8">
        <v>3</v>
      </c>
      <c r="F1071" s="8" t="s">
        <v>656</v>
      </c>
      <c r="G1071" s="8">
        <v>2</v>
      </c>
      <c r="H1071" s="8" t="s">
        <v>657</v>
      </c>
      <c r="I1071" s="8">
        <v>3</v>
      </c>
      <c r="J1071" s="8" t="s">
        <v>658</v>
      </c>
      <c r="K1071" s="8">
        <v>3</v>
      </c>
      <c r="L1071" s="8" t="s">
        <v>1214</v>
      </c>
      <c r="M1071" s="8">
        <v>3</v>
      </c>
      <c r="N1071" s="8" t="s">
        <v>319</v>
      </c>
      <c r="O1071" s="8" t="s">
        <v>1111</v>
      </c>
      <c r="P1071" s="8" t="s">
        <v>1271</v>
      </c>
      <c r="Q1071" s="114" t="s">
        <v>1270</v>
      </c>
      <c r="R1071" s="114" t="s">
        <v>1270</v>
      </c>
      <c r="S1071" s="8"/>
    </row>
    <row r="1072" spans="1:19" ht="18" customHeight="1" x14ac:dyDescent="0.3">
      <c r="A1072" s="8" t="s">
        <v>1269</v>
      </c>
      <c r="B1072" s="8" t="s">
        <v>1270</v>
      </c>
      <c r="C1072" s="8" t="s">
        <v>1270</v>
      </c>
      <c r="D1072" s="8" t="s">
        <v>655</v>
      </c>
      <c r="E1072" s="8">
        <v>3</v>
      </c>
      <c r="F1072" s="8" t="s">
        <v>656</v>
      </c>
      <c r="G1072" s="8">
        <v>2</v>
      </c>
      <c r="H1072" s="8" t="s">
        <v>657</v>
      </c>
      <c r="I1072" s="8">
        <v>3</v>
      </c>
      <c r="J1072" s="8" t="s">
        <v>658</v>
      </c>
      <c r="K1072" s="8">
        <v>3</v>
      </c>
      <c r="L1072" s="8" t="s">
        <v>1214</v>
      </c>
      <c r="M1072" s="8">
        <v>3</v>
      </c>
      <c r="N1072" s="8" t="s">
        <v>319</v>
      </c>
      <c r="O1072" s="8" t="s">
        <v>1148</v>
      </c>
      <c r="P1072" s="8" t="s">
        <v>1271</v>
      </c>
      <c r="Q1072" s="114" t="s">
        <v>1270</v>
      </c>
      <c r="R1072" s="114" t="s">
        <v>1270</v>
      </c>
      <c r="S1072" s="8"/>
    </row>
    <row r="1073" spans="1:19" ht="18" customHeight="1" x14ac:dyDescent="0.3">
      <c r="A1073" s="8" t="s">
        <v>1269</v>
      </c>
      <c r="B1073" s="8" t="s">
        <v>1270</v>
      </c>
      <c r="C1073" s="8" t="s">
        <v>1270</v>
      </c>
      <c r="D1073" s="8" t="s">
        <v>655</v>
      </c>
      <c r="E1073" s="8">
        <v>3</v>
      </c>
      <c r="F1073" s="8" t="s">
        <v>656</v>
      </c>
      <c r="G1073" s="8">
        <v>2</v>
      </c>
      <c r="H1073" s="8" t="s">
        <v>657</v>
      </c>
      <c r="I1073" s="8">
        <v>3</v>
      </c>
      <c r="J1073" s="8" t="s">
        <v>658</v>
      </c>
      <c r="K1073" s="8">
        <v>3</v>
      </c>
      <c r="L1073" s="8" t="s">
        <v>1214</v>
      </c>
      <c r="M1073" s="8">
        <v>3</v>
      </c>
      <c r="N1073" s="8" t="s">
        <v>319</v>
      </c>
      <c r="O1073" s="8" t="s">
        <v>1197</v>
      </c>
      <c r="P1073" s="8" t="s">
        <v>1271</v>
      </c>
      <c r="Q1073" s="114" t="s">
        <v>1270</v>
      </c>
      <c r="R1073" s="114" t="s">
        <v>1270</v>
      </c>
      <c r="S1073" s="8"/>
    </row>
    <row r="1074" spans="1:19" ht="18" customHeight="1" x14ac:dyDescent="0.3">
      <c r="A1074" s="8" t="s">
        <v>1269</v>
      </c>
      <c r="B1074" s="8" t="s">
        <v>1270</v>
      </c>
      <c r="C1074" s="8" t="s">
        <v>1270</v>
      </c>
      <c r="D1074" s="8" t="s">
        <v>655</v>
      </c>
      <c r="E1074" s="8">
        <v>3</v>
      </c>
      <c r="F1074" s="8" t="s">
        <v>656</v>
      </c>
      <c r="G1074" s="8">
        <v>2</v>
      </c>
      <c r="H1074" s="8" t="s">
        <v>657</v>
      </c>
      <c r="I1074" s="8">
        <v>3</v>
      </c>
      <c r="J1074" s="8" t="s">
        <v>658</v>
      </c>
      <c r="K1074" s="8">
        <v>3</v>
      </c>
      <c r="L1074" s="8" t="s">
        <v>1214</v>
      </c>
      <c r="M1074" s="8">
        <v>3</v>
      </c>
      <c r="N1074" s="8" t="s">
        <v>319</v>
      </c>
      <c r="O1074" s="8" t="s">
        <v>1198</v>
      </c>
      <c r="P1074" s="8" t="s">
        <v>1271</v>
      </c>
      <c r="Q1074" s="114" t="s">
        <v>1270</v>
      </c>
      <c r="R1074" s="114" t="s">
        <v>1270</v>
      </c>
      <c r="S1074" s="8"/>
    </row>
    <row r="1075" spans="1:19" ht="18" customHeight="1" x14ac:dyDescent="0.3">
      <c r="A1075" s="8" t="s">
        <v>1269</v>
      </c>
      <c r="B1075" s="8" t="s">
        <v>1270</v>
      </c>
      <c r="C1075" s="8" t="s">
        <v>1270</v>
      </c>
      <c r="D1075" s="8" t="s">
        <v>655</v>
      </c>
      <c r="E1075" s="8">
        <v>3</v>
      </c>
      <c r="F1075" s="8" t="s">
        <v>656</v>
      </c>
      <c r="G1075" s="8">
        <v>2</v>
      </c>
      <c r="H1075" s="8" t="s">
        <v>657</v>
      </c>
      <c r="I1075" s="8">
        <v>3</v>
      </c>
      <c r="J1075" s="8" t="s">
        <v>658</v>
      </c>
      <c r="K1075" s="8">
        <v>3</v>
      </c>
      <c r="L1075" s="8" t="s">
        <v>1214</v>
      </c>
      <c r="M1075" s="8">
        <v>3</v>
      </c>
      <c r="N1075" s="8" t="s">
        <v>319</v>
      </c>
      <c r="O1075" s="8" t="s">
        <v>1199</v>
      </c>
      <c r="P1075" s="8" t="s">
        <v>1271</v>
      </c>
      <c r="Q1075" s="114" t="s">
        <v>1270</v>
      </c>
      <c r="R1075" s="114" t="s">
        <v>1270</v>
      </c>
      <c r="S1075" s="8"/>
    </row>
    <row r="1076" spans="1:19" ht="18" customHeight="1" x14ac:dyDescent="0.3">
      <c r="A1076" s="8" t="s">
        <v>1269</v>
      </c>
      <c r="B1076" s="8" t="s">
        <v>1270</v>
      </c>
      <c r="C1076" s="8" t="s">
        <v>1270</v>
      </c>
      <c r="D1076" s="8" t="s">
        <v>655</v>
      </c>
      <c r="E1076" s="8">
        <v>3</v>
      </c>
      <c r="F1076" s="8" t="s">
        <v>656</v>
      </c>
      <c r="G1076" s="8">
        <v>2</v>
      </c>
      <c r="H1076" s="8" t="s">
        <v>657</v>
      </c>
      <c r="I1076" s="8">
        <v>3</v>
      </c>
      <c r="J1076" s="8" t="s">
        <v>658</v>
      </c>
      <c r="K1076" s="8">
        <v>3</v>
      </c>
      <c r="L1076" s="8" t="s">
        <v>1214</v>
      </c>
      <c r="M1076" s="8">
        <v>3</v>
      </c>
      <c r="N1076" s="8" t="s">
        <v>319</v>
      </c>
      <c r="O1076" s="8" t="s">
        <v>1200</v>
      </c>
      <c r="P1076" s="8" t="s">
        <v>1271</v>
      </c>
      <c r="Q1076" s="114" t="s">
        <v>1270</v>
      </c>
      <c r="R1076" s="114" t="s">
        <v>1270</v>
      </c>
      <c r="S1076" s="8"/>
    </row>
    <row r="1077" spans="1:19" ht="18" customHeight="1" x14ac:dyDescent="0.3">
      <c r="A1077" s="8" t="s">
        <v>1269</v>
      </c>
      <c r="B1077" s="8" t="s">
        <v>1270</v>
      </c>
      <c r="C1077" s="8" t="s">
        <v>1270</v>
      </c>
      <c r="D1077" s="8" t="s">
        <v>655</v>
      </c>
      <c r="E1077" s="8">
        <v>3</v>
      </c>
      <c r="F1077" s="8" t="s">
        <v>656</v>
      </c>
      <c r="G1077" s="8">
        <v>2</v>
      </c>
      <c r="H1077" s="8" t="s">
        <v>657</v>
      </c>
      <c r="I1077" s="8">
        <v>3</v>
      </c>
      <c r="J1077" s="8" t="s">
        <v>658</v>
      </c>
      <c r="K1077" s="8">
        <v>3</v>
      </c>
      <c r="L1077" s="8" t="s">
        <v>1214</v>
      </c>
      <c r="M1077" s="8">
        <v>3</v>
      </c>
      <c r="N1077" s="8" t="s">
        <v>319</v>
      </c>
      <c r="O1077" s="8" t="s">
        <v>1201</v>
      </c>
      <c r="P1077" s="8" t="s">
        <v>1271</v>
      </c>
      <c r="Q1077" s="114" t="s">
        <v>1270</v>
      </c>
      <c r="R1077" s="114" t="s">
        <v>1270</v>
      </c>
      <c r="S1077" s="8"/>
    </row>
    <row r="1078" spans="1:19" ht="18" customHeight="1" x14ac:dyDescent="0.3">
      <c r="A1078" s="8" t="s">
        <v>1269</v>
      </c>
      <c r="B1078" s="8" t="s">
        <v>1270</v>
      </c>
      <c r="C1078" s="8" t="s">
        <v>1270</v>
      </c>
      <c r="D1078" s="8" t="s">
        <v>655</v>
      </c>
      <c r="E1078" s="8">
        <v>3</v>
      </c>
      <c r="F1078" s="8" t="s">
        <v>656</v>
      </c>
      <c r="G1078" s="8">
        <v>2</v>
      </c>
      <c r="H1078" s="8" t="s">
        <v>657</v>
      </c>
      <c r="I1078" s="8">
        <v>3</v>
      </c>
      <c r="J1078" s="8" t="s">
        <v>658</v>
      </c>
      <c r="K1078" s="8">
        <v>3</v>
      </c>
      <c r="L1078" s="8" t="s">
        <v>1214</v>
      </c>
      <c r="M1078" s="8">
        <v>3</v>
      </c>
      <c r="N1078" s="8" t="s">
        <v>319</v>
      </c>
      <c r="O1078" s="8" t="s">
        <v>1202</v>
      </c>
      <c r="P1078" s="8" t="s">
        <v>1271</v>
      </c>
      <c r="Q1078" s="114" t="s">
        <v>1270</v>
      </c>
      <c r="R1078" s="114" t="s">
        <v>1270</v>
      </c>
      <c r="S1078" s="8"/>
    </row>
    <row r="1079" spans="1:19" ht="18" customHeight="1" x14ac:dyDescent="0.3">
      <c r="A1079" s="8" t="s">
        <v>1269</v>
      </c>
      <c r="B1079" s="8" t="s">
        <v>1270</v>
      </c>
      <c r="C1079" s="8" t="s">
        <v>1270</v>
      </c>
      <c r="D1079" s="8" t="s">
        <v>655</v>
      </c>
      <c r="E1079" s="8">
        <v>3</v>
      </c>
      <c r="F1079" s="8" t="s">
        <v>656</v>
      </c>
      <c r="G1079" s="8">
        <v>2</v>
      </c>
      <c r="H1079" s="8" t="s">
        <v>657</v>
      </c>
      <c r="I1079" s="8">
        <v>3</v>
      </c>
      <c r="J1079" s="8" t="s">
        <v>658</v>
      </c>
      <c r="K1079" s="8">
        <v>3</v>
      </c>
      <c r="L1079" s="8" t="s">
        <v>1214</v>
      </c>
      <c r="M1079" s="8">
        <v>3</v>
      </c>
      <c r="N1079" s="8" t="s">
        <v>319</v>
      </c>
      <c r="O1079" s="8" t="s">
        <v>1203</v>
      </c>
      <c r="P1079" s="8" t="s">
        <v>1271</v>
      </c>
      <c r="Q1079" s="114" t="s">
        <v>1270</v>
      </c>
      <c r="R1079" s="114" t="s">
        <v>1270</v>
      </c>
      <c r="S1079" s="8"/>
    </row>
    <row r="1080" spans="1:19" ht="18" customHeight="1" x14ac:dyDescent="0.3">
      <c r="A1080" s="8" t="s">
        <v>1269</v>
      </c>
      <c r="B1080" s="8" t="s">
        <v>1270</v>
      </c>
      <c r="C1080" s="8" t="s">
        <v>1270</v>
      </c>
      <c r="D1080" s="8" t="s">
        <v>655</v>
      </c>
      <c r="E1080" s="8">
        <v>3</v>
      </c>
      <c r="F1080" s="8" t="s">
        <v>656</v>
      </c>
      <c r="G1080" s="8">
        <v>2</v>
      </c>
      <c r="H1080" s="8" t="s">
        <v>657</v>
      </c>
      <c r="I1080" s="8">
        <v>3</v>
      </c>
      <c r="J1080" s="8" t="s">
        <v>658</v>
      </c>
      <c r="K1080" s="8">
        <v>3</v>
      </c>
      <c r="L1080" s="8" t="s">
        <v>1214</v>
      </c>
      <c r="M1080" s="8">
        <v>3</v>
      </c>
      <c r="N1080" s="8" t="s">
        <v>371</v>
      </c>
      <c r="O1080" s="8" t="s">
        <v>1158</v>
      </c>
      <c r="P1080" s="8" t="s">
        <v>1271</v>
      </c>
      <c r="Q1080" s="114" t="s">
        <v>1270</v>
      </c>
      <c r="R1080" s="114" t="s">
        <v>1270</v>
      </c>
      <c r="S1080" s="8"/>
    </row>
    <row r="1081" spans="1:19" ht="18" customHeight="1" x14ac:dyDescent="0.3">
      <c r="A1081" s="8" t="s">
        <v>1269</v>
      </c>
      <c r="B1081" s="8" t="s">
        <v>1270</v>
      </c>
      <c r="C1081" s="8" t="s">
        <v>1270</v>
      </c>
      <c r="D1081" s="8" t="s">
        <v>655</v>
      </c>
      <c r="E1081" s="8">
        <v>3</v>
      </c>
      <c r="F1081" s="8" t="s">
        <v>656</v>
      </c>
      <c r="G1081" s="8">
        <v>2</v>
      </c>
      <c r="H1081" s="8" t="s">
        <v>657</v>
      </c>
      <c r="I1081" s="8">
        <v>3</v>
      </c>
      <c r="J1081" s="8" t="s">
        <v>658</v>
      </c>
      <c r="K1081" s="8">
        <v>3</v>
      </c>
      <c r="L1081" s="8" t="s">
        <v>1214</v>
      </c>
      <c r="M1081" s="8">
        <v>3</v>
      </c>
      <c r="N1081" s="8" t="s">
        <v>371</v>
      </c>
      <c r="O1081" s="8" t="s">
        <v>1163</v>
      </c>
      <c r="P1081" s="8" t="s">
        <v>1271</v>
      </c>
      <c r="Q1081" s="114" t="s">
        <v>1270</v>
      </c>
      <c r="R1081" s="114" t="s">
        <v>1270</v>
      </c>
      <c r="S1081" s="8"/>
    </row>
    <row r="1082" spans="1:19" ht="18" customHeight="1" x14ac:dyDescent="0.3">
      <c r="A1082" s="8" t="s">
        <v>1269</v>
      </c>
      <c r="B1082" s="8" t="s">
        <v>1270</v>
      </c>
      <c r="C1082" s="8" t="s">
        <v>1270</v>
      </c>
      <c r="D1082" s="8" t="s">
        <v>655</v>
      </c>
      <c r="E1082" s="8">
        <v>3</v>
      </c>
      <c r="F1082" s="8" t="s">
        <v>656</v>
      </c>
      <c r="G1082" s="8">
        <v>2</v>
      </c>
      <c r="H1082" s="8" t="s">
        <v>657</v>
      </c>
      <c r="I1082" s="8">
        <v>3</v>
      </c>
      <c r="J1082" s="8" t="s">
        <v>658</v>
      </c>
      <c r="K1082" s="8">
        <v>3</v>
      </c>
      <c r="L1082" s="8" t="s">
        <v>1214</v>
      </c>
      <c r="M1082" s="8">
        <v>3</v>
      </c>
      <c r="N1082" s="8" t="s">
        <v>371</v>
      </c>
      <c r="O1082" s="8" t="s">
        <v>1164</v>
      </c>
      <c r="P1082" s="8" t="s">
        <v>1271</v>
      </c>
      <c r="Q1082" s="114" t="s">
        <v>1270</v>
      </c>
      <c r="R1082" s="114" t="s">
        <v>1270</v>
      </c>
      <c r="S1082" s="8"/>
    </row>
    <row r="1083" spans="1:19" ht="18" customHeight="1" x14ac:dyDescent="0.3">
      <c r="A1083" s="8" t="s">
        <v>1269</v>
      </c>
      <c r="B1083" s="8" t="s">
        <v>1270</v>
      </c>
      <c r="C1083" s="8" t="s">
        <v>1270</v>
      </c>
      <c r="D1083" s="8" t="s">
        <v>655</v>
      </c>
      <c r="E1083" s="8">
        <v>3</v>
      </c>
      <c r="F1083" s="8" t="s">
        <v>656</v>
      </c>
      <c r="G1083" s="8">
        <v>2</v>
      </c>
      <c r="H1083" s="8" t="s">
        <v>657</v>
      </c>
      <c r="I1083" s="8">
        <v>3</v>
      </c>
      <c r="J1083" s="8" t="s">
        <v>658</v>
      </c>
      <c r="K1083" s="8">
        <v>3</v>
      </c>
      <c r="L1083" s="8" t="s">
        <v>1214</v>
      </c>
      <c r="M1083" s="8">
        <v>3</v>
      </c>
      <c r="N1083" s="8" t="s">
        <v>371</v>
      </c>
      <c r="O1083" s="8" t="s">
        <v>1165</v>
      </c>
      <c r="P1083" s="8" t="s">
        <v>1271</v>
      </c>
      <c r="Q1083" s="114" t="s">
        <v>1270</v>
      </c>
      <c r="R1083" s="114" t="s">
        <v>1270</v>
      </c>
      <c r="S1083" s="8"/>
    </row>
    <row r="1084" spans="1:19" ht="18" customHeight="1" x14ac:dyDescent="0.3">
      <c r="A1084" s="8" t="s">
        <v>1269</v>
      </c>
      <c r="B1084" s="8" t="s">
        <v>1270</v>
      </c>
      <c r="C1084" s="8" t="s">
        <v>1270</v>
      </c>
      <c r="D1084" s="8" t="s">
        <v>655</v>
      </c>
      <c r="E1084" s="8">
        <v>3</v>
      </c>
      <c r="F1084" s="8" t="s">
        <v>656</v>
      </c>
      <c r="G1084" s="8">
        <v>2</v>
      </c>
      <c r="H1084" s="8" t="s">
        <v>657</v>
      </c>
      <c r="I1084" s="8">
        <v>3</v>
      </c>
      <c r="J1084" s="8" t="s">
        <v>658</v>
      </c>
      <c r="K1084" s="8">
        <v>3</v>
      </c>
      <c r="L1084" s="8" t="s">
        <v>1214</v>
      </c>
      <c r="M1084" s="8">
        <v>3</v>
      </c>
      <c r="N1084" s="8" t="s">
        <v>371</v>
      </c>
      <c r="O1084" s="8" t="s">
        <v>1166</v>
      </c>
      <c r="P1084" s="8" t="s">
        <v>1271</v>
      </c>
      <c r="Q1084" s="114" t="s">
        <v>1270</v>
      </c>
      <c r="R1084" s="114" t="s">
        <v>1270</v>
      </c>
      <c r="S1084" s="8"/>
    </row>
    <row r="1085" spans="1:19" ht="18" customHeight="1" x14ac:dyDescent="0.3">
      <c r="A1085" s="8" t="s">
        <v>1269</v>
      </c>
      <c r="B1085" s="8" t="s">
        <v>1270</v>
      </c>
      <c r="C1085" s="8" t="s">
        <v>1270</v>
      </c>
      <c r="D1085" s="8" t="s">
        <v>655</v>
      </c>
      <c r="E1085" s="8">
        <v>3</v>
      </c>
      <c r="F1085" s="8" t="s">
        <v>656</v>
      </c>
      <c r="G1085" s="8">
        <v>2</v>
      </c>
      <c r="H1085" s="8" t="s">
        <v>657</v>
      </c>
      <c r="I1085" s="8">
        <v>3</v>
      </c>
      <c r="J1085" s="8" t="s">
        <v>658</v>
      </c>
      <c r="K1085" s="8">
        <v>3</v>
      </c>
      <c r="L1085" s="8" t="s">
        <v>1214</v>
      </c>
      <c r="M1085" s="8">
        <v>3</v>
      </c>
      <c r="N1085" s="8" t="s">
        <v>371</v>
      </c>
      <c r="O1085" s="8" t="s">
        <v>1167</v>
      </c>
      <c r="P1085" s="8" t="s">
        <v>1271</v>
      </c>
      <c r="Q1085" s="114" t="s">
        <v>1270</v>
      </c>
      <c r="R1085" s="114" t="s">
        <v>1270</v>
      </c>
      <c r="S1085" s="8"/>
    </row>
    <row r="1086" spans="1:19" ht="18" customHeight="1" x14ac:dyDescent="0.3">
      <c r="A1086" s="8" t="s">
        <v>1269</v>
      </c>
      <c r="B1086" s="8" t="s">
        <v>1270</v>
      </c>
      <c r="C1086" s="8" t="s">
        <v>1270</v>
      </c>
      <c r="D1086" s="8" t="s">
        <v>655</v>
      </c>
      <c r="E1086" s="8">
        <v>3</v>
      </c>
      <c r="F1086" s="8" t="s">
        <v>656</v>
      </c>
      <c r="G1086" s="8">
        <v>2</v>
      </c>
      <c r="H1086" s="8" t="s">
        <v>657</v>
      </c>
      <c r="I1086" s="8">
        <v>3</v>
      </c>
      <c r="J1086" s="8" t="s">
        <v>658</v>
      </c>
      <c r="K1086" s="8">
        <v>3</v>
      </c>
      <c r="L1086" s="8" t="s">
        <v>1214</v>
      </c>
      <c r="M1086" s="8">
        <v>3</v>
      </c>
      <c r="N1086" s="8" t="s">
        <v>371</v>
      </c>
      <c r="O1086" s="8" t="s">
        <v>1168</v>
      </c>
      <c r="P1086" s="8" t="s">
        <v>1271</v>
      </c>
      <c r="Q1086" s="114" t="s">
        <v>1270</v>
      </c>
      <c r="R1086" s="114" t="s">
        <v>1270</v>
      </c>
      <c r="S1086" s="8"/>
    </row>
    <row r="1087" spans="1:19" ht="18" customHeight="1" x14ac:dyDescent="0.3">
      <c r="A1087" s="8" t="s">
        <v>1269</v>
      </c>
      <c r="B1087" s="8" t="s">
        <v>1270</v>
      </c>
      <c r="C1087" s="8" t="s">
        <v>1270</v>
      </c>
      <c r="D1087" s="8" t="s">
        <v>655</v>
      </c>
      <c r="E1087" s="8">
        <v>3</v>
      </c>
      <c r="F1087" s="8" t="s">
        <v>656</v>
      </c>
      <c r="G1087" s="8">
        <v>2</v>
      </c>
      <c r="H1087" s="8" t="s">
        <v>657</v>
      </c>
      <c r="I1087" s="8">
        <v>3</v>
      </c>
      <c r="J1087" s="8" t="s">
        <v>658</v>
      </c>
      <c r="K1087" s="8">
        <v>3</v>
      </c>
      <c r="L1087" s="8" t="s">
        <v>1214</v>
      </c>
      <c r="M1087" s="8">
        <v>3</v>
      </c>
      <c r="N1087" s="8" t="s">
        <v>371</v>
      </c>
      <c r="O1087" s="8" t="s">
        <v>1169</v>
      </c>
      <c r="P1087" s="8" t="s">
        <v>1271</v>
      </c>
      <c r="Q1087" s="114" t="s">
        <v>1270</v>
      </c>
      <c r="R1087" s="114" t="s">
        <v>1270</v>
      </c>
      <c r="S1087" s="8"/>
    </row>
    <row r="1088" spans="1:19" ht="18" customHeight="1" x14ac:dyDescent="0.3">
      <c r="A1088" s="8" t="s">
        <v>1269</v>
      </c>
      <c r="B1088" s="8" t="s">
        <v>1270</v>
      </c>
      <c r="C1088" s="8" t="s">
        <v>1270</v>
      </c>
      <c r="D1088" s="8" t="s">
        <v>655</v>
      </c>
      <c r="E1088" s="8">
        <v>3</v>
      </c>
      <c r="F1088" s="8" t="s">
        <v>656</v>
      </c>
      <c r="G1088" s="8">
        <v>2</v>
      </c>
      <c r="H1088" s="8" t="s">
        <v>657</v>
      </c>
      <c r="I1088" s="8">
        <v>3</v>
      </c>
      <c r="J1088" s="8" t="s">
        <v>658</v>
      </c>
      <c r="K1088" s="8">
        <v>3</v>
      </c>
      <c r="L1088" s="8" t="s">
        <v>1214</v>
      </c>
      <c r="M1088" s="8">
        <v>3</v>
      </c>
      <c r="N1088" s="8" t="s">
        <v>371</v>
      </c>
      <c r="O1088" s="8" t="s">
        <v>1170</v>
      </c>
      <c r="P1088" s="8" t="s">
        <v>1271</v>
      </c>
      <c r="Q1088" s="114" t="s">
        <v>1270</v>
      </c>
      <c r="R1088" s="114" t="s">
        <v>1270</v>
      </c>
      <c r="S1088" s="8"/>
    </row>
    <row r="1089" spans="1:19" ht="18" customHeight="1" x14ac:dyDescent="0.3">
      <c r="A1089" s="8" t="s">
        <v>1269</v>
      </c>
      <c r="B1089" s="8" t="s">
        <v>1270</v>
      </c>
      <c r="C1089" s="8" t="s">
        <v>1270</v>
      </c>
      <c r="D1089" s="8" t="s">
        <v>655</v>
      </c>
      <c r="E1089" s="8">
        <v>3</v>
      </c>
      <c r="F1089" s="8" t="s">
        <v>656</v>
      </c>
      <c r="G1089" s="8">
        <v>2</v>
      </c>
      <c r="H1089" s="8" t="s">
        <v>657</v>
      </c>
      <c r="I1089" s="8">
        <v>3</v>
      </c>
      <c r="J1089" s="8" t="s">
        <v>658</v>
      </c>
      <c r="K1089" s="8">
        <v>3</v>
      </c>
      <c r="L1089" s="8" t="s">
        <v>1214</v>
      </c>
      <c r="M1089" s="8">
        <v>3</v>
      </c>
      <c r="N1089" s="8" t="s">
        <v>371</v>
      </c>
      <c r="O1089" s="8" t="s">
        <v>1171</v>
      </c>
      <c r="P1089" s="8" t="s">
        <v>1271</v>
      </c>
      <c r="Q1089" s="114" t="s">
        <v>1270</v>
      </c>
      <c r="R1089" s="114" t="s">
        <v>1270</v>
      </c>
      <c r="S1089" s="8"/>
    </row>
    <row r="1090" spans="1:19" ht="18" customHeight="1" x14ac:dyDescent="0.3">
      <c r="A1090" s="8" t="s">
        <v>1269</v>
      </c>
      <c r="B1090" s="8" t="s">
        <v>1270</v>
      </c>
      <c r="C1090" s="8" t="s">
        <v>1270</v>
      </c>
      <c r="D1090" s="8" t="s">
        <v>655</v>
      </c>
      <c r="E1090" s="8">
        <v>3</v>
      </c>
      <c r="F1090" s="8" t="s">
        <v>656</v>
      </c>
      <c r="G1090" s="8">
        <v>2</v>
      </c>
      <c r="H1090" s="8" t="s">
        <v>657</v>
      </c>
      <c r="I1090" s="8">
        <v>3</v>
      </c>
      <c r="J1090" s="8" t="s">
        <v>658</v>
      </c>
      <c r="K1090" s="8">
        <v>3</v>
      </c>
      <c r="L1090" s="8" t="s">
        <v>1214</v>
      </c>
      <c r="M1090" s="8">
        <v>3</v>
      </c>
      <c r="N1090" s="8" t="s">
        <v>371</v>
      </c>
      <c r="O1090" s="8" t="s">
        <v>1172</v>
      </c>
      <c r="P1090" s="8" t="s">
        <v>1271</v>
      </c>
      <c r="Q1090" s="114" t="s">
        <v>1270</v>
      </c>
      <c r="R1090" s="114" t="s">
        <v>1270</v>
      </c>
      <c r="S1090" s="8"/>
    </row>
    <row r="1091" spans="1:19" ht="18" customHeight="1" x14ac:dyDescent="0.3">
      <c r="A1091" s="8" t="s">
        <v>1269</v>
      </c>
      <c r="B1091" s="8" t="s">
        <v>1270</v>
      </c>
      <c r="C1091" s="8" t="s">
        <v>1270</v>
      </c>
      <c r="D1091" s="8" t="s">
        <v>655</v>
      </c>
      <c r="E1091" s="8">
        <v>3</v>
      </c>
      <c r="F1091" s="8" t="s">
        <v>656</v>
      </c>
      <c r="G1091" s="8">
        <v>2</v>
      </c>
      <c r="H1091" s="8" t="s">
        <v>657</v>
      </c>
      <c r="I1091" s="8">
        <v>3</v>
      </c>
      <c r="J1091" s="8" t="s">
        <v>658</v>
      </c>
      <c r="K1091" s="8">
        <v>3</v>
      </c>
      <c r="L1091" s="8" t="s">
        <v>1214</v>
      </c>
      <c r="M1091" s="8">
        <v>3</v>
      </c>
      <c r="N1091" s="8" t="s">
        <v>371</v>
      </c>
      <c r="O1091" s="8" t="s">
        <v>1173</v>
      </c>
      <c r="P1091" s="8" t="s">
        <v>1271</v>
      </c>
      <c r="Q1091" s="114" t="s">
        <v>1270</v>
      </c>
      <c r="R1091" s="114" t="s">
        <v>1270</v>
      </c>
      <c r="S1091" s="8"/>
    </row>
    <row r="1092" spans="1:19" ht="18" customHeight="1" x14ac:dyDescent="0.3">
      <c r="A1092" s="8" t="s">
        <v>1269</v>
      </c>
      <c r="B1092" s="8" t="s">
        <v>1270</v>
      </c>
      <c r="C1092" s="8" t="s">
        <v>1270</v>
      </c>
      <c r="D1092" s="8" t="s">
        <v>655</v>
      </c>
      <c r="E1092" s="8">
        <v>3</v>
      </c>
      <c r="F1092" s="8" t="s">
        <v>656</v>
      </c>
      <c r="G1092" s="8">
        <v>2</v>
      </c>
      <c r="H1092" s="8" t="s">
        <v>657</v>
      </c>
      <c r="I1092" s="8">
        <v>3</v>
      </c>
      <c r="J1092" s="8" t="s">
        <v>658</v>
      </c>
      <c r="K1092" s="8">
        <v>3</v>
      </c>
      <c r="L1092" s="8" t="s">
        <v>1214</v>
      </c>
      <c r="M1092" s="8">
        <v>3</v>
      </c>
      <c r="N1092" s="8" t="s">
        <v>371</v>
      </c>
      <c r="O1092" s="8" t="s">
        <v>1174</v>
      </c>
      <c r="P1092" s="8" t="s">
        <v>1271</v>
      </c>
      <c r="Q1092" s="114" t="s">
        <v>1270</v>
      </c>
      <c r="R1092" s="114" t="s">
        <v>1270</v>
      </c>
      <c r="S1092" s="8"/>
    </row>
    <row r="1093" spans="1:19" ht="18" customHeight="1" x14ac:dyDescent="0.3">
      <c r="A1093" s="8" t="s">
        <v>1269</v>
      </c>
      <c r="B1093" s="8" t="s">
        <v>1270</v>
      </c>
      <c r="C1093" s="8" t="s">
        <v>1270</v>
      </c>
      <c r="D1093" s="8" t="s">
        <v>655</v>
      </c>
      <c r="E1093" s="8">
        <v>3</v>
      </c>
      <c r="F1093" s="8" t="s">
        <v>656</v>
      </c>
      <c r="G1093" s="8">
        <v>2</v>
      </c>
      <c r="H1093" s="8" t="s">
        <v>657</v>
      </c>
      <c r="I1093" s="8">
        <v>3</v>
      </c>
      <c r="J1093" s="8" t="s">
        <v>658</v>
      </c>
      <c r="K1093" s="8">
        <v>3</v>
      </c>
      <c r="L1093" s="8" t="s">
        <v>1214</v>
      </c>
      <c r="M1093" s="8">
        <v>3</v>
      </c>
      <c r="N1093" s="8" t="s">
        <v>371</v>
      </c>
      <c r="O1093" s="8" t="s">
        <v>1175</v>
      </c>
      <c r="P1093" s="8" t="s">
        <v>1271</v>
      </c>
      <c r="Q1093" s="114" t="s">
        <v>1270</v>
      </c>
      <c r="R1093" s="114" t="s">
        <v>1270</v>
      </c>
      <c r="S1093" s="8"/>
    </row>
    <row r="1094" spans="1:19" ht="18" customHeight="1" x14ac:dyDescent="0.3">
      <c r="A1094" s="8" t="s">
        <v>1269</v>
      </c>
      <c r="B1094" s="8" t="s">
        <v>1270</v>
      </c>
      <c r="C1094" s="8" t="s">
        <v>1270</v>
      </c>
      <c r="D1094" s="8" t="s">
        <v>655</v>
      </c>
      <c r="E1094" s="8">
        <v>3</v>
      </c>
      <c r="F1094" s="8" t="s">
        <v>656</v>
      </c>
      <c r="G1094" s="8">
        <v>2</v>
      </c>
      <c r="H1094" s="8" t="s">
        <v>657</v>
      </c>
      <c r="I1094" s="8">
        <v>3</v>
      </c>
      <c r="J1094" s="8" t="s">
        <v>658</v>
      </c>
      <c r="K1094" s="8">
        <v>3</v>
      </c>
      <c r="L1094" s="8" t="s">
        <v>1214</v>
      </c>
      <c r="M1094" s="8">
        <v>3</v>
      </c>
      <c r="N1094" s="8" t="s">
        <v>371</v>
      </c>
      <c r="O1094" s="8" t="s">
        <v>1176</v>
      </c>
      <c r="P1094" s="8" t="s">
        <v>1271</v>
      </c>
      <c r="Q1094" s="114" t="s">
        <v>1270</v>
      </c>
      <c r="R1094" s="114" t="s">
        <v>1270</v>
      </c>
      <c r="S1094" s="8"/>
    </row>
    <row r="1095" spans="1:19" ht="18" customHeight="1" x14ac:dyDescent="0.3">
      <c r="A1095" s="8" t="s">
        <v>1269</v>
      </c>
      <c r="B1095" s="8" t="s">
        <v>1270</v>
      </c>
      <c r="C1095" s="8" t="s">
        <v>1270</v>
      </c>
      <c r="D1095" s="8" t="s">
        <v>655</v>
      </c>
      <c r="E1095" s="8">
        <v>3</v>
      </c>
      <c r="F1095" s="8" t="s">
        <v>656</v>
      </c>
      <c r="G1095" s="8">
        <v>2</v>
      </c>
      <c r="H1095" s="8" t="s">
        <v>657</v>
      </c>
      <c r="I1095" s="8">
        <v>3</v>
      </c>
      <c r="J1095" s="8" t="s">
        <v>658</v>
      </c>
      <c r="K1095" s="8">
        <v>3</v>
      </c>
      <c r="L1095" s="8" t="s">
        <v>1214</v>
      </c>
      <c r="M1095" s="8">
        <v>3</v>
      </c>
      <c r="N1095" s="8" t="s">
        <v>371</v>
      </c>
      <c r="O1095" s="8" t="s">
        <v>1180</v>
      </c>
      <c r="P1095" s="8" t="s">
        <v>1271</v>
      </c>
      <c r="Q1095" s="114" t="s">
        <v>1270</v>
      </c>
      <c r="R1095" s="114" t="s">
        <v>1270</v>
      </c>
      <c r="S1095" s="8"/>
    </row>
    <row r="1096" spans="1:19" ht="18" customHeight="1" x14ac:dyDescent="0.3">
      <c r="A1096" s="8" t="s">
        <v>1269</v>
      </c>
      <c r="B1096" s="8" t="s">
        <v>1270</v>
      </c>
      <c r="C1096" s="8" t="s">
        <v>1270</v>
      </c>
      <c r="D1096" s="8" t="s">
        <v>655</v>
      </c>
      <c r="E1096" s="8">
        <v>3</v>
      </c>
      <c r="F1096" s="8" t="s">
        <v>656</v>
      </c>
      <c r="G1096" s="8">
        <v>2</v>
      </c>
      <c r="H1096" s="8" t="s">
        <v>657</v>
      </c>
      <c r="I1096" s="8">
        <v>3</v>
      </c>
      <c r="J1096" s="8" t="s">
        <v>658</v>
      </c>
      <c r="K1096" s="8">
        <v>3</v>
      </c>
      <c r="L1096" s="8" t="s">
        <v>1214</v>
      </c>
      <c r="M1096" s="8">
        <v>3</v>
      </c>
      <c r="N1096" s="8" t="s">
        <v>371</v>
      </c>
      <c r="O1096" s="8" t="s">
        <v>1181</v>
      </c>
      <c r="P1096" s="8" t="s">
        <v>1271</v>
      </c>
      <c r="Q1096" s="114" t="s">
        <v>1270</v>
      </c>
      <c r="R1096" s="114" t="s">
        <v>1270</v>
      </c>
      <c r="S1096" s="8"/>
    </row>
    <row r="1097" spans="1:19" ht="18" customHeight="1" x14ac:dyDescent="0.3">
      <c r="A1097" s="8" t="s">
        <v>1269</v>
      </c>
      <c r="B1097" s="8" t="s">
        <v>1270</v>
      </c>
      <c r="C1097" s="8" t="s">
        <v>1270</v>
      </c>
      <c r="D1097" s="8" t="s">
        <v>655</v>
      </c>
      <c r="E1097" s="8">
        <v>3</v>
      </c>
      <c r="F1097" s="8" t="s">
        <v>656</v>
      </c>
      <c r="G1097" s="8">
        <v>2</v>
      </c>
      <c r="H1097" s="8" t="s">
        <v>657</v>
      </c>
      <c r="I1097" s="8">
        <v>3</v>
      </c>
      <c r="J1097" s="8" t="s">
        <v>658</v>
      </c>
      <c r="K1097" s="8">
        <v>3</v>
      </c>
      <c r="L1097" s="8" t="s">
        <v>1214</v>
      </c>
      <c r="M1097" s="8">
        <v>3</v>
      </c>
      <c r="N1097" s="8" t="s">
        <v>371</v>
      </c>
      <c r="O1097" s="8" t="s">
        <v>1182</v>
      </c>
      <c r="P1097" s="8" t="s">
        <v>1271</v>
      </c>
      <c r="Q1097" s="114" t="s">
        <v>1270</v>
      </c>
      <c r="R1097" s="114" t="s">
        <v>1270</v>
      </c>
      <c r="S1097" s="8"/>
    </row>
    <row r="1098" spans="1:19" ht="18" customHeight="1" x14ac:dyDescent="0.3">
      <c r="A1098" s="8" t="s">
        <v>1269</v>
      </c>
      <c r="B1098" s="8" t="s">
        <v>1270</v>
      </c>
      <c r="C1098" s="8" t="s">
        <v>1270</v>
      </c>
      <c r="D1098" s="8" t="s">
        <v>655</v>
      </c>
      <c r="E1098" s="8">
        <v>3</v>
      </c>
      <c r="F1098" s="8" t="s">
        <v>656</v>
      </c>
      <c r="G1098" s="8">
        <v>2</v>
      </c>
      <c r="H1098" s="8" t="s">
        <v>657</v>
      </c>
      <c r="I1098" s="8">
        <v>3</v>
      </c>
      <c r="J1098" s="8" t="s">
        <v>658</v>
      </c>
      <c r="K1098" s="8">
        <v>3</v>
      </c>
      <c r="L1098" s="8" t="s">
        <v>1214</v>
      </c>
      <c r="M1098" s="8">
        <v>3</v>
      </c>
      <c r="N1098" s="8" t="s">
        <v>371</v>
      </c>
      <c r="O1098" s="8" t="s">
        <v>1183</v>
      </c>
      <c r="P1098" s="8" t="s">
        <v>1271</v>
      </c>
      <c r="Q1098" s="114" t="s">
        <v>1270</v>
      </c>
      <c r="R1098" s="114" t="s">
        <v>1270</v>
      </c>
      <c r="S1098" s="8"/>
    </row>
    <row r="1099" spans="1:19" ht="18" customHeight="1" x14ac:dyDescent="0.3">
      <c r="A1099" s="8" t="s">
        <v>1269</v>
      </c>
      <c r="B1099" s="8" t="s">
        <v>1270</v>
      </c>
      <c r="C1099" s="8" t="s">
        <v>1270</v>
      </c>
      <c r="D1099" s="8" t="s">
        <v>655</v>
      </c>
      <c r="E1099" s="8">
        <v>3</v>
      </c>
      <c r="F1099" s="8" t="s">
        <v>656</v>
      </c>
      <c r="G1099" s="8">
        <v>2</v>
      </c>
      <c r="H1099" s="8" t="s">
        <v>657</v>
      </c>
      <c r="I1099" s="8">
        <v>3</v>
      </c>
      <c r="J1099" s="8" t="s">
        <v>658</v>
      </c>
      <c r="K1099" s="8">
        <v>3</v>
      </c>
      <c r="L1099" s="8" t="s">
        <v>1214</v>
      </c>
      <c r="M1099" s="8">
        <v>3</v>
      </c>
      <c r="N1099" s="8" t="s">
        <v>78</v>
      </c>
      <c r="O1099" s="8" t="s">
        <v>1097</v>
      </c>
      <c r="P1099" s="8" t="s">
        <v>1271</v>
      </c>
      <c r="Q1099" s="114" t="s">
        <v>1270</v>
      </c>
      <c r="R1099" s="114" t="s">
        <v>1270</v>
      </c>
      <c r="S1099" s="8"/>
    </row>
    <row r="1100" spans="1:19" ht="18" customHeight="1" x14ac:dyDescent="0.3">
      <c r="A1100" s="8" t="s">
        <v>1269</v>
      </c>
      <c r="B1100" s="8" t="s">
        <v>1270</v>
      </c>
      <c r="C1100" s="8" t="s">
        <v>1270</v>
      </c>
      <c r="D1100" s="8" t="s">
        <v>655</v>
      </c>
      <c r="E1100" s="8">
        <v>3</v>
      </c>
      <c r="F1100" s="8" t="s">
        <v>656</v>
      </c>
      <c r="G1100" s="8">
        <v>2</v>
      </c>
      <c r="H1100" s="8" t="s">
        <v>657</v>
      </c>
      <c r="I1100" s="8">
        <v>3</v>
      </c>
      <c r="J1100" s="8" t="s">
        <v>658</v>
      </c>
      <c r="K1100" s="8">
        <v>3</v>
      </c>
      <c r="L1100" s="8" t="s">
        <v>1214</v>
      </c>
      <c r="M1100" s="8">
        <v>3</v>
      </c>
      <c r="N1100" s="8" t="s">
        <v>78</v>
      </c>
      <c r="O1100" s="8" t="s">
        <v>1112</v>
      </c>
      <c r="P1100" s="8" t="s">
        <v>1271</v>
      </c>
      <c r="Q1100" s="114" t="s">
        <v>1270</v>
      </c>
      <c r="R1100" s="114" t="s">
        <v>1270</v>
      </c>
      <c r="S1100" s="8"/>
    </row>
    <row r="1101" spans="1:19" ht="18" customHeight="1" x14ac:dyDescent="0.3">
      <c r="A1101" s="8" t="s">
        <v>1269</v>
      </c>
      <c r="B1101" s="8" t="s">
        <v>1270</v>
      </c>
      <c r="C1101" s="8" t="s">
        <v>1270</v>
      </c>
      <c r="D1101" s="8" t="s">
        <v>655</v>
      </c>
      <c r="E1101" s="8">
        <v>3</v>
      </c>
      <c r="F1101" s="8" t="s">
        <v>656</v>
      </c>
      <c r="G1101" s="8">
        <v>2</v>
      </c>
      <c r="H1101" s="8" t="s">
        <v>657</v>
      </c>
      <c r="I1101" s="8">
        <v>3</v>
      </c>
      <c r="J1101" s="8" t="s">
        <v>658</v>
      </c>
      <c r="K1101" s="8">
        <v>3</v>
      </c>
      <c r="L1101" s="8" t="s">
        <v>1214</v>
      </c>
      <c r="M1101" s="8">
        <v>3</v>
      </c>
      <c r="N1101" s="8" t="s">
        <v>78</v>
      </c>
      <c r="O1101" s="8" t="s">
        <v>1113</v>
      </c>
      <c r="P1101" s="8" t="s">
        <v>1271</v>
      </c>
      <c r="Q1101" s="114" t="s">
        <v>1270</v>
      </c>
      <c r="R1101" s="114" t="s">
        <v>1270</v>
      </c>
      <c r="S1101" s="8"/>
    </row>
    <row r="1102" spans="1:19" ht="18" customHeight="1" x14ac:dyDescent="0.3">
      <c r="A1102" s="8" t="s">
        <v>1269</v>
      </c>
      <c r="B1102" s="8" t="s">
        <v>1270</v>
      </c>
      <c r="C1102" s="8" t="s">
        <v>1270</v>
      </c>
      <c r="D1102" s="8" t="s">
        <v>655</v>
      </c>
      <c r="E1102" s="8">
        <v>3</v>
      </c>
      <c r="F1102" s="8" t="s">
        <v>656</v>
      </c>
      <c r="G1102" s="8">
        <v>2</v>
      </c>
      <c r="H1102" s="8" t="s">
        <v>657</v>
      </c>
      <c r="I1102" s="8">
        <v>3</v>
      </c>
      <c r="J1102" s="8" t="s">
        <v>658</v>
      </c>
      <c r="K1102" s="8">
        <v>3</v>
      </c>
      <c r="L1102" s="8" t="s">
        <v>1214</v>
      </c>
      <c r="M1102" s="8">
        <v>3</v>
      </c>
      <c r="N1102" s="8" t="s">
        <v>78</v>
      </c>
      <c r="O1102" s="8" t="s">
        <v>1114</v>
      </c>
      <c r="P1102" s="8" t="s">
        <v>1271</v>
      </c>
      <c r="Q1102" s="114" t="s">
        <v>1270</v>
      </c>
      <c r="R1102" s="114" t="s">
        <v>1270</v>
      </c>
      <c r="S1102" s="8"/>
    </row>
    <row r="1103" spans="1:19" ht="18" customHeight="1" x14ac:dyDescent="0.3">
      <c r="A1103" s="8" t="s">
        <v>1269</v>
      </c>
      <c r="B1103" s="8" t="s">
        <v>1270</v>
      </c>
      <c r="C1103" s="8" t="s">
        <v>1270</v>
      </c>
      <c r="D1103" s="8" t="s">
        <v>655</v>
      </c>
      <c r="E1103" s="8">
        <v>3</v>
      </c>
      <c r="F1103" s="8" t="s">
        <v>656</v>
      </c>
      <c r="G1103" s="8">
        <v>2</v>
      </c>
      <c r="H1103" s="8" t="s">
        <v>657</v>
      </c>
      <c r="I1103" s="8">
        <v>3</v>
      </c>
      <c r="J1103" s="8" t="s">
        <v>658</v>
      </c>
      <c r="K1103" s="8">
        <v>3</v>
      </c>
      <c r="L1103" s="8" t="s">
        <v>1214</v>
      </c>
      <c r="M1103" s="8">
        <v>3</v>
      </c>
      <c r="N1103" s="8" t="s">
        <v>78</v>
      </c>
      <c r="O1103" s="8" t="s">
        <v>1115</v>
      </c>
      <c r="P1103" s="8" t="s">
        <v>1271</v>
      </c>
      <c r="Q1103" s="114" t="s">
        <v>1270</v>
      </c>
      <c r="R1103" s="114" t="s">
        <v>1270</v>
      </c>
      <c r="S1103" s="8"/>
    </row>
    <row r="1104" spans="1:19" ht="18" customHeight="1" x14ac:dyDescent="0.3">
      <c r="A1104" s="8" t="s">
        <v>1269</v>
      </c>
      <c r="B1104" s="8" t="s">
        <v>1270</v>
      </c>
      <c r="C1104" s="8" t="s">
        <v>1270</v>
      </c>
      <c r="D1104" s="8" t="s">
        <v>655</v>
      </c>
      <c r="E1104" s="8">
        <v>3</v>
      </c>
      <c r="F1104" s="8" t="s">
        <v>656</v>
      </c>
      <c r="G1104" s="8">
        <v>2</v>
      </c>
      <c r="H1104" s="8" t="s">
        <v>657</v>
      </c>
      <c r="I1104" s="8">
        <v>3</v>
      </c>
      <c r="J1104" s="8" t="s">
        <v>658</v>
      </c>
      <c r="K1104" s="8">
        <v>3</v>
      </c>
      <c r="L1104" s="8" t="s">
        <v>1214</v>
      </c>
      <c r="M1104" s="8">
        <v>3</v>
      </c>
      <c r="N1104" s="8" t="s">
        <v>78</v>
      </c>
      <c r="O1104" s="8" t="s">
        <v>1116</v>
      </c>
      <c r="P1104" s="8" t="s">
        <v>1271</v>
      </c>
      <c r="Q1104" s="114" t="s">
        <v>1270</v>
      </c>
      <c r="R1104" s="114" t="s">
        <v>1270</v>
      </c>
      <c r="S1104" s="8"/>
    </row>
    <row r="1105" spans="1:19" ht="18" customHeight="1" x14ac:dyDescent="0.3">
      <c r="A1105" s="8" t="s">
        <v>1269</v>
      </c>
      <c r="B1105" s="8" t="s">
        <v>1270</v>
      </c>
      <c r="C1105" s="8" t="s">
        <v>1270</v>
      </c>
      <c r="D1105" s="8" t="s">
        <v>655</v>
      </c>
      <c r="E1105" s="8">
        <v>3</v>
      </c>
      <c r="F1105" s="8" t="s">
        <v>656</v>
      </c>
      <c r="G1105" s="8">
        <v>2</v>
      </c>
      <c r="H1105" s="8" t="s">
        <v>657</v>
      </c>
      <c r="I1105" s="8">
        <v>3</v>
      </c>
      <c r="J1105" s="8" t="s">
        <v>658</v>
      </c>
      <c r="K1105" s="8">
        <v>3</v>
      </c>
      <c r="L1105" s="8" t="s">
        <v>1214</v>
      </c>
      <c r="M1105" s="8">
        <v>3</v>
      </c>
      <c r="N1105" s="8" t="s">
        <v>78</v>
      </c>
      <c r="O1105" s="8" t="s">
        <v>1117</v>
      </c>
      <c r="P1105" s="8" t="s">
        <v>1271</v>
      </c>
      <c r="Q1105" s="114" t="s">
        <v>1270</v>
      </c>
      <c r="R1105" s="114" t="s">
        <v>1270</v>
      </c>
      <c r="S1105" s="8"/>
    </row>
    <row r="1106" spans="1:19" ht="18" customHeight="1" x14ac:dyDescent="0.3">
      <c r="A1106" s="8" t="s">
        <v>1269</v>
      </c>
      <c r="B1106" s="8" t="s">
        <v>1270</v>
      </c>
      <c r="C1106" s="8" t="s">
        <v>1270</v>
      </c>
      <c r="D1106" s="8" t="s">
        <v>655</v>
      </c>
      <c r="E1106" s="8">
        <v>3</v>
      </c>
      <c r="F1106" s="8" t="s">
        <v>656</v>
      </c>
      <c r="G1106" s="8">
        <v>2</v>
      </c>
      <c r="H1106" s="8" t="s">
        <v>657</v>
      </c>
      <c r="I1106" s="8">
        <v>3</v>
      </c>
      <c r="J1106" s="8" t="s">
        <v>658</v>
      </c>
      <c r="K1106" s="8">
        <v>3</v>
      </c>
      <c r="L1106" s="8" t="s">
        <v>1214</v>
      </c>
      <c r="M1106" s="8">
        <v>3</v>
      </c>
      <c r="N1106" s="8" t="s">
        <v>78</v>
      </c>
      <c r="O1106" s="8" t="s">
        <v>1119</v>
      </c>
      <c r="P1106" s="8" t="s">
        <v>1271</v>
      </c>
      <c r="Q1106" s="114" t="s">
        <v>1270</v>
      </c>
      <c r="R1106" s="114" t="s">
        <v>1270</v>
      </c>
      <c r="S1106" s="8"/>
    </row>
    <row r="1107" spans="1:19" ht="18" customHeight="1" x14ac:dyDescent="0.3">
      <c r="A1107" s="8" t="s">
        <v>1269</v>
      </c>
      <c r="B1107" s="8" t="s">
        <v>1270</v>
      </c>
      <c r="C1107" s="8" t="s">
        <v>1270</v>
      </c>
      <c r="D1107" s="8" t="s">
        <v>655</v>
      </c>
      <c r="E1107" s="8">
        <v>3</v>
      </c>
      <c r="F1107" s="8" t="s">
        <v>656</v>
      </c>
      <c r="G1107" s="8">
        <v>2</v>
      </c>
      <c r="H1107" s="8" t="s">
        <v>657</v>
      </c>
      <c r="I1107" s="8">
        <v>3</v>
      </c>
      <c r="J1107" s="8" t="s">
        <v>658</v>
      </c>
      <c r="K1107" s="8">
        <v>3</v>
      </c>
      <c r="L1107" s="8" t="s">
        <v>1214</v>
      </c>
      <c r="M1107" s="8">
        <v>3</v>
      </c>
      <c r="N1107" s="8" t="s">
        <v>78</v>
      </c>
      <c r="O1107" s="8" t="s">
        <v>1120</v>
      </c>
      <c r="P1107" s="8" t="s">
        <v>1271</v>
      </c>
      <c r="Q1107" s="114" t="s">
        <v>1270</v>
      </c>
      <c r="R1107" s="114" t="s">
        <v>1270</v>
      </c>
      <c r="S1107" s="8"/>
    </row>
    <row r="1108" spans="1:19" ht="18" customHeight="1" x14ac:dyDescent="0.3">
      <c r="A1108" s="8" t="s">
        <v>1269</v>
      </c>
      <c r="B1108" s="8" t="s">
        <v>1270</v>
      </c>
      <c r="C1108" s="8" t="s">
        <v>1270</v>
      </c>
      <c r="D1108" s="8" t="s">
        <v>655</v>
      </c>
      <c r="E1108" s="8">
        <v>3</v>
      </c>
      <c r="F1108" s="8" t="s">
        <v>656</v>
      </c>
      <c r="G1108" s="8">
        <v>2</v>
      </c>
      <c r="H1108" s="8" t="s">
        <v>657</v>
      </c>
      <c r="I1108" s="8">
        <v>3</v>
      </c>
      <c r="J1108" s="8" t="s">
        <v>658</v>
      </c>
      <c r="K1108" s="8">
        <v>3</v>
      </c>
      <c r="L1108" s="8" t="s">
        <v>1214</v>
      </c>
      <c r="M1108" s="8">
        <v>3</v>
      </c>
      <c r="N1108" s="8" t="s">
        <v>78</v>
      </c>
      <c r="O1108" s="8" t="s">
        <v>1121</v>
      </c>
      <c r="P1108" s="8" t="s">
        <v>1271</v>
      </c>
      <c r="Q1108" s="114" t="s">
        <v>1270</v>
      </c>
      <c r="R1108" s="114" t="s">
        <v>1270</v>
      </c>
      <c r="S1108" s="8"/>
    </row>
    <row r="1109" spans="1:19" ht="18" customHeight="1" x14ac:dyDescent="0.3">
      <c r="A1109" s="8" t="s">
        <v>1269</v>
      </c>
      <c r="B1109" s="8" t="s">
        <v>1270</v>
      </c>
      <c r="C1109" s="8" t="s">
        <v>1270</v>
      </c>
      <c r="D1109" s="8" t="s">
        <v>655</v>
      </c>
      <c r="E1109" s="8">
        <v>3</v>
      </c>
      <c r="F1109" s="8" t="s">
        <v>656</v>
      </c>
      <c r="G1109" s="8">
        <v>2</v>
      </c>
      <c r="H1109" s="8" t="s">
        <v>657</v>
      </c>
      <c r="I1109" s="8">
        <v>3</v>
      </c>
      <c r="J1109" s="8" t="s">
        <v>658</v>
      </c>
      <c r="K1109" s="8">
        <v>3</v>
      </c>
      <c r="L1109" s="8" t="s">
        <v>1214</v>
      </c>
      <c r="M1109" s="8">
        <v>3</v>
      </c>
      <c r="N1109" s="8" t="s">
        <v>78</v>
      </c>
      <c r="O1109" s="8" t="s">
        <v>1122</v>
      </c>
      <c r="P1109" s="8" t="s">
        <v>1271</v>
      </c>
      <c r="Q1109" s="114" t="s">
        <v>1270</v>
      </c>
      <c r="R1109" s="114" t="s">
        <v>1270</v>
      </c>
      <c r="S1109" s="8"/>
    </row>
    <row r="1110" spans="1:19" ht="18" customHeight="1" x14ac:dyDescent="0.3">
      <c r="A1110" s="8" t="s">
        <v>1269</v>
      </c>
      <c r="B1110" s="8" t="s">
        <v>1270</v>
      </c>
      <c r="C1110" s="8" t="s">
        <v>1270</v>
      </c>
      <c r="D1110" s="8" t="s">
        <v>655</v>
      </c>
      <c r="E1110" s="8">
        <v>3</v>
      </c>
      <c r="F1110" s="8" t="s">
        <v>656</v>
      </c>
      <c r="G1110" s="8">
        <v>2</v>
      </c>
      <c r="H1110" s="8" t="s">
        <v>657</v>
      </c>
      <c r="I1110" s="8">
        <v>3</v>
      </c>
      <c r="J1110" s="8" t="s">
        <v>658</v>
      </c>
      <c r="K1110" s="8">
        <v>3</v>
      </c>
      <c r="L1110" s="8" t="s">
        <v>1214</v>
      </c>
      <c r="M1110" s="8">
        <v>3</v>
      </c>
      <c r="N1110" s="8" t="s">
        <v>78</v>
      </c>
      <c r="O1110" s="8" t="s">
        <v>1123</v>
      </c>
      <c r="P1110" s="8" t="s">
        <v>1271</v>
      </c>
      <c r="Q1110" s="114" t="s">
        <v>1270</v>
      </c>
      <c r="R1110" s="114" t="s">
        <v>1270</v>
      </c>
      <c r="S1110" s="8"/>
    </row>
    <row r="1111" spans="1:19" ht="18" customHeight="1" x14ac:dyDescent="0.3">
      <c r="A1111" s="8" t="s">
        <v>1269</v>
      </c>
      <c r="B1111" s="8" t="s">
        <v>1270</v>
      </c>
      <c r="C1111" s="8" t="s">
        <v>1270</v>
      </c>
      <c r="D1111" s="8" t="s">
        <v>655</v>
      </c>
      <c r="E1111" s="8">
        <v>3</v>
      </c>
      <c r="F1111" s="8" t="s">
        <v>656</v>
      </c>
      <c r="G1111" s="8">
        <v>2</v>
      </c>
      <c r="H1111" s="8" t="s">
        <v>657</v>
      </c>
      <c r="I1111" s="8">
        <v>3</v>
      </c>
      <c r="J1111" s="8" t="s">
        <v>658</v>
      </c>
      <c r="K1111" s="8">
        <v>3</v>
      </c>
      <c r="L1111" s="8" t="s">
        <v>1214</v>
      </c>
      <c r="M1111" s="8">
        <v>3</v>
      </c>
      <c r="N1111" s="8" t="s">
        <v>78</v>
      </c>
      <c r="O1111" s="8" t="s">
        <v>1124</v>
      </c>
      <c r="P1111" s="8" t="s">
        <v>1271</v>
      </c>
      <c r="Q1111" s="114" t="s">
        <v>1270</v>
      </c>
      <c r="R1111" s="114" t="s">
        <v>1270</v>
      </c>
      <c r="S1111" s="8"/>
    </row>
    <row r="1112" spans="1:19" ht="18" customHeight="1" x14ac:dyDescent="0.3">
      <c r="A1112" s="8" t="s">
        <v>1269</v>
      </c>
      <c r="B1112" s="8" t="s">
        <v>1270</v>
      </c>
      <c r="C1112" s="8" t="s">
        <v>1270</v>
      </c>
      <c r="D1112" s="8" t="s">
        <v>655</v>
      </c>
      <c r="E1112" s="8">
        <v>3</v>
      </c>
      <c r="F1112" s="8" t="s">
        <v>656</v>
      </c>
      <c r="G1112" s="8">
        <v>2</v>
      </c>
      <c r="H1112" s="8" t="s">
        <v>657</v>
      </c>
      <c r="I1112" s="8">
        <v>3</v>
      </c>
      <c r="J1112" s="8" t="s">
        <v>658</v>
      </c>
      <c r="K1112" s="8">
        <v>3</v>
      </c>
      <c r="L1112" s="8" t="s">
        <v>1214</v>
      </c>
      <c r="M1112" s="8">
        <v>3</v>
      </c>
      <c r="N1112" s="8" t="s">
        <v>78</v>
      </c>
      <c r="O1112" s="8" t="s">
        <v>1129</v>
      </c>
      <c r="P1112" s="8" t="s">
        <v>1271</v>
      </c>
      <c r="Q1112" s="114" t="s">
        <v>1270</v>
      </c>
      <c r="R1112" s="114" t="s">
        <v>1270</v>
      </c>
      <c r="S1112" s="8"/>
    </row>
    <row r="1113" spans="1:19" ht="18" customHeight="1" x14ac:dyDescent="0.3">
      <c r="A1113" s="8" t="s">
        <v>1269</v>
      </c>
      <c r="B1113" s="8" t="s">
        <v>1270</v>
      </c>
      <c r="C1113" s="8" t="s">
        <v>1270</v>
      </c>
      <c r="D1113" s="8" t="s">
        <v>655</v>
      </c>
      <c r="E1113" s="8">
        <v>3</v>
      </c>
      <c r="F1113" s="8" t="s">
        <v>656</v>
      </c>
      <c r="G1113" s="8">
        <v>2</v>
      </c>
      <c r="H1113" s="8" t="s">
        <v>657</v>
      </c>
      <c r="I1113" s="8">
        <v>3</v>
      </c>
      <c r="J1113" s="8" t="s">
        <v>658</v>
      </c>
      <c r="K1113" s="8">
        <v>3</v>
      </c>
      <c r="L1113" s="8" t="s">
        <v>1214</v>
      </c>
      <c r="M1113" s="8">
        <v>3</v>
      </c>
      <c r="N1113" s="8" t="s">
        <v>78</v>
      </c>
      <c r="O1113" s="8" t="s">
        <v>1133</v>
      </c>
      <c r="P1113" s="8" t="s">
        <v>1271</v>
      </c>
      <c r="Q1113" s="114" t="s">
        <v>1270</v>
      </c>
      <c r="R1113" s="114" t="s">
        <v>1270</v>
      </c>
      <c r="S1113" s="8"/>
    </row>
    <row r="1114" spans="1:19" ht="18" customHeight="1" x14ac:dyDescent="0.3">
      <c r="A1114" s="8" t="s">
        <v>1269</v>
      </c>
      <c r="B1114" s="8" t="s">
        <v>1270</v>
      </c>
      <c r="C1114" s="8" t="s">
        <v>1270</v>
      </c>
      <c r="D1114" s="8" t="s">
        <v>655</v>
      </c>
      <c r="E1114" s="8">
        <v>3</v>
      </c>
      <c r="F1114" s="8" t="s">
        <v>656</v>
      </c>
      <c r="G1114" s="8">
        <v>2</v>
      </c>
      <c r="H1114" s="8" t="s">
        <v>657</v>
      </c>
      <c r="I1114" s="8">
        <v>3</v>
      </c>
      <c r="J1114" s="8" t="s">
        <v>658</v>
      </c>
      <c r="K1114" s="8">
        <v>3</v>
      </c>
      <c r="L1114" s="8" t="s">
        <v>1214</v>
      </c>
      <c r="M1114" s="8">
        <v>3</v>
      </c>
      <c r="N1114" s="8" t="s">
        <v>78</v>
      </c>
      <c r="O1114" s="8" t="s">
        <v>1134</v>
      </c>
      <c r="P1114" s="8" t="s">
        <v>1271</v>
      </c>
      <c r="Q1114" s="114" t="s">
        <v>1270</v>
      </c>
      <c r="R1114" s="114" t="s">
        <v>1270</v>
      </c>
      <c r="S1114" s="8"/>
    </row>
    <row r="1115" spans="1:19" ht="18" customHeight="1" x14ac:dyDescent="0.3">
      <c r="A1115" s="8" t="s">
        <v>1269</v>
      </c>
      <c r="B1115" s="8" t="s">
        <v>1270</v>
      </c>
      <c r="C1115" s="8" t="s">
        <v>1270</v>
      </c>
      <c r="D1115" s="8" t="s">
        <v>655</v>
      </c>
      <c r="E1115" s="8">
        <v>3</v>
      </c>
      <c r="F1115" s="8" t="s">
        <v>656</v>
      </c>
      <c r="G1115" s="8">
        <v>2</v>
      </c>
      <c r="H1115" s="8" t="s">
        <v>657</v>
      </c>
      <c r="I1115" s="8">
        <v>3</v>
      </c>
      <c r="J1115" s="8" t="s">
        <v>658</v>
      </c>
      <c r="K1115" s="8">
        <v>3</v>
      </c>
      <c r="L1115" s="8" t="s">
        <v>1214</v>
      </c>
      <c r="M1115" s="8">
        <v>3</v>
      </c>
      <c r="N1115" s="8" t="s">
        <v>78</v>
      </c>
      <c r="O1115" s="8" t="s">
        <v>1135</v>
      </c>
      <c r="P1115" s="8" t="s">
        <v>1271</v>
      </c>
      <c r="Q1115" s="114" t="s">
        <v>1270</v>
      </c>
      <c r="R1115" s="114" t="s">
        <v>1270</v>
      </c>
      <c r="S1115" s="8"/>
    </row>
    <row r="1116" spans="1:19" ht="18" customHeight="1" x14ac:dyDescent="0.3">
      <c r="A1116" s="8" t="s">
        <v>1269</v>
      </c>
      <c r="B1116" s="8" t="s">
        <v>1270</v>
      </c>
      <c r="C1116" s="8" t="s">
        <v>1270</v>
      </c>
      <c r="D1116" s="8" t="s">
        <v>655</v>
      </c>
      <c r="E1116" s="8">
        <v>3</v>
      </c>
      <c r="F1116" s="8" t="s">
        <v>656</v>
      </c>
      <c r="G1116" s="8">
        <v>2</v>
      </c>
      <c r="H1116" s="8" t="s">
        <v>657</v>
      </c>
      <c r="I1116" s="8">
        <v>3</v>
      </c>
      <c r="J1116" s="8" t="s">
        <v>658</v>
      </c>
      <c r="K1116" s="8">
        <v>3</v>
      </c>
      <c r="L1116" s="8" t="s">
        <v>1214</v>
      </c>
      <c r="M1116" s="8">
        <v>3</v>
      </c>
      <c r="N1116" s="8" t="s">
        <v>78</v>
      </c>
      <c r="O1116" s="8" t="s">
        <v>1136</v>
      </c>
      <c r="P1116" s="8" t="s">
        <v>1271</v>
      </c>
      <c r="Q1116" s="114" t="s">
        <v>1270</v>
      </c>
      <c r="R1116" s="114" t="s">
        <v>1270</v>
      </c>
      <c r="S1116" s="8"/>
    </row>
    <row r="1117" spans="1:19" ht="18" customHeight="1" x14ac:dyDescent="0.3">
      <c r="A1117" s="8" t="s">
        <v>1269</v>
      </c>
      <c r="B1117" s="8" t="s">
        <v>1270</v>
      </c>
      <c r="C1117" s="8" t="s">
        <v>1270</v>
      </c>
      <c r="D1117" s="8" t="s">
        <v>655</v>
      </c>
      <c r="E1117" s="8">
        <v>3</v>
      </c>
      <c r="F1117" s="8" t="s">
        <v>656</v>
      </c>
      <c r="G1117" s="8">
        <v>2</v>
      </c>
      <c r="H1117" s="8" t="s">
        <v>657</v>
      </c>
      <c r="I1117" s="8">
        <v>3</v>
      </c>
      <c r="J1117" s="8" t="s">
        <v>658</v>
      </c>
      <c r="K1117" s="8">
        <v>3</v>
      </c>
      <c r="L1117" s="8" t="s">
        <v>1214</v>
      </c>
      <c r="M1117" s="8">
        <v>3</v>
      </c>
      <c r="N1117" s="8" t="s">
        <v>78</v>
      </c>
      <c r="O1117" s="8" t="s">
        <v>1137</v>
      </c>
      <c r="P1117" s="8" t="s">
        <v>1271</v>
      </c>
      <c r="Q1117" s="114" t="s">
        <v>1270</v>
      </c>
      <c r="R1117" s="114" t="s">
        <v>1270</v>
      </c>
      <c r="S1117" s="8"/>
    </row>
    <row r="1118" spans="1:19" ht="18" customHeight="1" x14ac:dyDescent="0.3">
      <c r="A1118" s="8" t="s">
        <v>1269</v>
      </c>
      <c r="B1118" s="8" t="s">
        <v>1270</v>
      </c>
      <c r="C1118" s="8" t="s">
        <v>1270</v>
      </c>
      <c r="D1118" s="8" t="s">
        <v>655</v>
      </c>
      <c r="E1118" s="8">
        <v>3</v>
      </c>
      <c r="F1118" s="8" t="s">
        <v>656</v>
      </c>
      <c r="G1118" s="8">
        <v>2</v>
      </c>
      <c r="H1118" s="8" t="s">
        <v>657</v>
      </c>
      <c r="I1118" s="8">
        <v>3</v>
      </c>
      <c r="J1118" s="8" t="s">
        <v>658</v>
      </c>
      <c r="K1118" s="8">
        <v>3</v>
      </c>
      <c r="L1118" s="8" t="s">
        <v>1214</v>
      </c>
      <c r="M1118" s="8">
        <v>3</v>
      </c>
      <c r="N1118" s="8" t="s">
        <v>78</v>
      </c>
      <c r="O1118" s="8" t="s">
        <v>1138</v>
      </c>
      <c r="P1118" s="8" t="s">
        <v>1271</v>
      </c>
      <c r="Q1118" s="114" t="s">
        <v>1270</v>
      </c>
      <c r="R1118" s="114" t="s">
        <v>1270</v>
      </c>
      <c r="S1118" s="8"/>
    </row>
    <row r="1119" spans="1:19" ht="18" customHeight="1" x14ac:dyDescent="0.3">
      <c r="A1119" s="8" t="s">
        <v>1269</v>
      </c>
      <c r="B1119" s="8" t="s">
        <v>1270</v>
      </c>
      <c r="C1119" s="8" t="s">
        <v>1270</v>
      </c>
      <c r="D1119" s="8" t="s">
        <v>655</v>
      </c>
      <c r="E1119" s="8">
        <v>3</v>
      </c>
      <c r="F1119" s="8" t="s">
        <v>656</v>
      </c>
      <c r="G1119" s="8">
        <v>2</v>
      </c>
      <c r="H1119" s="8" t="s">
        <v>657</v>
      </c>
      <c r="I1119" s="8">
        <v>3</v>
      </c>
      <c r="J1119" s="8" t="s">
        <v>658</v>
      </c>
      <c r="K1119" s="8">
        <v>3</v>
      </c>
      <c r="L1119" s="8" t="s">
        <v>1214</v>
      </c>
      <c r="M1119" s="8">
        <v>3</v>
      </c>
      <c r="N1119" s="8" t="s">
        <v>78</v>
      </c>
      <c r="O1119" s="8" t="s">
        <v>1139</v>
      </c>
      <c r="P1119" s="8" t="s">
        <v>1271</v>
      </c>
      <c r="Q1119" s="114" t="s">
        <v>1270</v>
      </c>
      <c r="R1119" s="114" t="s">
        <v>1270</v>
      </c>
      <c r="S1119" s="8"/>
    </row>
    <row r="1120" spans="1:19" ht="18" customHeight="1" x14ac:dyDescent="0.3">
      <c r="A1120" s="8" t="s">
        <v>1269</v>
      </c>
      <c r="B1120" s="8" t="s">
        <v>1270</v>
      </c>
      <c r="C1120" s="8" t="s">
        <v>1270</v>
      </c>
      <c r="D1120" s="8" t="s">
        <v>655</v>
      </c>
      <c r="E1120" s="8">
        <v>3</v>
      </c>
      <c r="F1120" s="8" t="s">
        <v>656</v>
      </c>
      <c r="G1120" s="8">
        <v>2</v>
      </c>
      <c r="H1120" s="8" t="s">
        <v>657</v>
      </c>
      <c r="I1120" s="8">
        <v>3</v>
      </c>
      <c r="J1120" s="8" t="s">
        <v>658</v>
      </c>
      <c r="K1120" s="8">
        <v>3</v>
      </c>
      <c r="L1120" s="8" t="s">
        <v>1214</v>
      </c>
      <c r="M1120" s="8">
        <v>3</v>
      </c>
      <c r="N1120" s="8" t="s">
        <v>78</v>
      </c>
      <c r="O1120" s="8" t="s">
        <v>1189</v>
      </c>
      <c r="P1120" s="8" t="s">
        <v>1271</v>
      </c>
      <c r="Q1120" s="114" t="s">
        <v>1270</v>
      </c>
      <c r="R1120" s="114" t="s">
        <v>1270</v>
      </c>
      <c r="S1120" s="8"/>
    </row>
    <row r="1121" spans="1:19" ht="18" customHeight="1" x14ac:dyDescent="0.3">
      <c r="A1121" s="8" t="s">
        <v>1269</v>
      </c>
      <c r="B1121" s="8" t="s">
        <v>1270</v>
      </c>
      <c r="C1121" s="8" t="s">
        <v>1270</v>
      </c>
      <c r="D1121" s="8" t="s">
        <v>655</v>
      </c>
      <c r="E1121" s="8">
        <v>3</v>
      </c>
      <c r="F1121" s="8" t="s">
        <v>656</v>
      </c>
      <c r="G1121" s="8">
        <v>2</v>
      </c>
      <c r="H1121" s="8" t="s">
        <v>657</v>
      </c>
      <c r="I1121" s="8">
        <v>3</v>
      </c>
      <c r="J1121" s="8" t="s">
        <v>658</v>
      </c>
      <c r="K1121" s="8">
        <v>3</v>
      </c>
      <c r="L1121" s="8" t="s">
        <v>1214</v>
      </c>
      <c r="M1121" s="8">
        <v>3</v>
      </c>
      <c r="N1121" s="8" t="s">
        <v>318</v>
      </c>
      <c r="O1121" s="8" t="s">
        <v>1150</v>
      </c>
      <c r="P1121" s="8" t="s">
        <v>1271</v>
      </c>
      <c r="Q1121" s="114" t="s">
        <v>1270</v>
      </c>
      <c r="R1121" s="114" t="s">
        <v>1270</v>
      </c>
      <c r="S1121" s="8"/>
    </row>
    <row r="1122" spans="1:19" ht="18" customHeight="1" x14ac:dyDescent="0.3">
      <c r="A1122" s="8" t="s">
        <v>1269</v>
      </c>
      <c r="B1122" s="8" t="s">
        <v>1270</v>
      </c>
      <c r="C1122" s="8" t="s">
        <v>1270</v>
      </c>
      <c r="D1122" s="8" t="s">
        <v>655</v>
      </c>
      <c r="E1122" s="8">
        <v>3</v>
      </c>
      <c r="F1122" s="8" t="s">
        <v>656</v>
      </c>
      <c r="G1122" s="8">
        <v>2</v>
      </c>
      <c r="H1122" s="8" t="s">
        <v>657</v>
      </c>
      <c r="I1122" s="8">
        <v>3</v>
      </c>
      <c r="J1122" s="8" t="s">
        <v>658</v>
      </c>
      <c r="K1122" s="8">
        <v>3</v>
      </c>
      <c r="L1122" s="8" t="s">
        <v>1214</v>
      </c>
      <c r="M1122" s="8">
        <v>3</v>
      </c>
      <c r="N1122" s="8" t="s">
        <v>318</v>
      </c>
      <c r="O1122" s="8" t="s">
        <v>1160</v>
      </c>
      <c r="P1122" s="8" t="s">
        <v>1271</v>
      </c>
      <c r="Q1122" s="114" t="s">
        <v>1270</v>
      </c>
      <c r="R1122" s="114" t="s">
        <v>1270</v>
      </c>
      <c r="S1122" s="8"/>
    </row>
    <row r="1123" spans="1:19" ht="18" customHeight="1" x14ac:dyDescent="0.3">
      <c r="A1123" s="8" t="s">
        <v>1269</v>
      </c>
      <c r="B1123" s="8" t="s">
        <v>1270</v>
      </c>
      <c r="C1123" s="8" t="s">
        <v>1270</v>
      </c>
      <c r="D1123" s="8" t="s">
        <v>655</v>
      </c>
      <c r="E1123" s="8">
        <v>3</v>
      </c>
      <c r="F1123" s="8" t="s">
        <v>656</v>
      </c>
      <c r="G1123" s="8">
        <v>2</v>
      </c>
      <c r="H1123" s="8" t="s">
        <v>657</v>
      </c>
      <c r="I1123" s="8">
        <v>3</v>
      </c>
      <c r="J1123" s="8" t="s">
        <v>658</v>
      </c>
      <c r="K1123" s="8">
        <v>3</v>
      </c>
      <c r="L1123" s="8" t="s">
        <v>1214</v>
      </c>
      <c r="M1123" s="8">
        <v>3</v>
      </c>
      <c r="N1123" s="8" t="s">
        <v>318</v>
      </c>
      <c r="O1123" s="8" t="s">
        <v>1184</v>
      </c>
      <c r="P1123" s="8" t="s">
        <v>1271</v>
      </c>
      <c r="Q1123" s="114" t="s">
        <v>1270</v>
      </c>
      <c r="R1123" s="114" t="s">
        <v>1270</v>
      </c>
      <c r="S1123" s="8"/>
    </row>
    <row r="1124" spans="1:19" ht="18" customHeight="1" x14ac:dyDescent="0.3">
      <c r="A1124" s="8" t="s">
        <v>1269</v>
      </c>
      <c r="B1124" s="8" t="s">
        <v>1270</v>
      </c>
      <c r="C1124" s="8" t="s">
        <v>1270</v>
      </c>
      <c r="D1124" s="8" t="s">
        <v>655</v>
      </c>
      <c r="E1124" s="8">
        <v>3</v>
      </c>
      <c r="F1124" s="8" t="s">
        <v>656</v>
      </c>
      <c r="G1124" s="8">
        <v>2</v>
      </c>
      <c r="H1124" s="8" t="s">
        <v>657</v>
      </c>
      <c r="I1124" s="8">
        <v>3</v>
      </c>
      <c r="J1124" s="8" t="s">
        <v>658</v>
      </c>
      <c r="K1124" s="8">
        <v>3</v>
      </c>
      <c r="L1124" s="8" t="s">
        <v>1214</v>
      </c>
      <c r="M1124" s="8">
        <v>3</v>
      </c>
      <c r="N1124" s="8" t="s">
        <v>318</v>
      </c>
      <c r="O1124" s="8" t="s">
        <v>1185</v>
      </c>
      <c r="P1124" s="8" t="s">
        <v>1271</v>
      </c>
      <c r="Q1124" s="114" t="s">
        <v>1270</v>
      </c>
      <c r="R1124" s="114" t="s">
        <v>1270</v>
      </c>
      <c r="S1124" s="8"/>
    </row>
    <row r="1125" spans="1:19" ht="18" customHeight="1" x14ac:dyDescent="0.3">
      <c r="A1125" s="8" t="s">
        <v>1269</v>
      </c>
      <c r="B1125" s="8" t="s">
        <v>1270</v>
      </c>
      <c r="C1125" s="8" t="s">
        <v>1270</v>
      </c>
      <c r="D1125" s="8" t="s">
        <v>655</v>
      </c>
      <c r="E1125" s="8">
        <v>3</v>
      </c>
      <c r="F1125" s="8" t="s">
        <v>656</v>
      </c>
      <c r="G1125" s="8">
        <v>2</v>
      </c>
      <c r="H1125" s="8" t="s">
        <v>657</v>
      </c>
      <c r="I1125" s="8">
        <v>3</v>
      </c>
      <c r="J1125" s="8" t="s">
        <v>658</v>
      </c>
      <c r="K1125" s="8">
        <v>3</v>
      </c>
      <c r="L1125" s="8" t="s">
        <v>1214</v>
      </c>
      <c r="M1125" s="8">
        <v>3</v>
      </c>
      <c r="N1125" s="8" t="s">
        <v>318</v>
      </c>
      <c r="O1125" s="8" t="s">
        <v>1186</v>
      </c>
      <c r="P1125" s="8" t="s">
        <v>1271</v>
      </c>
      <c r="Q1125" s="114" t="s">
        <v>1270</v>
      </c>
      <c r="R1125" s="114" t="s">
        <v>1270</v>
      </c>
      <c r="S1125" s="8"/>
    </row>
    <row r="1126" spans="1:19" ht="18" customHeight="1" x14ac:dyDescent="0.3">
      <c r="A1126" s="8" t="s">
        <v>1269</v>
      </c>
      <c r="B1126" s="8" t="s">
        <v>1270</v>
      </c>
      <c r="C1126" s="8" t="s">
        <v>1270</v>
      </c>
      <c r="D1126" s="8" t="s">
        <v>655</v>
      </c>
      <c r="E1126" s="8">
        <v>3</v>
      </c>
      <c r="F1126" s="8" t="s">
        <v>656</v>
      </c>
      <c r="G1126" s="8">
        <v>2</v>
      </c>
      <c r="H1126" s="8" t="s">
        <v>657</v>
      </c>
      <c r="I1126" s="8">
        <v>3</v>
      </c>
      <c r="J1126" s="8" t="s">
        <v>658</v>
      </c>
      <c r="K1126" s="8">
        <v>3</v>
      </c>
      <c r="L1126" s="8" t="s">
        <v>1214</v>
      </c>
      <c r="M1126" s="8">
        <v>3</v>
      </c>
      <c r="N1126" s="8" t="s">
        <v>318</v>
      </c>
      <c r="O1126" s="8" t="s">
        <v>1187</v>
      </c>
      <c r="P1126" s="8" t="s">
        <v>1271</v>
      </c>
      <c r="Q1126" s="114" t="s">
        <v>1270</v>
      </c>
      <c r="R1126" s="114" t="s">
        <v>1270</v>
      </c>
      <c r="S1126" s="8"/>
    </row>
    <row r="1127" spans="1:19" ht="18" customHeight="1" x14ac:dyDescent="0.3">
      <c r="A1127" s="8" t="s">
        <v>1269</v>
      </c>
      <c r="B1127" s="8" t="s">
        <v>1270</v>
      </c>
      <c r="C1127" s="8" t="s">
        <v>1270</v>
      </c>
      <c r="D1127" s="8" t="s">
        <v>655</v>
      </c>
      <c r="E1127" s="8">
        <v>3</v>
      </c>
      <c r="F1127" s="8" t="s">
        <v>656</v>
      </c>
      <c r="G1127" s="8">
        <v>2</v>
      </c>
      <c r="H1127" s="8" t="s">
        <v>657</v>
      </c>
      <c r="I1127" s="8">
        <v>3</v>
      </c>
      <c r="J1127" s="8" t="s">
        <v>658</v>
      </c>
      <c r="K1127" s="8">
        <v>3</v>
      </c>
      <c r="L1127" s="8" t="s">
        <v>1214</v>
      </c>
      <c r="M1127" s="8">
        <v>3</v>
      </c>
      <c r="N1127" s="8" t="s">
        <v>318</v>
      </c>
      <c r="O1127" s="8" t="s">
        <v>1188</v>
      </c>
      <c r="P1127" s="8" t="s">
        <v>1271</v>
      </c>
      <c r="Q1127" s="114" t="s">
        <v>1270</v>
      </c>
      <c r="R1127" s="114" t="s">
        <v>1270</v>
      </c>
      <c r="S1127" s="8"/>
    </row>
    <row r="1128" spans="1:19" ht="18" customHeight="1" x14ac:dyDescent="0.3">
      <c r="A1128" s="8" t="s">
        <v>1269</v>
      </c>
      <c r="B1128" s="8" t="s">
        <v>1270</v>
      </c>
      <c r="C1128" s="8" t="s">
        <v>1270</v>
      </c>
      <c r="D1128" s="8" t="s">
        <v>655</v>
      </c>
      <c r="E1128" s="8">
        <v>3</v>
      </c>
      <c r="F1128" s="8" t="s">
        <v>656</v>
      </c>
      <c r="G1128" s="8">
        <v>2</v>
      </c>
      <c r="H1128" s="8" t="s">
        <v>657</v>
      </c>
      <c r="I1128" s="8">
        <v>3</v>
      </c>
      <c r="J1128" s="8" t="s">
        <v>658</v>
      </c>
      <c r="K1128" s="8">
        <v>3</v>
      </c>
      <c r="L1128" s="8" t="s">
        <v>1214</v>
      </c>
      <c r="M1128" s="8">
        <v>3</v>
      </c>
      <c r="N1128" s="8" t="s">
        <v>318</v>
      </c>
      <c r="O1128" s="8" t="s">
        <v>1190</v>
      </c>
      <c r="P1128" s="8" t="s">
        <v>1271</v>
      </c>
      <c r="Q1128" s="114" t="s">
        <v>1270</v>
      </c>
      <c r="R1128" s="114" t="s">
        <v>1270</v>
      </c>
      <c r="S1128" s="8"/>
    </row>
    <row r="1129" spans="1:19" ht="18" customHeight="1" x14ac:dyDescent="0.3">
      <c r="A1129" s="8" t="s">
        <v>1269</v>
      </c>
      <c r="B1129" s="8" t="s">
        <v>1270</v>
      </c>
      <c r="C1129" s="8" t="s">
        <v>1270</v>
      </c>
      <c r="D1129" s="8" t="s">
        <v>655</v>
      </c>
      <c r="E1129" s="8">
        <v>3</v>
      </c>
      <c r="F1129" s="8" t="s">
        <v>656</v>
      </c>
      <c r="G1129" s="8">
        <v>2</v>
      </c>
      <c r="H1129" s="8" t="s">
        <v>657</v>
      </c>
      <c r="I1129" s="8">
        <v>3</v>
      </c>
      <c r="J1129" s="8" t="s">
        <v>658</v>
      </c>
      <c r="K1129" s="8">
        <v>3</v>
      </c>
      <c r="L1129" s="8" t="s">
        <v>1214</v>
      </c>
      <c r="M1129" s="8">
        <v>3</v>
      </c>
      <c r="N1129" s="8" t="s">
        <v>318</v>
      </c>
      <c r="O1129" s="8" t="s">
        <v>1191</v>
      </c>
      <c r="P1129" s="8" t="s">
        <v>1271</v>
      </c>
      <c r="Q1129" s="114" t="s">
        <v>1270</v>
      </c>
      <c r="R1129" s="114" t="s">
        <v>1270</v>
      </c>
      <c r="S1129" s="8"/>
    </row>
    <row r="1130" spans="1:19" ht="18" customHeight="1" x14ac:dyDescent="0.3">
      <c r="A1130" s="8" t="s">
        <v>1269</v>
      </c>
      <c r="B1130" s="8" t="s">
        <v>1270</v>
      </c>
      <c r="C1130" s="8" t="s">
        <v>1270</v>
      </c>
      <c r="D1130" s="8" t="s">
        <v>655</v>
      </c>
      <c r="E1130" s="8">
        <v>3</v>
      </c>
      <c r="F1130" s="8" t="s">
        <v>656</v>
      </c>
      <c r="G1130" s="8">
        <v>2</v>
      </c>
      <c r="H1130" s="8" t="s">
        <v>657</v>
      </c>
      <c r="I1130" s="8">
        <v>3</v>
      </c>
      <c r="J1130" s="8" t="s">
        <v>658</v>
      </c>
      <c r="K1130" s="8">
        <v>3</v>
      </c>
      <c r="L1130" s="8" t="s">
        <v>1214</v>
      </c>
      <c r="M1130" s="8">
        <v>3</v>
      </c>
      <c r="N1130" s="8" t="s">
        <v>318</v>
      </c>
      <c r="O1130" s="8" t="s">
        <v>1192</v>
      </c>
      <c r="P1130" s="8" t="s">
        <v>1271</v>
      </c>
      <c r="Q1130" s="114" t="s">
        <v>1270</v>
      </c>
      <c r="R1130" s="114" t="s">
        <v>1270</v>
      </c>
      <c r="S1130" s="8"/>
    </row>
    <row r="1131" spans="1:19" ht="18" customHeight="1" x14ac:dyDescent="0.3">
      <c r="A1131" s="8" t="s">
        <v>1269</v>
      </c>
      <c r="B1131" s="8" t="s">
        <v>1270</v>
      </c>
      <c r="C1131" s="8" t="s">
        <v>1270</v>
      </c>
      <c r="D1131" s="8" t="s">
        <v>655</v>
      </c>
      <c r="E1131" s="8">
        <v>3</v>
      </c>
      <c r="F1131" s="8" t="s">
        <v>656</v>
      </c>
      <c r="G1131" s="8">
        <v>2</v>
      </c>
      <c r="H1131" s="8" t="s">
        <v>657</v>
      </c>
      <c r="I1131" s="8">
        <v>3</v>
      </c>
      <c r="J1131" s="8" t="s">
        <v>658</v>
      </c>
      <c r="K1131" s="8">
        <v>3</v>
      </c>
      <c r="L1131" s="8" t="s">
        <v>1214</v>
      </c>
      <c r="M1131" s="8">
        <v>3</v>
      </c>
      <c r="N1131" s="8" t="s">
        <v>318</v>
      </c>
      <c r="O1131" s="8" t="s">
        <v>1193</v>
      </c>
      <c r="P1131" s="8" t="s">
        <v>1271</v>
      </c>
      <c r="Q1131" s="114" t="s">
        <v>1270</v>
      </c>
      <c r="R1131" s="114" t="s">
        <v>1270</v>
      </c>
      <c r="S1131" s="8"/>
    </row>
    <row r="1132" spans="1:19" ht="18" customHeight="1" x14ac:dyDescent="0.3">
      <c r="A1132" s="8" t="s">
        <v>1269</v>
      </c>
      <c r="B1132" s="8" t="s">
        <v>1270</v>
      </c>
      <c r="C1132" s="8" t="s">
        <v>1270</v>
      </c>
      <c r="D1132" s="8" t="s">
        <v>655</v>
      </c>
      <c r="E1132" s="8">
        <v>3</v>
      </c>
      <c r="F1132" s="8" t="s">
        <v>656</v>
      </c>
      <c r="G1132" s="8">
        <v>2</v>
      </c>
      <c r="H1132" s="8" t="s">
        <v>657</v>
      </c>
      <c r="I1132" s="8">
        <v>3</v>
      </c>
      <c r="J1132" s="8" t="s">
        <v>658</v>
      </c>
      <c r="K1132" s="8">
        <v>3</v>
      </c>
      <c r="L1132" s="8" t="s">
        <v>1214</v>
      </c>
      <c r="M1132" s="8">
        <v>3</v>
      </c>
      <c r="N1132" s="8" t="s">
        <v>318</v>
      </c>
      <c r="O1132" s="8" t="s">
        <v>1194</v>
      </c>
      <c r="P1132" s="8" t="s">
        <v>1271</v>
      </c>
      <c r="Q1132" s="114" t="s">
        <v>1270</v>
      </c>
      <c r="R1132" s="114" t="s">
        <v>1270</v>
      </c>
      <c r="S1132" s="8"/>
    </row>
    <row r="1133" spans="1:19" ht="18" customHeight="1" x14ac:dyDescent="0.3">
      <c r="A1133" s="8" t="s">
        <v>1269</v>
      </c>
      <c r="B1133" s="8" t="s">
        <v>1270</v>
      </c>
      <c r="C1133" s="8" t="s">
        <v>1270</v>
      </c>
      <c r="D1133" s="8" t="s">
        <v>655</v>
      </c>
      <c r="E1133" s="8">
        <v>3</v>
      </c>
      <c r="F1133" s="8" t="s">
        <v>656</v>
      </c>
      <c r="G1133" s="8">
        <v>2</v>
      </c>
      <c r="H1133" s="8" t="s">
        <v>657</v>
      </c>
      <c r="I1133" s="8">
        <v>3</v>
      </c>
      <c r="J1133" s="8" t="s">
        <v>658</v>
      </c>
      <c r="K1133" s="8">
        <v>3</v>
      </c>
      <c r="L1133" s="8" t="s">
        <v>1214</v>
      </c>
      <c r="M1133" s="8">
        <v>3</v>
      </c>
      <c r="N1133" s="8" t="s">
        <v>318</v>
      </c>
      <c r="O1133" s="8" t="s">
        <v>1195</v>
      </c>
      <c r="P1133" s="8" t="s">
        <v>1271</v>
      </c>
      <c r="Q1133" s="114" t="s">
        <v>1270</v>
      </c>
      <c r="R1133" s="114" t="s">
        <v>1270</v>
      </c>
      <c r="S1133" s="8"/>
    </row>
    <row r="1134" spans="1:19" ht="18" customHeight="1" x14ac:dyDescent="0.3">
      <c r="A1134" s="8" t="s">
        <v>1269</v>
      </c>
      <c r="B1134" s="8" t="s">
        <v>1270</v>
      </c>
      <c r="C1134" s="8" t="s">
        <v>1270</v>
      </c>
      <c r="D1134" s="8" t="s">
        <v>655</v>
      </c>
      <c r="E1134" s="8">
        <v>3</v>
      </c>
      <c r="F1134" s="8" t="s">
        <v>656</v>
      </c>
      <c r="G1134" s="8">
        <v>2</v>
      </c>
      <c r="H1134" s="8" t="s">
        <v>657</v>
      </c>
      <c r="I1134" s="8">
        <v>3</v>
      </c>
      <c r="J1134" s="8" t="s">
        <v>658</v>
      </c>
      <c r="K1134" s="8">
        <v>3</v>
      </c>
      <c r="L1134" s="8" t="s">
        <v>1214</v>
      </c>
      <c r="M1134" s="8">
        <v>3</v>
      </c>
      <c r="N1134" s="8" t="s">
        <v>318</v>
      </c>
      <c r="O1134" s="8" t="s">
        <v>1196</v>
      </c>
      <c r="P1134" s="8" t="s">
        <v>1271</v>
      </c>
      <c r="Q1134" s="114" t="s">
        <v>1270</v>
      </c>
      <c r="R1134" s="114" t="s">
        <v>1270</v>
      </c>
      <c r="S1134" s="8"/>
    </row>
    <row r="1135" spans="1:19" ht="18" customHeight="1" x14ac:dyDescent="0.3">
      <c r="A1135" s="8" t="s">
        <v>1269</v>
      </c>
      <c r="B1135" s="8" t="s">
        <v>1270</v>
      </c>
      <c r="C1135" s="8" t="s">
        <v>1270</v>
      </c>
      <c r="D1135" s="8" t="s">
        <v>655</v>
      </c>
      <c r="E1135" s="8">
        <v>3</v>
      </c>
      <c r="F1135" s="8" t="s">
        <v>656</v>
      </c>
      <c r="G1135" s="8">
        <v>2</v>
      </c>
      <c r="H1135" s="8" t="s">
        <v>657</v>
      </c>
      <c r="I1135" s="8">
        <v>3</v>
      </c>
      <c r="J1135" s="8" t="s">
        <v>658</v>
      </c>
      <c r="K1135" s="8">
        <v>3</v>
      </c>
      <c r="L1135" s="8" t="s">
        <v>1214</v>
      </c>
      <c r="M1135" s="8">
        <v>3</v>
      </c>
      <c r="N1135" s="8" t="s">
        <v>318</v>
      </c>
      <c r="O1135" s="8" t="s">
        <v>1204</v>
      </c>
      <c r="P1135" s="8" t="s">
        <v>1271</v>
      </c>
      <c r="Q1135" s="114" t="s">
        <v>1270</v>
      </c>
      <c r="R1135" s="114" t="s">
        <v>1270</v>
      </c>
      <c r="S1135" s="8"/>
    </row>
    <row r="1136" spans="1:19" ht="18" customHeight="1" x14ac:dyDescent="0.3">
      <c r="A1136" s="8" t="s">
        <v>1269</v>
      </c>
      <c r="B1136" s="8" t="s">
        <v>1270</v>
      </c>
      <c r="C1136" s="8" t="s">
        <v>1270</v>
      </c>
      <c r="D1136" s="8" t="s">
        <v>655</v>
      </c>
      <c r="E1136" s="8">
        <v>3</v>
      </c>
      <c r="F1136" s="8" t="s">
        <v>656</v>
      </c>
      <c r="G1136" s="8">
        <v>2</v>
      </c>
      <c r="H1136" s="8" t="s">
        <v>657</v>
      </c>
      <c r="I1136" s="8">
        <v>3</v>
      </c>
      <c r="J1136" s="8" t="s">
        <v>658</v>
      </c>
      <c r="K1136" s="8">
        <v>3</v>
      </c>
      <c r="L1136" s="8" t="s">
        <v>1214</v>
      </c>
      <c r="M1136" s="8">
        <v>3</v>
      </c>
      <c r="N1136" s="8" t="s">
        <v>355</v>
      </c>
      <c r="O1136" s="8" t="s">
        <v>1159</v>
      </c>
      <c r="P1136" s="8" t="s">
        <v>1271</v>
      </c>
      <c r="Q1136" s="114" t="s">
        <v>1270</v>
      </c>
      <c r="R1136" s="114" t="s">
        <v>1270</v>
      </c>
      <c r="S1136" s="8"/>
    </row>
    <row r="1137" spans="1:19" ht="18" customHeight="1" x14ac:dyDescent="0.3">
      <c r="A1137" s="8" t="s">
        <v>1269</v>
      </c>
      <c r="B1137" s="8" t="s">
        <v>1270</v>
      </c>
      <c r="C1137" s="8" t="s">
        <v>1270</v>
      </c>
      <c r="D1137" s="8" t="s">
        <v>655</v>
      </c>
      <c r="E1137" s="8">
        <v>3</v>
      </c>
      <c r="F1137" s="8" t="s">
        <v>656</v>
      </c>
      <c r="G1137" s="8">
        <v>2</v>
      </c>
      <c r="H1137" s="8" t="s">
        <v>657</v>
      </c>
      <c r="I1137" s="8">
        <v>3</v>
      </c>
      <c r="J1137" s="8" t="s">
        <v>658</v>
      </c>
      <c r="K1137" s="8">
        <v>3</v>
      </c>
      <c r="L1137" s="8" t="s">
        <v>1214</v>
      </c>
      <c r="M1137" s="8">
        <v>3</v>
      </c>
      <c r="N1137" s="8" t="s">
        <v>355</v>
      </c>
      <c r="O1137" s="8" t="s">
        <v>1161</v>
      </c>
      <c r="P1137" s="8" t="s">
        <v>1271</v>
      </c>
      <c r="Q1137" s="114" t="s">
        <v>1270</v>
      </c>
      <c r="R1137" s="114" t="s">
        <v>1270</v>
      </c>
      <c r="S1137" s="8"/>
    </row>
    <row r="1138" spans="1:19" ht="18" customHeight="1" x14ac:dyDescent="0.3">
      <c r="A1138" s="8" t="s">
        <v>1272</v>
      </c>
      <c r="B1138" s="8" t="s">
        <v>1273</v>
      </c>
      <c r="C1138" s="8" t="s">
        <v>1273</v>
      </c>
      <c r="D1138" s="8" t="s">
        <v>655</v>
      </c>
      <c r="E1138" s="8">
        <v>3</v>
      </c>
      <c r="F1138" s="8" t="s">
        <v>656</v>
      </c>
      <c r="G1138" s="8">
        <v>2</v>
      </c>
      <c r="H1138" s="8" t="s">
        <v>657</v>
      </c>
      <c r="I1138" s="8">
        <v>3</v>
      </c>
      <c r="J1138" s="8" t="s">
        <v>658</v>
      </c>
      <c r="K1138" s="8">
        <v>3</v>
      </c>
      <c r="L1138" s="8" t="s">
        <v>1214</v>
      </c>
      <c r="M1138" s="8">
        <v>3</v>
      </c>
      <c r="N1138" s="8" t="s">
        <v>317</v>
      </c>
      <c r="O1138" s="8" t="s">
        <v>1091</v>
      </c>
      <c r="P1138" s="8" t="s">
        <v>1274</v>
      </c>
      <c r="Q1138" s="114" t="s">
        <v>1273</v>
      </c>
      <c r="R1138" s="114" t="s">
        <v>1273</v>
      </c>
      <c r="S1138" s="8"/>
    </row>
    <row r="1139" spans="1:19" ht="18" customHeight="1" x14ac:dyDescent="0.3">
      <c r="A1139" s="8" t="s">
        <v>1272</v>
      </c>
      <c r="B1139" s="8" t="s">
        <v>1273</v>
      </c>
      <c r="C1139" s="8" t="s">
        <v>1273</v>
      </c>
      <c r="D1139" s="8" t="s">
        <v>655</v>
      </c>
      <c r="E1139" s="8">
        <v>3</v>
      </c>
      <c r="F1139" s="8" t="s">
        <v>656</v>
      </c>
      <c r="G1139" s="8">
        <v>2</v>
      </c>
      <c r="H1139" s="8" t="s">
        <v>657</v>
      </c>
      <c r="I1139" s="8">
        <v>3</v>
      </c>
      <c r="J1139" s="8" t="s">
        <v>658</v>
      </c>
      <c r="K1139" s="8">
        <v>3</v>
      </c>
      <c r="L1139" s="8" t="s">
        <v>1214</v>
      </c>
      <c r="M1139" s="8">
        <v>3</v>
      </c>
      <c r="N1139" s="8" t="s">
        <v>317</v>
      </c>
      <c r="O1139" s="8" t="s">
        <v>1093</v>
      </c>
      <c r="P1139" s="8" t="s">
        <v>1274</v>
      </c>
      <c r="Q1139" s="114" t="s">
        <v>1273</v>
      </c>
      <c r="R1139" s="114" t="s">
        <v>1273</v>
      </c>
      <c r="S1139" s="8"/>
    </row>
    <row r="1140" spans="1:19" ht="18" customHeight="1" x14ac:dyDescent="0.3">
      <c r="A1140" s="8" t="s">
        <v>1272</v>
      </c>
      <c r="B1140" s="8" t="s">
        <v>1273</v>
      </c>
      <c r="C1140" s="8" t="s">
        <v>1273</v>
      </c>
      <c r="D1140" s="8" t="s">
        <v>655</v>
      </c>
      <c r="E1140" s="8">
        <v>3</v>
      </c>
      <c r="F1140" s="8" t="s">
        <v>656</v>
      </c>
      <c r="G1140" s="8">
        <v>2</v>
      </c>
      <c r="H1140" s="8" t="s">
        <v>657</v>
      </c>
      <c r="I1140" s="8">
        <v>3</v>
      </c>
      <c r="J1140" s="8" t="s">
        <v>658</v>
      </c>
      <c r="K1140" s="8">
        <v>3</v>
      </c>
      <c r="L1140" s="8" t="s">
        <v>1214</v>
      </c>
      <c r="M1140" s="8">
        <v>3</v>
      </c>
      <c r="N1140" s="8" t="s">
        <v>317</v>
      </c>
      <c r="O1140" s="8" t="s">
        <v>1095</v>
      </c>
      <c r="P1140" s="8" t="s">
        <v>1274</v>
      </c>
      <c r="Q1140" s="114" t="s">
        <v>1273</v>
      </c>
      <c r="R1140" s="114" t="s">
        <v>1273</v>
      </c>
      <c r="S1140" s="8"/>
    </row>
    <row r="1141" spans="1:19" ht="18" customHeight="1" x14ac:dyDescent="0.3">
      <c r="A1141" s="8" t="s">
        <v>1272</v>
      </c>
      <c r="B1141" s="8" t="s">
        <v>1273</v>
      </c>
      <c r="C1141" s="8" t="s">
        <v>1273</v>
      </c>
      <c r="D1141" s="8" t="s">
        <v>655</v>
      </c>
      <c r="E1141" s="8">
        <v>3</v>
      </c>
      <c r="F1141" s="8" t="s">
        <v>656</v>
      </c>
      <c r="G1141" s="8">
        <v>2</v>
      </c>
      <c r="H1141" s="8" t="s">
        <v>657</v>
      </c>
      <c r="I1141" s="8">
        <v>3</v>
      </c>
      <c r="J1141" s="8" t="s">
        <v>658</v>
      </c>
      <c r="K1141" s="8">
        <v>3</v>
      </c>
      <c r="L1141" s="8" t="s">
        <v>1214</v>
      </c>
      <c r="M1141" s="8">
        <v>3</v>
      </c>
      <c r="N1141" s="8" t="s">
        <v>317</v>
      </c>
      <c r="O1141" s="8" t="s">
        <v>1096</v>
      </c>
      <c r="P1141" s="8" t="s">
        <v>1274</v>
      </c>
      <c r="Q1141" s="114" t="s">
        <v>1273</v>
      </c>
      <c r="R1141" s="114" t="s">
        <v>1273</v>
      </c>
      <c r="S1141" s="8"/>
    </row>
    <row r="1142" spans="1:19" ht="18" customHeight="1" x14ac:dyDescent="0.3">
      <c r="A1142" s="8" t="s">
        <v>1272</v>
      </c>
      <c r="B1142" s="8" t="s">
        <v>1273</v>
      </c>
      <c r="C1142" s="8" t="s">
        <v>1273</v>
      </c>
      <c r="D1142" s="8" t="s">
        <v>655</v>
      </c>
      <c r="E1142" s="8">
        <v>3</v>
      </c>
      <c r="F1142" s="8" t="s">
        <v>656</v>
      </c>
      <c r="G1142" s="8">
        <v>2</v>
      </c>
      <c r="H1142" s="8" t="s">
        <v>657</v>
      </c>
      <c r="I1142" s="8">
        <v>3</v>
      </c>
      <c r="J1142" s="8" t="s">
        <v>658</v>
      </c>
      <c r="K1142" s="8">
        <v>3</v>
      </c>
      <c r="L1142" s="8" t="s">
        <v>1214</v>
      </c>
      <c r="M1142" s="8">
        <v>3</v>
      </c>
      <c r="N1142" s="8" t="s">
        <v>317</v>
      </c>
      <c r="O1142" s="8" t="s">
        <v>1098</v>
      </c>
      <c r="P1142" s="8" t="s">
        <v>1274</v>
      </c>
      <c r="Q1142" s="114" t="s">
        <v>1273</v>
      </c>
      <c r="R1142" s="114" t="s">
        <v>1273</v>
      </c>
      <c r="S1142" s="8"/>
    </row>
    <row r="1143" spans="1:19" ht="18" customHeight="1" x14ac:dyDescent="0.3">
      <c r="A1143" s="8" t="s">
        <v>1272</v>
      </c>
      <c r="B1143" s="8" t="s">
        <v>1273</v>
      </c>
      <c r="C1143" s="8" t="s">
        <v>1273</v>
      </c>
      <c r="D1143" s="8" t="s">
        <v>655</v>
      </c>
      <c r="E1143" s="8">
        <v>3</v>
      </c>
      <c r="F1143" s="8" t="s">
        <v>656</v>
      </c>
      <c r="G1143" s="8">
        <v>2</v>
      </c>
      <c r="H1143" s="8" t="s">
        <v>657</v>
      </c>
      <c r="I1143" s="8">
        <v>3</v>
      </c>
      <c r="J1143" s="8" t="s">
        <v>658</v>
      </c>
      <c r="K1143" s="8">
        <v>3</v>
      </c>
      <c r="L1143" s="8" t="s">
        <v>1214</v>
      </c>
      <c r="M1143" s="8">
        <v>3</v>
      </c>
      <c r="N1143" s="8" t="s">
        <v>317</v>
      </c>
      <c r="O1143" s="8" t="s">
        <v>1099</v>
      </c>
      <c r="P1143" s="8" t="s">
        <v>1274</v>
      </c>
      <c r="Q1143" s="114" t="s">
        <v>1273</v>
      </c>
      <c r="R1143" s="114" t="s">
        <v>1273</v>
      </c>
      <c r="S1143" s="8"/>
    </row>
    <row r="1144" spans="1:19" ht="18" customHeight="1" x14ac:dyDescent="0.3">
      <c r="A1144" s="8" t="s">
        <v>1272</v>
      </c>
      <c r="B1144" s="8" t="s">
        <v>1273</v>
      </c>
      <c r="C1144" s="8" t="s">
        <v>1273</v>
      </c>
      <c r="D1144" s="8" t="s">
        <v>655</v>
      </c>
      <c r="E1144" s="8">
        <v>3</v>
      </c>
      <c r="F1144" s="8" t="s">
        <v>656</v>
      </c>
      <c r="G1144" s="8">
        <v>2</v>
      </c>
      <c r="H1144" s="8" t="s">
        <v>657</v>
      </c>
      <c r="I1144" s="8">
        <v>3</v>
      </c>
      <c r="J1144" s="8" t="s">
        <v>658</v>
      </c>
      <c r="K1144" s="8">
        <v>3</v>
      </c>
      <c r="L1144" s="8" t="s">
        <v>1214</v>
      </c>
      <c r="M1144" s="8">
        <v>3</v>
      </c>
      <c r="N1144" s="8" t="s">
        <v>317</v>
      </c>
      <c r="O1144" s="8" t="s">
        <v>1100</v>
      </c>
      <c r="P1144" s="8" t="s">
        <v>1274</v>
      </c>
      <c r="Q1144" s="114" t="s">
        <v>1273</v>
      </c>
      <c r="R1144" s="114" t="s">
        <v>1273</v>
      </c>
      <c r="S1144" s="8"/>
    </row>
    <row r="1145" spans="1:19" ht="18" customHeight="1" x14ac:dyDescent="0.3">
      <c r="A1145" s="8" t="s">
        <v>1272</v>
      </c>
      <c r="B1145" s="8" t="s">
        <v>1273</v>
      </c>
      <c r="C1145" s="8" t="s">
        <v>1273</v>
      </c>
      <c r="D1145" s="8" t="s">
        <v>655</v>
      </c>
      <c r="E1145" s="8">
        <v>3</v>
      </c>
      <c r="F1145" s="8" t="s">
        <v>656</v>
      </c>
      <c r="G1145" s="8">
        <v>2</v>
      </c>
      <c r="H1145" s="8" t="s">
        <v>657</v>
      </c>
      <c r="I1145" s="8">
        <v>3</v>
      </c>
      <c r="J1145" s="8" t="s">
        <v>658</v>
      </c>
      <c r="K1145" s="8">
        <v>3</v>
      </c>
      <c r="L1145" s="8" t="s">
        <v>1214</v>
      </c>
      <c r="M1145" s="8">
        <v>3</v>
      </c>
      <c r="N1145" s="8" t="s">
        <v>317</v>
      </c>
      <c r="O1145" s="8" t="s">
        <v>1101</v>
      </c>
      <c r="P1145" s="8" t="s">
        <v>1274</v>
      </c>
      <c r="Q1145" s="114" t="s">
        <v>1273</v>
      </c>
      <c r="R1145" s="114" t="s">
        <v>1273</v>
      </c>
      <c r="S1145" s="8"/>
    </row>
    <row r="1146" spans="1:19" ht="18" customHeight="1" x14ac:dyDescent="0.3">
      <c r="A1146" s="8" t="s">
        <v>1272</v>
      </c>
      <c r="B1146" s="8" t="s">
        <v>1273</v>
      </c>
      <c r="C1146" s="8" t="s">
        <v>1273</v>
      </c>
      <c r="D1146" s="8" t="s">
        <v>655</v>
      </c>
      <c r="E1146" s="8">
        <v>3</v>
      </c>
      <c r="F1146" s="8" t="s">
        <v>656</v>
      </c>
      <c r="G1146" s="8">
        <v>2</v>
      </c>
      <c r="H1146" s="8" t="s">
        <v>657</v>
      </c>
      <c r="I1146" s="8">
        <v>3</v>
      </c>
      <c r="J1146" s="8" t="s">
        <v>658</v>
      </c>
      <c r="K1146" s="8">
        <v>3</v>
      </c>
      <c r="L1146" s="8" t="s">
        <v>1214</v>
      </c>
      <c r="M1146" s="8">
        <v>3</v>
      </c>
      <c r="N1146" s="8" t="s">
        <v>317</v>
      </c>
      <c r="O1146" s="8" t="s">
        <v>1105</v>
      </c>
      <c r="P1146" s="8" t="s">
        <v>1274</v>
      </c>
      <c r="Q1146" s="114" t="s">
        <v>1273</v>
      </c>
      <c r="R1146" s="114" t="s">
        <v>1273</v>
      </c>
      <c r="S1146" s="8"/>
    </row>
    <row r="1147" spans="1:19" ht="18" customHeight="1" x14ac:dyDescent="0.3">
      <c r="A1147" s="8" t="s">
        <v>1272</v>
      </c>
      <c r="B1147" s="8" t="s">
        <v>1273</v>
      </c>
      <c r="C1147" s="8" t="s">
        <v>1273</v>
      </c>
      <c r="D1147" s="8" t="s">
        <v>655</v>
      </c>
      <c r="E1147" s="8">
        <v>3</v>
      </c>
      <c r="F1147" s="8" t="s">
        <v>656</v>
      </c>
      <c r="G1147" s="8">
        <v>2</v>
      </c>
      <c r="H1147" s="8" t="s">
        <v>657</v>
      </c>
      <c r="I1147" s="8">
        <v>3</v>
      </c>
      <c r="J1147" s="8" t="s">
        <v>658</v>
      </c>
      <c r="K1147" s="8">
        <v>3</v>
      </c>
      <c r="L1147" s="8" t="s">
        <v>1214</v>
      </c>
      <c r="M1147" s="8">
        <v>3</v>
      </c>
      <c r="N1147" s="8" t="s">
        <v>317</v>
      </c>
      <c r="O1147" s="8" t="s">
        <v>1106</v>
      </c>
      <c r="P1147" s="8" t="s">
        <v>1274</v>
      </c>
      <c r="Q1147" s="114" t="s">
        <v>1273</v>
      </c>
      <c r="R1147" s="114" t="s">
        <v>1273</v>
      </c>
      <c r="S1147" s="8"/>
    </row>
    <row r="1148" spans="1:19" ht="18" customHeight="1" x14ac:dyDescent="0.3">
      <c r="A1148" s="8" t="s">
        <v>1272</v>
      </c>
      <c r="B1148" s="8" t="s">
        <v>1273</v>
      </c>
      <c r="C1148" s="8" t="s">
        <v>1273</v>
      </c>
      <c r="D1148" s="8" t="s">
        <v>655</v>
      </c>
      <c r="E1148" s="8">
        <v>3</v>
      </c>
      <c r="F1148" s="8" t="s">
        <v>656</v>
      </c>
      <c r="G1148" s="8">
        <v>2</v>
      </c>
      <c r="H1148" s="8" t="s">
        <v>657</v>
      </c>
      <c r="I1148" s="8">
        <v>3</v>
      </c>
      <c r="J1148" s="8" t="s">
        <v>658</v>
      </c>
      <c r="K1148" s="8">
        <v>3</v>
      </c>
      <c r="L1148" s="8" t="s">
        <v>1214</v>
      </c>
      <c r="M1148" s="8">
        <v>3</v>
      </c>
      <c r="N1148" s="8" t="s">
        <v>317</v>
      </c>
      <c r="O1148" s="8" t="s">
        <v>1107</v>
      </c>
      <c r="P1148" s="8" t="s">
        <v>1274</v>
      </c>
      <c r="Q1148" s="114" t="s">
        <v>1273</v>
      </c>
      <c r="R1148" s="114" t="s">
        <v>1273</v>
      </c>
      <c r="S1148" s="8"/>
    </row>
    <row r="1149" spans="1:19" ht="18" customHeight="1" x14ac:dyDescent="0.3">
      <c r="A1149" s="8" t="s">
        <v>1272</v>
      </c>
      <c r="B1149" s="8" t="s">
        <v>1273</v>
      </c>
      <c r="C1149" s="8" t="s">
        <v>1273</v>
      </c>
      <c r="D1149" s="8" t="s">
        <v>655</v>
      </c>
      <c r="E1149" s="8">
        <v>3</v>
      </c>
      <c r="F1149" s="8" t="s">
        <v>656</v>
      </c>
      <c r="G1149" s="8">
        <v>2</v>
      </c>
      <c r="H1149" s="8" t="s">
        <v>657</v>
      </c>
      <c r="I1149" s="8">
        <v>3</v>
      </c>
      <c r="J1149" s="8" t="s">
        <v>658</v>
      </c>
      <c r="K1149" s="8">
        <v>3</v>
      </c>
      <c r="L1149" s="8" t="s">
        <v>1214</v>
      </c>
      <c r="M1149" s="8">
        <v>3</v>
      </c>
      <c r="N1149" s="8" t="s">
        <v>317</v>
      </c>
      <c r="O1149" s="8" t="s">
        <v>1108</v>
      </c>
      <c r="P1149" s="8" t="s">
        <v>1274</v>
      </c>
      <c r="Q1149" s="114" t="s">
        <v>1273</v>
      </c>
      <c r="R1149" s="114" t="s">
        <v>1273</v>
      </c>
      <c r="S1149" s="8"/>
    </row>
    <row r="1150" spans="1:19" ht="18" customHeight="1" x14ac:dyDescent="0.3">
      <c r="A1150" s="8" t="s">
        <v>1272</v>
      </c>
      <c r="B1150" s="8" t="s">
        <v>1273</v>
      </c>
      <c r="C1150" s="8" t="s">
        <v>1273</v>
      </c>
      <c r="D1150" s="8" t="s">
        <v>655</v>
      </c>
      <c r="E1150" s="8">
        <v>3</v>
      </c>
      <c r="F1150" s="8" t="s">
        <v>656</v>
      </c>
      <c r="G1150" s="8">
        <v>2</v>
      </c>
      <c r="H1150" s="8" t="s">
        <v>657</v>
      </c>
      <c r="I1150" s="8">
        <v>3</v>
      </c>
      <c r="J1150" s="8" t="s">
        <v>658</v>
      </c>
      <c r="K1150" s="8">
        <v>3</v>
      </c>
      <c r="L1150" s="8" t="s">
        <v>1214</v>
      </c>
      <c r="M1150" s="8">
        <v>3</v>
      </c>
      <c r="N1150" s="8" t="s">
        <v>317</v>
      </c>
      <c r="O1150" s="8" t="s">
        <v>1109</v>
      </c>
      <c r="P1150" s="8" t="s">
        <v>1274</v>
      </c>
      <c r="Q1150" s="114" t="s">
        <v>1273</v>
      </c>
      <c r="R1150" s="114" t="s">
        <v>1273</v>
      </c>
      <c r="S1150" s="8"/>
    </row>
    <row r="1151" spans="1:19" ht="18" customHeight="1" x14ac:dyDescent="0.3">
      <c r="A1151" s="8" t="s">
        <v>1272</v>
      </c>
      <c r="B1151" s="8" t="s">
        <v>1273</v>
      </c>
      <c r="C1151" s="8" t="s">
        <v>1273</v>
      </c>
      <c r="D1151" s="8" t="s">
        <v>655</v>
      </c>
      <c r="E1151" s="8">
        <v>3</v>
      </c>
      <c r="F1151" s="8" t="s">
        <v>656</v>
      </c>
      <c r="G1151" s="8">
        <v>2</v>
      </c>
      <c r="H1151" s="8" t="s">
        <v>657</v>
      </c>
      <c r="I1151" s="8">
        <v>3</v>
      </c>
      <c r="J1151" s="8" t="s">
        <v>658</v>
      </c>
      <c r="K1151" s="8">
        <v>3</v>
      </c>
      <c r="L1151" s="8" t="s">
        <v>1214</v>
      </c>
      <c r="M1151" s="8">
        <v>3</v>
      </c>
      <c r="N1151" s="8" t="s">
        <v>317</v>
      </c>
      <c r="O1151" s="8" t="s">
        <v>1110</v>
      </c>
      <c r="P1151" s="8" t="s">
        <v>1274</v>
      </c>
      <c r="Q1151" s="114" t="s">
        <v>1273</v>
      </c>
      <c r="R1151" s="114" t="s">
        <v>1273</v>
      </c>
      <c r="S1151" s="8"/>
    </row>
    <row r="1152" spans="1:19" ht="18" customHeight="1" x14ac:dyDescent="0.3">
      <c r="A1152" s="8" t="s">
        <v>1272</v>
      </c>
      <c r="B1152" s="8" t="s">
        <v>1273</v>
      </c>
      <c r="C1152" s="8" t="s">
        <v>1273</v>
      </c>
      <c r="D1152" s="8" t="s">
        <v>655</v>
      </c>
      <c r="E1152" s="8">
        <v>3</v>
      </c>
      <c r="F1152" s="8" t="s">
        <v>656</v>
      </c>
      <c r="G1152" s="8">
        <v>2</v>
      </c>
      <c r="H1152" s="8" t="s">
        <v>657</v>
      </c>
      <c r="I1152" s="8">
        <v>3</v>
      </c>
      <c r="J1152" s="8" t="s">
        <v>658</v>
      </c>
      <c r="K1152" s="8">
        <v>3</v>
      </c>
      <c r="L1152" s="8" t="s">
        <v>1214</v>
      </c>
      <c r="M1152" s="8">
        <v>3</v>
      </c>
      <c r="N1152" s="8" t="s">
        <v>317</v>
      </c>
      <c r="O1152" s="8" t="s">
        <v>1118</v>
      </c>
      <c r="P1152" s="8" t="s">
        <v>1274</v>
      </c>
      <c r="Q1152" s="114" t="s">
        <v>1273</v>
      </c>
      <c r="R1152" s="114" t="s">
        <v>1273</v>
      </c>
      <c r="S1152" s="8"/>
    </row>
    <row r="1153" spans="1:19" ht="18" customHeight="1" x14ac:dyDescent="0.3">
      <c r="A1153" s="8" t="s">
        <v>1272</v>
      </c>
      <c r="B1153" s="8" t="s">
        <v>1273</v>
      </c>
      <c r="C1153" s="8" t="s">
        <v>1273</v>
      </c>
      <c r="D1153" s="8" t="s">
        <v>655</v>
      </c>
      <c r="E1153" s="8">
        <v>3</v>
      </c>
      <c r="F1153" s="8" t="s">
        <v>656</v>
      </c>
      <c r="G1153" s="8">
        <v>2</v>
      </c>
      <c r="H1153" s="8" t="s">
        <v>657</v>
      </c>
      <c r="I1153" s="8">
        <v>3</v>
      </c>
      <c r="J1153" s="8" t="s">
        <v>658</v>
      </c>
      <c r="K1153" s="8">
        <v>3</v>
      </c>
      <c r="L1153" s="8" t="s">
        <v>1214</v>
      </c>
      <c r="M1153" s="8">
        <v>3</v>
      </c>
      <c r="N1153" s="8" t="s">
        <v>317</v>
      </c>
      <c r="O1153" s="8" t="s">
        <v>1125</v>
      </c>
      <c r="P1153" s="8" t="s">
        <v>1274</v>
      </c>
      <c r="Q1153" s="114" t="s">
        <v>1273</v>
      </c>
      <c r="R1153" s="114" t="s">
        <v>1273</v>
      </c>
      <c r="S1153" s="8"/>
    </row>
    <row r="1154" spans="1:19" ht="18" customHeight="1" x14ac:dyDescent="0.3">
      <c r="A1154" s="8" t="s">
        <v>1272</v>
      </c>
      <c r="B1154" s="8" t="s">
        <v>1273</v>
      </c>
      <c r="C1154" s="8" t="s">
        <v>1273</v>
      </c>
      <c r="D1154" s="8" t="s">
        <v>655</v>
      </c>
      <c r="E1154" s="8">
        <v>3</v>
      </c>
      <c r="F1154" s="8" t="s">
        <v>656</v>
      </c>
      <c r="G1154" s="8">
        <v>2</v>
      </c>
      <c r="H1154" s="8" t="s">
        <v>657</v>
      </c>
      <c r="I1154" s="8">
        <v>3</v>
      </c>
      <c r="J1154" s="8" t="s">
        <v>658</v>
      </c>
      <c r="K1154" s="8">
        <v>3</v>
      </c>
      <c r="L1154" s="8" t="s">
        <v>1214</v>
      </c>
      <c r="M1154" s="8">
        <v>3</v>
      </c>
      <c r="N1154" s="8" t="s">
        <v>317</v>
      </c>
      <c r="O1154" s="8" t="s">
        <v>1126</v>
      </c>
      <c r="P1154" s="8" t="s">
        <v>1274</v>
      </c>
      <c r="Q1154" s="114" t="s">
        <v>1273</v>
      </c>
      <c r="R1154" s="114" t="s">
        <v>1273</v>
      </c>
      <c r="S1154" s="8"/>
    </row>
    <row r="1155" spans="1:19" ht="18" customHeight="1" x14ac:dyDescent="0.3">
      <c r="A1155" s="8" t="s">
        <v>1272</v>
      </c>
      <c r="B1155" s="8" t="s">
        <v>1273</v>
      </c>
      <c r="C1155" s="8" t="s">
        <v>1273</v>
      </c>
      <c r="D1155" s="8" t="s">
        <v>655</v>
      </c>
      <c r="E1155" s="8">
        <v>3</v>
      </c>
      <c r="F1155" s="8" t="s">
        <v>656</v>
      </c>
      <c r="G1155" s="8">
        <v>2</v>
      </c>
      <c r="H1155" s="8" t="s">
        <v>657</v>
      </c>
      <c r="I1155" s="8">
        <v>3</v>
      </c>
      <c r="J1155" s="8" t="s">
        <v>658</v>
      </c>
      <c r="K1155" s="8">
        <v>3</v>
      </c>
      <c r="L1155" s="8" t="s">
        <v>1214</v>
      </c>
      <c r="M1155" s="8">
        <v>3</v>
      </c>
      <c r="N1155" s="8" t="s">
        <v>317</v>
      </c>
      <c r="O1155" s="8" t="s">
        <v>1127</v>
      </c>
      <c r="P1155" s="8" t="s">
        <v>1274</v>
      </c>
      <c r="Q1155" s="114" t="s">
        <v>1273</v>
      </c>
      <c r="R1155" s="114" t="s">
        <v>1273</v>
      </c>
      <c r="S1155" s="8"/>
    </row>
    <row r="1156" spans="1:19" ht="18" customHeight="1" x14ac:dyDescent="0.3">
      <c r="A1156" s="8" t="s">
        <v>1272</v>
      </c>
      <c r="B1156" s="8" t="s">
        <v>1273</v>
      </c>
      <c r="C1156" s="8" t="s">
        <v>1273</v>
      </c>
      <c r="D1156" s="8" t="s">
        <v>655</v>
      </c>
      <c r="E1156" s="8">
        <v>3</v>
      </c>
      <c r="F1156" s="8" t="s">
        <v>656</v>
      </c>
      <c r="G1156" s="8">
        <v>2</v>
      </c>
      <c r="H1156" s="8" t="s">
        <v>657</v>
      </c>
      <c r="I1156" s="8">
        <v>3</v>
      </c>
      <c r="J1156" s="8" t="s">
        <v>658</v>
      </c>
      <c r="K1156" s="8">
        <v>3</v>
      </c>
      <c r="L1156" s="8" t="s">
        <v>1214</v>
      </c>
      <c r="M1156" s="8">
        <v>3</v>
      </c>
      <c r="N1156" s="8" t="s">
        <v>317</v>
      </c>
      <c r="O1156" s="8" t="s">
        <v>1128</v>
      </c>
      <c r="P1156" s="8" t="s">
        <v>1274</v>
      </c>
      <c r="Q1156" s="114" t="s">
        <v>1273</v>
      </c>
      <c r="R1156" s="114" t="s">
        <v>1273</v>
      </c>
      <c r="S1156" s="8"/>
    </row>
    <row r="1157" spans="1:19" ht="18" customHeight="1" x14ac:dyDescent="0.3">
      <c r="A1157" s="8" t="s">
        <v>1272</v>
      </c>
      <c r="B1157" s="8" t="s">
        <v>1273</v>
      </c>
      <c r="C1157" s="8" t="s">
        <v>1273</v>
      </c>
      <c r="D1157" s="8" t="s">
        <v>655</v>
      </c>
      <c r="E1157" s="8">
        <v>3</v>
      </c>
      <c r="F1157" s="8" t="s">
        <v>656</v>
      </c>
      <c r="G1157" s="8">
        <v>2</v>
      </c>
      <c r="H1157" s="8" t="s">
        <v>657</v>
      </c>
      <c r="I1157" s="8">
        <v>3</v>
      </c>
      <c r="J1157" s="8" t="s">
        <v>658</v>
      </c>
      <c r="K1157" s="8">
        <v>3</v>
      </c>
      <c r="L1157" s="8" t="s">
        <v>1214</v>
      </c>
      <c r="M1157" s="8">
        <v>3</v>
      </c>
      <c r="N1157" s="8" t="s">
        <v>317</v>
      </c>
      <c r="O1157" s="8" t="s">
        <v>1130</v>
      </c>
      <c r="P1157" s="8" t="s">
        <v>1274</v>
      </c>
      <c r="Q1157" s="114" t="s">
        <v>1273</v>
      </c>
      <c r="R1157" s="114" t="s">
        <v>1273</v>
      </c>
      <c r="S1157" s="8"/>
    </row>
    <row r="1158" spans="1:19" ht="18" customHeight="1" x14ac:dyDescent="0.3">
      <c r="A1158" s="8" t="s">
        <v>1272</v>
      </c>
      <c r="B1158" s="8" t="s">
        <v>1273</v>
      </c>
      <c r="C1158" s="8" t="s">
        <v>1273</v>
      </c>
      <c r="D1158" s="8" t="s">
        <v>655</v>
      </c>
      <c r="E1158" s="8">
        <v>3</v>
      </c>
      <c r="F1158" s="8" t="s">
        <v>656</v>
      </c>
      <c r="G1158" s="8">
        <v>2</v>
      </c>
      <c r="H1158" s="8" t="s">
        <v>657</v>
      </c>
      <c r="I1158" s="8">
        <v>3</v>
      </c>
      <c r="J1158" s="8" t="s">
        <v>658</v>
      </c>
      <c r="K1158" s="8">
        <v>3</v>
      </c>
      <c r="L1158" s="8" t="s">
        <v>1214</v>
      </c>
      <c r="M1158" s="8">
        <v>3</v>
      </c>
      <c r="N1158" s="8" t="s">
        <v>317</v>
      </c>
      <c r="O1158" s="8" t="s">
        <v>1131</v>
      </c>
      <c r="P1158" s="8" t="s">
        <v>1274</v>
      </c>
      <c r="Q1158" s="114" t="s">
        <v>1273</v>
      </c>
      <c r="R1158" s="114" t="s">
        <v>1273</v>
      </c>
      <c r="S1158" s="8"/>
    </row>
    <row r="1159" spans="1:19" ht="18" customHeight="1" x14ac:dyDescent="0.3">
      <c r="A1159" s="8" t="s">
        <v>1272</v>
      </c>
      <c r="B1159" s="8" t="s">
        <v>1273</v>
      </c>
      <c r="C1159" s="8" t="s">
        <v>1273</v>
      </c>
      <c r="D1159" s="8" t="s">
        <v>655</v>
      </c>
      <c r="E1159" s="8">
        <v>3</v>
      </c>
      <c r="F1159" s="8" t="s">
        <v>656</v>
      </c>
      <c r="G1159" s="8">
        <v>2</v>
      </c>
      <c r="H1159" s="8" t="s">
        <v>657</v>
      </c>
      <c r="I1159" s="8">
        <v>3</v>
      </c>
      <c r="J1159" s="8" t="s">
        <v>658</v>
      </c>
      <c r="K1159" s="8">
        <v>3</v>
      </c>
      <c r="L1159" s="8" t="s">
        <v>1214</v>
      </c>
      <c r="M1159" s="8">
        <v>3</v>
      </c>
      <c r="N1159" s="8" t="s">
        <v>317</v>
      </c>
      <c r="O1159" s="8" t="s">
        <v>1132</v>
      </c>
      <c r="P1159" s="8" t="s">
        <v>1274</v>
      </c>
      <c r="Q1159" s="114" t="s">
        <v>1273</v>
      </c>
      <c r="R1159" s="114" t="s">
        <v>1273</v>
      </c>
      <c r="S1159" s="8"/>
    </row>
    <row r="1160" spans="1:19" ht="18" customHeight="1" x14ac:dyDescent="0.3">
      <c r="A1160" s="8" t="s">
        <v>1272</v>
      </c>
      <c r="B1160" s="8" t="s">
        <v>1273</v>
      </c>
      <c r="C1160" s="8" t="s">
        <v>1273</v>
      </c>
      <c r="D1160" s="8" t="s">
        <v>655</v>
      </c>
      <c r="E1160" s="8">
        <v>3</v>
      </c>
      <c r="F1160" s="8" t="s">
        <v>656</v>
      </c>
      <c r="G1160" s="8">
        <v>2</v>
      </c>
      <c r="H1160" s="8" t="s">
        <v>657</v>
      </c>
      <c r="I1160" s="8">
        <v>3</v>
      </c>
      <c r="J1160" s="8" t="s">
        <v>658</v>
      </c>
      <c r="K1160" s="8">
        <v>3</v>
      </c>
      <c r="L1160" s="8" t="s">
        <v>1214</v>
      </c>
      <c r="M1160" s="8">
        <v>3</v>
      </c>
      <c r="N1160" s="8" t="s">
        <v>317</v>
      </c>
      <c r="O1160" s="8" t="s">
        <v>1140</v>
      </c>
      <c r="P1160" s="8" t="s">
        <v>1274</v>
      </c>
      <c r="Q1160" s="114" t="s">
        <v>1273</v>
      </c>
      <c r="R1160" s="114" t="s">
        <v>1273</v>
      </c>
      <c r="S1160" s="8"/>
    </row>
    <row r="1161" spans="1:19" ht="18" customHeight="1" x14ac:dyDescent="0.3">
      <c r="A1161" s="8" t="s">
        <v>1272</v>
      </c>
      <c r="B1161" s="8" t="s">
        <v>1273</v>
      </c>
      <c r="C1161" s="8" t="s">
        <v>1273</v>
      </c>
      <c r="D1161" s="8" t="s">
        <v>655</v>
      </c>
      <c r="E1161" s="8">
        <v>3</v>
      </c>
      <c r="F1161" s="8" t="s">
        <v>656</v>
      </c>
      <c r="G1161" s="8">
        <v>2</v>
      </c>
      <c r="H1161" s="8" t="s">
        <v>657</v>
      </c>
      <c r="I1161" s="8">
        <v>3</v>
      </c>
      <c r="J1161" s="8" t="s">
        <v>658</v>
      </c>
      <c r="K1161" s="8">
        <v>3</v>
      </c>
      <c r="L1161" s="8" t="s">
        <v>1214</v>
      </c>
      <c r="M1161" s="8">
        <v>3</v>
      </c>
      <c r="N1161" s="8" t="s">
        <v>317</v>
      </c>
      <c r="O1161" s="8" t="s">
        <v>1141</v>
      </c>
      <c r="P1161" s="8" t="s">
        <v>1274</v>
      </c>
      <c r="Q1161" s="114" t="s">
        <v>1273</v>
      </c>
      <c r="R1161" s="114" t="s">
        <v>1273</v>
      </c>
      <c r="S1161" s="8"/>
    </row>
    <row r="1162" spans="1:19" ht="18" customHeight="1" x14ac:dyDescent="0.3">
      <c r="A1162" s="8" t="s">
        <v>1272</v>
      </c>
      <c r="B1162" s="8" t="s">
        <v>1273</v>
      </c>
      <c r="C1162" s="8" t="s">
        <v>1273</v>
      </c>
      <c r="D1162" s="8" t="s">
        <v>655</v>
      </c>
      <c r="E1162" s="8">
        <v>3</v>
      </c>
      <c r="F1162" s="8" t="s">
        <v>656</v>
      </c>
      <c r="G1162" s="8">
        <v>2</v>
      </c>
      <c r="H1162" s="8" t="s">
        <v>657</v>
      </c>
      <c r="I1162" s="8">
        <v>3</v>
      </c>
      <c r="J1162" s="8" t="s">
        <v>658</v>
      </c>
      <c r="K1162" s="8">
        <v>3</v>
      </c>
      <c r="L1162" s="8" t="s">
        <v>1214</v>
      </c>
      <c r="M1162" s="8">
        <v>3</v>
      </c>
      <c r="N1162" s="8" t="s">
        <v>317</v>
      </c>
      <c r="O1162" s="8" t="s">
        <v>1142</v>
      </c>
      <c r="P1162" s="8" t="s">
        <v>1274</v>
      </c>
      <c r="Q1162" s="114" t="s">
        <v>1273</v>
      </c>
      <c r="R1162" s="114" t="s">
        <v>1273</v>
      </c>
      <c r="S1162" s="8"/>
    </row>
    <row r="1163" spans="1:19" ht="18" customHeight="1" x14ac:dyDescent="0.3">
      <c r="A1163" s="8" t="s">
        <v>1272</v>
      </c>
      <c r="B1163" s="8" t="s">
        <v>1273</v>
      </c>
      <c r="C1163" s="8" t="s">
        <v>1273</v>
      </c>
      <c r="D1163" s="8" t="s">
        <v>655</v>
      </c>
      <c r="E1163" s="8">
        <v>3</v>
      </c>
      <c r="F1163" s="8" t="s">
        <v>656</v>
      </c>
      <c r="G1163" s="8">
        <v>2</v>
      </c>
      <c r="H1163" s="8" t="s">
        <v>657</v>
      </c>
      <c r="I1163" s="8">
        <v>3</v>
      </c>
      <c r="J1163" s="8" t="s">
        <v>658</v>
      </c>
      <c r="K1163" s="8">
        <v>3</v>
      </c>
      <c r="L1163" s="8" t="s">
        <v>1214</v>
      </c>
      <c r="M1163" s="8">
        <v>3</v>
      </c>
      <c r="N1163" s="8" t="s">
        <v>317</v>
      </c>
      <c r="O1163" s="8" t="s">
        <v>1143</v>
      </c>
      <c r="P1163" s="8" t="s">
        <v>1274</v>
      </c>
      <c r="Q1163" s="114" t="s">
        <v>1273</v>
      </c>
      <c r="R1163" s="114" t="s">
        <v>1273</v>
      </c>
      <c r="S1163" s="8"/>
    </row>
    <row r="1164" spans="1:19" ht="18" customHeight="1" x14ac:dyDescent="0.3">
      <c r="A1164" s="8" t="s">
        <v>1272</v>
      </c>
      <c r="B1164" s="8" t="s">
        <v>1273</v>
      </c>
      <c r="C1164" s="8" t="s">
        <v>1273</v>
      </c>
      <c r="D1164" s="8" t="s">
        <v>655</v>
      </c>
      <c r="E1164" s="8">
        <v>3</v>
      </c>
      <c r="F1164" s="8" t="s">
        <v>656</v>
      </c>
      <c r="G1164" s="8">
        <v>2</v>
      </c>
      <c r="H1164" s="8" t="s">
        <v>657</v>
      </c>
      <c r="I1164" s="8">
        <v>3</v>
      </c>
      <c r="J1164" s="8" t="s">
        <v>658</v>
      </c>
      <c r="K1164" s="8">
        <v>3</v>
      </c>
      <c r="L1164" s="8" t="s">
        <v>1214</v>
      </c>
      <c r="M1164" s="8">
        <v>3</v>
      </c>
      <c r="N1164" s="8" t="s">
        <v>317</v>
      </c>
      <c r="O1164" s="8" t="s">
        <v>1144</v>
      </c>
      <c r="P1164" s="8" t="s">
        <v>1274</v>
      </c>
      <c r="Q1164" s="114" t="s">
        <v>1273</v>
      </c>
      <c r="R1164" s="114" t="s">
        <v>1273</v>
      </c>
      <c r="S1164" s="8"/>
    </row>
    <row r="1165" spans="1:19" ht="18" customHeight="1" x14ac:dyDescent="0.3">
      <c r="A1165" s="8" t="s">
        <v>1272</v>
      </c>
      <c r="B1165" s="8" t="s">
        <v>1273</v>
      </c>
      <c r="C1165" s="8" t="s">
        <v>1273</v>
      </c>
      <c r="D1165" s="8" t="s">
        <v>655</v>
      </c>
      <c r="E1165" s="8">
        <v>3</v>
      </c>
      <c r="F1165" s="8" t="s">
        <v>656</v>
      </c>
      <c r="G1165" s="8">
        <v>2</v>
      </c>
      <c r="H1165" s="8" t="s">
        <v>657</v>
      </c>
      <c r="I1165" s="8">
        <v>3</v>
      </c>
      <c r="J1165" s="8" t="s">
        <v>658</v>
      </c>
      <c r="K1165" s="8">
        <v>3</v>
      </c>
      <c r="L1165" s="8" t="s">
        <v>1214</v>
      </c>
      <c r="M1165" s="8">
        <v>3</v>
      </c>
      <c r="N1165" s="8" t="s">
        <v>317</v>
      </c>
      <c r="O1165" s="8" t="s">
        <v>1145</v>
      </c>
      <c r="P1165" s="8" t="s">
        <v>1274</v>
      </c>
      <c r="Q1165" s="114" t="s">
        <v>1273</v>
      </c>
      <c r="R1165" s="114" t="s">
        <v>1273</v>
      </c>
      <c r="S1165" s="8"/>
    </row>
    <row r="1166" spans="1:19" ht="18" customHeight="1" x14ac:dyDescent="0.3">
      <c r="A1166" s="8" t="s">
        <v>1272</v>
      </c>
      <c r="B1166" s="8" t="s">
        <v>1273</v>
      </c>
      <c r="C1166" s="8" t="s">
        <v>1273</v>
      </c>
      <c r="D1166" s="8" t="s">
        <v>655</v>
      </c>
      <c r="E1166" s="8">
        <v>3</v>
      </c>
      <c r="F1166" s="8" t="s">
        <v>656</v>
      </c>
      <c r="G1166" s="8">
        <v>2</v>
      </c>
      <c r="H1166" s="8" t="s">
        <v>657</v>
      </c>
      <c r="I1166" s="8">
        <v>3</v>
      </c>
      <c r="J1166" s="8" t="s">
        <v>658</v>
      </c>
      <c r="K1166" s="8">
        <v>3</v>
      </c>
      <c r="L1166" s="8" t="s">
        <v>1214</v>
      </c>
      <c r="M1166" s="8">
        <v>3</v>
      </c>
      <c r="N1166" s="8" t="s">
        <v>317</v>
      </c>
      <c r="O1166" s="8" t="s">
        <v>1146</v>
      </c>
      <c r="P1166" s="8" t="s">
        <v>1274</v>
      </c>
      <c r="Q1166" s="114" t="s">
        <v>1273</v>
      </c>
      <c r="R1166" s="114" t="s">
        <v>1273</v>
      </c>
      <c r="S1166" s="8"/>
    </row>
    <row r="1167" spans="1:19" ht="18" customHeight="1" x14ac:dyDescent="0.3">
      <c r="A1167" s="8" t="s">
        <v>1272</v>
      </c>
      <c r="B1167" s="8" t="s">
        <v>1273</v>
      </c>
      <c r="C1167" s="8" t="s">
        <v>1273</v>
      </c>
      <c r="D1167" s="8" t="s">
        <v>655</v>
      </c>
      <c r="E1167" s="8">
        <v>3</v>
      </c>
      <c r="F1167" s="8" t="s">
        <v>656</v>
      </c>
      <c r="G1167" s="8">
        <v>2</v>
      </c>
      <c r="H1167" s="8" t="s">
        <v>657</v>
      </c>
      <c r="I1167" s="8">
        <v>3</v>
      </c>
      <c r="J1167" s="8" t="s">
        <v>658</v>
      </c>
      <c r="K1167" s="8">
        <v>3</v>
      </c>
      <c r="L1167" s="8" t="s">
        <v>1214</v>
      </c>
      <c r="M1167" s="8">
        <v>3</v>
      </c>
      <c r="N1167" s="8" t="s">
        <v>317</v>
      </c>
      <c r="O1167" s="8" t="s">
        <v>1147</v>
      </c>
      <c r="P1167" s="8" t="s">
        <v>1274</v>
      </c>
      <c r="Q1167" s="114" t="s">
        <v>1273</v>
      </c>
      <c r="R1167" s="114" t="s">
        <v>1273</v>
      </c>
      <c r="S1167" s="8"/>
    </row>
    <row r="1168" spans="1:19" ht="18" customHeight="1" x14ac:dyDescent="0.3">
      <c r="A1168" s="8" t="s">
        <v>1272</v>
      </c>
      <c r="B1168" s="8" t="s">
        <v>1273</v>
      </c>
      <c r="C1168" s="8" t="s">
        <v>1273</v>
      </c>
      <c r="D1168" s="8" t="s">
        <v>655</v>
      </c>
      <c r="E1168" s="8">
        <v>3</v>
      </c>
      <c r="F1168" s="8" t="s">
        <v>656</v>
      </c>
      <c r="G1168" s="8">
        <v>2</v>
      </c>
      <c r="H1168" s="8" t="s">
        <v>657</v>
      </c>
      <c r="I1168" s="8">
        <v>3</v>
      </c>
      <c r="J1168" s="8" t="s">
        <v>658</v>
      </c>
      <c r="K1168" s="8">
        <v>3</v>
      </c>
      <c r="L1168" s="8" t="s">
        <v>1214</v>
      </c>
      <c r="M1168" s="8">
        <v>3</v>
      </c>
      <c r="N1168" s="8" t="s">
        <v>317</v>
      </c>
      <c r="O1168" s="8" t="s">
        <v>1149</v>
      </c>
      <c r="P1168" s="8" t="s">
        <v>1274</v>
      </c>
      <c r="Q1168" s="114" t="s">
        <v>1273</v>
      </c>
      <c r="R1168" s="114" t="s">
        <v>1273</v>
      </c>
      <c r="S1168" s="8"/>
    </row>
    <row r="1169" spans="1:19" ht="18" customHeight="1" x14ac:dyDescent="0.3">
      <c r="A1169" s="8" t="s">
        <v>1272</v>
      </c>
      <c r="B1169" s="8" t="s">
        <v>1273</v>
      </c>
      <c r="C1169" s="8" t="s">
        <v>1273</v>
      </c>
      <c r="D1169" s="8" t="s">
        <v>655</v>
      </c>
      <c r="E1169" s="8">
        <v>3</v>
      </c>
      <c r="F1169" s="8" t="s">
        <v>656</v>
      </c>
      <c r="G1169" s="8">
        <v>2</v>
      </c>
      <c r="H1169" s="8" t="s">
        <v>657</v>
      </c>
      <c r="I1169" s="8">
        <v>3</v>
      </c>
      <c r="J1169" s="8" t="s">
        <v>658</v>
      </c>
      <c r="K1169" s="8">
        <v>3</v>
      </c>
      <c r="L1169" s="8" t="s">
        <v>1214</v>
      </c>
      <c r="M1169" s="8">
        <v>3</v>
      </c>
      <c r="N1169" s="8" t="s">
        <v>317</v>
      </c>
      <c r="O1169" s="8" t="s">
        <v>1151</v>
      </c>
      <c r="P1169" s="8" t="s">
        <v>1274</v>
      </c>
      <c r="Q1169" s="114" t="s">
        <v>1273</v>
      </c>
      <c r="R1169" s="114" t="s">
        <v>1273</v>
      </c>
      <c r="S1169" s="8"/>
    </row>
    <row r="1170" spans="1:19" ht="18" customHeight="1" x14ac:dyDescent="0.3">
      <c r="A1170" s="8" t="s">
        <v>1272</v>
      </c>
      <c r="B1170" s="8" t="s">
        <v>1273</v>
      </c>
      <c r="C1170" s="8" t="s">
        <v>1273</v>
      </c>
      <c r="D1170" s="8" t="s">
        <v>655</v>
      </c>
      <c r="E1170" s="8">
        <v>3</v>
      </c>
      <c r="F1170" s="8" t="s">
        <v>656</v>
      </c>
      <c r="G1170" s="8">
        <v>2</v>
      </c>
      <c r="H1170" s="8" t="s">
        <v>657</v>
      </c>
      <c r="I1170" s="8">
        <v>3</v>
      </c>
      <c r="J1170" s="8" t="s">
        <v>658</v>
      </c>
      <c r="K1170" s="8">
        <v>3</v>
      </c>
      <c r="L1170" s="8" t="s">
        <v>1214</v>
      </c>
      <c r="M1170" s="8">
        <v>3</v>
      </c>
      <c r="N1170" s="8" t="s">
        <v>317</v>
      </c>
      <c r="O1170" s="8" t="s">
        <v>1152</v>
      </c>
      <c r="P1170" s="8" t="s">
        <v>1274</v>
      </c>
      <c r="Q1170" s="114" t="s">
        <v>1273</v>
      </c>
      <c r="R1170" s="114" t="s">
        <v>1273</v>
      </c>
      <c r="S1170" s="8"/>
    </row>
    <row r="1171" spans="1:19" ht="18" customHeight="1" x14ac:dyDescent="0.3">
      <c r="A1171" s="8" t="s">
        <v>1272</v>
      </c>
      <c r="B1171" s="8" t="s">
        <v>1273</v>
      </c>
      <c r="C1171" s="8" t="s">
        <v>1273</v>
      </c>
      <c r="D1171" s="8" t="s">
        <v>655</v>
      </c>
      <c r="E1171" s="8">
        <v>3</v>
      </c>
      <c r="F1171" s="8" t="s">
        <v>656</v>
      </c>
      <c r="G1171" s="8">
        <v>2</v>
      </c>
      <c r="H1171" s="8" t="s">
        <v>657</v>
      </c>
      <c r="I1171" s="8">
        <v>3</v>
      </c>
      <c r="J1171" s="8" t="s">
        <v>658</v>
      </c>
      <c r="K1171" s="8">
        <v>3</v>
      </c>
      <c r="L1171" s="8" t="s">
        <v>1214</v>
      </c>
      <c r="M1171" s="8">
        <v>3</v>
      </c>
      <c r="N1171" s="8" t="s">
        <v>317</v>
      </c>
      <c r="O1171" s="8" t="s">
        <v>1153</v>
      </c>
      <c r="P1171" s="8" t="s">
        <v>1274</v>
      </c>
      <c r="Q1171" s="114" t="s">
        <v>1273</v>
      </c>
      <c r="R1171" s="114" t="s">
        <v>1273</v>
      </c>
      <c r="S1171" s="8"/>
    </row>
    <row r="1172" spans="1:19" ht="18" customHeight="1" x14ac:dyDescent="0.3">
      <c r="A1172" s="8" t="s">
        <v>1272</v>
      </c>
      <c r="B1172" s="8" t="s">
        <v>1273</v>
      </c>
      <c r="C1172" s="8" t="s">
        <v>1273</v>
      </c>
      <c r="D1172" s="8" t="s">
        <v>655</v>
      </c>
      <c r="E1172" s="8">
        <v>3</v>
      </c>
      <c r="F1172" s="8" t="s">
        <v>656</v>
      </c>
      <c r="G1172" s="8">
        <v>2</v>
      </c>
      <c r="H1172" s="8" t="s">
        <v>657</v>
      </c>
      <c r="I1172" s="8">
        <v>3</v>
      </c>
      <c r="J1172" s="8" t="s">
        <v>658</v>
      </c>
      <c r="K1172" s="8">
        <v>3</v>
      </c>
      <c r="L1172" s="8" t="s">
        <v>1214</v>
      </c>
      <c r="M1172" s="8">
        <v>3</v>
      </c>
      <c r="N1172" s="8" t="s">
        <v>317</v>
      </c>
      <c r="O1172" s="8" t="s">
        <v>1154</v>
      </c>
      <c r="P1172" s="8" t="s">
        <v>1274</v>
      </c>
      <c r="Q1172" s="114" t="s">
        <v>1273</v>
      </c>
      <c r="R1172" s="114" t="s">
        <v>1273</v>
      </c>
      <c r="S1172" s="8"/>
    </row>
    <row r="1173" spans="1:19" ht="18" customHeight="1" x14ac:dyDescent="0.3">
      <c r="A1173" s="8" t="s">
        <v>1272</v>
      </c>
      <c r="B1173" s="8" t="s">
        <v>1273</v>
      </c>
      <c r="C1173" s="8" t="s">
        <v>1273</v>
      </c>
      <c r="D1173" s="8" t="s">
        <v>655</v>
      </c>
      <c r="E1173" s="8">
        <v>3</v>
      </c>
      <c r="F1173" s="8" t="s">
        <v>656</v>
      </c>
      <c r="G1173" s="8">
        <v>2</v>
      </c>
      <c r="H1173" s="8" t="s">
        <v>657</v>
      </c>
      <c r="I1173" s="8">
        <v>3</v>
      </c>
      <c r="J1173" s="8" t="s">
        <v>658</v>
      </c>
      <c r="K1173" s="8">
        <v>3</v>
      </c>
      <c r="L1173" s="8" t="s">
        <v>1214</v>
      </c>
      <c r="M1173" s="8">
        <v>3</v>
      </c>
      <c r="N1173" s="8" t="s">
        <v>317</v>
      </c>
      <c r="O1173" s="8" t="s">
        <v>1155</v>
      </c>
      <c r="P1173" s="8" t="s">
        <v>1274</v>
      </c>
      <c r="Q1173" s="114" t="s">
        <v>1273</v>
      </c>
      <c r="R1173" s="114" t="s">
        <v>1273</v>
      </c>
      <c r="S1173" s="8"/>
    </row>
    <row r="1174" spans="1:19" ht="18" customHeight="1" x14ac:dyDescent="0.3">
      <c r="A1174" s="8" t="s">
        <v>1272</v>
      </c>
      <c r="B1174" s="8" t="s">
        <v>1273</v>
      </c>
      <c r="C1174" s="8" t="s">
        <v>1273</v>
      </c>
      <c r="D1174" s="8" t="s">
        <v>655</v>
      </c>
      <c r="E1174" s="8">
        <v>3</v>
      </c>
      <c r="F1174" s="8" t="s">
        <v>656</v>
      </c>
      <c r="G1174" s="8">
        <v>2</v>
      </c>
      <c r="H1174" s="8" t="s">
        <v>657</v>
      </c>
      <c r="I1174" s="8">
        <v>3</v>
      </c>
      <c r="J1174" s="8" t="s">
        <v>658</v>
      </c>
      <c r="K1174" s="8">
        <v>3</v>
      </c>
      <c r="L1174" s="8" t="s">
        <v>1214</v>
      </c>
      <c r="M1174" s="8">
        <v>3</v>
      </c>
      <c r="N1174" s="8" t="s">
        <v>317</v>
      </c>
      <c r="O1174" s="8" t="s">
        <v>1157</v>
      </c>
      <c r="P1174" s="8" t="s">
        <v>1274</v>
      </c>
      <c r="Q1174" s="114" t="s">
        <v>1273</v>
      </c>
      <c r="R1174" s="114" t="s">
        <v>1273</v>
      </c>
      <c r="S1174" s="8"/>
    </row>
    <row r="1175" spans="1:19" ht="18" customHeight="1" x14ac:dyDescent="0.3">
      <c r="A1175" s="8" t="s">
        <v>1272</v>
      </c>
      <c r="B1175" s="8" t="s">
        <v>1273</v>
      </c>
      <c r="C1175" s="8" t="s">
        <v>1273</v>
      </c>
      <c r="D1175" s="8" t="s">
        <v>655</v>
      </c>
      <c r="E1175" s="8">
        <v>3</v>
      </c>
      <c r="F1175" s="8" t="s">
        <v>656</v>
      </c>
      <c r="G1175" s="8">
        <v>2</v>
      </c>
      <c r="H1175" s="8" t="s">
        <v>657</v>
      </c>
      <c r="I1175" s="8">
        <v>3</v>
      </c>
      <c r="J1175" s="8" t="s">
        <v>658</v>
      </c>
      <c r="K1175" s="8">
        <v>3</v>
      </c>
      <c r="L1175" s="8" t="s">
        <v>1214</v>
      </c>
      <c r="M1175" s="8">
        <v>3</v>
      </c>
      <c r="N1175" s="8" t="s">
        <v>317</v>
      </c>
      <c r="O1175" s="8" t="s">
        <v>1179</v>
      </c>
      <c r="P1175" s="8" t="s">
        <v>1274</v>
      </c>
      <c r="Q1175" s="114" t="s">
        <v>1273</v>
      </c>
      <c r="R1175" s="114" t="s">
        <v>1273</v>
      </c>
      <c r="S1175" s="8"/>
    </row>
    <row r="1176" spans="1:19" ht="18" customHeight="1" x14ac:dyDescent="0.3">
      <c r="A1176" s="8" t="s">
        <v>1272</v>
      </c>
      <c r="B1176" s="8" t="s">
        <v>1273</v>
      </c>
      <c r="C1176" s="8" t="s">
        <v>1273</v>
      </c>
      <c r="D1176" s="8" t="s">
        <v>655</v>
      </c>
      <c r="E1176" s="8">
        <v>3</v>
      </c>
      <c r="F1176" s="8" t="s">
        <v>656</v>
      </c>
      <c r="G1176" s="8">
        <v>2</v>
      </c>
      <c r="H1176" s="8" t="s">
        <v>657</v>
      </c>
      <c r="I1176" s="8">
        <v>3</v>
      </c>
      <c r="J1176" s="8" t="s">
        <v>658</v>
      </c>
      <c r="K1176" s="8">
        <v>3</v>
      </c>
      <c r="L1176" s="8" t="s">
        <v>1214</v>
      </c>
      <c r="M1176" s="8">
        <v>3</v>
      </c>
      <c r="N1176" s="8" t="s">
        <v>321</v>
      </c>
      <c r="O1176" s="8" t="s">
        <v>1156</v>
      </c>
      <c r="P1176" s="8" t="s">
        <v>1274</v>
      </c>
      <c r="Q1176" s="114" t="s">
        <v>1273</v>
      </c>
      <c r="R1176" s="114" t="s">
        <v>1273</v>
      </c>
      <c r="S1176" s="8"/>
    </row>
    <row r="1177" spans="1:19" ht="18" customHeight="1" x14ac:dyDescent="0.3">
      <c r="A1177" s="8" t="s">
        <v>1272</v>
      </c>
      <c r="B1177" s="8" t="s">
        <v>1273</v>
      </c>
      <c r="C1177" s="8" t="s">
        <v>1273</v>
      </c>
      <c r="D1177" s="8" t="s">
        <v>655</v>
      </c>
      <c r="E1177" s="8">
        <v>3</v>
      </c>
      <c r="F1177" s="8" t="s">
        <v>656</v>
      </c>
      <c r="G1177" s="8">
        <v>2</v>
      </c>
      <c r="H1177" s="8" t="s">
        <v>657</v>
      </c>
      <c r="I1177" s="8">
        <v>3</v>
      </c>
      <c r="J1177" s="8" t="s">
        <v>658</v>
      </c>
      <c r="K1177" s="8">
        <v>3</v>
      </c>
      <c r="L1177" s="8" t="s">
        <v>1214</v>
      </c>
      <c r="M1177" s="8">
        <v>3</v>
      </c>
      <c r="N1177" s="8" t="s">
        <v>321</v>
      </c>
      <c r="O1177" s="8" t="s">
        <v>1162</v>
      </c>
      <c r="P1177" s="8" t="s">
        <v>1274</v>
      </c>
      <c r="Q1177" s="114" t="s">
        <v>1273</v>
      </c>
      <c r="R1177" s="114" t="s">
        <v>1273</v>
      </c>
      <c r="S1177" s="8"/>
    </row>
    <row r="1178" spans="1:19" ht="18" customHeight="1" x14ac:dyDescent="0.3">
      <c r="A1178" s="8" t="s">
        <v>1272</v>
      </c>
      <c r="B1178" s="8" t="s">
        <v>1273</v>
      </c>
      <c r="C1178" s="8" t="s">
        <v>1273</v>
      </c>
      <c r="D1178" s="8" t="s">
        <v>655</v>
      </c>
      <c r="E1178" s="8">
        <v>3</v>
      </c>
      <c r="F1178" s="8" t="s">
        <v>656</v>
      </c>
      <c r="G1178" s="8">
        <v>2</v>
      </c>
      <c r="H1178" s="8" t="s">
        <v>657</v>
      </c>
      <c r="I1178" s="8">
        <v>3</v>
      </c>
      <c r="J1178" s="8" t="s">
        <v>658</v>
      </c>
      <c r="K1178" s="8">
        <v>3</v>
      </c>
      <c r="L1178" s="8" t="s">
        <v>1214</v>
      </c>
      <c r="M1178" s="8">
        <v>3</v>
      </c>
      <c r="N1178" s="8" t="s">
        <v>321</v>
      </c>
      <c r="O1178" s="8" t="s">
        <v>1177</v>
      </c>
      <c r="P1178" s="8" t="s">
        <v>1274</v>
      </c>
      <c r="Q1178" s="114" t="s">
        <v>1273</v>
      </c>
      <c r="R1178" s="114" t="s">
        <v>1273</v>
      </c>
      <c r="S1178" s="8"/>
    </row>
    <row r="1179" spans="1:19" ht="18" customHeight="1" x14ac:dyDescent="0.3">
      <c r="A1179" s="8" t="s">
        <v>1272</v>
      </c>
      <c r="B1179" s="8" t="s">
        <v>1273</v>
      </c>
      <c r="C1179" s="8" t="s">
        <v>1273</v>
      </c>
      <c r="D1179" s="8" t="s">
        <v>655</v>
      </c>
      <c r="E1179" s="8">
        <v>3</v>
      </c>
      <c r="F1179" s="8" t="s">
        <v>656</v>
      </c>
      <c r="G1179" s="8">
        <v>2</v>
      </c>
      <c r="H1179" s="8" t="s">
        <v>657</v>
      </c>
      <c r="I1179" s="8">
        <v>3</v>
      </c>
      <c r="J1179" s="8" t="s">
        <v>658</v>
      </c>
      <c r="K1179" s="8">
        <v>3</v>
      </c>
      <c r="L1179" s="8" t="s">
        <v>1214</v>
      </c>
      <c r="M1179" s="8">
        <v>3</v>
      </c>
      <c r="N1179" s="8" t="s">
        <v>321</v>
      </c>
      <c r="O1179" s="8" t="s">
        <v>1178</v>
      </c>
      <c r="P1179" s="8" t="s">
        <v>1274</v>
      </c>
      <c r="Q1179" s="114" t="s">
        <v>1273</v>
      </c>
      <c r="R1179" s="114" t="s">
        <v>1273</v>
      </c>
      <c r="S1179" s="8"/>
    </row>
    <row r="1180" spans="1:19" ht="18" customHeight="1" x14ac:dyDescent="0.3">
      <c r="A1180" s="8" t="s">
        <v>1272</v>
      </c>
      <c r="B1180" s="8" t="s">
        <v>1273</v>
      </c>
      <c r="C1180" s="8" t="s">
        <v>1273</v>
      </c>
      <c r="D1180" s="8" t="s">
        <v>655</v>
      </c>
      <c r="E1180" s="8">
        <v>3</v>
      </c>
      <c r="F1180" s="8" t="s">
        <v>656</v>
      </c>
      <c r="G1180" s="8">
        <v>2</v>
      </c>
      <c r="H1180" s="8" t="s">
        <v>657</v>
      </c>
      <c r="I1180" s="8">
        <v>3</v>
      </c>
      <c r="J1180" s="8" t="s">
        <v>658</v>
      </c>
      <c r="K1180" s="8">
        <v>3</v>
      </c>
      <c r="L1180" s="8" t="s">
        <v>1214</v>
      </c>
      <c r="M1180" s="8">
        <v>3</v>
      </c>
      <c r="N1180" s="8" t="s">
        <v>319</v>
      </c>
      <c r="O1180" s="8" t="s">
        <v>1102</v>
      </c>
      <c r="P1180" s="8" t="s">
        <v>1274</v>
      </c>
      <c r="Q1180" s="114" t="s">
        <v>1273</v>
      </c>
      <c r="R1180" s="114" t="s">
        <v>1273</v>
      </c>
      <c r="S1180" s="8"/>
    </row>
    <row r="1181" spans="1:19" ht="18" customHeight="1" x14ac:dyDescent="0.3">
      <c r="A1181" s="8" t="s">
        <v>1272</v>
      </c>
      <c r="B1181" s="8" t="s">
        <v>1273</v>
      </c>
      <c r="C1181" s="8" t="s">
        <v>1273</v>
      </c>
      <c r="D1181" s="8" t="s">
        <v>655</v>
      </c>
      <c r="E1181" s="8">
        <v>3</v>
      </c>
      <c r="F1181" s="8" t="s">
        <v>656</v>
      </c>
      <c r="G1181" s="8">
        <v>2</v>
      </c>
      <c r="H1181" s="8" t="s">
        <v>657</v>
      </c>
      <c r="I1181" s="8">
        <v>3</v>
      </c>
      <c r="J1181" s="8" t="s">
        <v>658</v>
      </c>
      <c r="K1181" s="8">
        <v>3</v>
      </c>
      <c r="L1181" s="8" t="s">
        <v>1214</v>
      </c>
      <c r="M1181" s="8">
        <v>3</v>
      </c>
      <c r="N1181" s="8" t="s">
        <v>319</v>
      </c>
      <c r="O1181" s="8" t="s">
        <v>1103</v>
      </c>
      <c r="P1181" s="8" t="s">
        <v>1274</v>
      </c>
      <c r="Q1181" s="114" t="s">
        <v>1273</v>
      </c>
      <c r="R1181" s="114" t="s">
        <v>1273</v>
      </c>
      <c r="S1181" s="8"/>
    </row>
    <row r="1182" spans="1:19" ht="18" customHeight="1" x14ac:dyDescent="0.3">
      <c r="A1182" s="8" t="s">
        <v>1272</v>
      </c>
      <c r="B1182" s="8" t="s">
        <v>1273</v>
      </c>
      <c r="C1182" s="8" t="s">
        <v>1273</v>
      </c>
      <c r="D1182" s="8" t="s">
        <v>655</v>
      </c>
      <c r="E1182" s="8">
        <v>3</v>
      </c>
      <c r="F1182" s="8" t="s">
        <v>656</v>
      </c>
      <c r="G1182" s="8">
        <v>2</v>
      </c>
      <c r="H1182" s="8" t="s">
        <v>657</v>
      </c>
      <c r="I1182" s="8">
        <v>3</v>
      </c>
      <c r="J1182" s="8" t="s">
        <v>658</v>
      </c>
      <c r="K1182" s="8">
        <v>3</v>
      </c>
      <c r="L1182" s="8" t="s">
        <v>1214</v>
      </c>
      <c r="M1182" s="8">
        <v>3</v>
      </c>
      <c r="N1182" s="8" t="s">
        <v>319</v>
      </c>
      <c r="O1182" s="8" t="s">
        <v>1104</v>
      </c>
      <c r="P1182" s="8" t="s">
        <v>1274</v>
      </c>
      <c r="Q1182" s="114" t="s">
        <v>1273</v>
      </c>
      <c r="R1182" s="114" t="s">
        <v>1273</v>
      </c>
      <c r="S1182" s="8"/>
    </row>
    <row r="1183" spans="1:19" ht="18" customHeight="1" x14ac:dyDescent="0.3">
      <c r="A1183" s="8" t="s">
        <v>1272</v>
      </c>
      <c r="B1183" s="8" t="s">
        <v>1273</v>
      </c>
      <c r="C1183" s="8" t="s">
        <v>1273</v>
      </c>
      <c r="D1183" s="8" t="s">
        <v>655</v>
      </c>
      <c r="E1183" s="8">
        <v>3</v>
      </c>
      <c r="F1183" s="8" t="s">
        <v>656</v>
      </c>
      <c r="G1183" s="8">
        <v>2</v>
      </c>
      <c r="H1183" s="8" t="s">
        <v>657</v>
      </c>
      <c r="I1183" s="8">
        <v>3</v>
      </c>
      <c r="J1183" s="8" t="s">
        <v>658</v>
      </c>
      <c r="K1183" s="8">
        <v>3</v>
      </c>
      <c r="L1183" s="8" t="s">
        <v>1214</v>
      </c>
      <c r="M1183" s="8">
        <v>3</v>
      </c>
      <c r="N1183" s="8" t="s">
        <v>319</v>
      </c>
      <c r="O1183" s="8" t="s">
        <v>1111</v>
      </c>
      <c r="P1183" s="8" t="s">
        <v>1274</v>
      </c>
      <c r="Q1183" s="114" t="s">
        <v>1273</v>
      </c>
      <c r="R1183" s="114" t="s">
        <v>1273</v>
      </c>
      <c r="S1183" s="8"/>
    </row>
    <row r="1184" spans="1:19" ht="18" customHeight="1" x14ac:dyDescent="0.3">
      <c r="A1184" s="8" t="s">
        <v>1272</v>
      </c>
      <c r="B1184" s="8" t="s">
        <v>1273</v>
      </c>
      <c r="C1184" s="8" t="s">
        <v>1273</v>
      </c>
      <c r="D1184" s="8" t="s">
        <v>655</v>
      </c>
      <c r="E1184" s="8">
        <v>3</v>
      </c>
      <c r="F1184" s="8" t="s">
        <v>656</v>
      </c>
      <c r="G1184" s="8">
        <v>2</v>
      </c>
      <c r="H1184" s="8" t="s">
        <v>657</v>
      </c>
      <c r="I1184" s="8">
        <v>3</v>
      </c>
      <c r="J1184" s="8" t="s">
        <v>658</v>
      </c>
      <c r="K1184" s="8">
        <v>3</v>
      </c>
      <c r="L1184" s="8" t="s">
        <v>1214</v>
      </c>
      <c r="M1184" s="8">
        <v>3</v>
      </c>
      <c r="N1184" s="8" t="s">
        <v>319</v>
      </c>
      <c r="O1184" s="8" t="s">
        <v>1148</v>
      </c>
      <c r="P1184" s="8" t="s">
        <v>1274</v>
      </c>
      <c r="Q1184" s="114" t="s">
        <v>1273</v>
      </c>
      <c r="R1184" s="114" t="s">
        <v>1273</v>
      </c>
      <c r="S1184" s="8"/>
    </row>
    <row r="1185" spans="1:19" ht="18" customHeight="1" x14ac:dyDescent="0.3">
      <c r="A1185" s="8" t="s">
        <v>1272</v>
      </c>
      <c r="B1185" s="8" t="s">
        <v>1273</v>
      </c>
      <c r="C1185" s="8" t="s">
        <v>1273</v>
      </c>
      <c r="D1185" s="8" t="s">
        <v>655</v>
      </c>
      <c r="E1185" s="8">
        <v>3</v>
      </c>
      <c r="F1185" s="8" t="s">
        <v>656</v>
      </c>
      <c r="G1185" s="8">
        <v>2</v>
      </c>
      <c r="H1185" s="8" t="s">
        <v>657</v>
      </c>
      <c r="I1185" s="8">
        <v>3</v>
      </c>
      <c r="J1185" s="8" t="s">
        <v>658</v>
      </c>
      <c r="K1185" s="8">
        <v>3</v>
      </c>
      <c r="L1185" s="8" t="s">
        <v>1214</v>
      </c>
      <c r="M1185" s="8">
        <v>3</v>
      </c>
      <c r="N1185" s="8" t="s">
        <v>319</v>
      </c>
      <c r="O1185" s="8" t="s">
        <v>1197</v>
      </c>
      <c r="P1185" s="8" t="s">
        <v>1274</v>
      </c>
      <c r="Q1185" s="114" t="s">
        <v>1273</v>
      </c>
      <c r="R1185" s="114" t="s">
        <v>1273</v>
      </c>
      <c r="S1185" s="8"/>
    </row>
    <row r="1186" spans="1:19" ht="18" customHeight="1" x14ac:dyDescent="0.3">
      <c r="A1186" s="8" t="s">
        <v>1272</v>
      </c>
      <c r="B1186" s="8" t="s">
        <v>1273</v>
      </c>
      <c r="C1186" s="8" t="s">
        <v>1273</v>
      </c>
      <c r="D1186" s="8" t="s">
        <v>655</v>
      </c>
      <c r="E1186" s="8">
        <v>3</v>
      </c>
      <c r="F1186" s="8" t="s">
        <v>656</v>
      </c>
      <c r="G1186" s="8">
        <v>2</v>
      </c>
      <c r="H1186" s="8" t="s">
        <v>657</v>
      </c>
      <c r="I1186" s="8">
        <v>3</v>
      </c>
      <c r="J1186" s="8" t="s">
        <v>658</v>
      </c>
      <c r="K1186" s="8">
        <v>3</v>
      </c>
      <c r="L1186" s="8" t="s">
        <v>1214</v>
      </c>
      <c r="M1186" s="8">
        <v>3</v>
      </c>
      <c r="N1186" s="8" t="s">
        <v>319</v>
      </c>
      <c r="O1186" s="8" t="s">
        <v>1198</v>
      </c>
      <c r="P1186" s="8" t="s">
        <v>1274</v>
      </c>
      <c r="Q1186" s="114" t="s">
        <v>1273</v>
      </c>
      <c r="R1186" s="114" t="s">
        <v>1273</v>
      </c>
      <c r="S1186" s="8"/>
    </row>
    <row r="1187" spans="1:19" ht="18" customHeight="1" x14ac:dyDescent="0.3">
      <c r="A1187" s="8" t="s">
        <v>1272</v>
      </c>
      <c r="B1187" s="8" t="s">
        <v>1273</v>
      </c>
      <c r="C1187" s="8" t="s">
        <v>1273</v>
      </c>
      <c r="D1187" s="8" t="s">
        <v>655</v>
      </c>
      <c r="E1187" s="8">
        <v>3</v>
      </c>
      <c r="F1187" s="8" t="s">
        <v>656</v>
      </c>
      <c r="G1187" s="8">
        <v>2</v>
      </c>
      <c r="H1187" s="8" t="s">
        <v>657</v>
      </c>
      <c r="I1187" s="8">
        <v>3</v>
      </c>
      <c r="J1187" s="8" t="s">
        <v>658</v>
      </c>
      <c r="K1187" s="8">
        <v>3</v>
      </c>
      <c r="L1187" s="8" t="s">
        <v>1214</v>
      </c>
      <c r="M1187" s="8">
        <v>3</v>
      </c>
      <c r="N1187" s="8" t="s">
        <v>319</v>
      </c>
      <c r="O1187" s="8" t="s">
        <v>1199</v>
      </c>
      <c r="P1187" s="8" t="s">
        <v>1274</v>
      </c>
      <c r="Q1187" s="114" t="s">
        <v>1273</v>
      </c>
      <c r="R1187" s="114" t="s">
        <v>1273</v>
      </c>
      <c r="S1187" s="8"/>
    </row>
    <row r="1188" spans="1:19" ht="18" customHeight="1" x14ac:dyDescent="0.3">
      <c r="A1188" s="8" t="s">
        <v>1272</v>
      </c>
      <c r="B1188" s="8" t="s">
        <v>1273</v>
      </c>
      <c r="C1188" s="8" t="s">
        <v>1273</v>
      </c>
      <c r="D1188" s="8" t="s">
        <v>655</v>
      </c>
      <c r="E1188" s="8">
        <v>3</v>
      </c>
      <c r="F1188" s="8" t="s">
        <v>656</v>
      </c>
      <c r="G1188" s="8">
        <v>2</v>
      </c>
      <c r="H1188" s="8" t="s">
        <v>657</v>
      </c>
      <c r="I1188" s="8">
        <v>3</v>
      </c>
      <c r="J1188" s="8" t="s">
        <v>658</v>
      </c>
      <c r="K1188" s="8">
        <v>3</v>
      </c>
      <c r="L1188" s="8" t="s">
        <v>1214</v>
      </c>
      <c r="M1188" s="8">
        <v>3</v>
      </c>
      <c r="N1188" s="8" t="s">
        <v>319</v>
      </c>
      <c r="O1188" s="8" t="s">
        <v>1200</v>
      </c>
      <c r="P1188" s="8" t="s">
        <v>1274</v>
      </c>
      <c r="Q1188" s="114" t="s">
        <v>1273</v>
      </c>
      <c r="R1188" s="114" t="s">
        <v>1273</v>
      </c>
      <c r="S1188" s="8"/>
    </row>
    <row r="1189" spans="1:19" ht="18" customHeight="1" x14ac:dyDescent="0.3">
      <c r="A1189" s="8" t="s">
        <v>1272</v>
      </c>
      <c r="B1189" s="8" t="s">
        <v>1273</v>
      </c>
      <c r="C1189" s="8" t="s">
        <v>1273</v>
      </c>
      <c r="D1189" s="8" t="s">
        <v>655</v>
      </c>
      <c r="E1189" s="8">
        <v>3</v>
      </c>
      <c r="F1189" s="8" t="s">
        <v>656</v>
      </c>
      <c r="G1189" s="8">
        <v>2</v>
      </c>
      <c r="H1189" s="8" t="s">
        <v>657</v>
      </c>
      <c r="I1189" s="8">
        <v>3</v>
      </c>
      <c r="J1189" s="8" t="s">
        <v>658</v>
      </c>
      <c r="K1189" s="8">
        <v>3</v>
      </c>
      <c r="L1189" s="8" t="s">
        <v>1214</v>
      </c>
      <c r="M1189" s="8">
        <v>3</v>
      </c>
      <c r="N1189" s="8" t="s">
        <v>319</v>
      </c>
      <c r="O1189" s="8" t="s">
        <v>1201</v>
      </c>
      <c r="P1189" s="8" t="s">
        <v>1274</v>
      </c>
      <c r="Q1189" s="114" t="s">
        <v>1273</v>
      </c>
      <c r="R1189" s="114" t="s">
        <v>1273</v>
      </c>
      <c r="S1189" s="8"/>
    </row>
    <row r="1190" spans="1:19" ht="18" customHeight="1" x14ac:dyDescent="0.3">
      <c r="A1190" s="8" t="s">
        <v>1272</v>
      </c>
      <c r="B1190" s="8" t="s">
        <v>1273</v>
      </c>
      <c r="C1190" s="8" t="s">
        <v>1273</v>
      </c>
      <c r="D1190" s="8" t="s">
        <v>655</v>
      </c>
      <c r="E1190" s="8">
        <v>3</v>
      </c>
      <c r="F1190" s="8" t="s">
        <v>656</v>
      </c>
      <c r="G1190" s="8">
        <v>2</v>
      </c>
      <c r="H1190" s="8" t="s">
        <v>657</v>
      </c>
      <c r="I1190" s="8">
        <v>3</v>
      </c>
      <c r="J1190" s="8" t="s">
        <v>658</v>
      </c>
      <c r="K1190" s="8">
        <v>3</v>
      </c>
      <c r="L1190" s="8" t="s">
        <v>1214</v>
      </c>
      <c r="M1190" s="8">
        <v>3</v>
      </c>
      <c r="N1190" s="8" t="s">
        <v>319</v>
      </c>
      <c r="O1190" s="8" t="s">
        <v>1202</v>
      </c>
      <c r="P1190" s="8" t="s">
        <v>1274</v>
      </c>
      <c r="Q1190" s="114" t="s">
        <v>1273</v>
      </c>
      <c r="R1190" s="114" t="s">
        <v>1273</v>
      </c>
      <c r="S1190" s="8"/>
    </row>
    <row r="1191" spans="1:19" ht="18" customHeight="1" x14ac:dyDescent="0.3">
      <c r="A1191" s="8" t="s">
        <v>1272</v>
      </c>
      <c r="B1191" s="8" t="s">
        <v>1273</v>
      </c>
      <c r="C1191" s="8" t="s">
        <v>1273</v>
      </c>
      <c r="D1191" s="8" t="s">
        <v>655</v>
      </c>
      <c r="E1191" s="8">
        <v>3</v>
      </c>
      <c r="F1191" s="8" t="s">
        <v>656</v>
      </c>
      <c r="G1191" s="8">
        <v>2</v>
      </c>
      <c r="H1191" s="8" t="s">
        <v>657</v>
      </c>
      <c r="I1191" s="8">
        <v>3</v>
      </c>
      <c r="J1191" s="8" t="s">
        <v>658</v>
      </c>
      <c r="K1191" s="8">
        <v>3</v>
      </c>
      <c r="L1191" s="8" t="s">
        <v>1214</v>
      </c>
      <c r="M1191" s="8">
        <v>3</v>
      </c>
      <c r="N1191" s="8" t="s">
        <v>319</v>
      </c>
      <c r="O1191" s="8" t="s">
        <v>1203</v>
      </c>
      <c r="P1191" s="8" t="s">
        <v>1274</v>
      </c>
      <c r="Q1191" s="114" t="s">
        <v>1273</v>
      </c>
      <c r="R1191" s="114" t="s">
        <v>1273</v>
      </c>
      <c r="S1191" s="8"/>
    </row>
    <row r="1192" spans="1:19" ht="18" customHeight="1" x14ac:dyDescent="0.3">
      <c r="A1192" s="8" t="s">
        <v>1272</v>
      </c>
      <c r="B1192" s="8" t="s">
        <v>1273</v>
      </c>
      <c r="C1192" s="8" t="s">
        <v>1273</v>
      </c>
      <c r="D1192" s="8" t="s">
        <v>655</v>
      </c>
      <c r="E1192" s="8">
        <v>3</v>
      </c>
      <c r="F1192" s="8" t="s">
        <v>656</v>
      </c>
      <c r="G1192" s="8">
        <v>2</v>
      </c>
      <c r="H1192" s="8" t="s">
        <v>657</v>
      </c>
      <c r="I1192" s="8">
        <v>3</v>
      </c>
      <c r="J1192" s="8" t="s">
        <v>658</v>
      </c>
      <c r="K1192" s="8">
        <v>3</v>
      </c>
      <c r="L1192" s="8" t="s">
        <v>1214</v>
      </c>
      <c r="M1192" s="8">
        <v>3</v>
      </c>
      <c r="N1192" s="8" t="s">
        <v>371</v>
      </c>
      <c r="O1192" s="8" t="s">
        <v>1158</v>
      </c>
      <c r="P1192" s="8" t="s">
        <v>1274</v>
      </c>
      <c r="Q1192" s="114" t="s">
        <v>1273</v>
      </c>
      <c r="R1192" s="114" t="s">
        <v>1273</v>
      </c>
      <c r="S1192" s="8"/>
    </row>
    <row r="1193" spans="1:19" ht="18" customHeight="1" x14ac:dyDescent="0.3">
      <c r="A1193" s="8" t="s">
        <v>1272</v>
      </c>
      <c r="B1193" s="8" t="s">
        <v>1273</v>
      </c>
      <c r="C1193" s="8" t="s">
        <v>1273</v>
      </c>
      <c r="D1193" s="8" t="s">
        <v>655</v>
      </c>
      <c r="E1193" s="8">
        <v>3</v>
      </c>
      <c r="F1193" s="8" t="s">
        <v>656</v>
      </c>
      <c r="G1193" s="8">
        <v>2</v>
      </c>
      <c r="H1193" s="8" t="s">
        <v>657</v>
      </c>
      <c r="I1193" s="8">
        <v>3</v>
      </c>
      <c r="J1193" s="8" t="s">
        <v>658</v>
      </c>
      <c r="K1193" s="8">
        <v>3</v>
      </c>
      <c r="L1193" s="8" t="s">
        <v>1214</v>
      </c>
      <c r="M1193" s="8">
        <v>3</v>
      </c>
      <c r="N1193" s="8" t="s">
        <v>371</v>
      </c>
      <c r="O1193" s="8" t="s">
        <v>1163</v>
      </c>
      <c r="P1193" s="8" t="s">
        <v>1274</v>
      </c>
      <c r="Q1193" s="114" t="s">
        <v>1273</v>
      </c>
      <c r="R1193" s="114" t="s">
        <v>1273</v>
      </c>
      <c r="S1193" s="8"/>
    </row>
    <row r="1194" spans="1:19" ht="18" customHeight="1" x14ac:dyDescent="0.3">
      <c r="A1194" s="8" t="s">
        <v>1272</v>
      </c>
      <c r="B1194" s="8" t="s">
        <v>1273</v>
      </c>
      <c r="C1194" s="8" t="s">
        <v>1273</v>
      </c>
      <c r="D1194" s="8" t="s">
        <v>655</v>
      </c>
      <c r="E1194" s="8">
        <v>3</v>
      </c>
      <c r="F1194" s="8" t="s">
        <v>656</v>
      </c>
      <c r="G1194" s="8">
        <v>2</v>
      </c>
      <c r="H1194" s="8" t="s">
        <v>657</v>
      </c>
      <c r="I1194" s="8">
        <v>3</v>
      </c>
      <c r="J1194" s="8" t="s">
        <v>658</v>
      </c>
      <c r="K1194" s="8">
        <v>3</v>
      </c>
      <c r="L1194" s="8" t="s">
        <v>1214</v>
      </c>
      <c r="M1194" s="8">
        <v>3</v>
      </c>
      <c r="N1194" s="8" t="s">
        <v>371</v>
      </c>
      <c r="O1194" s="8" t="s">
        <v>1164</v>
      </c>
      <c r="P1194" s="8" t="s">
        <v>1274</v>
      </c>
      <c r="Q1194" s="114" t="s">
        <v>1273</v>
      </c>
      <c r="R1194" s="114" t="s">
        <v>1273</v>
      </c>
      <c r="S1194" s="8"/>
    </row>
    <row r="1195" spans="1:19" ht="18" customHeight="1" x14ac:dyDescent="0.3">
      <c r="A1195" s="8" t="s">
        <v>1272</v>
      </c>
      <c r="B1195" s="8" t="s">
        <v>1273</v>
      </c>
      <c r="C1195" s="8" t="s">
        <v>1273</v>
      </c>
      <c r="D1195" s="8" t="s">
        <v>655</v>
      </c>
      <c r="E1195" s="8">
        <v>3</v>
      </c>
      <c r="F1195" s="8" t="s">
        <v>656</v>
      </c>
      <c r="G1195" s="8">
        <v>2</v>
      </c>
      <c r="H1195" s="8" t="s">
        <v>657</v>
      </c>
      <c r="I1195" s="8">
        <v>3</v>
      </c>
      <c r="J1195" s="8" t="s">
        <v>658</v>
      </c>
      <c r="K1195" s="8">
        <v>3</v>
      </c>
      <c r="L1195" s="8" t="s">
        <v>1214</v>
      </c>
      <c r="M1195" s="8">
        <v>3</v>
      </c>
      <c r="N1195" s="8" t="s">
        <v>371</v>
      </c>
      <c r="O1195" s="8" t="s">
        <v>1165</v>
      </c>
      <c r="P1195" s="8" t="s">
        <v>1274</v>
      </c>
      <c r="Q1195" s="114" t="s">
        <v>1273</v>
      </c>
      <c r="R1195" s="114" t="s">
        <v>1273</v>
      </c>
      <c r="S1195" s="8"/>
    </row>
    <row r="1196" spans="1:19" ht="18" customHeight="1" x14ac:dyDescent="0.3">
      <c r="A1196" s="8" t="s">
        <v>1272</v>
      </c>
      <c r="B1196" s="8" t="s">
        <v>1273</v>
      </c>
      <c r="C1196" s="8" t="s">
        <v>1273</v>
      </c>
      <c r="D1196" s="8" t="s">
        <v>655</v>
      </c>
      <c r="E1196" s="8">
        <v>3</v>
      </c>
      <c r="F1196" s="8" t="s">
        <v>656</v>
      </c>
      <c r="G1196" s="8">
        <v>2</v>
      </c>
      <c r="H1196" s="8" t="s">
        <v>657</v>
      </c>
      <c r="I1196" s="8">
        <v>3</v>
      </c>
      <c r="J1196" s="8" t="s">
        <v>658</v>
      </c>
      <c r="K1196" s="8">
        <v>3</v>
      </c>
      <c r="L1196" s="8" t="s">
        <v>1214</v>
      </c>
      <c r="M1196" s="8">
        <v>3</v>
      </c>
      <c r="N1196" s="8" t="s">
        <v>371</v>
      </c>
      <c r="O1196" s="8" t="s">
        <v>1166</v>
      </c>
      <c r="P1196" s="8" t="s">
        <v>1274</v>
      </c>
      <c r="Q1196" s="114" t="s">
        <v>1273</v>
      </c>
      <c r="R1196" s="114" t="s">
        <v>1273</v>
      </c>
      <c r="S1196" s="8"/>
    </row>
    <row r="1197" spans="1:19" ht="18" customHeight="1" x14ac:dyDescent="0.3">
      <c r="A1197" s="8" t="s">
        <v>1272</v>
      </c>
      <c r="B1197" s="8" t="s">
        <v>1273</v>
      </c>
      <c r="C1197" s="8" t="s">
        <v>1273</v>
      </c>
      <c r="D1197" s="8" t="s">
        <v>655</v>
      </c>
      <c r="E1197" s="8">
        <v>3</v>
      </c>
      <c r="F1197" s="8" t="s">
        <v>656</v>
      </c>
      <c r="G1197" s="8">
        <v>2</v>
      </c>
      <c r="H1197" s="8" t="s">
        <v>657</v>
      </c>
      <c r="I1197" s="8">
        <v>3</v>
      </c>
      <c r="J1197" s="8" t="s">
        <v>658</v>
      </c>
      <c r="K1197" s="8">
        <v>3</v>
      </c>
      <c r="L1197" s="8" t="s">
        <v>1214</v>
      </c>
      <c r="M1197" s="8">
        <v>3</v>
      </c>
      <c r="N1197" s="8" t="s">
        <v>371</v>
      </c>
      <c r="O1197" s="8" t="s">
        <v>1167</v>
      </c>
      <c r="P1197" s="8" t="s">
        <v>1274</v>
      </c>
      <c r="Q1197" s="114" t="s">
        <v>1273</v>
      </c>
      <c r="R1197" s="114" t="s">
        <v>1273</v>
      </c>
      <c r="S1197" s="8"/>
    </row>
    <row r="1198" spans="1:19" ht="18" customHeight="1" x14ac:dyDescent="0.3">
      <c r="A1198" s="8" t="s">
        <v>1272</v>
      </c>
      <c r="B1198" s="8" t="s">
        <v>1273</v>
      </c>
      <c r="C1198" s="8" t="s">
        <v>1273</v>
      </c>
      <c r="D1198" s="8" t="s">
        <v>655</v>
      </c>
      <c r="E1198" s="8">
        <v>3</v>
      </c>
      <c r="F1198" s="8" t="s">
        <v>656</v>
      </c>
      <c r="G1198" s="8">
        <v>2</v>
      </c>
      <c r="H1198" s="8" t="s">
        <v>657</v>
      </c>
      <c r="I1198" s="8">
        <v>3</v>
      </c>
      <c r="J1198" s="8" t="s">
        <v>658</v>
      </c>
      <c r="K1198" s="8">
        <v>3</v>
      </c>
      <c r="L1198" s="8" t="s">
        <v>1214</v>
      </c>
      <c r="M1198" s="8">
        <v>3</v>
      </c>
      <c r="N1198" s="8" t="s">
        <v>371</v>
      </c>
      <c r="O1198" s="8" t="s">
        <v>1168</v>
      </c>
      <c r="P1198" s="8" t="s">
        <v>1274</v>
      </c>
      <c r="Q1198" s="114" t="s">
        <v>1273</v>
      </c>
      <c r="R1198" s="114" t="s">
        <v>1273</v>
      </c>
      <c r="S1198" s="8"/>
    </row>
    <row r="1199" spans="1:19" ht="18" customHeight="1" x14ac:dyDescent="0.3">
      <c r="A1199" s="8" t="s">
        <v>1272</v>
      </c>
      <c r="B1199" s="8" t="s">
        <v>1273</v>
      </c>
      <c r="C1199" s="8" t="s">
        <v>1273</v>
      </c>
      <c r="D1199" s="8" t="s">
        <v>655</v>
      </c>
      <c r="E1199" s="8">
        <v>3</v>
      </c>
      <c r="F1199" s="8" t="s">
        <v>656</v>
      </c>
      <c r="G1199" s="8">
        <v>2</v>
      </c>
      <c r="H1199" s="8" t="s">
        <v>657</v>
      </c>
      <c r="I1199" s="8">
        <v>3</v>
      </c>
      <c r="J1199" s="8" t="s">
        <v>658</v>
      </c>
      <c r="K1199" s="8">
        <v>3</v>
      </c>
      <c r="L1199" s="8" t="s">
        <v>1214</v>
      </c>
      <c r="M1199" s="8">
        <v>3</v>
      </c>
      <c r="N1199" s="8" t="s">
        <v>371</v>
      </c>
      <c r="O1199" s="8" t="s">
        <v>1169</v>
      </c>
      <c r="P1199" s="8" t="s">
        <v>1274</v>
      </c>
      <c r="Q1199" s="114" t="s">
        <v>1273</v>
      </c>
      <c r="R1199" s="114" t="s">
        <v>1273</v>
      </c>
      <c r="S1199" s="8"/>
    </row>
    <row r="1200" spans="1:19" ht="18" customHeight="1" x14ac:dyDescent="0.3">
      <c r="A1200" s="8" t="s">
        <v>1272</v>
      </c>
      <c r="B1200" s="8" t="s">
        <v>1273</v>
      </c>
      <c r="C1200" s="8" t="s">
        <v>1273</v>
      </c>
      <c r="D1200" s="8" t="s">
        <v>655</v>
      </c>
      <c r="E1200" s="8">
        <v>3</v>
      </c>
      <c r="F1200" s="8" t="s">
        <v>656</v>
      </c>
      <c r="G1200" s="8">
        <v>2</v>
      </c>
      <c r="H1200" s="8" t="s">
        <v>657</v>
      </c>
      <c r="I1200" s="8">
        <v>3</v>
      </c>
      <c r="J1200" s="8" t="s">
        <v>658</v>
      </c>
      <c r="K1200" s="8">
        <v>3</v>
      </c>
      <c r="L1200" s="8" t="s">
        <v>1214</v>
      </c>
      <c r="M1200" s="8">
        <v>3</v>
      </c>
      <c r="N1200" s="8" t="s">
        <v>371</v>
      </c>
      <c r="O1200" s="8" t="s">
        <v>1170</v>
      </c>
      <c r="P1200" s="8" t="s">
        <v>1274</v>
      </c>
      <c r="Q1200" s="114" t="s">
        <v>1273</v>
      </c>
      <c r="R1200" s="114" t="s">
        <v>1273</v>
      </c>
      <c r="S1200" s="8"/>
    </row>
    <row r="1201" spans="1:19" ht="18" customHeight="1" x14ac:dyDescent="0.3">
      <c r="A1201" s="8" t="s">
        <v>1272</v>
      </c>
      <c r="B1201" s="8" t="s">
        <v>1273</v>
      </c>
      <c r="C1201" s="8" t="s">
        <v>1273</v>
      </c>
      <c r="D1201" s="8" t="s">
        <v>655</v>
      </c>
      <c r="E1201" s="8">
        <v>3</v>
      </c>
      <c r="F1201" s="8" t="s">
        <v>656</v>
      </c>
      <c r="G1201" s="8">
        <v>2</v>
      </c>
      <c r="H1201" s="8" t="s">
        <v>657</v>
      </c>
      <c r="I1201" s="8">
        <v>3</v>
      </c>
      <c r="J1201" s="8" t="s">
        <v>658</v>
      </c>
      <c r="K1201" s="8">
        <v>3</v>
      </c>
      <c r="L1201" s="8" t="s">
        <v>1214</v>
      </c>
      <c r="M1201" s="8">
        <v>3</v>
      </c>
      <c r="N1201" s="8" t="s">
        <v>371</v>
      </c>
      <c r="O1201" s="8" t="s">
        <v>1171</v>
      </c>
      <c r="P1201" s="8" t="s">
        <v>1274</v>
      </c>
      <c r="Q1201" s="114" t="s">
        <v>1273</v>
      </c>
      <c r="R1201" s="114" t="s">
        <v>1273</v>
      </c>
      <c r="S1201" s="8"/>
    </row>
    <row r="1202" spans="1:19" ht="18" customHeight="1" x14ac:dyDescent="0.3">
      <c r="A1202" s="8" t="s">
        <v>1272</v>
      </c>
      <c r="B1202" s="8" t="s">
        <v>1273</v>
      </c>
      <c r="C1202" s="8" t="s">
        <v>1273</v>
      </c>
      <c r="D1202" s="8" t="s">
        <v>655</v>
      </c>
      <c r="E1202" s="8">
        <v>3</v>
      </c>
      <c r="F1202" s="8" t="s">
        <v>656</v>
      </c>
      <c r="G1202" s="8">
        <v>2</v>
      </c>
      <c r="H1202" s="8" t="s">
        <v>657</v>
      </c>
      <c r="I1202" s="8">
        <v>3</v>
      </c>
      <c r="J1202" s="8" t="s">
        <v>658</v>
      </c>
      <c r="K1202" s="8">
        <v>3</v>
      </c>
      <c r="L1202" s="8" t="s">
        <v>1214</v>
      </c>
      <c r="M1202" s="8">
        <v>3</v>
      </c>
      <c r="N1202" s="8" t="s">
        <v>371</v>
      </c>
      <c r="O1202" s="8" t="s">
        <v>1172</v>
      </c>
      <c r="P1202" s="8" t="s">
        <v>1274</v>
      </c>
      <c r="Q1202" s="114" t="s">
        <v>1273</v>
      </c>
      <c r="R1202" s="114" t="s">
        <v>1273</v>
      </c>
      <c r="S1202" s="8"/>
    </row>
    <row r="1203" spans="1:19" ht="18" customHeight="1" x14ac:dyDescent="0.3">
      <c r="A1203" s="8" t="s">
        <v>1272</v>
      </c>
      <c r="B1203" s="8" t="s">
        <v>1273</v>
      </c>
      <c r="C1203" s="8" t="s">
        <v>1273</v>
      </c>
      <c r="D1203" s="8" t="s">
        <v>655</v>
      </c>
      <c r="E1203" s="8">
        <v>3</v>
      </c>
      <c r="F1203" s="8" t="s">
        <v>656</v>
      </c>
      <c r="G1203" s="8">
        <v>2</v>
      </c>
      <c r="H1203" s="8" t="s">
        <v>657</v>
      </c>
      <c r="I1203" s="8">
        <v>3</v>
      </c>
      <c r="J1203" s="8" t="s">
        <v>658</v>
      </c>
      <c r="K1203" s="8">
        <v>3</v>
      </c>
      <c r="L1203" s="8" t="s">
        <v>1214</v>
      </c>
      <c r="M1203" s="8">
        <v>3</v>
      </c>
      <c r="N1203" s="8" t="s">
        <v>371</v>
      </c>
      <c r="O1203" s="8" t="s">
        <v>1173</v>
      </c>
      <c r="P1203" s="8" t="s">
        <v>1274</v>
      </c>
      <c r="Q1203" s="114" t="s">
        <v>1273</v>
      </c>
      <c r="R1203" s="114" t="s">
        <v>1273</v>
      </c>
      <c r="S1203" s="8"/>
    </row>
    <row r="1204" spans="1:19" ht="18" customHeight="1" x14ac:dyDescent="0.3">
      <c r="A1204" s="8" t="s">
        <v>1272</v>
      </c>
      <c r="B1204" s="8" t="s">
        <v>1273</v>
      </c>
      <c r="C1204" s="8" t="s">
        <v>1273</v>
      </c>
      <c r="D1204" s="8" t="s">
        <v>655</v>
      </c>
      <c r="E1204" s="8">
        <v>3</v>
      </c>
      <c r="F1204" s="8" t="s">
        <v>656</v>
      </c>
      <c r="G1204" s="8">
        <v>2</v>
      </c>
      <c r="H1204" s="8" t="s">
        <v>657</v>
      </c>
      <c r="I1204" s="8">
        <v>3</v>
      </c>
      <c r="J1204" s="8" t="s">
        <v>658</v>
      </c>
      <c r="K1204" s="8">
        <v>3</v>
      </c>
      <c r="L1204" s="8" t="s">
        <v>1214</v>
      </c>
      <c r="M1204" s="8">
        <v>3</v>
      </c>
      <c r="N1204" s="8" t="s">
        <v>371</v>
      </c>
      <c r="O1204" s="8" t="s">
        <v>1174</v>
      </c>
      <c r="P1204" s="8" t="s">
        <v>1274</v>
      </c>
      <c r="Q1204" s="114" t="s">
        <v>1273</v>
      </c>
      <c r="R1204" s="114" t="s">
        <v>1273</v>
      </c>
      <c r="S1204" s="8"/>
    </row>
    <row r="1205" spans="1:19" ht="18" customHeight="1" x14ac:dyDescent="0.3">
      <c r="A1205" s="8" t="s">
        <v>1272</v>
      </c>
      <c r="B1205" s="8" t="s">
        <v>1273</v>
      </c>
      <c r="C1205" s="8" t="s">
        <v>1273</v>
      </c>
      <c r="D1205" s="8" t="s">
        <v>655</v>
      </c>
      <c r="E1205" s="8">
        <v>3</v>
      </c>
      <c r="F1205" s="8" t="s">
        <v>656</v>
      </c>
      <c r="G1205" s="8">
        <v>2</v>
      </c>
      <c r="H1205" s="8" t="s">
        <v>657</v>
      </c>
      <c r="I1205" s="8">
        <v>3</v>
      </c>
      <c r="J1205" s="8" t="s">
        <v>658</v>
      </c>
      <c r="K1205" s="8">
        <v>3</v>
      </c>
      <c r="L1205" s="8" t="s">
        <v>1214</v>
      </c>
      <c r="M1205" s="8">
        <v>3</v>
      </c>
      <c r="N1205" s="8" t="s">
        <v>371</v>
      </c>
      <c r="O1205" s="8" t="s">
        <v>1175</v>
      </c>
      <c r="P1205" s="8" t="s">
        <v>1274</v>
      </c>
      <c r="Q1205" s="114" t="s">
        <v>1273</v>
      </c>
      <c r="R1205" s="114" t="s">
        <v>1273</v>
      </c>
      <c r="S1205" s="8"/>
    </row>
    <row r="1206" spans="1:19" ht="18" customHeight="1" x14ac:dyDescent="0.3">
      <c r="A1206" s="8" t="s">
        <v>1272</v>
      </c>
      <c r="B1206" s="8" t="s">
        <v>1273</v>
      </c>
      <c r="C1206" s="8" t="s">
        <v>1273</v>
      </c>
      <c r="D1206" s="8" t="s">
        <v>655</v>
      </c>
      <c r="E1206" s="8">
        <v>3</v>
      </c>
      <c r="F1206" s="8" t="s">
        <v>656</v>
      </c>
      <c r="G1206" s="8">
        <v>2</v>
      </c>
      <c r="H1206" s="8" t="s">
        <v>657</v>
      </c>
      <c r="I1206" s="8">
        <v>3</v>
      </c>
      <c r="J1206" s="8" t="s">
        <v>658</v>
      </c>
      <c r="K1206" s="8">
        <v>3</v>
      </c>
      <c r="L1206" s="8" t="s">
        <v>1214</v>
      </c>
      <c r="M1206" s="8">
        <v>3</v>
      </c>
      <c r="N1206" s="8" t="s">
        <v>371</v>
      </c>
      <c r="O1206" s="8" t="s">
        <v>1176</v>
      </c>
      <c r="P1206" s="8" t="s">
        <v>1274</v>
      </c>
      <c r="Q1206" s="114" t="s">
        <v>1273</v>
      </c>
      <c r="R1206" s="114" t="s">
        <v>1273</v>
      </c>
      <c r="S1206" s="8"/>
    </row>
    <row r="1207" spans="1:19" ht="18" customHeight="1" x14ac:dyDescent="0.3">
      <c r="A1207" s="8" t="s">
        <v>1272</v>
      </c>
      <c r="B1207" s="8" t="s">
        <v>1273</v>
      </c>
      <c r="C1207" s="8" t="s">
        <v>1273</v>
      </c>
      <c r="D1207" s="8" t="s">
        <v>655</v>
      </c>
      <c r="E1207" s="8">
        <v>3</v>
      </c>
      <c r="F1207" s="8" t="s">
        <v>656</v>
      </c>
      <c r="G1207" s="8">
        <v>2</v>
      </c>
      <c r="H1207" s="8" t="s">
        <v>657</v>
      </c>
      <c r="I1207" s="8">
        <v>3</v>
      </c>
      <c r="J1207" s="8" t="s">
        <v>658</v>
      </c>
      <c r="K1207" s="8">
        <v>3</v>
      </c>
      <c r="L1207" s="8" t="s">
        <v>1214</v>
      </c>
      <c r="M1207" s="8">
        <v>3</v>
      </c>
      <c r="N1207" s="8" t="s">
        <v>371</v>
      </c>
      <c r="O1207" s="8" t="s">
        <v>1180</v>
      </c>
      <c r="P1207" s="8" t="s">
        <v>1274</v>
      </c>
      <c r="Q1207" s="114" t="s">
        <v>1273</v>
      </c>
      <c r="R1207" s="114" t="s">
        <v>1273</v>
      </c>
      <c r="S1207" s="8"/>
    </row>
    <row r="1208" spans="1:19" ht="18" customHeight="1" x14ac:dyDescent="0.3">
      <c r="A1208" s="8" t="s">
        <v>1272</v>
      </c>
      <c r="B1208" s="8" t="s">
        <v>1273</v>
      </c>
      <c r="C1208" s="8" t="s">
        <v>1273</v>
      </c>
      <c r="D1208" s="8" t="s">
        <v>655</v>
      </c>
      <c r="E1208" s="8">
        <v>3</v>
      </c>
      <c r="F1208" s="8" t="s">
        <v>656</v>
      </c>
      <c r="G1208" s="8">
        <v>2</v>
      </c>
      <c r="H1208" s="8" t="s">
        <v>657</v>
      </c>
      <c r="I1208" s="8">
        <v>3</v>
      </c>
      <c r="J1208" s="8" t="s">
        <v>658</v>
      </c>
      <c r="K1208" s="8">
        <v>3</v>
      </c>
      <c r="L1208" s="8" t="s">
        <v>1214</v>
      </c>
      <c r="M1208" s="8">
        <v>3</v>
      </c>
      <c r="N1208" s="8" t="s">
        <v>371</v>
      </c>
      <c r="O1208" s="8" t="s">
        <v>1181</v>
      </c>
      <c r="P1208" s="8" t="s">
        <v>1274</v>
      </c>
      <c r="Q1208" s="114" t="s">
        <v>1273</v>
      </c>
      <c r="R1208" s="114" t="s">
        <v>1273</v>
      </c>
      <c r="S1208" s="8"/>
    </row>
    <row r="1209" spans="1:19" ht="18" customHeight="1" x14ac:dyDescent="0.3">
      <c r="A1209" s="8" t="s">
        <v>1272</v>
      </c>
      <c r="B1209" s="8" t="s">
        <v>1273</v>
      </c>
      <c r="C1209" s="8" t="s">
        <v>1273</v>
      </c>
      <c r="D1209" s="8" t="s">
        <v>655</v>
      </c>
      <c r="E1209" s="8">
        <v>3</v>
      </c>
      <c r="F1209" s="8" t="s">
        <v>656</v>
      </c>
      <c r="G1209" s="8">
        <v>2</v>
      </c>
      <c r="H1209" s="8" t="s">
        <v>657</v>
      </c>
      <c r="I1209" s="8">
        <v>3</v>
      </c>
      <c r="J1209" s="8" t="s">
        <v>658</v>
      </c>
      <c r="K1209" s="8">
        <v>3</v>
      </c>
      <c r="L1209" s="8" t="s">
        <v>1214</v>
      </c>
      <c r="M1209" s="8">
        <v>3</v>
      </c>
      <c r="N1209" s="8" t="s">
        <v>371</v>
      </c>
      <c r="O1209" s="8" t="s">
        <v>1182</v>
      </c>
      <c r="P1209" s="8" t="s">
        <v>1274</v>
      </c>
      <c r="Q1209" s="114" t="s">
        <v>1273</v>
      </c>
      <c r="R1209" s="114" t="s">
        <v>1273</v>
      </c>
      <c r="S1209" s="8"/>
    </row>
    <row r="1210" spans="1:19" ht="18" customHeight="1" x14ac:dyDescent="0.3">
      <c r="A1210" s="8" t="s">
        <v>1272</v>
      </c>
      <c r="B1210" s="8" t="s">
        <v>1273</v>
      </c>
      <c r="C1210" s="8" t="s">
        <v>1273</v>
      </c>
      <c r="D1210" s="8" t="s">
        <v>655</v>
      </c>
      <c r="E1210" s="8">
        <v>3</v>
      </c>
      <c r="F1210" s="8" t="s">
        <v>656</v>
      </c>
      <c r="G1210" s="8">
        <v>2</v>
      </c>
      <c r="H1210" s="8" t="s">
        <v>657</v>
      </c>
      <c r="I1210" s="8">
        <v>3</v>
      </c>
      <c r="J1210" s="8" t="s">
        <v>658</v>
      </c>
      <c r="K1210" s="8">
        <v>3</v>
      </c>
      <c r="L1210" s="8" t="s">
        <v>1214</v>
      </c>
      <c r="M1210" s="8">
        <v>3</v>
      </c>
      <c r="N1210" s="8" t="s">
        <v>371</v>
      </c>
      <c r="O1210" s="8" t="s">
        <v>1183</v>
      </c>
      <c r="P1210" s="8" t="s">
        <v>1274</v>
      </c>
      <c r="Q1210" s="114" t="s">
        <v>1273</v>
      </c>
      <c r="R1210" s="114" t="s">
        <v>1273</v>
      </c>
      <c r="S1210" s="8"/>
    </row>
    <row r="1211" spans="1:19" ht="18" customHeight="1" x14ac:dyDescent="0.3">
      <c r="A1211" s="8" t="s">
        <v>1272</v>
      </c>
      <c r="B1211" s="8" t="s">
        <v>1273</v>
      </c>
      <c r="C1211" s="8" t="s">
        <v>1273</v>
      </c>
      <c r="D1211" s="8" t="s">
        <v>655</v>
      </c>
      <c r="E1211" s="8">
        <v>3</v>
      </c>
      <c r="F1211" s="8" t="s">
        <v>656</v>
      </c>
      <c r="G1211" s="8">
        <v>2</v>
      </c>
      <c r="H1211" s="8" t="s">
        <v>657</v>
      </c>
      <c r="I1211" s="8">
        <v>3</v>
      </c>
      <c r="J1211" s="8" t="s">
        <v>658</v>
      </c>
      <c r="K1211" s="8">
        <v>3</v>
      </c>
      <c r="L1211" s="8" t="s">
        <v>1214</v>
      </c>
      <c r="M1211" s="8">
        <v>3</v>
      </c>
      <c r="N1211" s="8" t="s">
        <v>78</v>
      </c>
      <c r="O1211" s="8" t="s">
        <v>1097</v>
      </c>
      <c r="P1211" s="8" t="s">
        <v>1274</v>
      </c>
      <c r="Q1211" s="114" t="s">
        <v>1273</v>
      </c>
      <c r="R1211" s="114" t="s">
        <v>1273</v>
      </c>
      <c r="S1211" s="8"/>
    </row>
    <row r="1212" spans="1:19" ht="18" customHeight="1" x14ac:dyDescent="0.3">
      <c r="A1212" s="8" t="s">
        <v>1272</v>
      </c>
      <c r="B1212" s="8" t="s">
        <v>1273</v>
      </c>
      <c r="C1212" s="8" t="s">
        <v>1273</v>
      </c>
      <c r="D1212" s="8" t="s">
        <v>655</v>
      </c>
      <c r="E1212" s="8">
        <v>3</v>
      </c>
      <c r="F1212" s="8" t="s">
        <v>656</v>
      </c>
      <c r="G1212" s="8">
        <v>2</v>
      </c>
      <c r="H1212" s="8" t="s">
        <v>657</v>
      </c>
      <c r="I1212" s="8">
        <v>3</v>
      </c>
      <c r="J1212" s="8" t="s">
        <v>658</v>
      </c>
      <c r="K1212" s="8">
        <v>3</v>
      </c>
      <c r="L1212" s="8" t="s">
        <v>1214</v>
      </c>
      <c r="M1212" s="8">
        <v>3</v>
      </c>
      <c r="N1212" s="8" t="s">
        <v>78</v>
      </c>
      <c r="O1212" s="8" t="s">
        <v>1112</v>
      </c>
      <c r="P1212" s="8" t="s">
        <v>1274</v>
      </c>
      <c r="Q1212" s="114" t="s">
        <v>1273</v>
      </c>
      <c r="R1212" s="114" t="s">
        <v>1273</v>
      </c>
      <c r="S1212" s="8"/>
    </row>
    <row r="1213" spans="1:19" ht="18" customHeight="1" x14ac:dyDescent="0.3">
      <c r="A1213" s="8" t="s">
        <v>1272</v>
      </c>
      <c r="B1213" s="8" t="s">
        <v>1273</v>
      </c>
      <c r="C1213" s="8" t="s">
        <v>1273</v>
      </c>
      <c r="D1213" s="8" t="s">
        <v>655</v>
      </c>
      <c r="E1213" s="8">
        <v>3</v>
      </c>
      <c r="F1213" s="8" t="s">
        <v>656</v>
      </c>
      <c r="G1213" s="8">
        <v>2</v>
      </c>
      <c r="H1213" s="8" t="s">
        <v>657</v>
      </c>
      <c r="I1213" s="8">
        <v>3</v>
      </c>
      <c r="J1213" s="8" t="s">
        <v>658</v>
      </c>
      <c r="K1213" s="8">
        <v>3</v>
      </c>
      <c r="L1213" s="8" t="s">
        <v>1214</v>
      </c>
      <c r="M1213" s="8">
        <v>3</v>
      </c>
      <c r="N1213" s="8" t="s">
        <v>78</v>
      </c>
      <c r="O1213" s="8" t="s">
        <v>1113</v>
      </c>
      <c r="P1213" s="8" t="s">
        <v>1274</v>
      </c>
      <c r="Q1213" s="114" t="s">
        <v>1273</v>
      </c>
      <c r="R1213" s="114" t="s">
        <v>1273</v>
      </c>
      <c r="S1213" s="8"/>
    </row>
    <row r="1214" spans="1:19" ht="18" customHeight="1" x14ac:dyDescent="0.3">
      <c r="A1214" s="8" t="s">
        <v>1272</v>
      </c>
      <c r="B1214" s="8" t="s">
        <v>1273</v>
      </c>
      <c r="C1214" s="8" t="s">
        <v>1273</v>
      </c>
      <c r="D1214" s="8" t="s">
        <v>655</v>
      </c>
      <c r="E1214" s="8">
        <v>3</v>
      </c>
      <c r="F1214" s="8" t="s">
        <v>656</v>
      </c>
      <c r="G1214" s="8">
        <v>2</v>
      </c>
      <c r="H1214" s="8" t="s">
        <v>657</v>
      </c>
      <c r="I1214" s="8">
        <v>3</v>
      </c>
      <c r="J1214" s="8" t="s">
        <v>658</v>
      </c>
      <c r="K1214" s="8">
        <v>3</v>
      </c>
      <c r="L1214" s="8" t="s">
        <v>1214</v>
      </c>
      <c r="M1214" s="8">
        <v>3</v>
      </c>
      <c r="N1214" s="8" t="s">
        <v>78</v>
      </c>
      <c r="O1214" s="8" t="s">
        <v>1114</v>
      </c>
      <c r="P1214" s="8" t="s">
        <v>1274</v>
      </c>
      <c r="Q1214" s="8" t="s">
        <v>1273</v>
      </c>
      <c r="R1214" s="8" t="s">
        <v>1273</v>
      </c>
      <c r="S1214" s="8"/>
    </row>
    <row r="1215" spans="1:19" ht="18" customHeight="1" x14ac:dyDescent="0.3">
      <c r="A1215" s="8" t="s">
        <v>1272</v>
      </c>
      <c r="B1215" s="8" t="s">
        <v>1273</v>
      </c>
      <c r="C1215" s="8" t="s">
        <v>1273</v>
      </c>
      <c r="D1215" s="8" t="s">
        <v>655</v>
      </c>
      <c r="E1215" s="8">
        <v>3</v>
      </c>
      <c r="F1215" s="8" t="s">
        <v>656</v>
      </c>
      <c r="G1215" s="8">
        <v>2</v>
      </c>
      <c r="H1215" s="8" t="s">
        <v>657</v>
      </c>
      <c r="I1215" s="8">
        <v>3</v>
      </c>
      <c r="J1215" s="8" t="s">
        <v>658</v>
      </c>
      <c r="K1215" s="8">
        <v>3</v>
      </c>
      <c r="L1215" s="8" t="s">
        <v>1214</v>
      </c>
      <c r="M1215" s="8">
        <v>3</v>
      </c>
      <c r="N1215" s="8" t="s">
        <v>78</v>
      </c>
      <c r="O1215" s="8" t="s">
        <v>1115</v>
      </c>
      <c r="P1215" s="8" t="s">
        <v>1274</v>
      </c>
      <c r="Q1215" s="8" t="s">
        <v>1273</v>
      </c>
      <c r="R1215" s="8" t="s">
        <v>1273</v>
      </c>
      <c r="S1215" s="8"/>
    </row>
    <row r="1216" spans="1:19" ht="18" customHeight="1" x14ac:dyDescent="0.3">
      <c r="A1216" s="8" t="s">
        <v>1272</v>
      </c>
      <c r="B1216" s="8" t="s">
        <v>1273</v>
      </c>
      <c r="C1216" s="8" t="s">
        <v>1273</v>
      </c>
      <c r="D1216" s="8" t="s">
        <v>655</v>
      </c>
      <c r="E1216" s="8">
        <v>3</v>
      </c>
      <c r="F1216" s="8" t="s">
        <v>656</v>
      </c>
      <c r="G1216" s="8">
        <v>2</v>
      </c>
      <c r="H1216" s="8" t="s">
        <v>657</v>
      </c>
      <c r="I1216" s="8">
        <v>3</v>
      </c>
      <c r="J1216" s="8" t="s">
        <v>658</v>
      </c>
      <c r="K1216" s="8">
        <v>3</v>
      </c>
      <c r="L1216" s="8" t="s">
        <v>1214</v>
      </c>
      <c r="M1216" s="8">
        <v>3</v>
      </c>
      <c r="N1216" s="8" t="s">
        <v>78</v>
      </c>
      <c r="O1216" s="8" t="s">
        <v>1116</v>
      </c>
      <c r="P1216" s="8" t="s">
        <v>1274</v>
      </c>
      <c r="Q1216" s="8" t="s">
        <v>1273</v>
      </c>
      <c r="R1216" s="8" t="s">
        <v>1273</v>
      </c>
      <c r="S1216" s="8"/>
    </row>
    <row r="1217" spans="1:19" ht="18" customHeight="1" x14ac:dyDescent="0.3">
      <c r="A1217" s="8" t="s">
        <v>1272</v>
      </c>
      <c r="B1217" s="8" t="s">
        <v>1273</v>
      </c>
      <c r="C1217" s="8" t="s">
        <v>1273</v>
      </c>
      <c r="D1217" s="8" t="s">
        <v>655</v>
      </c>
      <c r="E1217" s="8">
        <v>3</v>
      </c>
      <c r="F1217" s="8" t="s">
        <v>656</v>
      </c>
      <c r="G1217" s="8">
        <v>2</v>
      </c>
      <c r="H1217" s="8" t="s">
        <v>657</v>
      </c>
      <c r="I1217" s="8">
        <v>3</v>
      </c>
      <c r="J1217" s="8" t="s">
        <v>658</v>
      </c>
      <c r="K1217" s="8">
        <v>3</v>
      </c>
      <c r="L1217" s="8" t="s">
        <v>1214</v>
      </c>
      <c r="M1217" s="8">
        <v>3</v>
      </c>
      <c r="N1217" s="8" t="s">
        <v>78</v>
      </c>
      <c r="O1217" s="8" t="s">
        <v>1117</v>
      </c>
      <c r="P1217" s="8" t="s">
        <v>1274</v>
      </c>
      <c r="Q1217" s="8" t="s">
        <v>1273</v>
      </c>
      <c r="R1217" s="8" t="s">
        <v>1273</v>
      </c>
      <c r="S1217" s="8"/>
    </row>
    <row r="1218" spans="1:19" ht="18" customHeight="1" x14ac:dyDescent="0.3">
      <c r="A1218" s="8" t="s">
        <v>1272</v>
      </c>
      <c r="B1218" s="8" t="s">
        <v>1273</v>
      </c>
      <c r="C1218" s="8" t="s">
        <v>1273</v>
      </c>
      <c r="D1218" s="8" t="s">
        <v>655</v>
      </c>
      <c r="E1218" s="8">
        <v>3</v>
      </c>
      <c r="F1218" s="8" t="s">
        <v>656</v>
      </c>
      <c r="G1218" s="8">
        <v>2</v>
      </c>
      <c r="H1218" s="8" t="s">
        <v>657</v>
      </c>
      <c r="I1218" s="8">
        <v>3</v>
      </c>
      <c r="J1218" s="8" t="s">
        <v>658</v>
      </c>
      <c r="K1218" s="8">
        <v>3</v>
      </c>
      <c r="L1218" s="8" t="s">
        <v>1214</v>
      </c>
      <c r="M1218" s="8">
        <v>3</v>
      </c>
      <c r="N1218" s="8" t="s">
        <v>78</v>
      </c>
      <c r="O1218" s="8" t="s">
        <v>1119</v>
      </c>
      <c r="P1218" s="8" t="s">
        <v>1274</v>
      </c>
      <c r="Q1218" s="8" t="s">
        <v>1273</v>
      </c>
      <c r="R1218" s="8" t="s">
        <v>1273</v>
      </c>
      <c r="S1218" s="8"/>
    </row>
    <row r="1219" spans="1:19" ht="18" customHeight="1" x14ac:dyDescent="0.3">
      <c r="A1219" s="8" t="s">
        <v>1272</v>
      </c>
      <c r="B1219" s="8" t="s">
        <v>1273</v>
      </c>
      <c r="C1219" s="8" t="s">
        <v>1273</v>
      </c>
      <c r="D1219" s="8" t="s">
        <v>655</v>
      </c>
      <c r="E1219" s="8">
        <v>3</v>
      </c>
      <c r="F1219" s="8" t="s">
        <v>656</v>
      </c>
      <c r="G1219" s="8">
        <v>2</v>
      </c>
      <c r="H1219" s="8" t="s">
        <v>657</v>
      </c>
      <c r="I1219" s="8">
        <v>3</v>
      </c>
      <c r="J1219" s="8" t="s">
        <v>658</v>
      </c>
      <c r="K1219" s="8">
        <v>3</v>
      </c>
      <c r="L1219" s="8" t="s">
        <v>1214</v>
      </c>
      <c r="M1219" s="8">
        <v>3</v>
      </c>
      <c r="N1219" s="8" t="s">
        <v>78</v>
      </c>
      <c r="O1219" s="8" t="s">
        <v>1120</v>
      </c>
      <c r="P1219" s="8" t="s">
        <v>1274</v>
      </c>
      <c r="Q1219" s="8" t="s">
        <v>1273</v>
      </c>
      <c r="R1219" s="8" t="s">
        <v>1273</v>
      </c>
      <c r="S1219" s="8"/>
    </row>
    <row r="1220" spans="1:19" ht="18" customHeight="1" x14ac:dyDescent="0.3">
      <c r="A1220" s="8" t="s">
        <v>1272</v>
      </c>
      <c r="B1220" s="8" t="s">
        <v>1273</v>
      </c>
      <c r="C1220" s="8" t="s">
        <v>1273</v>
      </c>
      <c r="D1220" s="8" t="s">
        <v>655</v>
      </c>
      <c r="E1220" s="8">
        <v>3</v>
      </c>
      <c r="F1220" s="8" t="s">
        <v>656</v>
      </c>
      <c r="G1220" s="8">
        <v>2</v>
      </c>
      <c r="H1220" s="8" t="s">
        <v>657</v>
      </c>
      <c r="I1220" s="8">
        <v>3</v>
      </c>
      <c r="J1220" s="8" t="s">
        <v>658</v>
      </c>
      <c r="K1220" s="8">
        <v>3</v>
      </c>
      <c r="L1220" s="8" t="s">
        <v>1214</v>
      </c>
      <c r="M1220" s="8">
        <v>3</v>
      </c>
      <c r="N1220" s="8" t="s">
        <v>78</v>
      </c>
      <c r="O1220" s="8" t="s">
        <v>1121</v>
      </c>
      <c r="P1220" s="8" t="s">
        <v>1274</v>
      </c>
      <c r="Q1220" s="8" t="s">
        <v>1273</v>
      </c>
      <c r="R1220" s="8" t="s">
        <v>1273</v>
      </c>
      <c r="S1220" s="8"/>
    </row>
    <row r="1221" spans="1:19" ht="18" customHeight="1" x14ac:dyDescent="0.3">
      <c r="A1221" s="8" t="s">
        <v>1272</v>
      </c>
      <c r="B1221" s="8" t="s">
        <v>1273</v>
      </c>
      <c r="C1221" s="8" t="s">
        <v>1273</v>
      </c>
      <c r="D1221" s="8" t="s">
        <v>655</v>
      </c>
      <c r="E1221" s="8">
        <v>3</v>
      </c>
      <c r="F1221" s="8" t="s">
        <v>656</v>
      </c>
      <c r="G1221" s="8">
        <v>2</v>
      </c>
      <c r="H1221" s="8" t="s">
        <v>657</v>
      </c>
      <c r="I1221" s="8">
        <v>3</v>
      </c>
      <c r="J1221" s="8" t="s">
        <v>658</v>
      </c>
      <c r="K1221" s="8">
        <v>3</v>
      </c>
      <c r="L1221" s="8" t="s">
        <v>1214</v>
      </c>
      <c r="M1221" s="8">
        <v>3</v>
      </c>
      <c r="N1221" s="8" t="s">
        <v>78</v>
      </c>
      <c r="O1221" s="8" t="s">
        <v>1122</v>
      </c>
      <c r="P1221" s="8" t="s">
        <v>1274</v>
      </c>
      <c r="Q1221" s="8" t="s">
        <v>1273</v>
      </c>
      <c r="R1221" s="8" t="s">
        <v>1273</v>
      </c>
      <c r="S1221" s="8"/>
    </row>
    <row r="1222" spans="1:19" ht="18" customHeight="1" x14ac:dyDescent="0.3">
      <c r="A1222" s="8" t="s">
        <v>1272</v>
      </c>
      <c r="B1222" s="8" t="s">
        <v>1273</v>
      </c>
      <c r="C1222" s="8" t="s">
        <v>1273</v>
      </c>
      <c r="D1222" s="8" t="s">
        <v>655</v>
      </c>
      <c r="E1222" s="8">
        <v>3</v>
      </c>
      <c r="F1222" s="8" t="s">
        <v>656</v>
      </c>
      <c r="G1222" s="8">
        <v>2</v>
      </c>
      <c r="H1222" s="8" t="s">
        <v>657</v>
      </c>
      <c r="I1222" s="8">
        <v>3</v>
      </c>
      <c r="J1222" s="8" t="s">
        <v>658</v>
      </c>
      <c r="K1222" s="8">
        <v>3</v>
      </c>
      <c r="L1222" s="8" t="s">
        <v>1214</v>
      </c>
      <c r="M1222" s="8">
        <v>3</v>
      </c>
      <c r="N1222" s="8" t="s">
        <v>78</v>
      </c>
      <c r="O1222" s="8" t="s">
        <v>1123</v>
      </c>
      <c r="P1222" s="8" t="s">
        <v>1274</v>
      </c>
      <c r="Q1222" s="8" t="s">
        <v>1273</v>
      </c>
      <c r="R1222" s="8" t="s">
        <v>1273</v>
      </c>
      <c r="S1222" s="8"/>
    </row>
    <row r="1223" spans="1:19" ht="18" customHeight="1" x14ac:dyDescent="0.3">
      <c r="A1223" s="8" t="s">
        <v>1272</v>
      </c>
      <c r="B1223" s="8" t="s">
        <v>1273</v>
      </c>
      <c r="C1223" s="8" t="s">
        <v>1273</v>
      </c>
      <c r="D1223" s="8" t="s">
        <v>655</v>
      </c>
      <c r="E1223" s="8">
        <v>3</v>
      </c>
      <c r="F1223" s="8" t="s">
        <v>656</v>
      </c>
      <c r="G1223" s="8">
        <v>2</v>
      </c>
      <c r="H1223" s="8" t="s">
        <v>657</v>
      </c>
      <c r="I1223" s="8">
        <v>3</v>
      </c>
      <c r="J1223" s="8" t="s">
        <v>658</v>
      </c>
      <c r="K1223" s="8">
        <v>3</v>
      </c>
      <c r="L1223" s="8" t="s">
        <v>1214</v>
      </c>
      <c r="M1223" s="8">
        <v>3</v>
      </c>
      <c r="N1223" s="8" t="s">
        <v>78</v>
      </c>
      <c r="O1223" s="8" t="s">
        <v>1124</v>
      </c>
      <c r="P1223" s="8" t="s">
        <v>1274</v>
      </c>
      <c r="Q1223" s="8" t="s">
        <v>1273</v>
      </c>
      <c r="R1223" s="8" t="s">
        <v>1273</v>
      </c>
      <c r="S1223" s="8"/>
    </row>
    <row r="1224" spans="1:19" ht="18" customHeight="1" x14ac:dyDescent="0.3">
      <c r="A1224" s="8" t="s">
        <v>1272</v>
      </c>
      <c r="B1224" s="8" t="s">
        <v>1273</v>
      </c>
      <c r="C1224" s="8" t="s">
        <v>1273</v>
      </c>
      <c r="D1224" s="8" t="s">
        <v>655</v>
      </c>
      <c r="E1224" s="8">
        <v>3</v>
      </c>
      <c r="F1224" s="8" t="s">
        <v>656</v>
      </c>
      <c r="G1224" s="8">
        <v>2</v>
      </c>
      <c r="H1224" s="8" t="s">
        <v>657</v>
      </c>
      <c r="I1224" s="8">
        <v>3</v>
      </c>
      <c r="J1224" s="8" t="s">
        <v>658</v>
      </c>
      <c r="K1224" s="8">
        <v>3</v>
      </c>
      <c r="L1224" s="8" t="s">
        <v>1214</v>
      </c>
      <c r="M1224" s="8">
        <v>3</v>
      </c>
      <c r="N1224" s="8" t="s">
        <v>78</v>
      </c>
      <c r="O1224" s="8" t="s">
        <v>1129</v>
      </c>
      <c r="P1224" s="8" t="s">
        <v>1274</v>
      </c>
      <c r="Q1224" s="8" t="s">
        <v>1273</v>
      </c>
      <c r="R1224" s="8" t="s">
        <v>1273</v>
      </c>
      <c r="S1224" s="8"/>
    </row>
    <row r="1225" spans="1:19" ht="18" customHeight="1" x14ac:dyDescent="0.3">
      <c r="A1225" s="8" t="s">
        <v>1272</v>
      </c>
      <c r="B1225" s="8" t="s">
        <v>1273</v>
      </c>
      <c r="C1225" s="8" t="s">
        <v>1273</v>
      </c>
      <c r="D1225" s="8" t="s">
        <v>655</v>
      </c>
      <c r="E1225" s="8">
        <v>3</v>
      </c>
      <c r="F1225" s="8" t="s">
        <v>656</v>
      </c>
      <c r="G1225" s="8">
        <v>2</v>
      </c>
      <c r="H1225" s="8" t="s">
        <v>657</v>
      </c>
      <c r="I1225" s="8">
        <v>3</v>
      </c>
      <c r="J1225" s="8" t="s">
        <v>658</v>
      </c>
      <c r="K1225" s="8">
        <v>3</v>
      </c>
      <c r="L1225" s="8" t="s">
        <v>1214</v>
      </c>
      <c r="M1225" s="8">
        <v>3</v>
      </c>
      <c r="N1225" s="8" t="s">
        <v>78</v>
      </c>
      <c r="O1225" s="8" t="s">
        <v>1133</v>
      </c>
      <c r="P1225" s="8" t="s">
        <v>1274</v>
      </c>
      <c r="Q1225" s="8" t="s">
        <v>1273</v>
      </c>
      <c r="R1225" s="8" t="s">
        <v>1273</v>
      </c>
      <c r="S1225" s="8"/>
    </row>
    <row r="1226" spans="1:19" ht="18" customHeight="1" x14ac:dyDescent="0.3">
      <c r="A1226" s="8" t="s">
        <v>1272</v>
      </c>
      <c r="B1226" s="8" t="s">
        <v>1273</v>
      </c>
      <c r="C1226" s="8" t="s">
        <v>1273</v>
      </c>
      <c r="D1226" s="8" t="s">
        <v>655</v>
      </c>
      <c r="E1226" s="8">
        <v>3</v>
      </c>
      <c r="F1226" s="8" t="s">
        <v>656</v>
      </c>
      <c r="G1226" s="8">
        <v>2</v>
      </c>
      <c r="H1226" s="8" t="s">
        <v>657</v>
      </c>
      <c r="I1226" s="8">
        <v>3</v>
      </c>
      <c r="J1226" s="8" t="s">
        <v>658</v>
      </c>
      <c r="K1226" s="8">
        <v>3</v>
      </c>
      <c r="L1226" s="8" t="s">
        <v>1214</v>
      </c>
      <c r="M1226" s="8">
        <v>3</v>
      </c>
      <c r="N1226" s="8" t="s">
        <v>78</v>
      </c>
      <c r="O1226" s="8" t="s">
        <v>1134</v>
      </c>
      <c r="P1226" s="8" t="s">
        <v>1274</v>
      </c>
      <c r="Q1226" s="8" t="s">
        <v>1273</v>
      </c>
      <c r="R1226" s="8" t="s">
        <v>1273</v>
      </c>
      <c r="S1226" s="8"/>
    </row>
    <row r="1227" spans="1:19" ht="18" customHeight="1" x14ac:dyDescent="0.3">
      <c r="A1227" s="8" t="s">
        <v>1272</v>
      </c>
      <c r="B1227" s="8" t="s">
        <v>1273</v>
      </c>
      <c r="C1227" s="8" t="s">
        <v>1273</v>
      </c>
      <c r="D1227" s="8" t="s">
        <v>655</v>
      </c>
      <c r="E1227" s="8">
        <v>3</v>
      </c>
      <c r="F1227" s="8" t="s">
        <v>656</v>
      </c>
      <c r="G1227" s="8">
        <v>2</v>
      </c>
      <c r="H1227" s="8" t="s">
        <v>657</v>
      </c>
      <c r="I1227" s="8">
        <v>3</v>
      </c>
      <c r="J1227" s="8" t="s">
        <v>658</v>
      </c>
      <c r="K1227" s="8">
        <v>3</v>
      </c>
      <c r="L1227" s="8" t="s">
        <v>1214</v>
      </c>
      <c r="M1227" s="8">
        <v>3</v>
      </c>
      <c r="N1227" s="8" t="s">
        <v>78</v>
      </c>
      <c r="O1227" s="8" t="s">
        <v>1135</v>
      </c>
      <c r="P1227" s="8" t="s">
        <v>1274</v>
      </c>
      <c r="Q1227" s="8" t="s">
        <v>1273</v>
      </c>
      <c r="R1227" s="8" t="s">
        <v>1273</v>
      </c>
      <c r="S1227" s="8"/>
    </row>
    <row r="1228" spans="1:19" ht="18" customHeight="1" x14ac:dyDescent="0.3">
      <c r="A1228" s="8" t="s">
        <v>1272</v>
      </c>
      <c r="B1228" s="8" t="s">
        <v>1273</v>
      </c>
      <c r="C1228" s="8" t="s">
        <v>1273</v>
      </c>
      <c r="D1228" s="8" t="s">
        <v>655</v>
      </c>
      <c r="E1228" s="8">
        <v>3</v>
      </c>
      <c r="F1228" s="8" t="s">
        <v>656</v>
      </c>
      <c r="G1228" s="8">
        <v>2</v>
      </c>
      <c r="H1228" s="8" t="s">
        <v>657</v>
      </c>
      <c r="I1228" s="8">
        <v>3</v>
      </c>
      <c r="J1228" s="8" t="s">
        <v>658</v>
      </c>
      <c r="K1228" s="8">
        <v>3</v>
      </c>
      <c r="L1228" s="8" t="s">
        <v>1214</v>
      </c>
      <c r="M1228" s="8">
        <v>3</v>
      </c>
      <c r="N1228" s="8" t="s">
        <v>78</v>
      </c>
      <c r="O1228" s="8" t="s">
        <v>1136</v>
      </c>
      <c r="P1228" s="8" t="s">
        <v>1274</v>
      </c>
      <c r="Q1228" s="8" t="s">
        <v>1273</v>
      </c>
      <c r="R1228" s="8" t="s">
        <v>1273</v>
      </c>
      <c r="S1228" s="8"/>
    </row>
    <row r="1229" spans="1:19" ht="18" customHeight="1" x14ac:dyDescent="0.3">
      <c r="A1229" s="8" t="s">
        <v>1272</v>
      </c>
      <c r="B1229" s="8" t="s">
        <v>1273</v>
      </c>
      <c r="C1229" s="8" t="s">
        <v>1273</v>
      </c>
      <c r="D1229" s="8" t="s">
        <v>655</v>
      </c>
      <c r="E1229" s="8">
        <v>3</v>
      </c>
      <c r="F1229" s="8" t="s">
        <v>656</v>
      </c>
      <c r="G1229" s="8">
        <v>2</v>
      </c>
      <c r="H1229" s="8" t="s">
        <v>657</v>
      </c>
      <c r="I1229" s="8">
        <v>3</v>
      </c>
      <c r="J1229" s="8" t="s">
        <v>658</v>
      </c>
      <c r="K1229" s="8">
        <v>3</v>
      </c>
      <c r="L1229" s="8" t="s">
        <v>1214</v>
      </c>
      <c r="M1229" s="8">
        <v>3</v>
      </c>
      <c r="N1229" s="8" t="s">
        <v>78</v>
      </c>
      <c r="O1229" s="8" t="s">
        <v>1137</v>
      </c>
      <c r="P1229" s="8" t="s">
        <v>1274</v>
      </c>
      <c r="Q1229" s="8" t="s">
        <v>1273</v>
      </c>
      <c r="R1229" s="8" t="s">
        <v>1273</v>
      </c>
      <c r="S1229" s="8"/>
    </row>
    <row r="1230" spans="1:19" ht="18" customHeight="1" x14ac:dyDescent="0.3">
      <c r="A1230" s="8" t="s">
        <v>1272</v>
      </c>
      <c r="B1230" s="8" t="s">
        <v>1273</v>
      </c>
      <c r="C1230" s="8" t="s">
        <v>1273</v>
      </c>
      <c r="D1230" s="8" t="s">
        <v>655</v>
      </c>
      <c r="E1230" s="8">
        <v>3</v>
      </c>
      <c r="F1230" s="8" t="s">
        <v>656</v>
      </c>
      <c r="G1230" s="8">
        <v>2</v>
      </c>
      <c r="H1230" s="8" t="s">
        <v>657</v>
      </c>
      <c r="I1230" s="8">
        <v>3</v>
      </c>
      <c r="J1230" s="8" t="s">
        <v>658</v>
      </c>
      <c r="K1230" s="8">
        <v>3</v>
      </c>
      <c r="L1230" s="8" t="s">
        <v>1214</v>
      </c>
      <c r="M1230" s="8">
        <v>3</v>
      </c>
      <c r="N1230" s="8" t="s">
        <v>78</v>
      </c>
      <c r="O1230" s="8" t="s">
        <v>1138</v>
      </c>
      <c r="P1230" s="8" t="s">
        <v>1274</v>
      </c>
      <c r="Q1230" s="8" t="s">
        <v>1273</v>
      </c>
      <c r="R1230" s="8" t="s">
        <v>1273</v>
      </c>
      <c r="S1230" s="8"/>
    </row>
    <row r="1231" spans="1:19" ht="18" customHeight="1" x14ac:dyDescent="0.3">
      <c r="A1231" s="8" t="s">
        <v>1272</v>
      </c>
      <c r="B1231" s="8" t="s">
        <v>1273</v>
      </c>
      <c r="C1231" s="8" t="s">
        <v>1273</v>
      </c>
      <c r="D1231" s="8" t="s">
        <v>655</v>
      </c>
      <c r="E1231" s="8">
        <v>3</v>
      </c>
      <c r="F1231" s="8" t="s">
        <v>656</v>
      </c>
      <c r="G1231" s="8">
        <v>2</v>
      </c>
      <c r="H1231" s="8" t="s">
        <v>657</v>
      </c>
      <c r="I1231" s="8">
        <v>3</v>
      </c>
      <c r="J1231" s="8" t="s">
        <v>658</v>
      </c>
      <c r="K1231" s="8">
        <v>3</v>
      </c>
      <c r="L1231" s="8" t="s">
        <v>1214</v>
      </c>
      <c r="M1231" s="8">
        <v>3</v>
      </c>
      <c r="N1231" s="8" t="s">
        <v>78</v>
      </c>
      <c r="O1231" s="8" t="s">
        <v>1139</v>
      </c>
      <c r="P1231" s="8" t="s">
        <v>1274</v>
      </c>
      <c r="Q1231" s="8" t="s">
        <v>1273</v>
      </c>
      <c r="R1231" s="8" t="s">
        <v>1273</v>
      </c>
      <c r="S1231" s="8"/>
    </row>
    <row r="1232" spans="1:19" ht="18" customHeight="1" x14ac:dyDescent="0.3">
      <c r="A1232" s="8" t="s">
        <v>1272</v>
      </c>
      <c r="B1232" s="8" t="s">
        <v>1273</v>
      </c>
      <c r="C1232" s="8" t="s">
        <v>1273</v>
      </c>
      <c r="D1232" s="8" t="s">
        <v>655</v>
      </c>
      <c r="E1232" s="8">
        <v>3</v>
      </c>
      <c r="F1232" s="8" t="s">
        <v>656</v>
      </c>
      <c r="G1232" s="8">
        <v>2</v>
      </c>
      <c r="H1232" s="8" t="s">
        <v>657</v>
      </c>
      <c r="I1232" s="8">
        <v>3</v>
      </c>
      <c r="J1232" s="8" t="s">
        <v>658</v>
      </c>
      <c r="K1232" s="8">
        <v>3</v>
      </c>
      <c r="L1232" s="8" t="s">
        <v>1214</v>
      </c>
      <c r="M1232" s="8">
        <v>3</v>
      </c>
      <c r="N1232" s="8" t="s">
        <v>78</v>
      </c>
      <c r="O1232" s="8" t="s">
        <v>1189</v>
      </c>
      <c r="P1232" s="8" t="s">
        <v>1274</v>
      </c>
      <c r="Q1232" s="8" t="s">
        <v>1273</v>
      </c>
      <c r="R1232" s="8" t="s">
        <v>1273</v>
      </c>
      <c r="S1232" s="8"/>
    </row>
    <row r="1233" spans="1:19" ht="18" customHeight="1" x14ac:dyDescent="0.3">
      <c r="A1233" s="8" t="s">
        <v>1272</v>
      </c>
      <c r="B1233" s="8" t="s">
        <v>1273</v>
      </c>
      <c r="C1233" s="8" t="s">
        <v>1273</v>
      </c>
      <c r="D1233" s="8" t="s">
        <v>655</v>
      </c>
      <c r="E1233" s="8">
        <v>3</v>
      </c>
      <c r="F1233" s="8" t="s">
        <v>656</v>
      </c>
      <c r="G1233" s="8">
        <v>2</v>
      </c>
      <c r="H1233" s="8" t="s">
        <v>657</v>
      </c>
      <c r="I1233" s="8">
        <v>3</v>
      </c>
      <c r="J1233" s="8" t="s">
        <v>658</v>
      </c>
      <c r="K1233" s="8">
        <v>3</v>
      </c>
      <c r="L1233" s="8" t="s">
        <v>1214</v>
      </c>
      <c r="M1233" s="8">
        <v>3</v>
      </c>
      <c r="N1233" s="8" t="s">
        <v>318</v>
      </c>
      <c r="O1233" s="8" t="s">
        <v>1150</v>
      </c>
      <c r="P1233" s="8" t="s">
        <v>1274</v>
      </c>
      <c r="Q1233" s="8" t="s">
        <v>1273</v>
      </c>
      <c r="R1233" s="8" t="s">
        <v>1273</v>
      </c>
      <c r="S1233" s="8"/>
    </row>
    <row r="1234" spans="1:19" ht="18" customHeight="1" x14ac:dyDescent="0.3">
      <c r="A1234" s="8" t="s">
        <v>1272</v>
      </c>
      <c r="B1234" s="8" t="s">
        <v>1273</v>
      </c>
      <c r="C1234" s="8" t="s">
        <v>1273</v>
      </c>
      <c r="D1234" s="8" t="s">
        <v>655</v>
      </c>
      <c r="E1234" s="8">
        <v>3</v>
      </c>
      <c r="F1234" s="8" t="s">
        <v>656</v>
      </c>
      <c r="G1234" s="8">
        <v>2</v>
      </c>
      <c r="H1234" s="8" t="s">
        <v>657</v>
      </c>
      <c r="I1234" s="8">
        <v>3</v>
      </c>
      <c r="J1234" s="8" t="s">
        <v>658</v>
      </c>
      <c r="K1234" s="8">
        <v>3</v>
      </c>
      <c r="L1234" s="8" t="s">
        <v>1214</v>
      </c>
      <c r="M1234" s="8">
        <v>3</v>
      </c>
      <c r="N1234" s="8" t="s">
        <v>318</v>
      </c>
      <c r="O1234" s="8" t="s">
        <v>1160</v>
      </c>
      <c r="P1234" s="8" t="s">
        <v>1274</v>
      </c>
      <c r="Q1234" s="8" t="s">
        <v>1273</v>
      </c>
      <c r="R1234" s="8" t="s">
        <v>1273</v>
      </c>
      <c r="S1234" s="8"/>
    </row>
    <row r="1235" spans="1:19" ht="18" customHeight="1" x14ac:dyDescent="0.3">
      <c r="A1235" s="8" t="s">
        <v>1272</v>
      </c>
      <c r="B1235" s="8" t="s">
        <v>1273</v>
      </c>
      <c r="C1235" s="8" t="s">
        <v>1273</v>
      </c>
      <c r="D1235" s="8" t="s">
        <v>655</v>
      </c>
      <c r="E1235" s="8">
        <v>3</v>
      </c>
      <c r="F1235" s="8" t="s">
        <v>656</v>
      </c>
      <c r="G1235" s="8">
        <v>2</v>
      </c>
      <c r="H1235" s="8" t="s">
        <v>657</v>
      </c>
      <c r="I1235" s="8">
        <v>3</v>
      </c>
      <c r="J1235" s="8" t="s">
        <v>658</v>
      </c>
      <c r="K1235" s="8">
        <v>3</v>
      </c>
      <c r="L1235" s="8" t="s">
        <v>1214</v>
      </c>
      <c r="M1235" s="8">
        <v>3</v>
      </c>
      <c r="N1235" s="8" t="s">
        <v>318</v>
      </c>
      <c r="O1235" s="8" t="s">
        <v>1184</v>
      </c>
      <c r="P1235" s="8" t="s">
        <v>1274</v>
      </c>
      <c r="Q1235" s="8" t="s">
        <v>1273</v>
      </c>
      <c r="R1235" s="8" t="s">
        <v>1273</v>
      </c>
      <c r="S1235" s="8"/>
    </row>
    <row r="1236" spans="1:19" ht="18" customHeight="1" x14ac:dyDescent="0.3">
      <c r="A1236" s="8" t="s">
        <v>1272</v>
      </c>
      <c r="B1236" s="8" t="s">
        <v>1273</v>
      </c>
      <c r="C1236" s="8" t="s">
        <v>1273</v>
      </c>
      <c r="D1236" s="8" t="s">
        <v>655</v>
      </c>
      <c r="E1236" s="8">
        <v>3</v>
      </c>
      <c r="F1236" s="8" t="s">
        <v>656</v>
      </c>
      <c r="G1236" s="8">
        <v>2</v>
      </c>
      <c r="H1236" s="8" t="s">
        <v>657</v>
      </c>
      <c r="I1236" s="8">
        <v>3</v>
      </c>
      <c r="J1236" s="8" t="s">
        <v>658</v>
      </c>
      <c r="K1236" s="8">
        <v>3</v>
      </c>
      <c r="L1236" s="8" t="s">
        <v>1214</v>
      </c>
      <c r="M1236" s="8">
        <v>3</v>
      </c>
      <c r="N1236" s="8" t="s">
        <v>318</v>
      </c>
      <c r="O1236" s="8" t="s">
        <v>1185</v>
      </c>
      <c r="P1236" s="8" t="s">
        <v>1274</v>
      </c>
      <c r="Q1236" s="8" t="s">
        <v>1273</v>
      </c>
      <c r="R1236" s="8" t="s">
        <v>1273</v>
      </c>
      <c r="S1236" s="8"/>
    </row>
    <row r="1237" spans="1:19" ht="18" customHeight="1" x14ac:dyDescent="0.3">
      <c r="A1237" s="8" t="s">
        <v>1272</v>
      </c>
      <c r="B1237" s="8" t="s">
        <v>1273</v>
      </c>
      <c r="C1237" s="8" t="s">
        <v>1273</v>
      </c>
      <c r="D1237" s="8" t="s">
        <v>655</v>
      </c>
      <c r="E1237" s="8">
        <v>3</v>
      </c>
      <c r="F1237" s="8" t="s">
        <v>656</v>
      </c>
      <c r="G1237" s="8">
        <v>2</v>
      </c>
      <c r="H1237" s="8" t="s">
        <v>657</v>
      </c>
      <c r="I1237" s="8">
        <v>3</v>
      </c>
      <c r="J1237" s="8" t="s">
        <v>658</v>
      </c>
      <c r="K1237" s="8">
        <v>3</v>
      </c>
      <c r="L1237" s="8" t="s">
        <v>1214</v>
      </c>
      <c r="M1237" s="8">
        <v>3</v>
      </c>
      <c r="N1237" s="8" t="s">
        <v>318</v>
      </c>
      <c r="O1237" s="8" t="s">
        <v>1186</v>
      </c>
      <c r="P1237" s="8" t="s">
        <v>1274</v>
      </c>
      <c r="Q1237" s="8" t="s">
        <v>1273</v>
      </c>
      <c r="R1237" s="8" t="s">
        <v>1273</v>
      </c>
      <c r="S1237" s="8"/>
    </row>
    <row r="1238" spans="1:19" ht="18" customHeight="1" x14ac:dyDescent="0.3">
      <c r="A1238" s="8" t="s">
        <v>1272</v>
      </c>
      <c r="B1238" s="8" t="s">
        <v>1273</v>
      </c>
      <c r="C1238" s="8" t="s">
        <v>1273</v>
      </c>
      <c r="D1238" s="8" t="s">
        <v>655</v>
      </c>
      <c r="E1238" s="8">
        <v>3</v>
      </c>
      <c r="F1238" s="8" t="s">
        <v>656</v>
      </c>
      <c r="G1238" s="8">
        <v>2</v>
      </c>
      <c r="H1238" s="8" t="s">
        <v>657</v>
      </c>
      <c r="I1238" s="8">
        <v>3</v>
      </c>
      <c r="J1238" s="8" t="s">
        <v>658</v>
      </c>
      <c r="K1238" s="8">
        <v>3</v>
      </c>
      <c r="L1238" s="8" t="s">
        <v>1214</v>
      </c>
      <c r="M1238" s="8">
        <v>3</v>
      </c>
      <c r="N1238" s="8" t="s">
        <v>318</v>
      </c>
      <c r="O1238" s="8" t="s">
        <v>1187</v>
      </c>
      <c r="P1238" s="8" t="s">
        <v>1274</v>
      </c>
      <c r="Q1238" s="8" t="s">
        <v>1273</v>
      </c>
      <c r="R1238" s="8" t="s">
        <v>1273</v>
      </c>
      <c r="S1238" s="8"/>
    </row>
    <row r="1239" spans="1:19" ht="18" customHeight="1" x14ac:dyDescent="0.3">
      <c r="A1239" s="8" t="s">
        <v>1272</v>
      </c>
      <c r="B1239" s="8" t="s">
        <v>1273</v>
      </c>
      <c r="C1239" s="8" t="s">
        <v>1273</v>
      </c>
      <c r="D1239" s="8" t="s">
        <v>655</v>
      </c>
      <c r="E1239" s="8">
        <v>3</v>
      </c>
      <c r="F1239" s="8" t="s">
        <v>656</v>
      </c>
      <c r="G1239" s="8">
        <v>2</v>
      </c>
      <c r="H1239" s="8" t="s">
        <v>657</v>
      </c>
      <c r="I1239" s="8">
        <v>3</v>
      </c>
      <c r="J1239" s="8" t="s">
        <v>658</v>
      </c>
      <c r="K1239" s="8">
        <v>3</v>
      </c>
      <c r="L1239" s="8" t="s">
        <v>1214</v>
      </c>
      <c r="M1239" s="8">
        <v>3</v>
      </c>
      <c r="N1239" s="8" t="s">
        <v>318</v>
      </c>
      <c r="O1239" s="8" t="s">
        <v>1188</v>
      </c>
      <c r="P1239" s="8" t="s">
        <v>1274</v>
      </c>
      <c r="Q1239" s="8" t="s">
        <v>1273</v>
      </c>
      <c r="R1239" s="8" t="s">
        <v>1273</v>
      </c>
      <c r="S1239" s="8"/>
    </row>
    <row r="1240" spans="1:19" ht="18" customHeight="1" x14ac:dyDescent="0.3">
      <c r="A1240" s="8" t="s">
        <v>1272</v>
      </c>
      <c r="B1240" s="8" t="s">
        <v>1273</v>
      </c>
      <c r="C1240" s="8" t="s">
        <v>1273</v>
      </c>
      <c r="D1240" s="8" t="s">
        <v>655</v>
      </c>
      <c r="E1240" s="8">
        <v>3</v>
      </c>
      <c r="F1240" s="8" t="s">
        <v>656</v>
      </c>
      <c r="G1240" s="8">
        <v>2</v>
      </c>
      <c r="H1240" s="8" t="s">
        <v>657</v>
      </c>
      <c r="I1240" s="8">
        <v>3</v>
      </c>
      <c r="J1240" s="8" t="s">
        <v>658</v>
      </c>
      <c r="K1240" s="8">
        <v>3</v>
      </c>
      <c r="L1240" s="8" t="s">
        <v>1214</v>
      </c>
      <c r="M1240" s="8">
        <v>3</v>
      </c>
      <c r="N1240" s="8" t="s">
        <v>318</v>
      </c>
      <c r="O1240" s="8" t="s">
        <v>1190</v>
      </c>
      <c r="P1240" s="8" t="s">
        <v>1274</v>
      </c>
      <c r="Q1240" s="8" t="s">
        <v>1273</v>
      </c>
      <c r="R1240" s="8" t="s">
        <v>1273</v>
      </c>
      <c r="S1240" s="8"/>
    </row>
    <row r="1241" spans="1:19" ht="18" customHeight="1" x14ac:dyDescent="0.3">
      <c r="A1241" s="8" t="s">
        <v>1272</v>
      </c>
      <c r="B1241" s="8" t="s">
        <v>1273</v>
      </c>
      <c r="C1241" s="8" t="s">
        <v>1273</v>
      </c>
      <c r="D1241" s="8" t="s">
        <v>655</v>
      </c>
      <c r="E1241" s="8">
        <v>3</v>
      </c>
      <c r="F1241" s="8" t="s">
        <v>656</v>
      </c>
      <c r="G1241" s="8">
        <v>2</v>
      </c>
      <c r="H1241" s="8" t="s">
        <v>657</v>
      </c>
      <c r="I1241" s="8">
        <v>3</v>
      </c>
      <c r="J1241" s="8" t="s">
        <v>658</v>
      </c>
      <c r="K1241" s="8">
        <v>3</v>
      </c>
      <c r="L1241" s="8" t="s">
        <v>1214</v>
      </c>
      <c r="M1241" s="8">
        <v>3</v>
      </c>
      <c r="N1241" s="8" t="s">
        <v>318</v>
      </c>
      <c r="O1241" s="8" t="s">
        <v>1191</v>
      </c>
      <c r="P1241" s="8" t="s">
        <v>1274</v>
      </c>
      <c r="Q1241" s="8" t="s">
        <v>1273</v>
      </c>
      <c r="R1241" s="8" t="s">
        <v>1273</v>
      </c>
      <c r="S1241" s="8"/>
    </row>
    <row r="1242" spans="1:19" ht="18" customHeight="1" x14ac:dyDescent="0.3">
      <c r="A1242" s="8" t="s">
        <v>1272</v>
      </c>
      <c r="B1242" s="8" t="s">
        <v>1273</v>
      </c>
      <c r="C1242" s="8" t="s">
        <v>1273</v>
      </c>
      <c r="D1242" s="8" t="s">
        <v>655</v>
      </c>
      <c r="E1242" s="8">
        <v>3</v>
      </c>
      <c r="F1242" s="8" t="s">
        <v>656</v>
      </c>
      <c r="G1242" s="8">
        <v>2</v>
      </c>
      <c r="H1242" s="8" t="s">
        <v>657</v>
      </c>
      <c r="I1242" s="8">
        <v>3</v>
      </c>
      <c r="J1242" s="8" t="s">
        <v>658</v>
      </c>
      <c r="K1242" s="8">
        <v>3</v>
      </c>
      <c r="L1242" s="8" t="s">
        <v>1214</v>
      </c>
      <c r="M1242" s="8">
        <v>3</v>
      </c>
      <c r="N1242" s="8" t="s">
        <v>318</v>
      </c>
      <c r="O1242" s="8" t="s">
        <v>1192</v>
      </c>
      <c r="P1242" s="8" t="s">
        <v>1274</v>
      </c>
      <c r="Q1242" s="8" t="s">
        <v>1273</v>
      </c>
      <c r="R1242" s="8" t="s">
        <v>1273</v>
      </c>
      <c r="S1242" s="8"/>
    </row>
    <row r="1243" spans="1:19" ht="18" customHeight="1" x14ac:dyDescent="0.3">
      <c r="A1243" s="8" t="s">
        <v>1272</v>
      </c>
      <c r="B1243" s="8" t="s">
        <v>1273</v>
      </c>
      <c r="C1243" s="8" t="s">
        <v>1273</v>
      </c>
      <c r="D1243" s="8" t="s">
        <v>655</v>
      </c>
      <c r="E1243" s="8">
        <v>3</v>
      </c>
      <c r="F1243" s="8" t="s">
        <v>656</v>
      </c>
      <c r="G1243" s="8">
        <v>2</v>
      </c>
      <c r="H1243" s="8" t="s">
        <v>657</v>
      </c>
      <c r="I1243" s="8">
        <v>3</v>
      </c>
      <c r="J1243" s="8" t="s">
        <v>658</v>
      </c>
      <c r="K1243" s="8">
        <v>3</v>
      </c>
      <c r="L1243" s="8" t="s">
        <v>1214</v>
      </c>
      <c r="M1243" s="8">
        <v>3</v>
      </c>
      <c r="N1243" s="8" t="s">
        <v>318</v>
      </c>
      <c r="O1243" s="8" t="s">
        <v>1193</v>
      </c>
      <c r="P1243" s="8" t="s">
        <v>1274</v>
      </c>
      <c r="Q1243" s="8" t="s">
        <v>1273</v>
      </c>
      <c r="R1243" s="8" t="s">
        <v>1273</v>
      </c>
      <c r="S1243" s="8"/>
    </row>
    <row r="1244" spans="1:19" ht="18" customHeight="1" x14ac:dyDescent="0.3">
      <c r="A1244" s="8" t="s">
        <v>1272</v>
      </c>
      <c r="B1244" s="8" t="s">
        <v>1273</v>
      </c>
      <c r="C1244" s="8" t="s">
        <v>1273</v>
      </c>
      <c r="D1244" s="8" t="s">
        <v>655</v>
      </c>
      <c r="E1244" s="8">
        <v>3</v>
      </c>
      <c r="F1244" s="8" t="s">
        <v>656</v>
      </c>
      <c r="G1244" s="8">
        <v>2</v>
      </c>
      <c r="H1244" s="8" t="s">
        <v>657</v>
      </c>
      <c r="I1244" s="8">
        <v>3</v>
      </c>
      <c r="J1244" s="8" t="s">
        <v>658</v>
      </c>
      <c r="K1244" s="8">
        <v>3</v>
      </c>
      <c r="L1244" s="8" t="s">
        <v>1214</v>
      </c>
      <c r="M1244" s="8">
        <v>3</v>
      </c>
      <c r="N1244" s="8" t="s">
        <v>318</v>
      </c>
      <c r="O1244" s="8" t="s">
        <v>1194</v>
      </c>
      <c r="P1244" s="8" t="s">
        <v>1274</v>
      </c>
      <c r="Q1244" s="8" t="s">
        <v>1273</v>
      </c>
      <c r="R1244" s="8" t="s">
        <v>1273</v>
      </c>
      <c r="S1244" s="8"/>
    </row>
    <row r="1245" spans="1:19" ht="18" customHeight="1" x14ac:dyDescent="0.3">
      <c r="A1245" s="8" t="s">
        <v>1272</v>
      </c>
      <c r="B1245" s="8" t="s">
        <v>1273</v>
      </c>
      <c r="C1245" s="8" t="s">
        <v>1273</v>
      </c>
      <c r="D1245" s="8" t="s">
        <v>655</v>
      </c>
      <c r="E1245" s="8">
        <v>3</v>
      </c>
      <c r="F1245" s="8" t="s">
        <v>656</v>
      </c>
      <c r="G1245" s="8">
        <v>2</v>
      </c>
      <c r="H1245" s="8" t="s">
        <v>657</v>
      </c>
      <c r="I1245" s="8">
        <v>3</v>
      </c>
      <c r="J1245" s="8" t="s">
        <v>658</v>
      </c>
      <c r="K1245" s="8">
        <v>3</v>
      </c>
      <c r="L1245" s="8" t="s">
        <v>1214</v>
      </c>
      <c r="M1245" s="8">
        <v>3</v>
      </c>
      <c r="N1245" s="8" t="s">
        <v>318</v>
      </c>
      <c r="O1245" s="8" t="s">
        <v>1195</v>
      </c>
      <c r="P1245" s="8" t="s">
        <v>1274</v>
      </c>
      <c r="Q1245" s="8" t="s">
        <v>1273</v>
      </c>
      <c r="R1245" s="8" t="s">
        <v>1273</v>
      </c>
      <c r="S1245" s="8"/>
    </row>
    <row r="1246" spans="1:19" ht="18" customHeight="1" x14ac:dyDescent="0.3">
      <c r="A1246" s="8" t="s">
        <v>1272</v>
      </c>
      <c r="B1246" s="8" t="s">
        <v>1273</v>
      </c>
      <c r="C1246" s="8" t="s">
        <v>1273</v>
      </c>
      <c r="D1246" s="8" t="s">
        <v>655</v>
      </c>
      <c r="E1246" s="8">
        <v>3</v>
      </c>
      <c r="F1246" s="8" t="s">
        <v>656</v>
      </c>
      <c r="G1246" s="8">
        <v>2</v>
      </c>
      <c r="H1246" s="8" t="s">
        <v>657</v>
      </c>
      <c r="I1246" s="8">
        <v>3</v>
      </c>
      <c r="J1246" s="8" t="s">
        <v>658</v>
      </c>
      <c r="K1246" s="8">
        <v>3</v>
      </c>
      <c r="L1246" s="8" t="s">
        <v>1214</v>
      </c>
      <c r="M1246" s="8">
        <v>3</v>
      </c>
      <c r="N1246" s="8" t="s">
        <v>318</v>
      </c>
      <c r="O1246" s="8" t="s">
        <v>1196</v>
      </c>
      <c r="P1246" s="8" t="s">
        <v>1274</v>
      </c>
      <c r="Q1246" s="8" t="s">
        <v>1273</v>
      </c>
      <c r="R1246" s="8" t="s">
        <v>1273</v>
      </c>
      <c r="S1246" s="8"/>
    </row>
    <row r="1247" spans="1:19" ht="18" customHeight="1" x14ac:dyDescent="0.3">
      <c r="A1247" s="8" t="s">
        <v>1272</v>
      </c>
      <c r="B1247" s="8" t="s">
        <v>1273</v>
      </c>
      <c r="C1247" s="8" t="s">
        <v>1273</v>
      </c>
      <c r="D1247" s="8" t="s">
        <v>655</v>
      </c>
      <c r="E1247" s="8">
        <v>3</v>
      </c>
      <c r="F1247" s="8" t="s">
        <v>656</v>
      </c>
      <c r="G1247" s="8">
        <v>2</v>
      </c>
      <c r="H1247" s="8" t="s">
        <v>657</v>
      </c>
      <c r="I1247" s="8">
        <v>3</v>
      </c>
      <c r="J1247" s="8" t="s">
        <v>658</v>
      </c>
      <c r="K1247" s="8">
        <v>3</v>
      </c>
      <c r="L1247" s="8" t="s">
        <v>1214</v>
      </c>
      <c r="M1247" s="8">
        <v>3</v>
      </c>
      <c r="N1247" s="8" t="s">
        <v>318</v>
      </c>
      <c r="O1247" s="8" t="s">
        <v>1204</v>
      </c>
      <c r="P1247" s="8" t="s">
        <v>1274</v>
      </c>
      <c r="Q1247" s="8" t="s">
        <v>1273</v>
      </c>
      <c r="R1247" s="8" t="s">
        <v>1273</v>
      </c>
      <c r="S1247" s="8"/>
    </row>
    <row r="1248" spans="1:19" ht="18" customHeight="1" x14ac:dyDescent="0.3">
      <c r="A1248" s="8" t="s">
        <v>1272</v>
      </c>
      <c r="B1248" s="8" t="s">
        <v>1273</v>
      </c>
      <c r="C1248" s="8" t="s">
        <v>1273</v>
      </c>
      <c r="D1248" s="8" t="s">
        <v>655</v>
      </c>
      <c r="E1248" s="8">
        <v>3</v>
      </c>
      <c r="F1248" s="8" t="s">
        <v>656</v>
      </c>
      <c r="G1248" s="8">
        <v>2</v>
      </c>
      <c r="H1248" s="8" t="s">
        <v>657</v>
      </c>
      <c r="I1248" s="8">
        <v>3</v>
      </c>
      <c r="J1248" s="8" t="s">
        <v>658</v>
      </c>
      <c r="K1248" s="8">
        <v>3</v>
      </c>
      <c r="L1248" s="8" t="s">
        <v>1214</v>
      </c>
      <c r="M1248" s="8">
        <v>3</v>
      </c>
      <c r="N1248" s="8" t="s">
        <v>355</v>
      </c>
      <c r="O1248" s="8" t="s">
        <v>1159</v>
      </c>
      <c r="P1248" s="8" t="s">
        <v>1274</v>
      </c>
      <c r="Q1248" s="8" t="s">
        <v>1273</v>
      </c>
      <c r="R1248" s="8" t="s">
        <v>1273</v>
      </c>
      <c r="S1248" s="8"/>
    </row>
    <row r="1249" spans="1:19" ht="18" customHeight="1" x14ac:dyDescent="0.3">
      <c r="A1249" s="8" t="s">
        <v>1272</v>
      </c>
      <c r="B1249" s="8" t="s">
        <v>1273</v>
      </c>
      <c r="C1249" s="8" t="s">
        <v>1273</v>
      </c>
      <c r="D1249" s="8" t="s">
        <v>655</v>
      </c>
      <c r="E1249" s="8">
        <v>3</v>
      </c>
      <c r="F1249" s="8" t="s">
        <v>656</v>
      </c>
      <c r="G1249" s="8">
        <v>2</v>
      </c>
      <c r="H1249" s="8" t="s">
        <v>657</v>
      </c>
      <c r="I1249" s="8">
        <v>3</v>
      </c>
      <c r="J1249" s="8" t="s">
        <v>658</v>
      </c>
      <c r="K1249" s="8">
        <v>3</v>
      </c>
      <c r="L1249" s="8" t="s">
        <v>1214</v>
      </c>
      <c r="M1249" s="8">
        <v>3</v>
      </c>
      <c r="N1249" s="8" t="s">
        <v>355</v>
      </c>
      <c r="O1249" s="8" t="s">
        <v>1161</v>
      </c>
      <c r="P1249" s="8" t="s">
        <v>1274</v>
      </c>
      <c r="Q1249" s="8" t="s">
        <v>1273</v>
      </c>
      <c r="R1249" s="8" t="s">
        <v>1273</v>
      </c>
      <c r="S1249" s="8"/>
    </row>
    <row r="1250" spans="1:19" ht="18" customHeight="1" x14ac:dyDescent="0.3">
      <c r="A1250" s="8" t="s">
        <v>1309</v>
      </c>
      <c r="B1250" s="8" t="s">
        <v>1310</v>
      </c>
      <c r="C1250" s="8" t="s">
        <v>1310</v>
      </c>
      <c r="D1250" s="8" t="s">
        <v>655</v>
      </c>
      <c r="E1250" s="8">
        <v>3</v>
      </c>
      <c r="F1250" s="8" t="s">
        <v>659</v>
      </c>
      <c r="G1250" s="8">
        <v>3</v>
      </c>
      <c r="H1250" s="8" t="s">
        <v>660</v>
      </c>
      <c r="I1250" s="8">
        <v>4</v>
      </c>
      <c r="J1250" s="8" t="s">
        <v>654</v>
      </c>
      <c r="K1250" s="8">
        <v>4</v>
      </c>
      <c r="L1250" s="8" t="s">
        <v>494</v>
      </c>
      <c r="M1250" s="8">
        <v>4</v>
      </c>
      <c r="N1250" s="8" t="s">
        <v>321</v>
      </c>
      <c r="O1250" s="8" t="s">
        <v>333</v>
      </c>
      <c r="P1250" s="8" t="s">
        <v>940</v>
      </c>
      <c r="Q1250" s="8" t="s">
        <v>865</v>
      </c>
      <c r="R1250" s="8" t="s">
        <v>865</v>
      </c>
      <c r="S1250" s="8"/>
    </row>
    <row r="1251" spans="1:19" ht="18" customHeight="1" x14ac:dyDescent="0.3">
      <c r="A1251" s="8" t="s">
        <v>1309</v>
      </c>
      <c r="B1251" s="8" t="s">
        <v>1310</v>
      </c>
      <c r="C1251" s="8" t="s">
        <v>1310</v>
      </c>
      <c r="D1251" s="8" t="s">
        <v>655</v>
      </c>
      <c r="E1251" s="8">
        <v>3</v>
      </c>
      <c r="F1251" s="8" t="s">
        <v>659</v>
      </c>
      <c r="G1251" s="8">
        <v>3</v>
      </c>
      <c r="H1251" s="8" t="s">
        <v>660</v>
      </c>
      <c r="I1251" s="8">
        <v>4</v>
      </c>
      <c r="J1251" s="8" t="s">
        <v>654</v>
      </c>
      <c r="K1251" s="8">
        <v>4</v>
      </c>
      <c r="L1251" s="8" t="s">
        <v>494</v>
      </c>
      <c r="M1251" s="8">
        <v>4</v>
      </c>
      <c r="N1251" s="8" t="s">
        <v>321</v>
      </c>
      <c r="O1251" s="8" t="s">
        <v>333</v>
      </c>
      <c r="P1251" s="8" t="s">
        <v>1007</v>
      </c>
      <c r="Q1251" s="8" t="s">
        <v>1008</v>
      </c>
      <c r="R1251" s="8" t="s">
        <v>1008</v>
      </c>
      <c r="S1251" s="8"/>
    </row>
    <row r="1252" spans="1:19" ht="18" customHeight="1" x14ac:dyDescent="0.3">
      <c r="A1252" s="8" t="s">
        <v>1309</v>
      </c>
      <c r="B1252" s="8" t="s">
        <v>1310</v>
      </c>
      <c r="C1252" s="8" t="s">
        <v>1310</v>
      </c>
      <c r="D1252" s="8" t="s">
        <v>655</v>
      </c>
      <c r="E1252" s="8">
        <v>3</v>
      </c>
      <c r="F1252" s="8" t="s">
        <v>659</v>
      </c>
      <c r="G1252" s="8">
        <v>3</v>
      </c>
      <c r="H1252" s="8" t="s">
        <v>660</v>
      </c>
      <c r="I1252" s="8">
        <v>4</v>
      </c>
      <c r="J1252" s="8" t="s">
        <v>654</v>
      </c>
      <c r="K1252" s="8">
        <v>4</v>
      </c>
      <c r="L1252" s="8" t="s">
        <v>494</v>
      </c>
      <c r="M1252" s="8">
        <v>4</v>
      </c>
      <c r="N1252" s="8" t="s">
        <v>321</v>
      </c>
      <c r="O1252" s="8" t="s">
        <v>510</v>
      </c>
      <c r="P1252" s="8" t="s">
        <v>940</v>
      </c>
      <c r="Q1252" s="8" t="s">
        <v>865</v>
      </c>
      <c r="R1252" s="8" t="s">
        <v>865</v>
      </c>
      <c r="S1252" s="8"/>
    </row>
    <row r="1253" spans="1:19" ht="18" customHeight="1" x14ac:dyDescent="0.3">
      <c r="A1253" s="8" t="s">
        <v>1309</v>
      </c>
      <c r="B1253" s="8" t="s">
        <v>1310</v>
      </c>
      <c r="C1253" s="8" t="s">
        <v>1310</v>
      </c>
      <c r="D1253" s="8" t="s">
        <v>655</v>
      </c>
      <c r="E1253" s="8">
        <v>3</v>
      </c>
      <c r="F1253" s="8" t="s">
        <v>659</v>
      </c>
      <c r="G1253" s="8">
        <v>3</v>
      </c>
      <c r="H1253" s="8" t="s">
        <v>660</v>
      </c>
      <c r="I1253" s="8">
        <v>4</v>
      </c>
      <c r="J1253" s="8" t="s">
        <v>654</v>
      </c>
      <c r="K1253" s="8">
        <v>4</v>
      </c>
      <c r="L1253" s="8" t="s">
        <v>494</v>
      </c>
      <c r="M1253" s="8">
        <v>4</v>
      </c>
      <c r="N1253" s="8" t="s">
        <v>321</v>
      </c>
      <c r="O1253" s="8" t="s">
        <v>510</v>
      </c>
      <c r="P1253" s="8" t="s">
        <v>1007</v>
      </c>
      <c r="Q1253" s="8" t="s">
        <v>1008</v>
      </c>
      <c r="R1253" s="8" t="s">
        <v>1008</v>
      </c>
      <c r="S1253" s="8"/>
    </row>
    <row r="1254" spans="1:19" ht="18" customHeight="1" x14ac:dyDescent="0.3">
      <c r="A1254" s="8" t="s">
        <v>1309</v>
      </c>
      <c r="B1254" s="8" t="s">
        <v>1310</v>
      </c>
      <c r="C1254" s="8" t="s">
        <v>1310</v>
      </c>
      <c r="D1254" s="8" t="s">
        <v>655</v>
      </c>
      <c r="E1254" s="8">
        <v>3</v>
      </c>
      <c r="F1254" s="8" t="s">
        <v>659</v>
      </c>
      <c r="G1254" s="8">
        <v>3</v>
      </c>
      <c r="H1254" s="8" t="s">
        <v>660</v>
      </c>
      <c r="I1254" s="8">
        <v>4</v>
      </c>
      <c r="J1254" s="8" t="s">
        <v>654</v>
      </c>
      <c r="K1254" s="8">
        <v>4</v>
      </c>
      <c r="L1254" s="8" t="s">
        <v>494</v>
      </c>
      <c r="M1254" s="8">
        <v>4</v>
      </c>
      <c r="N1254" s="8" t="s">
        <v>321</v>
      </c>
      <c r="O1254" s="8" t="s">
        <v>512</v>
      </c>
      <c r="P1254" s="8" t="s">
        <v>940</v>
      </c>
      <c r="Q1254" s="8" t="s">
        <v>865</v>
      </c>
      <c r="R1254" s="8" t="s">
        <v>865</v>
      </c>
      <c r="S1254" s="8"/>
    </row>
    <row r="1255" spans="1:19" ht="18" customHeight="1" x14ac:dyDescent="0.3">
      <c r="A1255" s="8" t="s">
        <v>1309</v>
      </c>
      <c r="B1255" s="8" t="s">
        <v>1310</v>
      </c>
      <c r="C1255" s="8" t="s">
        <v>1310</v>
      </c>
      <c r="D1255" s="8" t="s">
        <v>655</v>
      </c>
      <c r="E1255" s="8">
        <v>3</v>
      </c>
      <c r="F1255" s="8" t="s">
        <v>659</v>
      </c>
      <c r="G1255" s="8">
        <v>3</v>
      </c>
      <c r="H1255" s="8" t="s">
        <v>660</v>
      </c>
      <c r="I1255" s="8">
        <v>4</v>
      </c>
      <c r="J1255" s="8" t="s">
        <v>654</v>
      </c>
      <c r="K1255" s="8">
        <v>4</v>
      </c>
      <c r="L1255" s="8" t="s">
        <v>494</v>
      </c>
      <c r="M1255" s="8">
        <v>4</v>
      </c>
      <c r="N1255" s="8" t="s">
        <v>321</v>
      </c>
      <c r="O1255" s="8" t="s">
        <v>512</v>
      </c>
      <c r="P1255" s="8" t="s">
        <v>1007</v>
      </c>
      <c r="Q1255" s="8" t="s">
        <v>1008</v>
      </c>
      <c r="R1255" s="8" t="s">
        <v>1008</v>
      </c>
      <c r="S1255" s="8"/>
    </row>
    <row r="1256" spans="1:19" ht="18" customHeight="1" x14ac:dyDescent="0.3">
      <c r="A1256" s="8" t="s">
        <v>1309</v>
      </c>
      <c r="B1256" s="8" t="s">
        <v>1310</v>
      </c>
      <c r="C1256" s="8" t="s">
        <v>1310</v>
      </c>
      <c r="D1256" s="8" t="s">
        <v>655</v>
      </c>
      <c r="E1256" s="8">
        <v>3</v>
      </c>
      <c r="F1256" s="8" t="s">
        <v>659</v>
      </c>
      <c r="G1256" s="8">
        <v>3</v>
      </c>
      <c r="H1256" s="8" t="s">
        <v>660</v>
      </c>
      <c r="I1256" s="8">
        <v>4</v>
      </c>
      <c r="J1256" s="8" t="s">
        <v>654</v>
      </c>
      <c r="K1256" s="8">
        <v>4</v>
      </c>
      <c r="L1256" s="8" t="s">
        <v>494</v>
      </c>
      <c r="M1256" s="8">
        <v>4</v>
      </c>
      <c r="N1256" s="8" t="s">
        <v>321</v>
      </c>
      <c r="O1256" s="8" t="s">
        <v>514</v>
      </c>
      <c r="P1256" s="8" t="s">
        <v>940</v>
      </c>
      <c r="Q1256" s="8" t="s">
        <v>865</v>
      </c>
      <c r="R1256" s="8" t="s">
        <v>865</v>
      </c>
      <c r="S1256" s="8"/>
    </row>
    <row r="1257" spans="1:19" ht="18" customHeight="1" x14ac:dyDescent="0.3">
      <c r="A1257" s="8" t="s">
        <v>1309</v>
      </c>
      <c r="B1257" s="8" t="s">
        <v>1310</v>
      </c>
      <c r="C1257" s="8" t="s">
        <v>1310</v>
      </c>
      <c r="D1257" s="8" t="s">
        <v>655</v>
      </c>
      <c r="E1257" s="8">
        <v>3</v>
      </c>
      <c r="F1257" s="8" t="s">
        <v>659</v>
      </c>
      <c r="G1257" s="8">
        <v>3</v>
      </c>
      <c r="H1257" s="8" t="s">
        <v>660</v>
      </c>
      <c r="I1257" s="8">
        <v>4</v>
      </c>
      <c r="J1257" s="8" t="s">
        <v>654</v>
      </c>
      <c r="K1257" s="8">
        <v>4</v>
      </c>
      <c r="L1257" s="8" t="s">
        <v>494</v>
      </c>
      <c r="M1257" s="8">
        <v>4</v>
      </c>
      <c r="N1257" s="8" t="s">
        <v>321</v>
      </c>
      <c r="O1257" s="8" t="s">
        <v>514</v>
      </c>
      <c r="P1257" s="8" t="s">
        <v>1007</v>
      </c>
      <c r="Q1257" s="8" t="s">
        <v>1008</v>
      </c>
      <c r="R1257" s="8" t="s">
        <v>1008</v>
      </c>
      <c r="S1257" s="8"/>
    </row>
    <row r="1258" spans="1:19" ht="18" customHeight="1" x14ac:dyDescent="0.3">
      <c r="A1258" s="8" t="s">
        <v>1311</v>
      </c>
      <c r="B1258" s="8" t="s">
        <v>943</v>
      </c>
      <c r="C1258" s="8" t="s">
        <v>943</v>
      </c>
      <c r="D1258" s="8" t="s">
        <v>655</v>
      </c>
      <c r="E1258" s="8">
        <v>3</v>
      </c>
      <c r="F1258" s="8" t="s">
        <v>659</v>
      </c>
      <c r="G1258" s="8">
        <v>3</v>
      </c>
      <c r="H1258" s="8" t="s">
        <v>660</v>
      </c>
      <c r="I1258" s="8">
        <v>4</v>
      </c>
      <c r="J1258" s="8" t="s">
        <v>654</v>
      </c>
      <c r="K1258" s="8">
        <v>4</v>
      </c>
      <c r="L1258" s="8" t="s">
        <v>494</v>
      </c>
      <c r="M1258" s="8">
        <v>4</v>
      </c>
      <c r="N1258" s="8" t="s">
        <v>317</v>
      </c>
      <c r="O1258" s="8" t="s">
        <v>394</v>
      </c>
      <c r="P1258" s="8" t="s">
        <v>940</v>
      </c>
      <c r="Q1258" s="8" t="s">
        <v>865</v>
      </c>
      <c r="R1258" s="8" t="s">
        <v>865</v>
      </c>
      <c r="S1258" s="8"/>
    </row>
    <row r="1259" spans="1:19" ht="18" customHeight="1" x14ac:dyDescent="0.3">
      <c r="A1259" s="8" t="s">
        <v>1311</v>
      </c>
      <c r="B1259" s="8" t="s">
        <v>943</v>
      </c>
      <c r="C1259" s="8" t="s">
        <v>943</v>
      </c>
      <c r="D1259" s="8" t="s">
        <v>655</v>
      </c>
      <c r="E1259" s="8">
        <v>3</v>
      </c>
      <c r="F1259" s="8" t="s">
        <v>659</v>
      </c>
      <c r="G1259" s="8">
        <v>3</v>
      </c>
      <c r="H1259" s="8" t="s">
        <v>660</v>
      </c>
      <c r="I1259" s="8">
        <v>4</v>
      </c>
      <c r="J1259" s="8" t="s">
        <v>654</v>
      </c>
      <c r="K1259" s="8">
        <v>4</v>
      </c>
      <c r="L1259" s="8" t="s">
        <v>494</v>
      </c>
      <c r="M1259" s="8">
        <v>4</v>
      </c>
      <c r="N1259" s="8" t="s">
        <v>317</v>
      </c>
      <c r="O1259" s="8" t="s">
        <v>394</v>
      </c>
      <c r="P1259" s="8" t="s">
        <v>1007</v>
      </c>
      <c r="Q1259" s="8" t="s">
        <v>1008</v>
      </c>
      <c r="R1259" s="8" t="s">
        <v>1008</v>
      </c>
      <c r="S1259" s="8"/>
    </row>
    <row r="1260" spans="1:19" ht="18" customHeight="1" x14ac:dyDescent="0.3">
      <c r="A1260" s="8" t="s">
        <v>1311</v>
      </c>
      <c r="B1260" s="8" t="s">
        <v>943</v>
      </c>
      <c r="C1260" s="8" t="s">
        <v>943</v>
      </c>
      <c r="D1260" s="8" t="s">
        <v>655</v>
      </c>
      <c r="E1260" s="8">
        <v>3</v>
      </c>
      <c r="F1260" s="8" t="s">
        <v>659</v>
      </c>
      <c r="G1260" s="8">
        <v>3</v>
      </c>
      <c r="H1260" s="8" t="s">
        <v>660</v>
      </c>
      <c r="I1260" s="8">
        <v>4</v>
      </c>
      <c r="J1260" s="8" t="s">
        <v>654</v>
      </c>
      <c r="K1260" s="8">
        <v>4</v>
      </c>
      <c r="L1260" s="8" t="s">
        <v>494</v>
      </c>
      <c r="M1260" s="8">
        <v>4</v>
      </c>
      <c r="N1260" s="8" t="s">
        <v>317</v>
      </c>
      <c r="O1260" s="8" t="s">
        <v>396</v>
      </c>
      <c r="P1260" s="8" t="s">
        <v>940</v>
      </c>
      <c r="Q1260" s="8" t="s">
        <v>865</v>
      </c>
      <c r="R1260" s="8" t="s">
        <v>865</v>
      </c>
      <c r="S1260" s="8"/>
    </row>
    <row r="1261" spans="1:19" ht="18" customHeight="1" x14ac:dyDescent="0.3">
      <c r="A1261" s="8" t="s">
        <v>1311</v>
      </c>
      <c r="B1261" s="8" t="s">
        <v>943</v>
      </c>
      <c r="C1261" s="8" t="s">
        <v>943</v>
      </c>
      <c r="D1261" s="8" t="s">
        <v>655</v>
      </c>
      <c r="E1261" s="8">
        <v>3</v>
      </c>
      <c r="F1261" s="8" t="s">
        <v>659</v>
      </c>
      <c r="G1261" s="8">
        <v>3</v>
      </c>
      <c r="H1261" s="8" t="s">
        <v>660</v>
      </c>
      <c r="I1261" s="8">
        <v>4</v>
      </c>
      <c r="J1261" s="8" t="s">
        <v>654</v>
      </c>
      <c r="K1261" s="8">
        <v>4</v>
      </c>
      <c r="L1261" s="8" t="s">
        <v>494</v>
      </c>
      <c r="M1261" s="8">
        <v>4</v>
      </c>
      <c r="N1261" s="8" t="s">
        <v>317</v>
      </c>
      <c r="O1261" s="8" t="s">
        <v>396</v>
      </c>
      <c r="P1261" s="8" t="s">
        <v>1007</v>
      </c>
      <c r="Q1261" s="8" t="s">
        <v>1008</v>
      </c>
      <c r="R1261" s="8" t="s">
        <v>1008</v>
      </c>
      <c r="S1261" s="8"/>
    </row>
    <row r="1262" spans="1:19" ht="18" customHeight="1" x14ac:dyDescent="0.3">
      <c r="A1262" s="8" t="s">
        <v>1311</v>
      </c>
      <c r="B1262" s="8" t="s">
        <v>943</v>
      </c>
      <c r="C1262" s="8" t="s">
        <v>943</v>
      </c>
      <c r="D1262" s="8" t="s">
        <v>655</v>
      </c>
      <c r="E1262" s="8">
        <v>3</v>
      </c>
      <c r="F1262" s="8" t="s">
        <v>659</v>
      </c>
      <c r="G1262" s="8">
        <v>3</v>
      </c>
      <c r="H1262" s="8" t="s">
        <v>660</v>
      </c>
      <c r="I1262" s="8">
        <v>4</v>
      </c>
      <c r="J1262" s="8" t="s">
        <v>654</v>
      </c>
      <c r="K1262" s="8">
        <v>4</v>
      </c>
      <c r="L1262" s="8" t="s">
        <v>494</v>
      </c>
      <c r="M1262" s="8">
        <v>4</v>
      </c>
      <c r="N1262" s="8" t="s">
        <v>317</v>
      </c>
      <c r="O1262" s="8" t="s">
        <v>397</v>
      </c>
      <c r="P1262" s="8" t="s">
        <v>940</v>
      </c>
      <c r="Q1262" s="8" t="s">
        <v>865</v>
      </c>
      <c r="R1262" s="8" t="s">
        <v>865</v>
      </c>
      <c r="S1262" s="8"/>
    </row>
    <row r="1263" spans="1:19" ht="18" customHeight="1" x14ac:dyDescent="0.3">
      <c r="A1263" s="8" t="s">
        <v>1311</v>
      </c>
      <c r="B1263" s="8" t="s">
        <v>943</v>
      </c>
      <c r="C1263" s="8" t="s">
        <v>943</v>
      </c>
      <c r="D1263" s="8" t="s">
        <v>655</v>
      </c>
      <c r="E1263" s="8">
        <v>3</v>
      </c>
      <c r="F1263" s="8" t="s">
        <v>659</v>
      </c>
      <c r="G1263" s="8">
        <v>3</v>
      </c>
      <c r="H1263" s="8" t="s">
        <v>660</v>
      </c>
      <c r="I1263" s="8">
        <v>4</v>
      </c>
      <c r="J1263" s="8" t="s">
        <v>654</v>
      </c>
      <c r="K1263" s="8">
        <v>4</v>
      </c>
      <c r="L1263" s="8" t="s">
        <v>494</v>
      </c>
      <c r="M1263" s="8">
        <v>4</v>
      </c>
      <c r="N1263" s="8" t="s">
        <v>317</v>
      </c>
      <c r="O1263" s="8" t="s">
        <v>397</v>
      </c>
      <c r="P1263" s="8" t="s">
        <v>1007</v>
      </c>
      <c r="Q1263" s="8" t="s">
        <v>1008</v>
      </c>
      <c r="R1263" s="8" t="s">
        <v>1008</v>
      </c>
      <c r="S1263" s="8"/>
    </row>
    <row r="1264" spans="1:19" ht="18" customHeight="1" x14ac:dyDescent="0.3">
      <c r="A1264" s="8" t="s">
        <v>1311</v>
      </c>
      <c r="B1264" s="8" t="s">
        <v>943</v>
      </c>
      <c r="C1264" s="8" t="s">
        <v>943</v>
      </c>
      <c r="D1264" s="8" t="s">
        <v>655</v>
      </c>
      <c r="E1264" s="8">
        <v>3</v>
      </c>
      <c r="F1264" s="8" t="s">
        <v>659</v>
      </c>
      <c r="G1264" s="8">
        <v>3</v>
      </c>
      <c r="H1264" s="8" t="s">
        <v>660</v>
      </c>
      <c r="I1264" s="8">
        <v>4</v>
      </c>
      <c r="J1264" s="8" t="s">
        <v>654</v>
      </c>
      <c r="K1264" s="8">
        <v>4</v>
      </c>
      <c r="L1264" s="8" t="s">
        <v>494</v>
      </c>
      <c r="M1264" s="8">
        <v>4</v>
      </c>
      <c r="N1264" s="8" t="s">
        <v>317</v>
      </c>
      <c r="O1264" s="8" t="s">
        <v>398</v>
      </c>
      <c r="P1264" s="8" t="s">
        <v>940</v>
      </c>
      <c r="Q1264" s="8" t="s">
        <v>865</v>
      </c>
      <c r="R1264" s="8" t="s">
        <v>865</v>
      </c>
      <c r="S1264" s="8"/>
    </row>
    <row r="1265" spans="1:19" ht="18" customHeight="1" x14ac:dyDescent="0.3">
      <c r="A1265" s="8" t="s">
        <v>1311</v>
      </c>
      <c r="B1265" s="8" t="s">
        <v>943</v>
      </c>
      <c r="C1265" s="8" t="s">
        <v>943</v>
      </c>
      <c r="D1265" s="8" t="s">
        <v>655</v>
      </c>
      <c r="E1265" s="8">
        <v>3</v>
      </c>
      <c r="F1265" s="8" t="s">
        <v>659</v>
      </c>
      <c r="G1265" s="8">
        <v>3</v>
      </c>
      <c r="H1265" s="8" t="s">
        <v>660</v>
      </c>
      <c r="I1265" s="8">
        <v>4</v>
      </c>
      <c r="J1265" s="8" t="s">
        <v>654</v>
      </c>
      <c r="K1265" s="8">
        <v>4</v>
      </c>
      <c r="L1265" s="8" t="s">
        <v>494</v>
      </c>
      <c r="M1265" s="8">
        <v>4</v>
      </c>
      <c r="N1265" s="8" t="s">
        <v>317</v>
      </c>
      <c r="O1265" s="8" t="s">
        <v>398</v>
      </c>
      <c r="P1265" s="8" t="s">
        <v>1007</v>
      </c>
      <c r="Q1265" s="8" t="s">
        <v>1008</v>
      </c>
      <c r="R1265" s="8" t="s">
        <v>1008</v>
      </c>
      <c r="S1265" s="8"/>
    </row>
    <row r="1266" spans="1:19" ht="18" customHeight="1" x14ac:dyDescent="0.3">
      <c r="A1266" s="8" t="s">
        <v>1311</v>
      </c>
      <c r="B1266" s="8" t="s">
        <v>943</v>
      </c>
      <c r="C1266" s="8" t="s">
        <v>943</v>
      </c>
      <c r="D1266" s="8" t="s">
        <v>655</v>
      </c>
      <c r="E1266" s="8">
        <v>3</v>
      </c>
      <c r="F1266" s="8" t="s">
        <v>659</v>
      </c>
      <c r="G1266" s="8">
        <v>3</v>
      </c>
      <c r="H1266" s="8" t="s">
        <v>660</v>
      </c>
      <c r="I1266" s="8">
        <v>4</v>
      </c>
      <c r="J1266" s="8" t="s">
        <v>654</v>
      </c>
      <c r="K1266" s="8">
        <v>4</v>
      </c>
      <c r="L1266" s="8" t="s">
        <v>494</v>
      </c>
      <c r="M1266" s="8">
        <v>4</v>
      </c>
      <c r="N1266" s="8" t="s">
        <v>317</v>
      </c>
      <c r="O1266" s="8" t="s">
        <v>400</v>
      </c>
      <c r="P1266" s="8" t="s">
        <v>940</v>
      </c>
      <c r="Q1266" s="8" t="s">
        <v>865</v>
      </c>
      <c r="R1266" s="8" t="s">
        <v>865</v>
      </c>
      <c r="S1266" s="8"/>
    </row>
    <row r="1267" spans="1:19" ht="18" customHeight="1" x14ac:dyDescent="0.3">
      <c r="A1267" s="8" t="s">
        <v>1311</v>
      </c>
      <c r="B1267" s="8" t="s">
        <v>943</v>
      </c>
      <c r="C1267" s="8" t="s">
        <v>943</v>
      </c>
      <c r="D1267" s="8" t="s">
        <v>655</v>
      </c>
      <c r="E1267" s="8">
        <v>3</v>
      </c>
      <c r="F1267" s="8" t="s">
        <v>659</v>
      </c>
      <c r="G1267" s="8">
        <v>3</v>
      </c>
      <c r="H1267" s="8" t="s">
        <v>660</v>
      </c>
      <c r="I1267" s="8">
        <v>4</v>
      </c>
      <c r="J1267" s="8" t="s">
        <v>654</v>
      </c>
      <c r="K1267" s="8">
        <v>4</v>
      </c>
      <c r="L1267" s="8" t="s">
        <v>494</v>
      </c>
      <c r="M1267" s="8">
        <v>4</v>
      </c>
      <c r="N1267" s="8" t="s">
        <v>317</v>
      </c>
      <c r="O1267" s="8" t="s">
        <v>400</v>
      </c>
      <c r="P1267" s="8" t="s">
        <v>1007</v>
      </c>
      <c r="Q1267" s="8" t="s">
        <v>1008</v>
      </c>
      <c r="R1267" s="8" t="s">
        <v>1008</v>
      </c>
      <c r="S1267" s="8"/>
    </row>
    <row r="1268" spans="1:19" ht="18" customHeight="1" x14ac:dyDescent="0.3">
      <c r="A1268" s="8" t="s">
        <v>1311</v>
      </c>
      <c r="B1268" s="8" t="s">
        <v>943</v>
      </c>
      <c r="C1268" s="8" t="s">
        <v>943</v>
      </c>
      <c r="D1268" s="8" t="s">
        <v>655</v>
      </c>
      <c r="E1268" s="8">
        <v>3</v>
      </c>
      <c r="F1268" s="8" t="s">
        <v>659</v>
      </c>
      <c r="G1268" s="8">
        <v>3</v>
      </c>
      <c r="H1268" s="8" t="s">
        <v>660</v>
      </c>
      <c r="I1268" s="8">
        <v>4</v>
      </c>
      <c r="J1268" s="8" t="s">
        <v>654</v>
      </c>
      <c r="K1268" s="8">
        <v>4</v>
      </c>
      <c r="L1268" s="8" t="s">
        <v>494</v>
      </c>
      <c r="M1268" s="8">
        <v>4</v>
      </c>
      <c r="N1268" s="8" t="s">
        <v>317</v>
      </c>
      <c r="O1268" s="8" t="s">
        <v>401</v>
      </c>
      <c r="P1268" s="8" t="s">
        <v>940</v>
      </c>
      <c r="Q1268" s="8" t="s">
        <v>865</v>
      </c>
      <c r="R1268" s="8" t="s">
        <v>865</v>
      </c>
      <c r="S1268" s="8"/>
    </row>
    <row r="1269" spans="1:19" ht="18" customHeight="1" x14ac:dyDescent="0.3">
      <c r="A1269" s="8" t="s">
        <v>1311</v>
      </c>
      <c r="B1269" s="8" t="s">
        <v>943</v>
      </c>
      <c r="C1269" s="8" t="s">
        <v>943</v>
      </c>
      <c r="D1269" s="8" t="s">
        <v>655</v>
      </c>
      <c r="E1269" s="8">
        <v>3</v>
      </c>
      <c r="F1269" s="8" t="s">
        <v>659</v>
      </c>
      <c r="G1269" s="8">
        <v>3</v>
      </c>
      <c r="H1269" s="8" t="s">
        <v>660</v>
      </c>
      <c r="I1269" s="8">
        <v>4</v>
      </c>
      <c r="J1269" s="8" t="s">
        <v>654</v>
      </c>
      <c r="K1269" s="8">
        <v>4</v>
      </c>
      <c r="L1269" s="8" t="s">
        <v>494</v>
      </c>
      <c r="M1269" s="8">
        <v>4</v>
      </c>
      <c r="N1269" s="8" t="s">
        <v>317</v>
      </c>
      <c r="O1269" s="8" t="s">
        <v>401</v>
      </c>
      <c r="P1269" s="8" t="s">
        <v>1007</v>
      </c>
      <c r="Q1269" s="8" t="s">
        <v>1008</v>
      </c>
      <c r="R1269" s="8" t="s">
        <v>1008</v>
      </c>
      <c r="S1269" s="8"/>
    </row>
    <row r="1270" spans="1:19" ht="18" customHeight="1" x14ac:dyDescent="0.3">
      <c r="A1270" s="8" t="s">
        <v>1311</v>
      </c>
      <c r="B1270" s="8" t="s">
        <v>943</v>
      </c>
      <c r="C1270" s="8" t="s">
        <v>943</v>
      </c>
      <c r="D1270" s="8" t="s">
        <v>655</v>
      </c>
      <c r="E1270" s="8">
        <v>3</v>
      </c>
      <c r="F1270" s="8" t="s">
        <v>659</v>
      </c>
      <c r="G1270" s="8">
        <v>3</v>
      </c>
      <c r="H1270" s="8" t="s">
        <v>660</v>
      </c>
      <c r="I1270" s="8">
        <v>4</v>
      </c>
      <c r="J1270" s="8" t="s">
        <v>654</v>
      </c>
      <c r="K1270" s="8">
        <v>4</v>
      </c>
      <c r="L1270" s="8" t="s">
        <v>494</v>
      </c>
      <c r="M1270" s="8">
        <v>4</v>
      </c>
      <c r="N1270" s="8" t="s">
        <v>317</v>
      </c>
      <c r="O1270" s="8" t="s">
        <v>402</v>
      </c>
      <c r="P1270" s="8" t="s">
        <v>940</v>
      </c>
      <c r="Q1270" s="8" t="s">
        <v>865</v>
      </c>
      <c r="R1270" s="8" t="s">
        <v>865</v>
      </c>
      <c r="S1270" s="8"/>
    </row>
    <row r="1271" spans="1:19" ht="18" customHeight="1" x14ac:dyDescent="0.3">
      <c r="A1271" s="8" t="s">
        <v>1311</v>
      </c>
      <c r="B1271" s="8" t="s">
        <v>943</v>
      </c>
      <c r="C1271" s="8" t="s">
        <v>943</v>
      </c>
      <c r="D1271" s="8" t="s">
        <v>655</v>
      </c>
      <c r="E1271" s="8">
        <v>3</v>
      </c>
      <c r="F1271" s="8" t="s">
        <v>659</v>
      </c>
      <c r="G1271" s="8">
        <v>3</v>
      </c>
      <c r="H1271" s="8" t="s">
        <v>660</v>
      </c>
      <c r="I1271" s="8">
        <v>4</v>
      </c>
      <c r="J1271" s="8" t="s">
        <v>654</v>
      </c>
      <c r="K1271" s="8">
        <v>4</v>
      </c>
      <c r="L1271" s="8" t="s">
        <v>494</v>
      </c>
      <c r="M1271" s="8">
        <v>4</v>
      </c>
      <c r="N1271" s="8" t="s">
        <v>317</v>
      </c>
      <c r="O1271" s="8" t="s">
        <v>402</v>
      </c>
      <c r="P1271" s="8" t="s">
        <v>1007</v>
      </c>
      <c r="Q1271" s="8" t="s">
        <v>1008</v>
      </c>
      <c r="R1271" s="8" t="s">
        <v>1008</v>
      </c>
      <c r="S1271" s="8"/>
    </row>
    <row r="1272" spans="1:19" ht="18" customHeight="1" x14ac:dyDescent="0.3">
      <c r="A1272" s="8" t="s">
        <v>1311</v>
      </c>
      <c r="B1272" s="8" t="s">
        <v>943</v>
      </c>
      <c r="C1272" s="8" t="s">
        <v>943</v>
      </c>
      <c r="D1272" s="8" t="s">
        <v>655</v>
      </c>
      <c r="E1272" s="8">
        <v>3</v>
      </c>
      <c r="F1272" s="8" t="s">
        <v>659</v>
      </c>
      <c r="G1272" s="8">
        <v>3</v>
      </c>
      <c r="H1272" s="8" t="s">
        <v>660</v>
      </c>
      <c r="I1272" s="8">
        <v>4</v>
      </c>
      <c r="J1272" s="8" t="s">
        <v>654</v>
      </c>
      <c r="K1272" s="8">
        <v>4</v>
      </c>
      <c r="L1272" s="8" t="s">
        <v>494</v>
      </c>
      <c r="M1272" s="8">
        <v>4</v>
      </c>
      <c r="N1272" s="8" t="s">
        <v>317</v>
      </c>
      <c r="O1272" s="8" t="s">
        <v>403</v>
      </c>
      <c r="P1272" s="8" t="s">
        <v>940</v>
      </c>
      <c r="Q1272" s="8" t="s">
        <v>865</v>
      </c>
      <c r="R1272" s="8" t="s">
        <v>865</v>
      </c>
      <c r="S1272" s="8"/>
    </row>
    <row r="1273" spans="1:19" ht="18" customHeight="1" x14ac:dyDescent="0.3">
      <c r="A1273" s="8" t="s">
        <v>1311</v>
      </c>
      <c r="B1273" s="8" t="s">
        <v>943</v>
      </c>
      <c r="C1273" s="8" t="s">
        <v>943</v>
      </c>
      <c r="D1273" s="8" t="s">
        <v>655</v>
      </c>
      <c r="E1273" s="8">
        <v>3</v>
      </c>
      <c r="F1273" s="8" t="s">
        <v>659</v>
      </c>
      <c r="G1273" s="8">
        <v>3</v>
      </c>
      <c r="H1273" s="8" t="s">
        <v>660</v>
      </c>
      <c r="I1273" s="8">
        <v>4</v>
      </c>
      <c r="J1273" s="8" t="s">
        <v>654</v>
      </c>
      <c r="K1273" s="8">
        <v>4</v>
      </c>
      <c r="L1273" s="8" t="s">
        <v>494</v>
      </c>
      <c r="M1273" s="8">
        <v>4</v>
      </c>
      <c r="N1273" s="8" t="s">
        <v>317</v>
      </c>
      <c r="O1273" s="8" t="s">
        <v>403</v>
      </c>
      <c r="P1273" s="8" t="s">
        <v>1007</v>
      </c>
      <c r="Q1273" s="8" t="s">
        <v>1008</v>
      </c>
      <c r="R1273" s="8" t="s">
        <v>1008</v>
      </c>
      <c r="S1273" s="8"/>
    </row>
    <row r="1274" spans="1:19" ht="18" customHeight="1" x14ac:dyDescent="0.3">
      <c r="A1274" s="8" t="s">
        <v>1311</v>
      </c>
      <c r="B1274" s="8" t="s">
        <v>943</v>
      </c>
      <c r="C1274" s="8" t="s">
        <v>943</v>
      </c>
      <c r="D1274" s="8" t="s">
        <v>655</v>
      </c>
      <c r="E1274" s="8">
        <v>3</v>
      </c>
      <c r="F1274" s="8" t="s">
        <v>659</v>
      </c>
      <c r="G1274" s="8">
        <v>3</v>
      </c>
      <c r="H1274" s="8" t="s">
        <v>660</v>
      </c>
      <c r="I1274" s="8">
        <v>4</v>
      </c>
      <c r="J1274" s="8" t="s">
        <v>654</v>
      </c>
      <c r="K1274" s="8">
        <v>4</v>
      </c>
      <c r="L1274" s="8" t="s">
        <v>494</v>
      </c>
      <c r="M1274" s="8">
        <v>4</v>
      </c>
      <c r="N1274" s="8" t="s">
        <v>317</v>
      </c>
      <c r="O1274" s="8" t="s">
        <v>404</v>
      </c>
      <c r="P1274" s="8" t="s">
        <v>940</v>
      </c>
      <c r="Q1274" s="8" t="s">
        <v>865</v>
      </c>
      <c r="R1274" s="8" t="s">
        <v>865</v>
      </c>
      <c r="S1274" s="8"/>
    </row>
    <row r="1275" spans="1:19" ht="18" customHeight="1" x14ac:dyDescent="0.3">
      <c r="A1275" s="8" t="s">
        <v>1311</v>
      </c>
      <c r="B1275" s="8" t="s">
        <v>943</v>
      </c>
      <c r="C1275" s="8" t="s">
        <v>943</v>
      </c>
      <c r="D1275" s="8" t="s">
        <v>655</v>
      </c>
      <c r="E1275" s="8">
        <v>3</v>
      </c>
      <c r="F1275" s="8" t="s">
        <v>659</v>
      </c>
      <c r="G1275" s="8">
        <v>3</v>
      </c>
      <c r="H1275" s="8" t="s">
        <v>660</v>
      </c>
      <c r="I1275" s="8">
        <v>4</v>
      </c>
      <c r="J1275" s="8" t="s">
        <v>654</v>
      </c>
      <c r="K1275" s="8">
        <v>4</v>
      </c>
      <c r="L1275" s="8" t="s">
        <v>494</v>
      </c>
      <c r="M1275" s="8">
        <v>4</v>
      </c>
      <c r="N1275" s="8" t="s">
        <v>317</v>
      </c>
      <c r="O1275" s="8" t="s">
        <v>404</v>
      </c>
      <c r="P1275" s="8" t="s">
        <v>1007</v>
      </c>
      <c r="Q1275" s="8" t="s">
        <v>1008</v>
      </c>
      <c r="R1275" s="8" t="s">
        <v>1008</v>
      </c>
      <c r="S1275" s="8"/>
    </row>
    <row r="1276" spans="1:19" ht="18" customHeight="1" x14ac:dyDescent="0.3">
      <c r="A1276" s="8" t="s">
        <v>1311</v>
      </c>
      <c r="B1276" s="8" t="s">
        <v>943</v>
      </c>
      <c r="C1276" s="8" t="s">
        <v>943</v>
      </c>
      <c r="D1276" s="8" t="s">
        <v>655</v>
      </c>
      <c r="E1276" s="8">
        <v>3</v>
      </c>
      <c r="F1276" s="8" t="s">
        <v>659</v>
      </c>
      <c r="G1276" s="8">
        <v>3</v>
      </c>
      <c r="H1276" s="8" t="s">
        <v>660</v>
      </c>
      <c r="I1276" s="8">
        <v>4</v>
      </c>
      <c r="J1276" s="8" t="s">
        <v>654</v>
      </c>
      <c r="K1276" s="8">
        <v>4</v>
      </c>
      <c r="L1276" s="8" t="s">
        <v>494</v>
      </c>
      <c r="M1276" s="8">
        <v>4</v>
      </c>
      <c r="N1276" s="8" t="s">
        <v>317</v>
      </c>
      <c r="O1276" s="8" t="s">
        <v>405</v>
      </c>
      <c r="P1276" s="8" t="s">
        <v>940</v>
      </c>
      <c r="Q1276" s="8" t="s">
        <v>865</v>
      </c>
      <c r="R1276" s="8" t="s">
        <v>865</v>
      </c>
      <c r="S1276" s="8"/>
    </row>
    <row r="1277" spans="1:19" ht="18" customHeight="1" x14ac:dyDescent="0.3">
      <c r="A1277" s="8" t="s">
        <v>1311</v>
      </c>
      <c r="B1277" s="8" t="s">
        <v>943</v>
      </c>
      <c r="C1277" s="8" t="s">
        <v>943</v>
      </c>
      <c r="D1277" s="8" t="s">
        <v>655</v>
      </c>
      <c r="E1277" s="8">
        <v>3</v>
      </c>
      <c r="F1277" s="8" t="s">
        <v>659</v>
      </c>
      <c r="G1277" s="8">
        <v>3</v>
      </c>
      <c r="H1277" s="8" t="s">
        <v>660</v>
      </c>
      <c r="I1277" s="8">
        <v>4</v>
      </c>
      <c r="J1277" s="8" t="s">
        <v>654</v>
      </c>
      <c r="K1277" s="8">
        <v>4</v>
      </c>
      <c r="L1277" s="8" t="s">
        <v>494</v>
      </c>
      <c r="M1277" s="8">
        <v>4</v>
      </c>
      <c r="N1277" s="8" t="s">
        <v>317</v>
      </c>
      <c r="O1277" s="8" t="s">
        <v>405</v>
      </c>
      <c r="P1277" s="8" t="s">
        <v>1007</v>
      </c>
      <c r="Q1277" s="8" t="s">
        <v>1008</v>
      </c>
      <c r="R1277" s="8" t="s">
        <v>1008</v>
      </c>
      <c r="S1277" s="8"/>
    </row>
    <row r="1278" spans="1:19" ht="18" customHeight="1" x14ac:dyDescent="0.3">
      <c r="A1278" s="8" t="s">
        <v>1311</v>
      </c>
      <c r="B1278" s="8" t="s">
        <v>943</v>
      </c>
      <c r="C1278" s="8" t="s">
        <v>943</v>
      </c>
      <c r="D1278" s="8" t="s">
        <v>655</v>
      </c>
      <c r="E1278" s="8">
        <v>3</v>
      </c>
      <c r="F1278" s="8" t="s">
        <v>659</v>
      </c>
      <c r="G1278" s="8">
        <v>3</v>
      </c>
      <c r="H1278" s="8" t="s">
        <v>660</v>
      </c>
      <c r="I1278" s="8">
        <v>4</v>
      </c>
      <c r="J1278" s="8" t="s">
        <v>654</v>
      </c>
      <c r="K1278" s="8">
        <v>4</v>
      </c>
      <c r="L1278" s="8" t="s">
        <v>494</v>
      </c>
      <c r="M1278" s="8">
        <v>4</v>
      </c>
      <c r="N1278" s="8" t="s">
        <v>317</v>
      </c>
      <c r="O1278" s="8" t="s">
        <v>406</v>
      </c>
      <c r="P1278" s="8" t="s">
        <v>940</v>
      </c>
      <c r="Q1278" s="8" t="s">
        <v>865</v>
      </c>
      <c r="R1278" s="8" t="s">
        <v>865</v>
      </c>
      <c r="S1278" s="8"/>
    </row>
    <row r="1279" spans="1:19" ht="18" customHeight="1" x14ac:dyDescent="0.3">
      <c r="A1279" s="8" t="s">
        <v>1311</v>
      </c>
      <c r="B1279" s="8" t="s">
        <v>943</v>
      </c>
      <c r="C1279" s="8" t="s">
        <v>943</v>
      </c>
      <c r="D1279" s="8" t="s">
        <v>655</v>
      </c>
      <c r="E1279" s="8">
        <v>3</v>
      </c>
      <c r="F1279" s="8" t="s">
        <v>659</v>
      </c>
      <c r="G1279" s="8">
        <v>3</v>
      </c>
      <c r="H1279" s="8" t="s">
        <v>660</v>
      </c>
      <c r="I1279" s="8">
        <v>4</v>
      </c>
      <c r="J1279" s="8" t="s">
        <v>654</v>
      </c>
      <c r="K1279" s="8">
        <v>4</v>
      </c>
      <c r="L1279" s="8" t="s">
        <v>494</v>
      </c>
      <c r="M1279" s="8">
        <v>4</v>
      </c>
      <c r="N1279" s="8" t="s">
        <v>317</v>
      </c>
      <c r="O1279" s="8" t="s">
        <v>406</v>
      </c>
      <c r="P1279" s="8" t="s">
        <v>1007</v>
      </c>
      <c r="Q1279" s="8" t="s">
        <v>1008</v>
      </c>
      <c r="R1279" s="8" t="s">
        <v>1008</v>
      </c>
      <c r="S1279" s="8"/>
    </row>
    <row r="1280" spans="1:19" ht="18" customHeight="1" x14ac:dyDescent="0.3">
      <c r="A1280" s="8" t="s">
        <v>1311</v>
      </c>
      <c r="B1280" s="8" t="s">
        <v>943</v>
      </c>
      <c r="C1280" s="8" t="s">
        <v>943</v>
      </c>
      <c r="D1280" s="8" t="s">
        <v>655</v>
      </c>
      <c r="E1280" s="8">
        <v>3</v>
      </c>
      <c r="F1280" s="8" t="s">
        <v>659</v>
      </c>
      <c r="G1280" s="8">
        <v>3</v>
      </c>
      <c r="H1280" s="8" t="s">
        <v>660</v>
      </c>
      <c r="I1280" s="8">
        <v>4</v>
      </c>
      <c r="J1280" s="8" t="s">
        <v>654</v>
      </c>
      <c r="K1280" s="8">
        <v>4</v>
      </c>
      <c r="L1280" s="8" t="s">
        <v>494</v>
      </c>
      <c r="M1280" s="8">
        <v>4</v>
      </c>
      <c r="N1280" s="8" t="s">
        <v>317</v>
      </c>
      <c r="O1280" s="8" t="s">
        <v>407</v>
      </c>
      <c r="P1280" s="8" t="s">
        <v>940</v>
      </c>
      <c r="Q1280" s="8" t="s">
        <v>865</v>
      </c>
      <c r="R1280" s="8" t="s">
        <v>865</v>
      </c>
      <c r="S1280" s="8"/>
    </row>
    <row r="1281" spans="1:19" ht="18" customHeight="1" x14ac:dyDescent="0.3">
      <c r="A1281" s="8" t="s">
        <v>1311</v>
      </c>
      <c r="B1281" s="8" t="s">
        <v>943</v>
      </c>
      <c r="C1281" s="8" t="s">
        <v>943</v>
      </c>
      <c r="D1281" s="8" t="s">
        <v>655</v>
      </c>
      <c r="E1281" s="8">
        <v>3</v>
      </c>
      <c r="F1281" s="8" t="s">
        <v>659</v>
      </c>
      <c r="G1281" s="8">
        <v>3</v>
      </c>
      <c r="H1281" s="8" t="s">
        <v>660</v>
      </c>
      <c r="I1281" s="8">
        <v>4</v>
      </c>
      <c r="J1281" s="8" t="s">
        <v>654</v>
      </c>
      <c r="K1281" s="8">
        <v>4</v>
      </c>
      <c r="L1281" s="8" t="s">
        <v>494</v>
      </c>
      <c r="M1281" s="8">
        <v>4</v>
      </c>
      <c r="N1281" s="8" t="s">
        <v>317</v>
      </c>
      <c r="O1281" s="8" t="s">
        <v>407</v>
      </c>
      <c r="P1281" s="8" t="s">
        <v>1007</v>
      </c>
      <c r="Q1281" s="8" t="s">
        <v>1008</v>
      </c>
      <c r="R1281" s="8" t="s">
        <v>1008</v>
      </c>
      <c r="S1281" s="8"/>
    </row>
    <row r="1282" spans="1:19" ht="18" customHeight="1" x14ac:dyDescent="0.3">
      <c r="A1282" s="8" t="s">
        <v>1311</v>
      </c>
      <c r="B1282" s="8" t="s">
        <v>943</v>
      </c>
      <c r="C1282" s="8" t="s">
        <v>943</v>
      </c>
      <c r="D1282" s="8" t="s">
        <v>655</v>
      </c>
      <c r="E1282" s="8">
        <v>3</v>
      </c>
      <c r="F1282" s="8" t="s">
        <v>659</v>
      </c>
      <c r="G1282" s="8">
        <v>3</v>
      </c>
      <c r="H1282" s="8" t="s">
        <v>660</v>
      </c>
      <c r="I1282" s="8">
        <v>4</v>
      </c>
      <c r="J1282" s="8" t="s">
        <v>654</v>
      </c>
      <c r="K1282" s="8">
        <v>4</v>
      </c>
      <c r="L1282" s="8" t="s">
        <v>494</v>
      </c>
      <c r="M1282" s="8">
        <v>4</v>
      </c>
      <c r="N1282" s="8" t="s">
        <v>317</v>
      </c>
      <c r="O1282" s="8" t="s">
        <v>58</v>
      </c>
      <c r="P1282" s="8" t="s">
        <v>940</v>
      </c>
      <c r="Q1282" s="8" t="s">
        <v>865</v>
      </c>
      <c r="R1282" s="8" t="s">
        <v>865</v>
      </c>
      <c r="S1282" s="8"/>
    </row>
    <row r="1283" spans="1:19" ht="18" customHeight="1" x14ac:dyDescent="0.3">
      <c r="A1283" s="8" t="s">
        <v>1311</v>
      </c>
      <c r="B1283" s="8" t="s">
        <v>943</v>
      </c>
      <c r="C1283" s="8" t="s">
        <v>943</v>
      </c>
      <c r="D1283" s="8" t="s">
        <v>655</v>
      </c>
      <c r="E1283" s="8">
        <v>3</v>
      </c>
      <c r="F1283" s="8" t="s">
        <v>659</v>
      </c>
      <c r="G1283" s="8">
        <v>3</v>
      </c>
      <c r="H1283" s="8" t="s">
        <v>660</v>
      </c>
      <c r="I1283" s="8">
        <v>4</v>
      </c>
      <c r="J1283" s="8" t="s">
        <v>654</v>
      </c>
      <c r="K1283" s="8">
        <v>4</v>
      </c>
      <c r="L1283" s="8" t="s">
        <v>494</v>
      </c>
      <c r="M1283" s="8">
        <v>4</v>
      </c>
      <c r="N1283" s="8" t="s">
        <v>317</v>
      </c>
      <c r="O1283" s="8" t="s">
        <v>58</v>
      </c>
      <c r="P1283" s="8" t="s">
        <v>1007</v>
      </c>
      <c r="Q1283" s="8" t="s">
        <v>1008</v>
      </c>
      <c r="R1283" s="8" t="s">
        <v>1008</v>
      </c>
      <c r="S1283" s="8"/>
    </row>
    <row r="1284" spans="1:19" ht="18" customHeight="1" x14ac:dyDescent="0.3">
      <c r="A1284" s="8" t="s">
        <v>1311</v>
      </c>
      <c r="B1284" s="8" t="s">
        <v>943</v>
      </c>
      <c r="C1284" s="8" t="s">
        <v>943</v>
      </c>
      <c r="D1284" s="8" t="s">
        <v>655</v>
      </c>
      <c r="E1284" s="8">
        <v>3</v>
      </c>
      <c r="F1284" s="8" t="s">
        <v>659</v>
      </c>
      <c r="G1284" s="8">
        <v>3</v>
      </c>
      <c r="H1284" s="8" t="s">
        <v>660</v>
      </c>
      <c r="I1284" s="8">
        <v>4</v>
      </c>
      <c r="J1284" s="8" t="s">
        <v>654</v>
      </c>
      <c r="K1284" s="8">
        <v>4</v>
      </c>
      <c r="L1284" s="8" t="s">
        <v>494</v>
      </c>
      <c r="M1284" s="8">
        <v>4</v>
      </c>
      <c r="N1284" s="8" t="s">
        <v>317</v>
      </c>
      <c r="O1284" s="8" t="s">
        <v>59</v>
      </c>
      <c r="P1284" s="8" t="s">
        <v>940</v>
      </c>
      <c r="Q1284" s="8" t="s">
        <v>865</v>
      </c>
      <c r="R1284" s="8" t="s">
        <v>865</v>
      </c>
      <c r="S1284" s="8"/>
    </row>
    <row r="1285" spans="1:19" ht="18" customHeight="1" x14ac:dyDescent="0.3">
      <c r="A1285" s="8" t="s">
        <v>1311</v>
      </c>
      <c r="B1285" s="8" t="s">
        <v>943</v>
      </c>
      <c r="C1285" s="8" t="s">
        <v>943</v>
      </c>
      <c r="D1285" s="8" t="s">
        <v>655</v>
      </c>
      <c r="E1285" s="8">
        <v>3</v>
      </c>
      <c r="F1285" s="8" t="s">
        <v>659</v>
      </c>
      <c r="G1285" s="8">
        <v>3</v>
      </c>
      <c r="H1285" s="8" t="s">
        <v>660</v>
      </c>
      <c r="I1285" s="8">
        <v>4</v>
      </c>
      <c r="J1285" s="8" t="s">
        <v>654</v>
      </c>
      <c r="K1285" s="8">
        <v>4</v>
      </c>
      <c r="L1285" s="8" t="s">
        <v>494</v>
      </c>
      <c r="M1285" s="8">
        <v>4</v>
      </c>
      <c r="N1285" s="8" t="s">
        <v>317</v>
      </c>
      <c r="O1285" s="8" t="s">
        <v>59</v>
      </c>
      <c r="P1285" s="8" t="s">
        <v>1007</v>
      </c>
      <c r="Q1285" s="8" t="s">
        <v>1008</v>
      </c>
      <c r="R1285" s="8" t="s">
        <v>1008</v>
      </c>
      <c r="S1285" s="8"/>
    </row>
    <row r="1286" spans="1:19" ht="18" customHeight="1" x14ac:dyDescent="0.3">
      <c r="A1286" s="8" t="s">
        <v>1311</v>
      </c>
      <c r="B1286" s="8" t="s">
        <v>943</v>
      </c>
      <c r="C1286" s="8" t="s">
        <v>943</v>
      </c>
      <c r="D1286" s="8" t="s">
        <v>655</v>
      </c>
      <c r="E1286" s="8">
        <v>3</v>
      </c>
      <c r="F1286" s="8" t="s">
        <v>659</v>
      </c>
      <c r="G1286" s="8">
        <v>3</v>
      </c>
      <c r="H1286" s="8" t="s">
        <v>660</v>
      </c>
      <c r="I1286" s="8">
        <v>4</v>
      </c>
      <c r="J1286" s="8" t="s">
        <v>654</v>
      </c>
      <c r="K1286" s="8">
        <v>4</v>
      </c>
      <c r="L1286" s="8" t="s">
        <v>494</v>
      </c>
      <c r="M1286" s="8">
        <v>4</v>
      </c>
      <c r="N1286" s="8" t="s">
        <v>317</v>
      </c>
      <c r="O1286" s="8" t="s">
        <v>555</v>
      </c>
      <c r="P1286" s="8" t="s">
        <v>940</v>
      </c>
      <c r="Q1286" s="8" t="s">
        <v>865</v>
      </c>
      <c r="R1286" s="8" t="s">
        <v>865</v>
      </c>
      <c r="S1286" s="8"/>
    </row>
    <row r="1287" spans="1:19" ht="18" customHeight="1" x14ac:dyDescent="0.3">
      <c r="A1287" s="8" t="s">
        <v>1311</v>
      </c>
      <c r="B1287" s="8" t="s">
        <v>943</v>
      </c>
      <c r="C1287" s="8" t="s">
        <v>943</v>
      </c>
      <c r="D1287" s="8" t="s">
        <v>655</v>
      </c>
      <c r="E1287" s="8">
        <v>3</v>
      </c>
      <c r="F1287" s="8" t="s">
        <v>659</v>
      </c>
      <c r="G1287" s="8">
        <v>3</v>
      </c>
      <c r="H1287" s="8" t="s">
        <v>660</v>
      </c>
      <c r="I1287" s="8">
        <v>4</v>
      </c>
      <c r="J1287" s="8" t="s">
        <v>654</v>
      </c>
      <c r="K1287" s="8">
        <v>4</v>
      </c>
      <c r="L1287" s="8" t="s">
        <v>494</v>
      </c>
      <c r="M1287" s="8">
        <v>4</v>
      </c>
      <c r="N1287" s="8" t="s">
        <v>317</v>
      </c>
      <c r="O1287" s="8" t="s">
        <v>555</v>
      </c>
      <c r="P1287" s="8" t="s">
        <v>1007</v>
      </c>
      <c r="Q1287" s="8" t="s">
        <v>1008</v>
      </c>
      <c r="R1287" s="8" t="s">
        <v>1008</v>
      </c>
      <c r="S1287" s="8"/>
    </row>
    <row r="1288" spans="1:19" ht="18" customHeight="1" x14ac:dyDescent="0.3">
      <c r="A1288" s="8" t="s">
        <v>1311</v>
      </c>
      <c r="B1288" s="8" t="s">
        <v>943</v>
      </c>
      <c r="C1288" s="8" t="s">
        <v>943</v>
      </c>
      <c r="D1288" s="8" t="s">
        <v>655</v>
      </c>
      <c r="E1288" s="8">
        <v>3</v>
      </c>
      <c r="F1288" s="8" t="s">
        <v>659</v>
      </c>
      <c r="G1288" s="8">
        <v>3</v>
      </c>
      <c r="H1288" s="8" t="s">
        <v>660</v>
      </c>
      <c r="I1288" s="8">
        <v>4</v>
      </c>
      <c r="J1288" s="8" t="s">
        <v>654</v>
      </c>
      <c r="K1288" s="8">
        <v>4</v>
      </c>
      <c r="L1288" s="8" t="s">
        <v>494</v>
      </c>
      <c r="M1288" s="8">
        <v>4</v>
      </c>
      <c r="N1288" s="8" t="s">
        <v>317</v>
      </c>
      <c r="O1288" s="8" t="s">
        <v>527</v>
      </c>
      <c r="P1288" s="8" t="s">
        <v>940</v>
      </c>
      <c r="Q1288" s="8" t="s">
        <v>865</v>
      </c>
      <c r="R1288" s="8" t="s">
        <v>865</v>
      </c>
      <c r="S1288" s="8"/>
    </row>
    <row r="1289" spans="1:19" ht="18" customHeight="1" x14ac:dyDescent="0.3">
      <c r="A1289" s="8" t="s">
        <v>1311</v>
      </c>
      <c r="B1289" s="8" t="s">
        <v>943</v>
      </c>
      <c r="C1289" s="8" t="s">
        <v>943</v>
      </c>
      <c r="D1289" s="8" t="s">
        <v>655</v>
      </c>
      <c r="E1289" s="8">
        <v>3</v>
      </c>
      <c r="F1289" s="8" t="s">
        <v>659</v>
      </c>
      <c r="G1289" s="8">
        <v>3</v>
      </c>
      <c r="H1289" s="8" t="s">
        <v>660</v>
      </c>
      <c r="I1289" s="8">
        <v>4</v>
      </c>
      <c r="J1289" s="8" t="s">
        <v>654</v>
      </c>
      <c r="K1289" s="8">
        <v>4</v>
      </c>
      <c r="L1289" s="8" t="s">
        <v>494</v>
      </c>
      <c r="M1289" s="8">
        <v>4</v>
      </c>
      <c r="N1289" s="8" t="s">
        <v>317</v>
      </c>
      <c r="O1289" s="8" t="s">
        <v>527</v>
      </c>
      <c r="P1289" s="8" t="s">
        <v>1007</v>
      </c>
      <c r="Q1289" s="8" t="s">
        <v>1008</v>
      </c>
      <c r="R1289" s="8" t="s">
        <v>1008</v>
      </c>
      <c r="S1289" s="8"/>
    </row>
    <row r="1290" spans="1:19" ht="18" customHeight="1" x14ac:dyDescent="0.3">
      <c r="A1290" s="8" t="s">
        <v>1311</v>
      </c>
      <c r="B1290" s="8" t="s">
        <v>943</v>
      </c>
      <c r="C1290" s="8" t="s">
        <v>943</v>
      </c>
      <c r="D1290" s="8" t="s">
        <v>655</v>
      </c>
      <c r="E1290" s="8">
        <v>3</v>
      </c>
      <c r="F1290" s="8" t="s">
        <v>659</v>
      </c>
      <c r="G1290" s="8">
        <v>3</v>
      </c>
      <c r="H1290" s="8" t="s">
        <v>660</v>
      </c>
      <c r="I1290" s="8">
        <v>4</v>
      </c>
      <c r="J1290" s="8" t="s">
        <v>654</v>
      </c>
      <c r="K1290" s="8">
        <v>4</v>
      </c>
      <c r="L1290" s="8" t="s">
        <v>494</v>
      </c>
      <c r="M1290" s="8">
        <v>4</v>
      </c>
      <c r="N1290" s="8" t="s">
        <v>317</v>
      </c>
      <c r="O1290" s="8" t="s">
        <v>534</v>
      </c>
      <c r="P1290" s="8" t="s">
        <v>940</v>
      </c>
      <c r="Q1290" s="8" t="s">
        <v>865</v>
      </c>
      <c r="R1290" s="8" t="s">
        <v>865</v>
      </c>
      <c r="S1290" s="8"/>
    </row>
    <row r="1291" spans="1:19" ht="18" customHeight="1" x14ac:dyDescent="0.3">
      <c r="A1291" s="8" t="s">
        <v>1311</v>
      </c>
      <c r="B1291" s="8" t="s">
        <v>943</v>
      </c>
      <c r="C1291" s="8" t="s">
        <v>943</v>
      </c>
      <c r="D1291" s="8" t="s">
        <v>655</v>
      </c>
      <c r="E1291" s="8">
        <v>3</v>
      </c>
      <c r="F1291" s="8" t="s">
        <v>659</v>
      </c>
      <c r="G1291" s="8">
        <v>3</v>
      </c>
      <c r="H1291" s="8" t="s">
        <v>660</v>
      </c>
      <c r="I1291" s="8">
        <v>4</v>
      </c>
      <c r="J1291" s="8" t="s">
        <v>654</v>
      </c>
      <c r="K1291" s="8">
        <v>4</v>
      </c>
      <c r="L1291" s="8" t="s">
        <v>494</v>
      </c>
      <c r="M1291" s="8">
        <v>4</v>
      </c>
      <c r="N1291" s="8" t="s">
        <v>317</v>
      </c>
      <c r="O1291" s="8" t="s">
        <v>534</v>
      </c>
      <c r="P1291" s="8" t="s">
        <v>1007</v>
      </c>
      <c r="Q1291" s="8" t="s">
        <v>1008</v>
      </c>
      <c r="R1291" s="8" t="s">
        <v>1008</v>
      </c>
      <c r="S1291" s="8"/>
    </row>
    <row r="1292" spans="1:19" ht="18" customHeight="1" x14ac:dyDescent="0.3">
      <c r="A1292" s="8" t="s">
        <v>1311</v>
      </c>
      <c r="B1292" s="8" t="s">
        <v>943</v>
      </c>
      <c r="C1292" s="8" t="s">
        <v>943</v>
      </c>
      <c r="D1292" s="8" t="s">
        <v>655</v>
      </c>
      <c r="E1292" s="8">
        <v>3</v>
      </c>
      <c r="F1292" s="8" t="s">
        <v>659</v>
      </c>
      <c r="G1292" s="8">
        <v>3</v>
      </c>
      <c r="H1292" s="8" t="s">
        <v>660</v>
      </c>
      <c r="I1292" s="8">
        <v>4</v>
      </c>
      <c r="J1292" s="8" t="s">
        <v>654</v>
      </c>
      <c r="K1292" s="8">
        <v>4</v>
      </c>
      <c r="L1292" s="8" t="s">
        <v>494</v>
      </c>
      <c r="M1292" s="8">
        <v>4</v>
      </c>
      <c r="N1292" s="8" t="s">
        <v>317</v>
      </c>
      <c r="O1292" s="8" t="s">
        <v>1312</v>
      </c>
      <c r="P1292" s="8" t="s">
        <v>940</v>
      </c>
      <c r="Q1292" s="8" t="s">
        <v>865</v>
      </c>
      <c r="R1292" s="8" t="s">
        <v>865</v>
      </c>
      <c r="S1292" s="8"/>
    </row>
    <row r="1293" spans="1:19" ht="18" customHeight="1" x14ac:dyDescent="0.3">
      <c r="A1293" s="8" t="s">
        <v>1311</v>
      </c>
      <c r="B1293" s="8" t="s">
        <v>943</v>
      </c>
      <c r="C1293" s="8" t="s">
        <v>943</v>
      </c>
      <c r="D1293" s="8" t="s">
        <v>655</v>
      </c>
      <c r="E1293" s="8">
        <v>3</v>
      </c>
      <c r="F1293" s="8" t="s">
        <v>659</v>
      </c>
      <c r="G1293" s="8">
        <v>3</v>
      </c>
      <c r="H1293" s="8" t="s">
        <v>660</v>
      </c>
      <c r="I1293" s="8">
        <v>4</v>
      </c>
      <c r="J1293" s="8" t="s">
        <v>654</v>
      </c>
      <c r="K1293" s="8">
        <v>4</v>
      </c>
      <c r="L1293" s="8" t="s">
        <v>494</v>
      </c>
      <c r="M1293" s="8">
        <v>4</v>
      </c>
      <c r="N1293" s="8" t="s">
        <v>317</v>
      </c>
      <c r="O1293" s="8" t="s">
        <v>1312</v>
      </c>
      <c r="P1293" s="8" t="s">
        <v>1007</v>
      </c>
      <c r="Q1293" s="8" t="s">
        <v>1008</v>
      </c>
      <c r="R1293" s="8" t="s">
        <v>1008</v>
      </c>
      <c r="S1293" s="8"/>
    </row>
    <row r="1294" spans="1:19" ht="18" customHeight="1" x14ac:dyDescent="0.3">
      <c r="A1294" s="8"/>
      <c r="B1294" s="8"/>
      <c r="C1294" s="8"/>
      <c r="D1294" s="8"/>
      <c r="E1294" s="8"/>
      <c r="F1294" s="8"/>
      <c r="G1294" s="8"/>
      <c r="H1294" s="8"/>
      <c r="I1294" s="8"/>
      <c r="J1294" s="8"/>
      <c r="K1294" s="8"/>
      <c r="L1294" s="8"/>
      <c r="M1294" s="8"/>
      <c r="N1294" s="8"/>
      <c r="O1294" s="8"/>
      <c r="P1294" s="8"/>
      <c r="Q1294" s="8"/>
      <c r="R1294" s="8"/>
      <c r="S1294" s="8"/>
    </row>
    <row r="1295" spans="1:19" ht="18" customHeight="1" x14ac:dyDescent="0.3">
      <c r="A1295" s="8"/>
      <c r="B1295" s="8"/>
      <c r="C1295" s="8"/>
      <c r="D1295" s="8"/>
      <c r="E1295" s="8"/>
      <c r="F1295" s="8"/>
      <c r="G1295" s="8"/>
      <c r="H1295" s="8"/>
      <c r="I1295" s="8"/>
      <c r="J1295" s="8"/>
      <c r="K1295" s="8"/>
      <c r="L1295" s="8"/>
      <c r="M1295" s="8"/>
      <c r="N1295" s="8"/>
      <c r="O1295" s="8"/>
      <c r="P1295" s="8"/>
      <c r="Q1295" s="8"/>
      <c r="R1295" s="8"/>
      <c r="S1295" s="8"/>
    </row>
    <row r="1296" spans="1:19" ht="18" customHeight="1" x14ac:dyDescent="0.3">
      <c r="A1296" s="8"/>
      <c r="B1296" s="8"/>
      <c r="C1296" s="8"/>
      <c r="D1296" s="8"/>
      <c r="E1296" s="8"/>
      <c r="F1296" s="8"/>
      <c r="G1296" s="8"/>
      <c r="H1296" s="8"/>
      <c r="I1296" s="8"/>
      <c r="J1296" s="8"/>
      <c r="K1296" s="8"/>
      <c r="L1296" s="8"/>
      <c r="M1296" s="8"/>
      <c r="N1296" s="8"/>
      <c r="O1296" s="8"/>
      <c r="P1296" s="8"/>
      <c r="Q1296" s="8"/>
      <c r="R1296" s="8"/>
      <c r="S1296" s="8"/>
    </row>
    <row r="1297" spans="1:19" ht="18" customHeight="1" x14ac:dyDescent="0.3">
      <c r="A1297" s="8"/>
      <c r="B1297" s="8"/>
      <c r="C1297" s="8"/>
      <c r="D1297" s="8"/>
      <c r="E1297" s="8"/>
      <c r="F1297" s="8"/>
      <c r="G1297" s="8"/>
      <c r="H1297" s="8"/>
      <c r="I1297" s="8"/>
      <c r="J1297" s="8"/>
      <c r="K1297" s="8"/>
      <c r="L1297" s="8"/>
      <c r="M1297" s="8"/>
      <c r="N1297" s="8"/>
      <c r="O1297" s="8"/>
      <c r="P1297" s="8"/>
      <c r="Q1297" s="8"/>
      <c r="R1297" s="8"/>
      <c r="S1297" s="8"/>
    </row>
    <row r="1298" spans="1:19" ht="18" customHeight="1" x14ac:dyDescent="0.3">
      <c r="A1298" s="8"/>
      <c r="B1298" s="8"/>
      <c r="C1298" s="8"/>
      <c r="D1298" s="8"/>
      <c r="E1298" s="8"/>
      <c r="F1298" s="8"/>
      <c r="G1298" s="8"/>
      <c r="H1298" s="8"/>
      <c r="I1298" s="8"/>
      <c r="J1298" s="8"/>
      <c r="K1298" s="8"/>
      <c r="L1298" s="8"/>
      <c r="M1298" s="8"/>
      <c r="N1298" s="8"/>
      <c r="O1298" s="8"/>
      <c r="P1298" s="8"/>
      <c r="Q1298" s="8"/>
      <c r="R1298" s="8"/>
      <c r="S1298" s="8"/>
    </row>
    <row r="1299" spans="1:19" ht="18" customHeight="1" x14ac:dyDescent="0.3">
      <c r="A1299" s="8"/>
      <c r="B1299" s="8"/>
      <c r="C1299" s="8"/>
      <c r="D1299" s="8"/>
      <c r="E1299" s="8"/>
      <c r="F1299" s="8"/>
      <c r="G1299" s="8"/>
      <c r="H1299" s="8"/>
      <c r="I1299" s="8"/>
      <c r="J1299" s="8"/>
      <c r="K1299" s="8"/>
      <c r="L1299" s="8"/>
      <c r="M1299" s="8"/>
      <c r="N1299" s="8"/>
      <c r="O1299" s="8"/>
      <c r="P1299" s="8"/>
      <c r="Q1299" s="8"/>
      <c r="R1299" s="8"/>
      <c r="S1299" s="8"/>
    </row>
    <row r="1300" spans="1:19" ht="18" customHeight="1" x14ac:dyDescent="0.3">
      <c r="A1300" s="8"/>
      <c r="B1300" s="8"/>
      <c r="C1300" s="8"/>
      <c r="D1300" s="8"/>
      <c r="E1300" s="8"/>
      <c r="F1300" s="8"/>
      <c r="G1300" s="8"/>
      <c r="H1300" s="8"/>
      <c r="I1300" s="8"/>
      <c r="J1300" s="8"/>
      <c r="K1300" s="8"/>
      <c r="L1300" s="8"/>
      <c r="M1300" s="8"/>
      <c r="N1300" s="8"/>
      <c r="O1300" s="8"/>
      <c r="P1300" s="8"/>
      <c r="Q1300" s="8"/>
      <c r="R1300" s="8"/>
      <c r="S1300" s="8"/>
    </row>
    <row r="1301" spans="1:19" ht="18" customHeight="1" x14ac:dyDescent="0.3">
      <c r="A1301" s="8"/>
      <c r="B1301" s="8"/>
      <c r="C1301" s="8"/>
      <c r="D1301" s="8"/>
      <c r="E1301" s="8"/>
      <c r="F1301" s="8"/>
      <c r="G1301" s="8"/>
      <c r="H1301" s="8"/>
      <c r="I1301" s="8"/>
      <c r="J1301" s="8"/>
      <c r="K1301" s="8"/>
      <c r="L1301" s="8"/>
      <c r="M1301" s="8"/>
      <c r="N1301" s="8"/>
      <c r="O1301" s="8"/>
      <c r="P1301" s="8"/>
      <c r="Q1301" s="8"/>
      <c r="R1301" s="8"/>
      <c r="S1301" s="8"/>
    </row>
    <row r="1302" spans="1:19" ht="18" customHeight="1" x14ac:dyDescent="0.3">
      <c r="A1302" s="8"/>
      <c r="B1302" s="8"/>
      <c r="C1302" s="8"/>
      <c r="D1302" s="8"/>
      <c r="E1302" s="8"/>
      <c r="F1302" s="8"/>
      <c r="G1302" s="8"/>
      <c r="H1302" s="8"/>
      <c r="I1302" s="8"/>
      <c r="J1302" s="8"/>
      <c r="K1302" s="8"/>
      <c r="L1302" s="8"/>
      <c r="M1302" s="8"/>
      <c r="N1302" s="8"/>
      <c r="O1302" s="8"/>
      <c r="P1302" s="8"/>
      <c r="Q1302" s="8"/>
      <c r="R1302" s="8"/>
      <c r="S1302" s="8"/>
    </row>
    <row r="1303" spans="1:19" ht="18" customHeight="1" x14ac:dyDescent="0.3">
      <c r="A1303" s="8"/>
      <c r="B1303" s="8"/>
      <c r="C1303" s="8"/>
      <c r="D1303" s="8"/>
      <c r="E1303" s="8"/>
      <c r="F1303" s="8"/>
      <c r="G1303" s="8"/>
      <c r="H1303" s="8"/>
      <c r="I1303" s="8"/>
      <c r="J1303" s="8"/>
      <c r="K1303" s="8"/>
      <c r="L1303" s="8"/>
      <c r="M1303" s="8"/>
      <c r="N1303" s="8"/>
      <c r="O1303" s="8"/>
      <c r="P1303" s="8"/>
      <c r="Q1303" s="8"/>
      <c r="R1303" s="8"/>
      <c r="S1303" s="8"/>
    </row>
    <row r="1304" spans="1:19" ht="18" customHeight="1" x14ac:dyDescent="0.3">
      <c r="A1304" s="8"/>
      <c r="B1304" s="8"/>
      <c r="C1304" s="8"/>
      <c r="D1304" s="8"/>
      <c r="E1304" s="8"/>
      <c r="F1304" s="8"/>
      <c r="G1304" s="8"/>
      <c r="H1304" s="8"/>
      <c r="I1304" s="8"/>
      <c r="J1304" s="8"/>
      <c r="K1304" s="8"/>
      <c r="L1304" s="8"/>
      <c r="M1304" s="8"/>
      <c r="N1304" s="8"/>
      <c r="O1304" s="8"/>
      <c r="P1304" s="8"/>
      <c r="Q1304" s="8"/>
      <c r="R1304" s="8"/>
      <c r="S1304" s="8"/>
    </row>
    <row r="1305" spans="1:19" ht="18" customHeight="1" x14ac:dyDescent="0.3">
      <c r="A1305" s="8"/>
      <c r="B1305" s="8"/>
      <c r="C1305" s="8"/>
      <c r="D1305" s="8"/>
      <c r="E1305" s="8"/>
      <c r="F1305" s="8"/>
      <c r="G1305" s="8"/>
      <c r="H1305" s="8"/>
      <c r="I1305" s="8"/>
      <c r="J1305" s="8"/>
      <c r="K1305" s="8"/>
      <c r="L1305" s="8"/>
      <c r="M1305" s="8"/>
      <c r="N1305" s="8"/>
      <c r="O1305" s="8"/>
      <c r="P1305" s="8"/>
      <c r="Q1305" s="8"/>
      <c r="R1305" s="8"/>
      <c r="S1305" s="8"/>
    </row>
    <row r="1306" spans="1:19" ht="18" customHeight="1" x14ac:dyDescent="0.3">
      <c r="A1306" s="8"/>
      <c r="B1306" s="8"/>
      <c r="C1306" s="8"/>
      <c r="D1306" s="8"/>
      <c r="E1306" s="8"/>
      <c r="F1306" s="8"/>
      <c r="G1306" s="8"/>
      <c r="H1306" s="8"/>
      <c r="I1306" s="8"/>
      <c r="J1306" s="8"/>
      <c r="K1306" s="8"/>
      <c r="L1306" s="8"/>
      <c r="M1306" s="8"/>
      <c r="N1306" s="8"/>
      <c r="O1306" s="8"/>
      <c r="P1306" s="8"/>
      <c r="Q1306" s="8"/>
      <c r="R1306" s="8"/>
      <c r="S1306" s="8"/>
    </row>
    <row r="1307" spans="1:19" ht="18" customHeight="1" x14ac:dyDescent="0.3">
      <c r="A1307" s="8"/>
      <c r="B1307" s="8"/>
      <c r="C1307" s="8"/>
      <c r="D1307" s="8"/>
      <c r="E1307" s="8"/>
      <c r="F1307" s="8"/>
      <c r="G1307" s="8"/>
      <c r="H1307" s="8"/>
      <c r="I1307" s="8"/>
      <c r="J1307" s="8"/>
      <c r="K1307" s="8"/>
      <c r="L1307" s="8"/>
      <c r="M1307" s="8"/>
      <c r="N1307" s="8"/>
      <c r="O1307" s="8"/>
      <c r="P1307" s="8"/>
      <c r="Q1307" s="8"/>
      <c r="R1307" s="8"/>
      <c r="S1307" s="8"/>
    </row>
    <row r="1308" spans="1:19" ht="18" customHeight="1" x14ac:dyDescent="0.3">
      <c r="A1308" s="8"/>
      <c r="B1308" s="8"/>
      <c r="C1308" s="8"/>
      <c r="D1308" s="8"/>
      <c r="E1308" s="8"/>
      <c r="F1308" s="8"/>
      <c r="G1308" s="8"/>
      <c r="H1308" s="8"/>
      <c r="I1308" s="8"/>
      <c r="J1308" s="8"/>
      <c r="K1308" s="8"/>
      <c r="L1308" s="8"/>
      <c r="M1308" s="8"/>
      <c r="N1308" s="8"/>
      <c r="O1308" s="8"/>
      <c r="P1308" s="8"/>
      <c r="Q1308" s="8"/>
      <c r="R1308" s="8"/>
      <c r="S1308" s="8"/>
    </row>
    <row r="1309" spans="1:19" ht="18" customHeight="1" x14ac:dyDescent="0.3">
      <c r="A1309" s="8"/>
      <c r="B1309" s="8"/>
      <c r="C1309" s="8"/>
      <c r="D1309" s="8"/>
      <c r="E1309" s="8"/>
      <c r="F1309" s="8"/>
      <c r="G1309" s="8"/>
      <c r="H1309" s="8"/>
      <c r="I1309" s="8"/>
      <c r="J1309" s="8"/>
      <c r="K1309" s="8"/>
      <c r="L1309" s="8"/>
      <c r="M1309" s="8"/>
      <c r="N1309" s="8"/>
      <c r="O1309" s="8"/>
      <c r="P1309" s="8"/>
      <c r="Q1309" s="8"/>
      <c r="R1309" s="8"/>
      <c r="S1309" s="8"/>
    </row>
    <row r="1310" spans="1:19" ht="18" customHeight="1" x14ac:dyDescent="0.3">
      <c r="A1310" s="8"/>
      <c r="B1310" s="8"/>
      <c r="C1310" s="8"/>
      <c r="D1310" s="8"/>
      <c r="E1310" s="8"/>
      <c r="F1310" s="8"/>
      <c r="G1310" s="8"/>
      <c r="H1310" s="8"/>
      <c r="I1310" s="8"/>
      <c r="J1310" s="8"/>
      <c r="K1310" s="8"/>
      <c r="L1310" s="8"/>
      <c r="M1310" s="8"/>
      <c r="N1310" s="8"/>
      <c r="O1310" s="8"/>
      <c r="P1310" s="8"/>
      <c r="Q1310" s="8"/>
      <c r="R1310" s="8"/>
      <c r="S1310" s="8"/>
    </row>
    <row r="1311" spans="1:19" ht="18" customHeight="1" x14ac:dyDescent="0.3">
      <c r="A1311" s="8"/>
      <c r="B1311" s="8"/>
      <c r="C1311" s="8"/>
      <c r="D1311" s="8"/>
      <c r="E1311" s="8"/>
      <c r="F1311" s="8"/>
      <c r="G1311" s="8"/>
      <c r="H1311" s="8"/>
      <c r="I1311" s="8"/>
      <c r="J1311" s="8"/>
      <c r="K1311" s="8"/>
      <c r="L1311" s="8"/>
      <c r="M1311" s="8"/>
      <c r="N1311" s="8"/>
      <c r="O1311" s="8"/>
      <c r="P1311" s="8"/>
      <c r="Q1311" s="8"/>
      <c r="R1311" s="8"/>
      <c r="S1311" s="8"/>
    </row>
    <row r="1312" spans="1:19" ht="18" customHeight="1" x14ac:dyDescent="0.3">
      <c r="A1312" s="8"/>
      <c r="B1312" s="8"/>
      <c r="C1312" s="8"/>
      <c r="D1312" s="8"/>
      <c r="E1312" s="8"/>
      <c r="F1312" s="8"/>
      <c r="G1312" s="8"/>
      <c r="H1312" s="8"/>
      <c r="I1312" s="8"/>
      <c r="J1312" s="8"/>
      <c r="K1312" s="8"/>
      <c r="L1312" s="8"/>
      <c r="M1312" s="8"/>
      <c r="N1312" s="8"/>
      <c r="O1312" s="8"/>
      <c r="P1312" s="8"/>
      <c r="Q1312" s="8"/>
      <c r="R1312" s="8"/>
      <c r="S1312" s="8"/>
    </row>
    <row r="1313" spans="1:19" ht="18" customHeight="1" x14ac:dyDescent="0.3">
      <c r="A1313" s="8"/>
      <c r="B1313" s="8"/>
      <c r="C1313" s="8"/>
      <c r="D1313" s="8"/>
      <c r="E1313" s="8"/>
      <c r="F1313" s="8"/>
      <c r="G1313" s="8"/>
      <c r="H1313" s="8"/>
      <c r="I1313" s="8"/>
      <c r="J1313" s="8"/>
      <c r="K1313" s="8"/>
      <c r="L1313" s="8"/>
      <c r="M1313" s="8"/>
      <c r="N1313" s="8"/>
      <c r="O1313" s="8"/>
      <c r="P1313" s="8"/>
      <c r="Q1313" s="8"/>
      <c r="R1313" s="8"/>
      <c r="S1313" s="8"/>
    </row>
    <row r="1314" spans="1:19" ht="18" customHeight="1" x14ac:dyDescent="0.3">
      <c r="A1314" s="8"/>
      <c r="B1314" s="8"/>
      <c r="C1314" s="8"/>
      <c r="D1314" s="8"/>
      <c r="E1314" s="8"/>
      <c r="F1314" s="8"/>
      <c r="G1314" s="8"/>
      <c r="H1314" s="8"/>
      <c r="I1314" s="8"/>
      <c r="J1314" s="8"/>
      <c r="K1314" s="8"/>
      <c r="L1314" s="8"/>
      <c r="M1314" s="8"/>
      <c r="N1314" s="8"/>
      <c r="O1314" s="8"/>
      <c r="P1314" s="8"/>
      <c r="Q1314" s="8"/>
      <c r="R1314" s="8"/>
      <c r="S1314" s="8"/>
    </row>
    <row r="1315" spans="1:19" ht="18" customHeight="1" x14ac:dyDescent="0.3">
      <c r="A1315" s="8"/>
      <c r="B1315" s="8"/>
      <c r="C1315" s="8"/>
      <c r="D1315" s="8"/>
      <c r="E1315" s="8"/>
      <c r="F1315" s="8"/>
      <c r="G1315" s="8"/>
      <c r="H1315" s="8"/>
      <c r="I1315" s="8"/>
      <c r="J1315" s="8"/>
      <c r="K1315" s="8"/>
      <c r="L1315" s="8"/>
      <c r="M1315" s="8"/>
      <c r="N1315" s="8"/>
      <c r="O1315" s="8"/>
      <c r="P1315" s="8"/>
      <c r="Q1315" s="8"/>
      <c r="R1315" s="8"/>
      <c r="S1315" s="8"/>
    </row>
    <row r="1316" spans="1:19" ht="18" customHeight="1" x14ac:dyDescent="0.3">
      <c r="A1316" s="8"/>
      <c r="B1316" s="8"/>
      <c r="C1316" s="8"/>
      <c r="D1316" s="8"/>
      <c r="E1316" s="8"/>
      <c r="F1316" s="8"/>
      <c r="G1316" s="8"/>
      <c r="H1316" s="8"/>
      <c r="I1316" s="8"/>
      <c r="J1316" s="8"/>
      <c r="K1316" s="8"/>
      <c r="L1316" s="8"/>
      <c r="M1316" s="8"/>
      <c r="N1316" s="8"/>
      <c r="O1316" s="8"/>
      <c r="P1316" s="8"/>
      <c r="Q1316" s="8"/>
      <c r="R1316" s="8"/>
      <c r="S1316" s="8"/>
    </row>
    <row r="1317" spans="1:19" ht="18" customHeight="1" x14ac:dyDescent="0.3">
      <c r="A1317" s="8"/>
      <c r="B1317" s="8"/>
      <c r="C1317" s="8"/>
      <c r="D1317" s="8"/>
      <c r="E1317" s="8"/>
      <c r="F1317" s="8"/>
      <c r="G1317" s="8"/>
      <c r="H1317" s="8"/>
      <c r="I1317" s="8"/>
      <c r="J1317" s="8"/>
      <c r="K1317" s="8"/>
      <c r="L1317" s="8"/>
      <c r="M1317" s="8"/>
      <c r="N1317" s="8"/>
      <c r="O1317" s="8"/>
      <c r="P1317" s="8"/>
      <c r="Q1317" s="8"/>
      <c r="R1317" s="8"/>
      <c r="S1317" s="8"/>
    </row>
    <row r="1318" spans="1:19" ht="18" customHeight="1" x14ac:dyDescent="0.3">
      <c r="A1318" s="8"/>
      <c r="B1318" s="8"/>
      <c r="C1318" s="8"/>
      <c r="D1318" s="8"/>
      <c r="E1318" s="8"/>
      <c r="F1318" s="8"/>
      <c r="G1318" s="8"/>
      <c r="H1318" s="8"/>
      <c r="I1318" s="8"/>
      <c r="J1318" s="8"/>
      <c r="K1318" s="8"/>
      <c r="L1318" s="8"/>
      <c r="M1318" s="8"/>
      <c r="N1318" s="8"/>
      <c r="O1318" s="8"/>
      <c r="P1318" s="8"/>
      <c r="Q1318" s="8"/>
      <c r="R1318" s="8"/>
      <c r="S1318" s="8"/>
    </row>
    <row r="1319" spans="1:19" ht="18" customHeight="1" x14ac:dyDescent="0.3">
      <c r="A1319" s="8"/>
      <c r="B1319" s="8"/>
      <c r="C1319" s="8"/>
      <c r="D1319" s="8"/>
      <c r="E1319" s="8"/>
      <c r="F1319" s="8"/>
      <c r="G1319" s="8"/>
      <c r="H1319" s="8"/>
      <c r="I1319" s="8"/>
      <c r="J1319" s="8"/>
      <c r="K1319" s="8"/>
      <c r="L1319" s="8"/>
      <c r="M1319" s="8"/>
      <c r="N1319" s="8"/>
      <c r="O1319" s="8"/>
      <c r="P1319" s="8"/>
      <c r="Q1319" s="8"/>
      <c r="R1319" s="8"/>
      <c r="S1319" s="8"/>
    </row>
    <row r="1320" spans="1:19" ht="18" customHeight="1" x14ac:dyDescent="0.3">
      <c r="A1320" s="8"/>
      <c r="B1320" s="8"/>
      <c r="C1320" s="8"/>
      <c r="D1320" s="8"/>
      <c r="E1320" s="8"/>
      <c r="F1320" s="8"/>
      <c r="G1320" s="8"/>
      <c r="H1320" s="8"/>
      <c r="I1320" s="8"/>
      <c r="J1320" s="8"/>
      <c r="K1320" s="8"/>
      <c r="L1320" s="8"/>
      <c r="M1320" s="8"/>
      <c r="N1320" s="8"/>
      <c r="O1320" s="8"/>
      <c r="P1320" s="8"/>
      <c r="Q1320" s="8"/>
      <c r="R1320" s="8"/>
      <c r="S1320" s="8"/>
    </row>
    <row r="1321" spans="1:19" ht="18" customHeight="1" x14ac:dyDescent="0.3">
      <c r="A1321" s="8"/>
      <c r="B1321" s="8"/>
      <c r="C1321" s="8"/>
      <c r="D1321" s="8"/>
      <c r="E1321" s="8"/>
      <c r="F1321" s="8"/>
      <c r="G1321" s="8"/>
      <c r="H1321" s="8"/>
      <c r="I1321" s="8"/>
      <c r="J1321" s="8"/>
      <c r="K1321" s="8"/>
      <c r="L1321" s="8"/>
      <c r="M1321" s="8"/>
      <c r="N1321" s="8"/>
      <c r="O1321" s="8"/>
      <c r="P1321" s="8"/>
      <c r="Q1321" s="8"/>
      <c r="R1321" s="8"/>
      <c r="S1321" s="8"/>
    </row>
    <row r="1322" spans="1:19" ht="18" customHeight="1" x14ac:dyDescent="0.3">
      <c r="A1322" s="8"/>
      <c r="B1322" s="8"/>
      <c r="C1322" s="8"/>
      <c r="D1322" s="8"/>
      <c r="E1322" s="8"/>
      <c r="F1322" s="8"/>
      <c r="G1322" s="8"/>
      <c r="H1322" s="8"/>
      <c r="I1322" s="8"/>
      <c r="J1322" s="8"/>
      <c r="K1322" s="8"/>
      <c r="L1322" s="8"/>
      <c r="M1322" s="8"/>
      <c r="N1322" s="8"/>
      <c r="O1322" s="8"/>
      <c r="P1322" s="8"/>
      <c r="Q1322" s="8"/>
      <c r="R1322" s="8"/>
      <c r="S1322" s="8"/>
    </row>
    <row r="1323" spans="1:19" ht="18" customHeight="1" x14ac:dyDescent="0.3">
      <c r="A1323" s="8"/>
      <c r="B1323" s="8"/>
      <c r="C1323" s="8"/>
      <c r="D1323" s="8"/>
      <c r="E1323" s="8"/>
      <c r="F1323" s="8"/>
      <c r="G1323" s="8"/>
      <c r="H1323" s="8"/>
      <c r="I1323" s="8"/>
      <c r="J1323" s="8"/>
      <c r="K1323" s="8"/>
      <c r="L1323" s="8"/>
      <c r="M1323" s="8"/>
      <c r="N1323" s="8"/>
      <c r="O1323" s="8"/>
      <c r="P1323" s="8"/>
      <c r="Q1323" s="8"/>
      <c r="R1323" s="8"/>
      <c r="S1323" s="8"/>
    </row>
    <row r="1324" spans="1:19" ht="18" customHeight="1" x14ac:dyDescent="0.3">
      <c r="A1324" s="8"/>
      <c r="B1324" s="8"/>
      <c r="C1324" s="8"/>
      <c r="D1324" s="8"/>
      <c r="E1324" s="8"/>
      <c r="F1324" s="8"/>
      <c r="G1324" s="8"/>
      <c r="H1324" s="8"/>
      <c r="I1324" s="8"/>
      <c r="J1324" s="8"/>
      <c r="K1324" s="8"/>
      <c r="L1324" s="8"/>
      <c r="M1324" s="8"/>
      <c r="N1324" s="8"/>
      <c r="O1324" s="8"/>
      <c r="P1324" s="8"/>
      <c r="Q1324" s="8"/>
      <c r="R1324" s="8"/>
      <c r="S1324" s="8"/>
    </row>
    <row r="1325" spans="1:19" ht="18" customHeight="1" x14ac:dyDescent="0.3">
      <c r="A1325" s="8"/>
      <c r="B1325" s="8"/>
      <c r="C1325" s="8"/>
      <c r="D1325" s="8"/>
      <c r="E1325" s="8"/>
      <c r="F1325" s="8"/>
      <c r="G1325" s="8"/>
      <c r="H1325" s="8"/>
      <c r="I1325" s="8"/>
      <c r="J1325" s="8"/>
      <c r="K1325" s="8"/>
      <c r="L1325" s="8"/>
      <c r="M1325" s="8"/>
      <c r="N1325" s="8"/>
      <c r="O1325" s="8"/>
      <c r="P1325" s="8"/>
      <c r="Q1325" s="8"/>
      <c r="R1325" s="8"/>
      <c r="S1325" s="8"/>
    </row>
    <row r="1326" spans="1:19" ht="18" customHeight="1" x14ac:dyDescent="0.3">
      <c r="A1326" s="8"/>
      <c r="B1326" s="8"/>
      <c r="C1326" s="8"/>
      <c r="D1326" s="8"/>
      <c r="E1326" s="8"/>
      <c r="F1326" s="8"/>
      <c r="G1326" s="8"/>
      <c r="H1326" s="8"/>
      <c r="I1326" s="8"/>
      <c r="J1326" s="8"/>
      <c r="K1326" s="8"/>
      <c r="L1326" s="8"/>
      <c r="M1326" s="8"/>
      <c r="N1326" s="8"/>
      <c r="O1326" s="8"/>
      <c r="P1326" s="8"/>
      <c r="Q1326" s="8"/>
      <c r="R1326" s="8"/>
      <c r="S1326" s="8"/>
    </row>
    <row r="1327" spans="1:19" ht="18" customHeight="1" x14ac:dyDescent="0.3">
      <c r="A1327" s="8"/>
      <c r="B1327" s="8"/>
      <c r="C1327" s="8"/>
      <c r="D1327" s="8"/>
      <c r="E1327" s="8"/>
      <c r="F1327" s="8"/>
      <c r="G1327" s="8"/>
      <c r="H1327" s="8"/>
      <c r="I1327" s="8"/>
      <c r="J1327" s="8"/>
      <c r="K1327" s="8"/>
      <c r="L1327" s="8"/>
      <c r="M1327" s="8"/>
      <c r="N1327" s="8"/>
      <c r="O1327" s="8"/>
      <c r="P1327" s="8"/>
      <c r="Q1327" s="8"/>
      <c r="R1327" s="8"/>
      <c r="S1327" s="8"/>
    </row>
    <row r="1328" spans="1:19" ht="18" customHeight="1" x14ac:dyDescent="0.3">
      <c r="A1328" s="8"/>
      <c r="B1328" s="8"/>
      <c r="C1328" s="8"/>
      <c r="D1328" s="8"/>
      <c r="E1328" s="8"/>
      <c r="F1328" s="8"/>
      <c r="G1328" s="8"/>
      <c r="H1328" s="8"/>
      <c r="I1328" s="8"/>
      <c r="J1328" s="8"/>
      <c r="K1328" s="8"/>
      <c r="L1328" s="8"/>
      <c r="M1328" s="8"/>
      <c r="N1328" s="8"/>
      <c r="O1328" s="8"/>
      <c r="P1328" s="8"/>
      <c r="Q1328" s="8"/>
      <c r="R1328" s="8"/>
      <c r="S1328" s="8"/>
    </row>
    <row r="1329" spans="1:19" ht="18" customHeight="1" x14ac:dyDescent="0.3">
      <c r="A1329" s="8"/>
      <c r="B1329" s="8"/>
      <c r="C1329" s="8"/>
      <c r="D1329" s="8"/>
      <c r="E1329" s="8"/>
      <c r="F1329" s="8"/>
      <c r="G1329" s="8"/>
      <c r="H1329" s="8"/>
      <c r="I1329" s="8"/>
      <c r="J1329" s="8"/>
      <c r="K1329" s="8"/>
      <c r="L1329" s="8"/>
      <c r="M1329" s="8"/>
      <c r="N1329" s="8"/>
      <c r="O1329" s="8"/>
      <c r="P1329" s="8"/>
      <c r="Q1329" s="8"/>
      <c r="R1329" s="8"/>
      <c r="S1329" s="8"/>
    </row>
    <row r="1330" spans="1:19" ht="18" customHeight="1" x14ac:dyDescent="0.3">
      <c r="A1330" s="8"/>
      <c r="B1330" s="8"/>
      <c r="C1330" s="8"/>
      <c r="D1330" s="8"/>
      <c r="E1330" s="8"/>
      <c r="F1330" s="8"/>
      <c r="G1330" s="8"/>
      <c r="H1330" s="8"/>
      <c r="I1330" s="8"/>
      <c r="J1330" s="8"/>
      <c r="K1330" s="8"/>
      <c r="L1330" s="8"/>
      <c r="M1330" s="8"/>
      <c r="N1330" s="8"/>
      <c r="O1330" s="8"/>
      <c r="P1330" s="8"/>
      <c r="Q1330" s="8"/>
      <c r="R1330" s="8"/>
      <c r="S1330" s="8"/>
    </row>
    <row r="1331" spans="1:19" ht="18" customHeight="1" x14ac:dyDescent="0.3">
      <c r="A1331" s="8"/>
      <c r="B1331" s="8"/>
      <c r="C1331" s="8"/>
      <c r="D1331" s="8"/>
      <c r="E1331" s="8"/>
      <c r="F1331" s="8"/>
      <c r="G1331" s="8"/>
      <c r="H1331" s="8"/>
      <c r="I1331" s="8"/>
      <c r="J1331" s="8"/>
      <c r="K1331" s="8"/>
      <c r="L1331" s="8"/>
      <c r="M1331" s="8"/>
      <c r="N1331" s="8"/>
      <c r="O1331" s="8"/>
      <c r="P1331" s="8"/>
      <c r="Q1331" s="8"/>
      <c r="R1331" s="8"/>
      <c r="S1331" s="8"/>
    </row>
    <row r="1332" spans="1:19" ht="18" customHeight="1" x14ac:dyDescent="0.3">
      <c r="A1332" s="8"/>
      <c r="B1332" s="8"/>
      <c r="C1332" s="8"/>
      <c r="D1332" s="8"/>
      <c r="E1332" s="8"/>
      <c r="F1332" s="8"/>
      <c r="G1332" s="8"/>
      <c r="H1332" s="8"/>
      <c r="I1332" s="8"/>
      <c r="J1332" s="8"/>
      <c r="K1332" s="8"/>
      <c r="L1332" s="8"/>
      <c r="M1332" s="8"/>
      <c r="N1332" s="8"/>
      <c r="O1332" s="8"/>
      <c r="P1332" s="8"/>
      <c r="Q1332" s="8"/>
      <c r="R1332" s="8"/>
      <c r="S1332" s="8"/>
    </row>
    <row r="1333" spans="1:19" ht="18" customHeight="1" x14ac:dyDescent="0.3">
      <c r="A1333" s="8"/>
      <c r="B1333" s="8"/>
      <c r="C1333" s="8"/>
      <c r="D1333" s="8"/>
      <c r="E1333" s="8"/>
      <c r="F1333" s="8"/>
      <c r="G1333" s="8"/>
      <c r="H1333" s="8"/>
      <c r="I1333" s="8"/>
      <c r="J1333" s="8"/>
      <c r="K1333" s="8"/>
      <c r="L1333" s="8"/>
      <c r="M1333" s="8"/>
      <c r="N1333" s="8"/>
      <c r="O1333" s="8"/>
      <c r="P1333" s="8"/>
      <c r="Q1333" s="8"/>
      <c r="R1333" s="8"/>
      <c r="S1333" s="8"/>
    </row>
    <row r="1334" spans="1:19" ht="18" customHeight="1" x14ac:dyDescent="0.3">
      <c r="A1334" s="8"/>
      <c r="B1334" s="8"/>
      <c r="C1334" s="8"/>
      <c r="D1334" s="8"/>
      <c r="E1334" s="8"/>
      <c r="F1334" s="8"/>
      <c r="G1334" s="8"/>
      <c r="H1334" s="8"/>
      <c r="I1334" s="8"/>
      <c r="J1334" s="8"/>
      <c r="K1334" s="8"/>
      <c r="L1334" s="8"/>
      <c r="M1334" s="8"/>
      <c r="N1334" s="8"/>
      <c r="O1334" s="8"/>
      <c r="P1334" s="8"/>
      <c r="Q1334" s="8"/>
      <c r="R1334" s="8"/>
      <c r="S1334" s="8"/>
    </row>
    <row r="1335" spans="1:19" ht="18" customHeight="1" x14ac:dyDescent="0.3">
      <c r="A1335" s="8"/>
      <c r="B1335" s="8"/>
      <c r="C1335" s="8"/>
      <c r="D1335" s="8"/>
      <c r="E1335" s="8"/>
      <c r="F1335" s="8"/>
      <c r="G1335" s="8"/>
      <c r="H1335" s="8"/>
      <c r="I1335" s="8"/>
      <c r="J1335" s="8"/>
      <c r="K1335" s="8"/>
      <c r="L1335" s="8"/>
      <c r="M1335" s="8"/>
      <c r="N1335" s="8"/>
      <c r="O1335" s="8"/>
      <c r="P1335" s="8"/>
      <c r="Q1335" s="8"/>
      <c r="R1335" s="8"/>
      <c r="S1335" s="8"/>
    </row>
    <row r="1336" spans="1:19" ht="18" customHeight="1" x14ac:dyDescent="0.3">
      <c r="A1336" s="8"/>
      <c r="B1336" s="8"/>
      <c r="C1336" s="8"/>
      <c r="D1336" s="8"/>
      <c r="E1336" s="8"/>
      <c r="F1336" s="8"/>
      <c r="G1336" s="8"/>
      <c r="H1336" s="8"/>
      <c r="I1336" s="8"/>
      <c r="J1336" s="8"/>
      <c r="K1336" s="8"/>
      <c r="L1336" s="8"/>
      <c r="M1336" s="8"/>
      <c r="N1336" s="8"/>
      <c r="O1336" s="8"/>
      <c r="P1336" s="8"/>
      <c r="Q1336" s="8"/>
      <c r="R1336" s="8"/>
      <c r="S1336" s="8"/>
    </row>
    <row r="1337" spans="1:19" ht="18" customHeight="1" x14ac:dyDescent="0.3">
      <c r="A1337" s="8"/>
      <c r="B1337" s="8"/>
      <c r="C1337" s="8"/>
      <c r="D1337" s="8"/>
      <c r="E1337" s="8"/>
      <c r="F1337" s="8"/>
      <c r="G1337" s="8"/>
      <c r="H1337" s="8"/>
      <c r="I1337" s="8"/>
      <c r="J1337" s="8"/>
      <c r="K1337" s="8"/>
      <c r="L1337" s="8"/>
      <c r="M1337" s="8"/>
      <c r="N1337" s="8"/>
      <c r="O1337" s="8"/>
      <c r="P1337" s="8"/>
      <c r="Q1337" s="8"/>
      <c r="R1337" s="8"/>
      <c r="S1337" s="8"/>
    </row>
    <row r="1338" spans="1:19" ht="18" customHeight="1" x14ac:dyDescent="0.3">
      <c r="A1338" s="8"/>
      <c r="B1338" s="8"/>
      <c r="C1338" s="8"/>
      <c r="D1338" s="8"/>
      <c r="E1338" s="8"/>
      <c r="F1338" s="8"/>
      <c r="G1338" s="8"/>
      <c r="H1338" s="8"/>
      <c r="I1338" s="8"/>
      <c r="J1338" s="8"/>
      <c r="K1338" s="8"/>
      <c r="L1338" s="8"/>
      <c r="M1338" s="8"/>
      <c r="N1338" s="8"/>
      <c r="O1338" s="8"/>
      <c r="P1338" s="8"/>
      <c r="Q1338" s="8"/>
      <c r="R1338" s="8"/>
      <c r="S1338" s="8"/>
    </row>
    <row r="1339" spans="1:19" ht="18" customHeight="1" x14ac:dyDescent="0.3">
      <c r="A1339" s="8"/>
      <c r="B1339" s="8"/>
      <c r="C1339" s="8"/>
      <c r="D1339" s="8"/>
      <c r="E1339" s="8"/>
      <c r="F1339" s="8"/>
      <c r="G1339" s="8"/>
      <c r="H1339" s="8"/>
      <c r="I1339" s="8"/>
      <c r="J1339" s="8"/>
      <c r="K1339" s="8"/>
      <c r="L1339" s="8"/>
      <c r="M1339" s="8"/>
      <c r="N1339" s="8"/>
      <c r="O1339" s="8"/>
      <c r="P1339" s="8"/>
      <c r="Q1339" s="8"/>
      <c r="R1339" s="8"/>
      <c r="S1339" s="8"/>
    </row>
    <row r="1340" spans="1:19" ht="18" customHeight="1" x14ac:dyDescent="0.3">
      <c r="A1340" s="8"/>
      <c r="B1340" s="8"/>
      <c r="C1340" s="8"/>
      <c r="D1340" s="8"/>
      <c r="E1340" s="8"/>
      <c r="F1340" s="8"/>
      <c r="G1340" s="8"/>
      <c r="H1340" s="8"/>
      <c r="I1340" s="8"/>
      <c r="J1340" s="8"/>
      <c r="K1340" s="8"/>
      <c r="L1340" s="8"/>
      <c r="M1340" s="8"/>
      <c r="N1340" s="8"/>
      <c r="O1340" s="8"/>
      <c r="P1340" s="8"/>
      <c r="Q1340" s="8"/>
      <c r="R1340" s="8"/>
      <c r="S1340" s="8"/>
    </row>
    <row r="1341" spans="1:19" ht="18" customHeight="1" x14ac:dyDescent="0.3">
      <c r="A1341" s="8"/>
      <c r="B1341" s="8"/>
      <c r="C1341" s="8"/>
      <c r="D1341" s="8"/>
      <c r="E1341" s="8"/>
      <c r="F1341" s="8"/>
      <c r="G1341" s="8"/>
      <c r="H1341" s="8"/>
      <c r="I1341" s="8"/>
      <c r="J1341" s="8"/>
      <c r="K1341" s="8"/>
      <c r="L1341" s="8"/>
      <c r="M1341" s="8"/>
      <c r="N1341" s="8"/>
      <c r="O1341" s="8"/>
      <c r="P1341" s="8"/>
      <c r="Q1341" s="8"/>
      <c r="R1341" s="8"/>
      <c r="S1341" s="8"/>
    </row>
    <row r="1342" spans="1:19" ht="18" customHeight="1" x14ac:dyDescent="0.3">
      <c r="A1342" s="8"/>
      <c r="B1342" s="8"/>
      <c r="C1342" s="8"/>
      <c r="D1342" s="8"/>
      <c r="E1342" s="8"/>
      <c r="F1342" s="8"/>
      <c r="G1342" s="8"/>
      <c r="H1342" s="8"/>
      <c r="I1342" s="8"/>
      <c r="J1342" s="8"/>
      <c r="K1342" s="8"/>
      <c r="L1342" s="8"/>
      <c r="M1342" s="8"/>
      <c r="N1342" s="8"/>
      <c r="O1342" s="8"/>
      <c r="P1342" s="8"/>
      <c r="Q1342" s="8"/>
      <c r="R1342" s="8"/>
      <c r="S1342" s="8"/>
    </row>
    <row r="1343" spans="1:19" ht="18" customHeight="1" x14ac:dyDescent="0.3">
      <c r="A1343" s="8"/>
      <c r="B1343" s="8"/>
      <c r="C1343" s="8"/>
      <c r="D1343" s="8"/>
      <c r="E1343" s="8"/>
      <c r="F1343" s="8"/>
      <c r="G1343" s="8"/>
      <c r="H1343" s="8"/>
      <c r="I1343" s="8"/>
      <c r="J1343" s="8"/>
      <c r="K1343" s="8"/>
      <c r="L1343" s="8"/>
      <c r="M1343" s="8"/>
      <c r="N1343" s="8"/>
      <c r="O1343" s="8"/>
      <c r="P1343" s="8"/>
      <c r="Q1343" s="8"/>
      <c r="R1343" s="8"/>
      <c r="S1343" s="8"/>
    </row>
    <row r="1344" spans="1:19" ht="18" customHeight="1" x14ac:dyDescent="0.3">
      <c r="A1344" s="8"/>
      <c r="B1344" s="8"/>
      <c r="C1344" s="8"/>
      <c r="D1344" s="8"/>
      <c r="E1344" s="8"/>
      <c r="F1344" s="8"/>
      <c r="G1344" s="8"/>
      <c r="H1344" s="8"/>
      <c r="I1344" s="8"/>
      <c r="J1344" s="8"/>
      <c r="K1344" s="8"/>
      <c r="L1344" s="8"/>
      <c r="M1344" s="8"/>
      <c r="N1344" s="8"/>
      <c r="O1344" s="8"/>
      <c r="P1344" s="8"/>
      <c r="Q1344" s="8"/>
      <c r="R1344" s="8"/>
      <c r="S1344" s="8"/>
    </row>
    <row r="1345" spans="1:19" ht="18" customHeight="1" x14ac:dyDescent="0.3">
      <c r="A1345" s="8"/>
      <c r="B1345" s="8"/>
      <c r="C1345" s="8"/>
      <c r="D1345" s="8"/>
      <c r="E1345" s="8"/>
      <c r="F1345" s="8"/>
      <c r="G1345" s="8"/>
      <c r="H1345" s="8"/>
      <c r="I1345" s="8"/>
      <c r="J1345" s="8"/>
      <c r="K1345" s="8"/>
      <c r="L1345" s="8"/>
      <c r="M1345" s="8"/>
      <c r="N1345" s="8"/>
      <c r="O1345" s="8"/>
      <c r="P1345" s="8"/>
      <c r="Q1345" s="8"/>
      <c r="R1345" s="8"/>
      <c r="S1345" s="8"/>
    </row>
    <row r="1346" spans="1:19" ht="18" customHeight="1" x14ac:dyDescent="0.3">
      <c r="A1346" s="8"/>
      <c r="B1346" s="8"/>
      <c r="C1346" s="8"/>
      <c r="D1346" s="8"/>
      <c r="E1346" s="8"/>
      <c r="F1346" s="8"/>
      <c r="G1346" s="8"/>
      <c r="H1346" s="8"/>
      <c r="I1346" s="8"/>
      <c r="J1346" s="8"/>
      <c r="K1346" s="8"/>
      <c r="L1346" s="8"/>
      <c r="M1346" s="8"/>
      <c r="N1346" s="8"/>
      <c r="O1346" s="8"/>
      <c r="P1346" s="8"/>
      <c r="Q1346" s="8"/>
      <c r="R1346" s="8"/>
      <c r="S1346" s="8"/>
    </row>
    <row r="1347" spans="1:19" ht="18" customHeight="1" x14ac:dyDescent="0.3">
      <c r="A1347" s="8"/>
      <c r="B1347" s="8"/>
      <c r="C1347" s="8"/>
      <c r="D1347" s="8"/>
      <c r="E1347" s="8"/>
      <c r="F1347" s="8"/>
      <c r="G1347" s="8"/>
      <c r="H1347" s="8"/>
      <c r="I1347" s="8"/>
      <c r="J1347" s="8"/>
      <c r="K1347" s="8"/>
      <c r="L1347" s="8"/>
      <c r="M1347" s="8"/>
      <c r="N1347" s="8"/>
      <c r="O1347" s="8"/>
      <c r="P1347" s="8"/>
      <c r="Q1347" s="8"/>
      <c r="R1347" s="8"/>
      <c r="S1347" s="8"/>
    </row>
    <row r="1348" spans="1:19" ht="18" customHeight="1" x14ac:dyDescent="0.3">
      <c r="A1348" s="8"/>
      <c r="B1348" s="8"/>
      <c r="C1348" s="8"/>
      <c r="D1348" s="8"/>
      <c r="E1348" s="8"/>
      <c r="F1348" s="8"/>
      <c r="G1348" s="8"/>
      <c r="H1348" s="8"/>
      <c r="I1348" s="8"/>
      <c r="J1348" s="8"/>
      <c r="K1348" s="8"/>
      <c r="L1348" s="8"/>
      <c r="M1348" s="8"/>
      <c r="N1348" s="8"/>
      <c r="O1348" s="8"/>
      <c r="P1348" s="8"/>
      <c r="Q1348" s="8"/>
      <c r="R1348" s="8"/>
      <c r="S1348" s="8"/>
    </row>
    <row r="1349" spans="1:19" ht="18" customHeight="1" x14ac:dyDescent="0.3">
      <c r="A1349" s="8"/>
      <c r="B1349" s="8"/>
      <c r="C1349" s="8"/>
      <c r="D1349" s="8"/>
      <c r="E1349" s="8"/>
      <c r="F1349" s="8"/>
      <c r="G1349" s="8"/>
      <c r="H1349" s="8"/>
      <c r="I1349" s="8"/>
      <c r="J1349" s="8"/>
      <c r="K1349" s="8"/>
      <c r="L1349" s="8"/>
      <c r="M1349" s="8"/>
      <c r="N1349" s="8"/>
      <c r="O1349" s="8"/>
      <c r="P1349" s="8"/>
      <c r="Q1349" s="8"/>
      <c r="R1349" s="8"/>
      <c r="S1349" s="8"/>
    </row>
    <row r="1350" spans="1:19" ht="18" customHeight="1" x14ac:dyDescent="0.3">
      <c r="A1350" s="8"/>
      <c r="B1350" s="8"/>
      <c r="C1350" s="8"/>
      <c r="D1350" s="8"/>
      <c r="E1350" s="8"/>
      <c r="F1350" s="8"/>
      <c r="G1350" s="8"/>
      <c r="H1350" s="8"/>
      <c r="I1350" s="8"/>
      <c r="J1350" s="8"/>
      <c r="K1350" s="8"/>
      <c r="L1350" s="8"/>
      <c r="M1350" s="8"/>
      <c r="N1350" s="8"/>
      <c r="O1350" s="8"/>
      <c r="P1350" s="8"/>
      <c r="Q1350" s="8"/>
      <c r="R1350" s="8"/>
      <c r="S1350" s="8"/>
    </row>
    <row r="1351" spans="1:19" ht="18" customHeight="1" x14ac:dyDescent="0.3">
      <c r="A1351" s="8"/>
      <c r="B1351" s="8"/>
      <c r="C1351" s="8"/>
      <c r="D1351" s="8"/>
      <c r="E1351" s="8"/>
      <c r="F1351" s="8"/>
      <c r="G1351" s="8"/>
      <c r="H1351" s="8"/>
      <c r="I1351" s="8"/>
      <c r="J1351" s="8"/>
      <c r="K1351" s="8"/>
      <c r="L1351" s="8"/>
      <c r="M1351" s="8"/>
      <c r="N1351" s="8"/>
      <c r="O1351" s="8"/>
      <c r="P1351" s="8"/>
      <c r="Q1351" s="8"/>
      <c r="R1351" s="8"/>
      <c r="S1351" s="8"/>
    </row>
    <row r="1352" spans="1:19" ht="18" customHeight="1" x14ac:dyDescent="0.3">
      <c r="A1352" s="8"/>
      <c r="B1352" s="8"/>
      <c r="C1352" s="8"/>
      <c r="D1352" s="8"/>
      <c r="E1352" s="8"/>
      <c r="F1352" s="8"/>
      <c r="G1352" s="8"/>
      <c r="H1352" s="8"/>
      <c r="I1352" s="8"/>
      <c r="J1352" s="8"/>
      <c r="K1352" s="8"/>
      <c r="L1352" s="8"/>
      <c r="M1352" s="8"/>
      <c r="N1352" s="8"/>
      <c r="O1352" s="8"/>
      <c r="P1352" s="8"/>
      <c r="Q1352" s="8"/>
      <c r="R1352" s="8"/>
      <c r="S1352" s="8"/>
    </row>
    <row r="1353" spans="1:19" ht="18" customHeight="1" x14ac:dyDescent="0.3">
      <c r="A1353" s="8"/>
      <c r="B1353" s="8"/>
      <c r="C1353" s="8"/>
      <c r="D1353" s="8"/>
      <c r="E1353" s="8"/>
      <c r="F1353" s="8"/>
      <c r="G1353" s="8"/>
      <c r="H1353" s="8"/>
      <c r="I1353" s="8"/>
      <c r="J1353" s="8"/>
      <c r="K1353" s="8"/>
      <c r="L1353" s="8"/>
      <c r="M1353" s="8"/>
      <c r="N1353" s="8"/>
      <c r="O1353" s="8"/>
      <c r="P1353" s="8"/>
      <c r="Q1353" s="8"/>
      <c r="R1353" s="8"/>
      <c r="S1353" s="8"/>
    </row>
    <row r="1354" spans="1:19" ht="18" customHeight="1" x14ac:dyDescent="0.3">
      <c r="A1354" s="8"/>
      <c r="B1354" s="8"/>
      <c r="C1354" s="8"/>
      <c r="D1354" s="8"/>
      <c r="E1354" s="8"/>
      <c r="F1354" s="8"/>
      <c r="G1354" s="8"/>
      <c r="H1354" s="8"/>
      <c r="I1354" s="8"/>
      <c r="J1354" s="8"/>
      <c r="K1354" s="8"/>
      <c r="L1354" s="8"/>
      <c r="M1354" s="8"/>
      <c r="N1354" s="8"/>
      <c r="O1354" s="8"/>
      <c r="P1354" s="8"/>
      <c r="Q1354" s="8"/>
      <c r="R1354" s="8"/>
      <c r="S1354" s="8"/>
    </row>
    <row r="1355" spans="1:19" ht="18" customHeight="1" x14ac:dyDescent="0.3">
      <c r="A1355" s="8"/>
      <c r="B1355" s="8"/>
      <c r="C1355" s="8"/>
      <c r="D1355" s="8"/>
      <c r="E1355" s="8"/>
      <c r="F1355" s="8"/>
      <c r="G1355" s="8"/>
      <c r="H1355" s="8"/>
      <c r="I1355" s="8"/>
      <c r="J1355" s="8"/>
      <c r="K1355" s="8"/>
      <c r="L1355" s="8"/>
      <c r="M1355" s="8"/>
      <c r="N1355" s="8"/>
      <c r="O1355" s="8"/>
      <c r="P1355" s="8"/>
      <c r="Q1355" s="8"/>
      <c r="R1355" s="8"/>
      <c r="S1355" s="8"/>
    </row>
    <row r="1356" spans="1:19" ht="18" customHeight="1" x14ac:dyDescent="0.3">
      <c r="A1356" s="8"/>
      <c r="B1356" s="8"/>
      <c r="C1356" s="8"/>
      <c r="D1356" s="8"/>
      <c r="E1356" s="8"/>
      <c r="F1356" s="8"/>
      <c r="G1356" s="8"/>
      <c r="H1356" s="8"/>
      <c r="I1356" s="8"/>
      <c r="J1356" s="8"/>
      <c r="K1356" s="8"/>
      <c r="L1356" s="8"/>
      <c r="M1356" s="8"/>
      <c r="N1356" s="8"/>
      <c r="O1356" s="8"/>
      <c r="P1356" s="8"/>
      <c r="Q1356" s="8"/>
      <c r="R1356" s="8"/>
      <c r="S1356" s="8"/>
    </row>
    <row r="1357" spans="1:19" ht="18" customHeight="1" x14ac:dyDescent="0.3">
      <c r="A1357" s="8"/>
      <c r="B1357" s="8"/>
      <c r="C1357" s="8"/>
      <c r="D1357" s="8"/>
      <c r="E1357" s="8"/>
      <c r="F1357" s="8"/>
      <c r="G1357" s="8"/>
      <c r="H1357" s="8"/>
      <c r="I1357" s="8"/>
      <c r="J1357" s="8"/>
      <c r="K1357" s="8"/>
      <c r="L1357" s="8"/>
      <c r="M1357" s="8"/>
      <c r="N1357" s="8"/>
      <c r="O1357" s="8"/>
      <c r="P1357" s="8"/>
      <c r="Q1357" s="8"/>
      <c r="R1357" s="8"/>
      <c r="S1357" s="8"/>
    </row>
    <row r="1358" spans="1:19" ht="18" customHeight="1" x14ac:dyDescent="0.3">
      <c r="A1358" s="8"/>
      <c r="B1358" s="8"/>
      <c r="C1358" s="8"/>
      <c r="D1358" s="8"/>
      <c r="E1358" s="8"/>
      <c r="F1358" s="8"/>
      <c r="G1358" s="8"/>
      <c r="H1358" s="8"/>
      <c r="I1358" s="8"/>
      <c r="J1358" s="8"/>
      <c r="K1358" s="8"/>
      <c r="L1358" s="8"/>
      <c r="M1358" s="8"/>
      <c r="N1358" s="8"/>
      <c r="O1358" s="8"/>
      <c r="P1358" s="8"/>
      <c r="Q1358" s="8"/>
      <c r="R1358" s="8"/>
      <c r="S1358" s="8"/>
    </row>
    <row r="1359" spans="1:19" ht="18" customHeight="1" x14ac:dyDescent="0.3">
      <c r="A1359" s="8"/>
      <c r="B1359" s="8"/>
      <c r="C1359" s="8"/>
      <c r="D1359" s="8"/>
      <c r="E1359" s="8"/>
      <c r="F1359" s="8"/>
      <c r="G1359" s="8"/>
      <c r="H1359" s="8"/>
      <c r="I1359" s="8"/>
      <c r="J1359" s="8"/>
      <c r="K1359" s="8"/>
      <c r="L1359" s="8"/>
      <c r="M1359" s="8"/>
      <c r="N1359" s="8"/>
      <c r="O1359" s="8"/>
      <c r="P1359" s="8"/>
      <c r="Q1359" s="8"/>
      <c r="R1359" s="8"/>
      <c r="S1359" s="8"/>
    </row>
    <row r="1360" spans="1:19" ht="18" customHeight="1" x14ac:dyDescent="0.3">
      <c r="A1360" s="8"/>
      <c r="B1360" s="8"/>
      <c r="C1360" s="8"/>
      <c r="D1360" s="8"/>
      <c r="E1360" s="8"/>
      <c r="F1360" s="8"/>
      <c r="G1360" s="8"/>
      <c r="H1360" s="8"/>
      <c r="I1360" s="8"/>
      <c r="J1360" s="8"/>
      <c r="K1360" s="8"/>
      <c r="L1360" s="8"/>
      <c r="M1360" s="8"/>
      <c r="N1360" s="8"/>
      <c r="O1360" s="8"/>
      <c r="P1360" s="8"/>
      <c r="Q1360" s="8"/>
      <c r="R1360" s="8"/>
      <c r="S1360" s="8"/>
    </row>
    <row r="1361" spans="1:19" ht="18" customHeight="1" x14ac:dyDescent="0.3">
      <c r="A1361" s="8"/>
      <c r="B1361" s="8"/>
      <c r="C1361" s="8"/>
      <c r="D1361" s="8"/>
      <c r="E1361" s="8"/>
      <c r="F1361" s="8"/>
      <c r="G1361" s="8"/>
      <c r="H1361" s="8"/>
      <c r="I1361" s="8"/>
      <c r="J1361" s="8"/>
      <c r="K1361" s="8"/>
      <c r="L1361" s="8"/>
      <c r="M1361" s="8"/>
      <c r="N1361" s="8"/>
      <c r="O1361" s="8"/>
      <c r="P1361" s="8"/>
      <c r="Q1361" s="8"/>
      <c r="R1361" s="8"/>
      <c r="S1361" s="8"/>
    </row>
    <row r="1362" spans="1:19" ht="18" customHeight="1" x14ac:dyDescent="0.3">
      <c r="A1362" s="8"/>
      <c r="B1362" s="8"/>
      <c r="C1362" s="8"/>
      <c r="D1362" s="8"/>
      <c r="E1362" s="8"/>
      <c r="F1362" s="8"/>
      <c r="G1362" s="8"/>
      <c r="H1362" s="8"/>
      <c r="I1362" s="8"/>
      <c r="J1362" s="8"/>
      <c r="K1362" s="8"/>
      <c r="L1362" s="8"/>
      <c r="M1362" s="8"/>
      <c r="N1362" s="8"/>
      <c r="O1362" s="8"/>
      <c r="P1362" s="8"/>
      <c r="Q1362" s="8"/>
      <c r="R1362" s="8"/>
      <c r="S1362" s="8"/>
    </row>
    <row r="1363" spans="1:19" ht="18" customHeight="1" x14ac:dyDescent="0.3">
      <c r="A1363" s="8"/>
      <c r="B1363" s="8"/>
      <c r="C1363" s="8"/>
      <c r="D1363" s="8"/>
      <c r="E1363" s="8"/>
      <c r="F1363" s="8"/>
      <c r="G1363" s="8"/>
      <c r="H1363" s="8"/>
      <c r="I1363" s="8"/>
      <c r="J1363" s="8"/>
      <c r="K1363" s="8"/>
      <c r="L1363" s="8"/>
      <c r="M1363" s="8"/>
      <c r="N1363" s="8"/>
      <c r="O1363" s="8"/>
      <c r="P1363" s="8"/>
      <c r="Q1363" s="8"/>
      <c r="R1363" s="8"/>
      <c r="S1363" s="8"/>
    </row>
    <row r="1364" spans="1:19" ht="18" customHeight="1" x14ac:dyDescent="0.3">
      <c r="A1364" s="8"/>
      <c r="B1364" s="8"/>
      <c r="C1364" s="8"/>
      <c r="D1364" s="8"/>
      <c r="E1364" s="8"/>
      <c r="F1364" s="8"/>
      <c r="G1364" s="8"/>
      <c r="H1364" s="8"/>
      <c r="I1364" s="8"/>
      <c r="J1364" s="8"/>
      <c r="K1364" s="8"/>
      <c r="L1364" s="8"/>
      <c r="M1364" s="8"/>
      <c r="N1364" s="8"/>
      <c r="O1364" s="8"/>
      <c r="P1364" s="8"/>
      <c r="Q1364" s="8"/>
      <c r="R1364" s="8"/>
      <c r="S1364" s="8"/>
    </row>
    <row r="1365" spans="1:19" ht="18" customHeight="1" x14ac:dyDescent="0.3">
      <c r="A1365" s="8"/>
      <c r="B1365" s="8"/>
      <c r="C1365" s="8"/>
      <c r="D1365" s="8"/>
      <c r="E1365" s="8"/>
      <c r="F1365" s="8"/>
      <c r="G1365" s="8"/>
      <c r="H1365" s="8"/>
      <c r="I1365" s="8"/>
      <c r="J1365" s="8"/>
      <c r="K1365" s="8"/>
      <c r="L1365" s="8"/>
      <c r="M1365" s="8"/>
      <c r="N1365" s="8"/>
      <c r="O1365" s="8"/>
      <c r="P1365" s="8"/>
      <c r="Q1365" s="8"/>
      <c r="R1365" s="8"/>
      <c r="S1365" s="8"/>
    </row>
    <row r="1366" spans="1:19" ht="18" customHeight="1" x14ac:dyDescent="0.3">
      <c r="A1366" s="8"/>
      <c r="B1366" s="8"/>
      <c r="C1366" s="8"/>
      <c r="D1366" s="8"/>
      <c r="E1366" s="8"/>
      <c r="F1366" s="8"/>
      <c r="G1366" s="8"/>
      <c r="H1366" s="8"/>
      <c r="I1366" s="8"/>
      <c r="J1366" s="8"/>
      <c r="K1366" s="8"/>
      <c r="L1366" s="8"/>
      <c r="M1366" s="8"/>
      <c r="N1366" s="8"/>
      <c r="O1366" s="8"/>
      <c r="P1366" s="8"/>
      <c r="Q1366" s="8"/>
      <c r="R1366" s="8"/>
      <c r="S1366" s="8"/>
    </row>
    <row r="1367" spans="1:19" ht="18" customHeight="1" x14ac:dyDescent="0.3">
      <c r="A1367" s="8"/>
      <c r="B1367" s="8"/>
      <c r="C1367" s="8"/>
      <c r="D1367" s="8"/>
      <c r="E1367" s="8"/>
      <c r="F1367" s="8"/>
      <c r="G1367" s="8"/>
      <c r="H1367" s="8"/>
      <c r="I1367" s="8"/>
      <c r="J1367" s="8"/>
      <c r="K1367" s="8"/>
      <c r="L1367" s="8"/>
      <c r="M1367" s="8"/>
      <c r="N1367" s="8"/>
      <c r="O1367" s="8"/>
      <c r="P1367" s="8"/>
      <c r="Q1367" s="8"/>
      <c r="R1367" s="8"/>
      <c r="S1367" s="8"/>
    </row>
    <row r="1368" spans="1:19" ht="18" customHeight="1" x14ac:dyDescent="0.3">
      <c r="A1368" s="8"/>
      <c r="B1368" s="8"/>
      <c r="C1368" s="8"/>
      <c r="D1368" s="8"/>
      <c r="E1368" s="8"/>
      <c r="F1368" s="8"/>
      <c r="G1368" s="8"/>
      <c r="H1368" s="8"/>
      <c r="I1368" s="8"/>
      <c r="J1368" s="8"/>
      <c r="K1368" s="8"/>
      <c r="L1368" s="8"/>
      <c r="M1368" s="8"/>
      <c r="N1368" s="8"/>
      <c r="O1368" s="8"/>
      <c r="P1368" s="8"/>
      <c r="Q1368" s="8"/>
      <c r="R1368" s="8"/>
      <c r="S1368" s="8"/>
    </row>
    <row r="1369" spans="1:19" ht="18" customHeight="1" x14ac:dyDescent="0.3">
      <c r="A1369" s="8"/>
      <c r="B1369" s="8"/>
      <c r="C1369" s="8"/>
      <c r="D1369" s="8"/>
      <c r="E1369" s="8"/>
      <c r="F1369" s="8"/>
      <c r="G1369" s="8"/>
      <c r="H1369" s="8"/>
      <c r="I1369" s="8"/>
      <c r="J1369" s="8"/>
      <c r="K1369" s="8"/>
      <c r="L1369" s="8"/>
      <c r="M1369" s="8"/>
      <c r="N1369" s="8"/>
      <c r="O1369" s="8"/>
      <c r="P1369" s="8"/>
      <c r="Q1369" s="8"/>
      <c r="R1369" s="8"/>
      <c r="S1369" s="8"/>
    </row>
    <row r="1370" spans="1:19" ht="18" customHeight="1" x14ac:dyDescent="0.3">
      <c r="A1370" s="8"/>
      <c r="B1370" s="8"/>
      <c r="C1370" s="8"/>
      <c r="D1370" s="8"/>
      <c r="E1370" s="8"/>
      <c r="F1370" s="8"/>
      <c r="G1370" s="8"/>
      <c r="H1370" s="8"/>
      <c r="I1370" s="8"/>
      <c r="J1370" s="8"/>
      <c r="K1370" s="8"/>
      <c r="L1370" s="8"/>
      <c r="M1370" s="8"/>
      <c r="N1370" s="8"/>
      <c r="O1370" s="8"/>
      <c r="P1370" s="8"/>
      <c r="Q1370" s="8"/>
      <c r="R1370" s="8"/>
      <c r="S1370" s="8"/>
    </row>
    <row r="1371" spans="1:19" ht="18" customHeight="1" x14ac:dyDescent="0.3">
      <c r="A1371" s="8"/>
      <c r="B1371" s="8"/>
      <c r="C1371" s="8"/>
      <c r="D1371" s="8"/>
      <c r="E1371" s="8"/>
      <c r="F1371" s="8"/>
      <c r="G1371" s="8"/>
      <c r="H1371" s="8"/>
      <c r="I1371" s="8"/>
      <c r="J1371" s="8"/>
      <c r="K1371" s="8"/>
      <c r="L1371" s="8"/>
      <c r="M1371" s="8"/>
      <c r="N1371" s="8"/>
      <c r="O1371" s="8"/>
      <c r="P1371" s="8"/>
      <c r="Q1371" s="8"/>
      <c r="R1371" s="8"/>
      <c r="S1371" s="8"/>
    </row>
    <row r="1372" spans="1:19" ht="18" customHeight="1" x14ac:dyDescent="0.3">
      <c r="A1372" s="8"/>
      <c r="B1372" s="8"/>
      <c r="C1372" s="8"/>
      <c r="D1372" s="8"/>
      <c r="E1372" s="8"/>
      <c r="F1372" s="8"/>
      <c r="G1372" s="8"/>
      <c r="H1372" s="8"/>
      <c r="I1372" s="8"/>
      <c r="J1372" s="8"/>
      <c r="K1372" s="8"/>
      <c r="L1372" s="8"/>
      <c r="M1372" s="8"/>
      <c r="N1372" s="8"/>
      <c r="O1372" s="8"/>
      <c r="P1372" s="8"/>
      <c r="Q1372" s="8"/>
      <c r="R1372" s="8"/>
      <c r="S1372" s="8"/>
    </row>
    <row r="1373" spans="1:19" ht="18" customHeight="1" x14ac:dyDescent="0.3">
      <c r="A1373" s="8"/>
      <c r="B1373" s="8"/>
      <c r="C1373" s="8"/>
      <c r="D1373" s="8"/>
      <c r="E1373" s="8"/>
      <c r="F1373" s="8"/>
      <c r="G1373" s="8"/>
      <c r="H1373" s="8"/>
      <c r="I1373" s="8"/>
      <c r="J1373" s="8"/>
      <c r="K1373" s="8"/>
      <c r="L1373" s="8"/>
      <c r="M1373" s="8"/>
      <c r="N1373" s="8"/>
      <c r="O1373" s="8"/>
      <c r="P1373" s="8"/>
      <c r="Q1373" s="8"/>
      <c r="R1373" s="8"/>
      <c r="S1373" s="8"/>
    </row>
    <row r="1374" spans="1:19" ht="18" customHeight="1" x14ac:dyDescent="0.3">
      <c r="A1374" s="8"/>
      <c r="B1374" s="8"/>
      <c r="C1374" s="8"/>
      <c r="D1374" s="8"/>
      <c r="E1374" s="8"/>
      <c r="F1374" s="8"/>
      <c r="G1374" s="8"/>
      <c r="H1374" s="8"/>
      <c r="I1374" s="8"/>
      <c r="J1374" s="8"/>
      <c r="K1374" s="8"/>
      <c r="L1374" s="8"/>
      <c r="M1374" s="8"/>
      <c r="N1374" s="8"/>
      <c r="O1374" s="8"/>
      <c r="P1374" s="8"/>
      <c r="Q1374" s="8"/>
      <c r="R1374" s="8"/>
      <c r="S1374" s="8"/>
    </row>
    <row r="1375" spans="1:19" ht="18" customHeight="1" x14ac:dyDescent="0.3">
      <c r="A1375" s="8"/>
      <c r="B1375" s="8"/>
      <c r="C1375" s="8"/>
      <c r="D1375" s="8"/>
      <c r="E1375" s="8"/>
      <c r="F1375" s="8"/>
      <c r="G1375" s="8"/>
      <c r="H1375" s="8"/>
      <c r="I1375" s="8"/>
      <c r="J1375" s="8"/>
      <c r="K1375" s="8"/>
      <c r="L1375" s="8"/>
      <c r="M1375" s="8"/>
      <c r="N1375" s="8"/>
      <c r="O1375" s="8"/>
      <c r="P1375" s="8"/>
      <c r="Q1375" s="8"/>
      <c r="R1375" s="8"/>
      <c r="S1375" s="8"/>
    </row>
    <row r="1376" spans="1:19" ht="18" customHeight="1" x14ac:dyDescent="0.3">
      <c r="A1376" s="8"/>
      <c r="B1376" s="8"/>
      <c r="C1376" s="8"/>
      <c r="D1376" s="8"/>
      <c r="E1376" s="8"/>
      <c r="F1376" s="8"/>
      <c r="G1376" s="8"/>
      <c r="H1376" s="8"/>
      <c r="I1376" s="8"/>
      <c r="J1376" s="8"/>
      <c r="K1376" s="8"/>
      <c r="L1376" s="8"/>
      <c r="M1376" s="8"/>
      <c r="N1376" s="8"/>
      <c r="O1376" s="8"/>
      <c r="P1376" s="8"/>
      <c r="Q1376" s="8"/>
      <c r="R1376" s="8"/>
      <c r="S1376" s="8"/>
    </row>
    <row r="1377" spans="1:19" ht="18" customHeight="1" x14ac:dyDescent="0.3">
      <c r="A1377" s="8"/>
      <c r="B1377" s="8"/>
      <c r="C1377" s="8"/>
      <c r="D1377" s="8"/>
      <c r="E1377" s="8"/>
      <c r="F1377" s="8"/>
      <c r="G1377" s="8"/>
      <c r="H1377" s="8"/>
      <c r="I1377" s="8"/>
      <c r="J1377" s="8"/>
      <c r="K1377" s="8"/>
      <c r="L1377" s="8"/>
      <c r="M1377" s="8"/>
      <c r="N1377" s="8"/>
      <c r="O1377" s="8"/>
      <c r="P1377" s="8"/>
      <c r="Q1377" s="8"/>
      <c r="R1377" s="8"/>
      <c r="S1377" s="8"/>
    </row>
    <row r="1378" spans="1:19" ht="18" customHeight="1" x14ac:dyDescent="0.3">
      <c r="A1378" s="8"/>
      <c r="B1378" s="8"/>
      <c r="C1378" s="8"/>
      <c r="D1378" s="8"/>
      <c r="E1378" s="8"/>
      <c r="F1378" s="8"/>
      <c r="G1378" s="8"/>
      <c r="H1378" s="8"/>
      <c r="I1378" s="8"/>
      <c r="J1378" s="8"/>
      <c r="K1378" s="8"/>
      <c r="L1378" s="8"/>
      <c r="M1378" s="8"/>
      <c r="N1378" s="8"/>
      <c r="O1378" s="8"/>
      <c r="P1378" s="8"/>
      <c r="Q1378" s="8"/>
      <c r="R1378" s="8"/>
      <c r="S1378" s="8"/>
    </row>
    <row r="1379" spans="1:19" ht="18" customHeight="1" x14ac:dyDescent="0.3">
      <c r="A1379" s="8"/>
      <c r="B1379" s="8"/>
      <c r="C1379" s="8"/>
      <c r="D1379" s="8"/>
      <c r="E1379" s="8"/>
      <c r="F1379" s="8"/>
      <c r="G1379" s="8"/>
      <c r="H1379" s="8"/>
      <c r="I1379" s="8"/>
      <c r="J1379" s="8"/>
      <c r="K1379" s="8"/>
      <c r="L1379" s="8"/>
      <c r="M1379" s="8"/>
      <c r="N1379" s="8"/>
      <c r="O1379" s="8"/>
      <c r="P1379" s="8"/>
      <c r="Q1379" s="8"/>
      <c r="R1379" s="8"/>
      <c r="S1379" s="8"/>
    </row>
    <row r="1380" spans="1:19" ht="18" customHeight="1" x14ac:dyDescent="0.3">
      <c r="A1380" s="8"/>
      <c r="B1380" s="8"/>
      <c r="C1380" s="8"/>
      <c r="D1380" s="8"/>
      <c r="E1380" s="8"/>
      <c r="F1380" s="8"/>
      <c r="G1380" s="8"/>
      <c r="H1380" s="8"/>
      <c r="I1380" s="8"/>
      <c r="J1380" s="8"/>
      <c r="K1380" s="8"/>
      <c r="L1380" s="8"/>
      <c r="M1380" s="8"/>
      <c r="N1380" s="8"/>
      <c r="O1380" s="8"/>
      <c r="P1380" s="8"/>
      <c r="Q1380" s="8"/>
      <c r="R1380" s="8"/>
      <c r="S1380" s="8"/>
    </row>
    <row r="1381" spans="1:19" ht="18" customHeight="1" x14ac:dyDescent="0.3">
      <c r="A1381" s="8"/>
      <c r="B1381" s="8"/>
      <c r="C1381" s="8"/>
      <c r="D1381" s="8"/>
      <c r="E1381" s="8"/>
      <c r="F1381" s="8"/>
      <c r="G1381" s="8"/>
      <c r="H1381" s="8"/>
      <c r="I1381" s="8"/>
      <c r="J1381" s="8"/>
      <c r="K1381" s="8"/>
      <c r="L1381" s="8"/>
      <c r="M1381" s="8"/>
      <c r="N1381" s="8"/>
      <c r="O1381" s="8"/>
      <c r="P1381" s="8"/>
      <c r="Q1381" s="8"/>
      <c r="R1381" s="8"/>
      <c r="S1381" s="8"/>
    </row>
    <row r="1382" spans="1:19" ht="18" customHeight="1" x14ac:dyDescent="0.3">
      <c r="A1382" s="8"/>
      <c r="B1382" s="8"/>
      <c r="C1382" s="8"/>
      <c r="D1382" s="8"/>
      <c r="E1382" s="8"/>
      <c r="F1382" s="8"/>
      <c r="G1382" s="8"/>
      <c r="H1382" s="8"/>
      <c r="I1382" s="8"/>
      <c r="J1382" s="8"/>
      <c r="K1382" s="8"/>
      <c r="L1382" s="8"/>
      <c r="M1382" s="8"/>
      <c r="N1382" s="8"/>
      <c r="O1382" s="8"/>
      <c r="P1382" s="8"/>
      <c r="Q1382" s="8"/>
      <c r="R1382" s="8"/>
      <c r="S1382" s="8"/>
    </row>
    <row r="1383" spans="1:19" ht="18" customHeight="1" x14ac:dyDescent="0.3">
      <c r="A1383" s="8"/>
      <c r="B1383" s="8"/>
      <c r="C1383" s="8"/>
      <c r="D1383" s="8"/>
      <c r="E1383" s="8"/>
      <c r="F1383" s="8"/>
      <c r="G1383" s="8"/>
      <c r="H1383" s="8"/>
      <c r="I1383" s="8"/>
      <c r="J1383" s="8"/>
      <c r="K1383" s="8"/>
      <c r="L1383" s="8"/>
      <c r="M1383" s="8"/>
      <c r="N1383" s="8"/>
      <c r="O1383" s="8"/>
      <c r="P1383" s="8"/>
      <c r="Q1383" s="8"/>
      <c r="R1383" s="8"/>
      <c r="S1383" s="8"/>
    </row>
    <row r="1384" spans="1:19" ht="18" customHeight="1" x14ac:dyDescent="0.3">
      <c r="A1384" s="8"/>
      <c r="B1384" s="8"/>
      <c r="C1384" s="8"/>
      <c r="D1384" s="8"/>
      <c r="E1384" s="8"/>
      <c r="F1384" s="8"/>
      <c r="G1384" s="8"/>
      <c r="H1384" s="8"/>
      <c r="I1384" s="8"/>
      <c r="J1384" s="8"/>
      <c r="K1384" s="8"/>
      <c r="L1384" s="8"/>
      <c r="M1384" s="8"/>
      <c r="N1384" s="8"/>
      <c r="O1384" s="8"/>
      <c r="P1384" s="8"/>
      <c r="Q1384" s="8"/>
      <c r="R1384" s="8"/>
      <c r="S1384" s="8"/>
    </row>
    <row r="1385" spans="1:19" ht="18" customHeight="1" x14ac:dyDescent="0.3">
      <c r="A1385" s="8"/>
      <c r="B1385" s="8"/>
      <c r="C1385" s="8"/>
      <c r="D1385" s="8"/>
      <c r="E1385" s="8"/>
      <c r="F1385" s="8"/>
      <c r="G1385" s="8"/>
      <c r="H1385" s="8"/>
      <c r="I1385" s="8"/>
      <c r="J1385" s="8"/>
      <c r="K1385" s="8"/>
      <c r="L1385" s="8"/>
      <c r="M1385" s="8"/>
      <c r="N1385" s="8"/>
      <c r="O1385" s="8"/>
      <c r="P1385" s="8"/>
      <c r="Q1385" s="8"/>
      <c r="R1385" s="8"/>
      <c r="S1385" s="8"/>
    </row>
    <row r="1386" spans="1:19" ht="18" customHeight="1" x14ac:dyDescent="0.3">
      <c r="A1386" s="8"/>
      <c r="B1386" s="8"/>
      <c r="C1386" s="8"/>
      <c r="D1386" s="8"/>
      <c r="E1386" s="8"/>
      <c r="F1386" s="8"/>
      <c r="G1386" s="8"/>
      <c r="H1386" s="8"/>
      <c r="I1386" s="8"/>
      <c r="J1386" s="8"/>
      <c r="K1386" s="8"/>
      <c r="L1386" s="8"/>
      <c r="M1386" s="8"/>
      <c r="N1386" s="8"/>
      <c r="O1386" s="8"/>
      <c r="P1386" s="8"/>
      <c r="Q1386" s="8"/>
      <c r="R1386" s="8"/>
      <c r="S1386" s="8"/>
    </row>
    <row r="1387" spans="1:19" ht="18" customHeight="1" x14ac:dyDescent="0.3">
      <c r="A1387" s="8"/>
      <c r="B1387" s="8"/>
      <c r="C1387" s="8"/>
      <c r="D1387" s="8"/>
      <c r="E1387" s="8"/>
      <c r="F1387" s="8"/>
      <c r="G1387" s="8"/>
      <c r="H1387" s="8"/>
      <c r="I1387" s="8"/>
      <c r="J1387" s="8"/>
      <c r="K1387" s="8"/>
      <c r="L1387" s="8"/>
      <c r="M1387" s="8"/>
      <c r="N1387" s="8"/>
      <c r="O1387" s="8"/>
      <c r="P1387" s="8"/>
      <c r="Q1387" s="8"/>
      <c r="R1387" s="8"/>
      <c r="S1387" s="8"/>
    </row>
    <row r="1388" spans="1:19" ht="18" customHeight="1" x14ac:dyDescent="0.3">
      <c r="A1388" s="8"/>
      <c r="B1388" s="8"/>
      <c r="C1388" s="8"/>
      <c r="D1388" s="8"/>
      <c r="E1388" s="8"/>
      <c r="F1388" s="8"/>
      <c r="G1388" s="8"/>
      <c r="H1388" s="8"/>
      <c r="I1388" s="8"/>
      <c r="J1388" s="8"/>
      <c r="K1388" s="8"/>
      <c r="L1388" s="8"/>
      <c r="M1388" s="8"/>
      <c r="N1388" s="8"/>
      <c r="O1388" s="8"/>
      <c r="P1388" s="8"/>
      <c r="Q1388" s="8"/>
      <c r="R1388" s="8"/>
      <c r="S1388" s="8"/>
    </row>
    <row r="1389" spans="1:19" ht="18" customHeight="1" x14ac:dyDescent="0.3">
      <c r="A1389" s="8"/>
      <c r="B1389" s="8"/>
      <c r="C1389" s="8"/>
      <c r="D1389" s="8"/>
      <c r="E1389" s="8"/>
      <c r="F1389" s="8"/>
      <c r="G1389" s="8"/>
      <c r="H1389" s="8"/>
      <c r="I1389" s="8"/>
      <c r="J1389" s="8"/>
      <c r="K1389" s="8"/>
      <c r="L1389" s="8"/>
      <c r="M1389" s="8"/>
      <c r="N1389" s="8"/>
      <c r="O1389" s="8"/>
      <c r="P1389" s="8"/>
      <c r="Q1389" s="8"/>
      <c r="R1389" s="8"/>
      <c r="S1389" s="8"/>
    </row>
    <row r="1390" spans="1:19" ht="18" customHeight="1" x14ac:dyDescent="0.3">
      <c r="A1390" s="8"/>
      <c r="B1390" s="8"/>
      <c r="C1390" s="8"/>
      <c r="D1390" s="8"/>
      <c r="E1390" s="8"/>
      <c r="F1390" s="8"/>
      <c r="G1390" s="8"/>
      <c r="H1390" s="8"/>
      <c r="I1390" s="8"/>
      <c r="J1390" s="8"/>
      <c r="K1390" s="8"/>
      <c r="L1390" s="8"/>
      <c r="M1390" s="8"/>
      <c r="N1390" s="8"/>
      <c r="O1390" s="8"/>
      <c r="P1390" s="8"/>
      <c r="Q1390" s="8"/>
      <c r="R1390" s="8"/>
      <c r="S1390" s="8"/>
    </row>
    <row r="1391" spans="1:19" ht="18" customHeight="1" x14ac:dyDescent="0.3">
      <c r="A1391" s="8"/>
      <c r="B1391" s="8"/>
      <c r="C1391" s="8"/>
      <c r="D1391" s="8"/>
      <c r="E1391" s="8"/>
      <c r="F1391" s="8"/>
      <c r="G1391" s="8"/>
      <c r="H1391" s="8"/>
      <c r="I1391" s="8"/>
      <c r="J1391" s="8"/>
      <c r="K1391" s="8"/>
      <c r="L1391" s="8"/>
      <c r="M1391" s="8"/>
      <c r="N1391" s="8"/>
      <c r="O1391" s="8"/>
      <c r="P1391" s="8"/>
      <c r="Q1391" s="8"/>
      <c r="R1391" s="8"/>
      <c r="S1391" s="8"/>
    </row>
    <row r="1392" spans="1:19" ht="18" customHeight="1" x14ac:dyDescent="0.3">
      <c r="A1392" s="8"/>
      <c r="B1392" s="8"/>
      <c r="C1392" s="8"/>
      <c r="D1392" s="8"/>
      <c r="E1392" s="8"/>
      <c r="F1392" s="8"/>
      <c r="G1392" s="8"/>
      <c r="H1392" s="8"/>
      <c r="I1392" s="8"/>
      <c r="J1392" s="8"/>
      <c r="K1392" s="8"/>
      <c r="L1392" s="8"/>
      <c r="M1392" s="8"/>
      <c r="N1392" s="8"/>
      <c r="O1392" s="8"/>
      <c r="P1392" s="8"/>
      <c r="Q1392" s="8"/>
      <c r="R1392" s="8"/>
      <c r="S1392" s="8"/>
    </row>
    <row r="1393" spans="1:19" ht="18" customHeight="1" x14ac:dyDescent="0.3">
      <c r="A1393" s="8"/>
      <c r="B1393" s="8"/>
      <c r="C1393" s="8"/>
      <c r="D1393" s="8"/>
      <c r="E1393" s="8"/>
      <c r="F1393" s="8"/>
      <c r="G1393" s="8"/>
      <c r="H1393" s="8"/>
      <c r="I1393" s="8"/>
      <c r="J1393" s="8"/>
      <c r="K1393" s="8"/>
      <c r="L1393" s="8"/>
      <c r="M1393" s="8"/>
      <c r="N1393" s="8"/>
      <c r="O1393" s="8"/>
      <c r="P1393" s="8"/>
      <c r="Q1393" s="8"/>
      <c r="R1393" s="8"/>
      <c r="S1393" s="8"/>
    </row>
    <row r="1394" spans="1:19" ht="18" customHeight="1" x14ac:dyDescent="0.3">
      <c r="A1394" s="8"/>
      <c r="B1394" s="8"/>
      <c r="C1394" s="8"/>
      <c r="D1394" s="8"/>
      <c r="E1394" s="8"/>
      <c r="F1394" s="8"/>
      <c r="G1394" s="8"/>
      <c r="H1394" s="8"/>
      <c r="I1394" s="8"/>
      <c r="J1394" s="8"/>
      <c r="K1394" s="8"/>
      <c r="L1394" s="8"/>
      <c r="M1394" s="8"/>
      <c r="N1394" s="8"/>
      <c r="O1394" s="8"/>
      <c r="P1394" s="8"/>
      <c r="Q1394" s="8"/>
      <c r="R1394" s="8"/>
      <c r="S1394" s="8"/>
    </row>
    <row r="1395" spans="1:19" ht="18" customHeight="1" x14ac:dyDescent="0.3">
      <c r="A1395" s="8"/>
      <c r="B1395" s="8"/>
      <c r="C1395" s="8"/>
      <c r="D1395" s="8"/>
      <c r="E1395" s="8"/>
      <c r="F1395" s="8"/>
      <c r="G1395" s="8"/>
      <c r="H1395" s="8"/>
      <c r="I1395" s="8"/>
      <c r="J1395" s="8"/>
      <c r="K1395" s="8"/>
      <c r="L1395" s="8"/>
      <c r="M1395" s="8"/>
      <c r="N1395" s="8"/>
      <c r="O1395" s="8"/>
      <c r="P1395" s="8"/>
      <c r="Q1395" s="8"/>
      <c r="R1395" s="8"/>
      <c r="S1395" s="8"/>
    </row>
    <row r="1396" spans="1:19" ht="18" customHeight="1" x14ac:dyDescent="0.3">
      <c r="A1396" s="8"/>
      <c r="B1396" s="8"/>
      <c r="C1396" s="8"/>
      <c r="D1396" s="8"/>
      <c r="E1396" s="8"/>
      <c r="F1396" s="8"/>
      <c r="G1396" s="8"/>
      <c r="H1396" s="8"/>
      <c r="I1396" s="8"/>
      <c r="J1396" s="8"/>
      <c r="K1396" s="8"/>
      <c r="L1396" s="8"/>
      <c r="M1396" s="8"/>
      <c r="N1396" s="8"/>
      <c r="O1396" s="8"/>
      <c r="P1396" s="8"/>
      <c r="Q1396" s="8"/>
      <c r="R1396" s="8"/>
      <c r="S1396" s="8"/>
    </row>
    <row r="1397" spans="1:19" ht="18" customHeight="1" x14ac:dyDescent="0.3">
      <c r="A1397" s="8"/>
      <c r="B1397" s="8"/>
      <c r="C1397" s="8"/>
      <c r="D1397" s="8"/>
      <c r="E1397" s="8"/>
      <c r="F1397" s="8"/>
      <c r="G1397" s="8"/>
      <c r="H1397" s="8"/>
      <c r="I1397" s="8"/>
      <c r="J1397" s="8"/>
      <c r="K1397" s="8"/>
      <c r="L1397" s="8"/>
      <c r="M1397" s="8"/>
      <c r="N1397" s="8"/>
      <c r="O1397" s="8"/>
      <c r="P1397" s="8"/>
      <c r="Q1397" s="8"/>
      <c r="R1397" s="8"/>
      <c r="S1397" s="8"/>
    </row>
    <row r="1398" spans="1:19" ht="18" customHeight="1" x14ac:dyDescent="0.3">
      <c r="A1398" s="8"/>
      <c r="B1398" s="8"/>
      <c r="C1398" s="8"/>
      <c r="D1398" s="8"/>
      <c r="E1398" s="8"/>
      <c r="F1398" s="8"/>
      <c r="G1398" s="8"/>
      <c r="H1398" s="8"/>
      <c r="I1398" s="8"/>
      <c r="J1398" s="8"/>
      <c r="K1398" s="8"/>
      <c r="L1398" s="8"/>
      <c r="M1398" s="8"/>
      <c r="N1398" s="8"/>
      <c r="O1398" s="8"/>
      <c r="P1398" s="8"/>
      <c r="Q1398" s="8"/>
      <c r="R1398" s="8"/>
      <c r="S1398" s="8"/>
    </row>
    <row r="1399" spans="1:19" ht="18" customHeight="1" x14ac:dyDescent="0.3">
      <c r="A1399" s="8"/>
      <c r="B1399" s="8"/>
      <c r="C1399" s="8"/>
      <c r="D1399" s="8"/>
      <c r="E1399" s="8"/>
      <c r="F1399" s="8"/>
      <c r="G1399" s="8"/>
      <c r="H1399" s="8"/>
      <c r="I1399" s="8"/>
      <c r="J1399" s="8"/>
      <c r="K1399" s="8"/>
      <c r="L1399" s="8"/>
      <c r="M1399" s="8"/>
      <c r="N1399" s="8"/>
      <c r="O1399" s="8"/>
      <c r="P1399" s="8"/>
      <c r="Q1399" s="8"/>
      <c r="R1399" s="8"/>
      <c r="S1399" s="8"/>
    </row>
    <row r="1400" spans="1:19" ht="18" customHeight="1" x14ac:dyDescent="0.3">
      <c r="A1400" s="8"/>
      <c r="B1400" s="8"/>
      <c r="C1400" s="8"/>
      <c r="D1400" s="8"/>
      <c r="E1400" s="8"/>
      <c r="F1400" s="8"/>
      <c r="G1400" s="8"/>
      <c r="H1400" s="8"/>
      <c r="I1400" s="8"/>
      <c r="J1400" s="8"/>
      <c r="K1400" s="8"/>
      <c r="L1400" s="8"/>
      <c r="M1400" s="8"/>
      <c r="N1400" s="8"/>
      <c r="O1400" s="8"/>
      <c r="P1400" s="8"/>
      <c r="Q1400" s="8"/>
      <c r="R1400" s="8"/>
      <c r="S1400" s="8"/>
    </row>
    <row r="1401" spans="1:19" ht="18" customHeight="1" x14ac:dyDescent="0.3">
      <c r="A1401" s="8"/>
      <c r="B1401" s="8"/>
      <c r="C1401" s="8"/>
      <c r="D1401" s="8"/>
      <c r="E1401" s="8"/>
      <c r="F1401" s="8"/>
      <c r="G1401" s="8"/>
      <c r="H1401" s="8"/>
      <c r="I1401" s="8"/>
      <c r="J1401" s="8"/>
      <c r="K1401" s="8"/>
      <c r="L1401" s="8"/>
      <c r="M1401" s="8"/>
      <c r="N1401" s="8"/>
      <c r="O1401" s="8"/>
      <c r="P1401" s="8"/>
      <c r="Q1401" s="8"/>
      <c r="R1401" s="8"/>
      <c r="S1401" s="8"/>
    </row>
    <row r="1402" spans="1:19" ht="18" customHeight="1" x14ac:dyDescent="0.3">
      <c r="A1402" s="8"/>
      <c r="B1402" s="8"/>
      <c r="C1402" s="8"/>
      <c r="D1402" s="8"/>
      <c r="E1402" s="8"/>
      <c r="F1402" s="8"/>
      <c r="G1402" s="8"/>
      <c r="H1402" s="8"/>
      <c r="I1402" s="8"/>
      <c r="J1402" s="8"/>
      <c r="K1402" s="8"/>
      <c r="L1402" s="8"/>
      <c r="M1402" s="8"/>
      <c r="N1402" s="8"/>
      <c r="O1402" s="8"/>
      <c r="P1402" s="8"/>
      <c r="Q1402" s="8"/>
      <c r="R1402" s="8"/>
      <c r="S1402" s="8"/>
    </row>
    <row r="1403" spans="1:19" ht="18" customHeight="1" x14ac:dyDescent="0.3">
      <c r="A1403" s="8"/>
      <c r="B1403" s="8"/>
      <c r="C1403" s="8"/>
      <c r="D1403" s="8"/>
      <c r="E1403" s="8"/>
      <c r="F1403" s="8"/>
      <c r="G1403" s="8"/>
      <c r="H1403" s="8"/>
      <c r="I1403" s="8"/>
      <c r="J1403" s="8"/>
      <c r="K1403" s="8"/>
      <c r="L1403" s="8"/>
      <c r="M1403" s="8"/>
      <c r="N1403" s="8"/>
      <c r="O1403" s="8"/>
      <c r="P1403" s="8"/>
      <c r="Q1403" s="8"/>
      <c r="R1403" s="8"/>
      <c r="S1403" s="8"/>
    </row>
    <row r="1404" spans="1:19" ht="18" customHeight="1" x14ac:dyDescent="0.3">
      <c r="A1404" s="8"/>
      <c r="B1404" s="8"/>
      <c r="C1404" s="8"/>
      <c r="D1404" s="8"/>
      <c r="E1404" s="8"/>
      <c r="F1404" s="8"/>
      <c r="G1404" s="8"/>
      <c r="H1404" s="8"/>
      <c r="I1404" s="8"/>
      <c r="J1404" s="8"/>
      <c r="K1404" s="8"/>
      <c r="L1404" s="8"/>
      <c r="M1404" s="8"/>
      <c r="N1404" s="8"/>
      <c r="O1404" s="8"/>
      <c r="P1404" s="8"/>
      <c r="Q1404" s="8"/>
      <c r="R1404" s="8"/>
      <c r="S1404" s="8"/>
    </row>
    <row r="1405" spans="1:19" ht="18" customHeight="1" x14ac:dyDescent="0.3">
      <c r="A1405" s="8"/>
      <c r="B1405" s="8"/>
      <c r="C1405" s="8"/>
      <c r="D1405" s="8"/>
      <c r="E1405" s="8"/>
      <c r="F1405" s="8"/>
      <c r="G1405" s="8"/>
      <c r="H1405" s="8"/>
      <c r="I1405" s="8"/>
      <c r="J1405" s="8"/>
      <c r="K1405" s="8"/>
      <c r="L1405" s="8"/>
      <c r="M1405" s="8"/>
      <c r="N1405" s="8"/>
      <c r="O1405" s="8"/>
      <c r="P1405" s="8"/>
      <c r="Q1405" s="8"/>
      <c r="R1405" s="8"/>
      <c r="S1405" s="8"/>
    </row>
    <row r="1406" spans="1:19" ht="18" customHeight="1" x14ac:dyDescent="0.3">
      <c r="A1406" s="8"/>
      <c r="B1406" s="8"/>
      <c r="C1406" s="8"/>
      <c r="D1406" s="8"/>
      <c r="E1406" s="8"/>
      <c r="F1406" s="8"/>
      <c r="G1406" s="8"/>
      <c r="H1406" s="8"/>
      <c r="I1406" s="8"/>
      <c r="J1406" s="8"/>
      <c r="K1406" s="8"/>
      <c r="L1406" s="8"/>
      <c r="M1406" s="8"/>
      <c r="N1406" s="8"/>
      <c r="O1406" s="8"/>
      <c r="P1406" s="8"/>
      <c r="Q1406" s="8"/>
      <c r="R1406" s="8"/>
      <c r="S1406" s="8"/>
    </row>
    <row r="1407" spans="1:19" ht="18" customHeight="1" x14ac:dyDescent="0.3">
      <c r="A1407" s="8"/>
      <c r="B1407" s="8"/>
      <c r="C1407" s="8"/>
      <c r="D1407" s="8"/>
      <c r="E1407" s="8"/>
      <c r="F1407" s="8"/>
      <c r="G1407" s="8"/>
      <c r="H1407" s="8"/>
      <c r="I1407" s="8"/>
      <c r="J1407" s="8"/>
      <c r="K1407" s="8"/>
      <c r="L1407" s="8"/>
      <c r="M1407" s="8"/>
      <c r="N1407" s="8"/>
      <c r="O1407" s="8"/>
      <c r="P1407" s="8"/>
      <c r="Q1407" s="8"/>
      <c r="R1407" s="8"/>
      <c r="S1407" s="8"/>
    </row>
    <row r="1408" spans="1:19" ht="18" customHeight="1" x14ac:dyDescent="0.3">
      <c r="A1408" s="8"/>
      <c r="B1408" s="8"/>
      <c r="C1408" s="8"/>
      <c r="D1408" s="8"/>
      <c r="E1408" s="8"/>
      <c r="F1408" s="8"/>
      <c r="G1408" s="8"/>
      <c r="H1408" s="8"/>
      <c r="I1408" s="8"/>
      <c r="J1408" s="8"/>
      <c r="K1408" s="8"/>
      <c r="L1408" s="8"/>
      <c r="M1408" s="8"/>
      <c r="N1408" s="8"/>
      <c r="O1408" s="8"/>
      <c r="P1408" s="8"/>
      <c r="Q1408" s="8"/>
      <c r="R1408" s="8"/>
      <c r="S1408" s="8"/>
    </row>
    <row r="1409" spans="1:19" ht="18" customHeight="1" x14ac:dyDescent="0.3">
      <c r="A1409" s="8"/>
      <c r="B1409" s="8"/>
      <c r="C1409" s="8"/>
      <c r="D1409" s="8"/>
      <c r="E1409" s="8"/>
      <c r="F1409" s="8"/>
      <c r="G1409" s="8"/>
      <c r="H1409" s="8"/>
      <c r="I1409" s="8"/>
      <c r="J1409" s="8"/>
      <c r="K1409" s="8"/>
      <c r="L1409" s="8"/>
      <c r="M1409" s="8"/>
      <c r="N1409" s="8"/>
      <c r="O1409" s="8"/>
      <c r="P1409" s="8"/>
      <c r="Q1409" s="8"/>
      <c r="R1409" s="8"/>
      <c r="S1409" s="8"/>
    </row>
    <row r="1410" spans="1:19" ht="18" customHeight="1" x14ac:dyDescent="0.3">
      <c r="A1410" s="8"/>
      <c r="B1410" s="8"/>
      <c r="C1410" s="8"/>
      <c r="D1410" s="8"/>
      <c r="E1410" s="8"/>
      <c r="F1410" s="8"/>
      <c r="G1410" s="8"/>
      <c r="H1410" s="8"/>
      <c r="I1410" s="8"/>
      <c r="J1410" s="8"/>
      <c r="K1410" s="8"/>
      <c r="L1410" s="8"/>
      <c r="M1410" s="8"/>
      <c r="N1410" s="8"/>
      <c r="O1410" s="8"/>
      <c r="P1410" s="8"/>
      <c r="Q1410" s="8"/>
      <c r="R1410" s="8"/>
      <c r="S1410" s="8"/>
    </row>
    <row r="1411" spans="1:19" ht="18" customHeight="1" x14ac:dyDescent="0.3">
      <c r="A1411" s="8"/>
      <c r="B1411" s="8"/>
      <c r="C1411" s="8"/>
      <c r="D1411" s="8"/>
      <c r="E1411" s="8"/>
      <c r="F1411" s="8"/>
      <c r="G1411" s="8"/>
      <c r="H1411" s="8"/>
      <c r="I1411" s="8"/>
      <c r="J1411" s="8"/>
      <c r="K1411" s="8"/>
      <c r="L1411" s="8"/>
      <c r="M1411" s="8"/>
      <c r="N1411" s="8"/>
      <c r="O1411" s="8"/>
      <c r="P1411" s="8"/>
      <c r="Q1411" s="8"/>
      <c r="R1411" s="8"/>
      <c r="S1411" s="8"/>
    </row>
    <row r="1412" spans="1:19" ht="18" customHeight="1" x14ac:dyDescent="0.3">
      <c r="A1412" s="8"/>
      <c r="B1412" s="8"/>
      <c r="C1412" s="8"/>
      <c r="D1412" s="8"/>
      <c r="E1412" s="8"/>
      <c r="F1412" s="8"/>
      <c r="G1412" s="8"/>
      <c r="H1412" s="8"/>
      <c r="I1412" s="8"/>
      <c r="J1412" s="8"/>
      <c r="K1412" s="8"/>
      <c r="L1412" s="8"/>
      <c r="M1412" s="8"/>
      <c r="N1412" s="8"/>
      <c r="O1412" s="8"/>
      <c r="P1412" s="8"/>
      <c r="Q1412" s="8"/>
      <c r="R1412" s="8"/>
      <c r="S1412" s="8"/>
    </row>
    <row r="1413" spans="1:19" ht="18" customHeight="1" x14ac:dyDescent="0.3">
      <c r="A1413" s="8"/>
      <c r="B1413" s="8"/>
      <c r="C1413" s="8"/>
      <c r="D1413" s="8"/>
      <c r="E1413" s="8"/>
      <c r="F1413" s="8"/>
      <c r="G1413" s="8"/>
      <c r="H1413" s="8"/>
      <c r="I1413" s="8"/>
      <c r="J1413" s="8"/>
      <c r="K1413" s="8"/>
      <c r="L1413" s="8"/>
      <c r="M1413" s="8"/>
      <c r="N1413" s="8"/>
      <c r="O1413" s="8"/>
      <c r="P1413" s="8"/>
      <c r="Q1413" s="8"/>
      <c r="R1413" s="8"/>
      <c r="S1413" s="8"/>
    </row>
    <row r="1414" spans="1:19" ht="18" customHeight="1" x14ac:dyDescent="0.3">
      <c r="A1414" s="8"/>
      <c r="B1414" s="8"/>
      <c r="C1414" s="8"/>
      <c r="D1414" s="8"/>
      <c r="E1414" s="8"/>
      <c r="F1414" s="8"/>
      <c r="G1414" s="8"/>
      <c r="H1414" s="8"/>
      <c r="I1414" s="8"/>
      <c r="J1414" s="8"/>
      <c r="K1414" s="8"/>
      <c r="L1414" s="8"/>
      <c r="M1414" s="8"/>
      <c r="N1414" s="8"/>
      <c r="O1414" s="8"/>
      <c r="P1414" s="8"/>
      <c r="Q1414" s="8"/>
      <c r="R1414" s="8"/>
      <c r="S1414" s="8"/>
    </row>
    <row r="1415" spans="1:19" ht="18" customHeight="1" x14ac:dyDescent="0.3">
      <c r="A1415" s="8"/>
      <c r="B1415" s="8"/>
      <c r="C1415" s="8"/>
      <c r="D1415" s="8"/>
      <c r="E1415" s="8"/>
      <c r="F1415" s="8"/>
      <c r="G1415" s="8"/>
      <c r="H1415" s="8"/>
      <c r="I1415" s="8"/>
      <c r="J1415" s="8"/>
      <c r="K1415" s="8"/>
      <c r="L1415" s="8"/>
      <c r="M1415" s="8"/>
      <c r="N1415" s="8"/>
      <c r="O1415" s="8"/>
      <c r="P1415" s="8"/>
      <c r="Q1415" s="8"/>
      <c r="R1415" s="8"/>
      <c r="S1415" s="8"/>
    </row>
    <row r="1416" spans="1:19" ht="18" customHeight="1" x14ac:dyDescent="0.3">
      <c r="A1416" s="8"/>
      <c r="B1416" s="8"/>
      <c r="C1416" s="8"/>
      <c r="D1416" s="8"/>
      <c r="E1416" s="8"/>
      <c r="F1416" s="8"/>
      <c r="G1416" s="8"/>
      <c r="H1416" s="8"/>
      <c r="I1416" s="8"/>
      <c r="J1416" s="8"/>
      <c r="K1416" s="8"/>
      <c r="L1416" s="8"/>
      <c r="M1416" s="8"/>
      <c r="N1416" s="8"/>
      <c r="O1416" s="8"/>
      <c r="P1416" s="8"/>
      <c r="Q1416" s="8"/>
      <c r="R1416" s="8"/>
      <c r="S1416" s="8"/>
    </row>
    <row r="1417" spans="1:19" ht="18" customHeight="1" x14ac:dyDescent="0.3">
      <c r="A1417" s="8"/>
      <c r="B1417" s="8"/>
      <c r="C1417" s="8"/>
      <c r="D1417" s="8"/>
      <c r="E1417" s="8"/>
      <c r="F1417" s="8"/>
      <c r="G1417" s="8"/>
      <c r="H1417" s="8"/>
      <c r="I1417" s="8"/>
      <c r="J1417" s="8"/>
      <c r="K1417" s="8"/>
      <c r="L1417" s="8"/>
      <c r="M1417" s="8"/>
      <c r="N1417" s="8"/>
      <c r="O1417" s="8"/>
      <c r="P1417" s="8"/>
      <c r="Q1417" s="8"/>
      <c r="R1417" s="8"/>
      <c r="S1417" s="8"/>
    </row>
    <row r="1418" spans="1:19" ht="18" customHeight="1" x14ac:dyDescent="0.3">
      <c r="A1418" s="8"/>
      <c r="B1418" s="8"/>
      <c r="C1418" s="8"/>
      <c r="D1418" s="8"/>
      <c r="E1418" s="8"/>
      <c r="F1418" s="8"/>
      <c r="G1418" s="8"/>
      <c r="H1418" s="8"/>
      <c r="I1418" s="8"/>
      <c r="J1418" s="8"/>
      <c r="K1418" s="8"/>
      <c r="L1418" s="8"/>
      <c r="M1418" s="8"/>
      <c r="N1418" s="8"/>
      <c r="O1418" s="8"/>
      <c r="P1418" s="8"/>
      <c r="Q1418" s="8"/>
      <c r="R1418" s="8"/>
      <c r="S1418" s="8"/>
    </row>
    <row r="1419" spans="1:19" ht="18" customHeight="1" x14ac:dyDescent="0.3">
      <c r="A1419" s="8"/>
      <c r="B1419" s="8"/>
      <c r="C1419" s="8"/>
      <c r="D1419" s="8"/>
      <c r="E1419" s="8"/>
      <c r="F1419" s="8"/>
      <c r="G1419" s="8"/>
      <c r="H1419" s="8"/>
      <c r="I1419" s="8"/>
      <c r="J1419" s="8"/>
      <c r="K1419" s="8"/>
      <c r="L1419" s="8"/>
      <c r="M1419" s="8"/>
      <c r="N1419" s="8"/>
      <c r="O1419" s="8"/>
      <c r="P1419" s="8"/>
      <c r="Q1419" s="8"/>
      <c r="R1419" s="8"/>
      <c r="S1419" s="8"/>
    </row>
    <row r="1420" spans="1:19" ht="18" customHeight="1" x14ac:dyDescent="0.3">
      <c r="A1420" s="8"/>
      <c r="B1420" s="8"/>
      <c r="C1420" s="8"/>
      <c r="D1420" s="8"/>
      <c r="E1420" s="8"/>
      <c r="F1420" s="8"/>
      <c r="G1420" s="8"/>
      <c r="H1420" s="8"/>
      <c r="I1420" s="8"/>
      <c r="J1420" s="8"/>
      <c r="K1420" s="8"/>
      <c r="L1420" s="8"/>
      <c r="M1420" s="8"/>
      <c r="N1420" s="8"/>
      <c r="O1420" s="8"/>
      <c r="P1420" s="8"/>
      <c r="Q1420" s="8"/>
      <c r="R1420" s="8"/>
      <c r="S1420" s="8"/>
    </row>
    <row r="1421" spans="1:19" ht="18" customHeight="1" x14ac:dyDescent="0.3">
      <c r="A1421" s="8"/>
      <c r="B1421" s="8"/>
      <c r="C1421" s="8"/>
      <c r="D1421" s="8"/>
      <c r="E1421" s="8"/>
      <c r="F1421" s="8"/>
      <c r="G1421" s="8"/>
      <c r="H1421" s="8"/>
      <c r="I1421" s="8"/>
      <c r="J1421" s="8"/>
      <c r="K1421" s="8"/>
      <c r="L1421" s="8"/>
      <c r="M1421" s="8"/>
      <c r="N1421" s="8"/>
      <c r="O1421" s="8"/>
      <c r="P1421" s="8"/>
      <c r="Q1421" s="8"/>
      <c r="R1421" s="8"/>
      <c r="S1421" s="8"/>
    </row>
    <row r="1422" spans="1:19" ht="18" customHeight="1" x14ac:dyDescent="0.3">
      <c r="A1422" s="8"/>
      <c r="B1422" s="8"/>
      <c r="C1422" s="8"/>
      <c r="D1422" s="8"/>
      <c r="E1422" s="8"/>
      <c r="F1422" s="8"/>
      <c r="G1422" s="8"/>
      <c r="H1422" s="8"/>
      <c r="I1422" s="8"/>
      <c r="J1422" s="8"/>
      <c r="K1422" s="8"/>
      <c r="L1422" s="8"/>
      <c r="M1422" s="8"/>
      <c r="N1422" s="8"/>
      <c r="O1422" s="8"/>
      <c r="P1422" s="8"/>
      <c r="Q1422" s="8"/>
      <c r="R1422" s="8"/>
      <c r="S1422" s="8"/>
    </row>
    <row r="1423" spans="1:19" ht="18" customHeight="1" x14ac:dyDescent="0.3">
      <c r="A1423" s="8"/>
      <c r="B1423" s="8"/>
      <c r="C1423" s="8"/>
      <c r="D1423" s="8"/>
      <c r="E1423" s="8"/>
      <c r="F1423" s="8"/>
      <c r="G1423" s="8"/>
      <c r="H1423" s="8"/>
      <c r="I1423" s="8"/>
      <c r="J1423" s="8"/>
      <c r="K1423" s="8"/>
      <c r="L1423" s="8"/>
      <c r="M1423" s="8"/>
      <c r="N1423" s="8"/>
      <c r="O1423" s="8"/>
      <c r="P1423" s="8"/>
      <c r="Q1423" s="8"/>
      <c r="R1423" s="8"/>
      <c r="S1423" s="8"/>
    </row>
    <row r="1424" spans="1:19" ht="18" customHeight="1" x14ac:dyDescent="0.3">
      <c r="A1424" s="8"/>
      <c r="B1424" s="8"/>
      <c r="C1424" s="8"/>
      <c r="D1424" s="8"/>
      <c r="E1424" s="8"/>
      <c r="F1424" s="8"/>
      <c r="G1424" s="8"/>
      <c r="H1424" s="8"/>
      <c r="I1424" s="8"/>
      <c r="J1424" s="8"/>
      <c r="K1424" s="8"/>
      <c r="L1424" s="8"/>
      <c r="M1424" s="8"/>
      <c r="N1424" s="8"/>
      <c r="O1424" s="8"/>
      <c r="P1424" s="8"/>
      <c r="Q1424" s="8"/>
      <c r="R1424" s="8"/>
      <c r="S1424" s="8"/>
    </row>
    <row r="1425" spans="1:19" ht="18" customHeight="1" x14ac:dyDescent="0.3">
      <c r="A1425" s="8"/>
      <c r="B1425" s="8"/>
      <c r="C1425" s="8"/>
      <c r="D1425" s="8"/>
      <c r="E1425" s="8"/>
      <c r="F1425" s="8"/>
      <c r="G1425" s="8"/>
      <c r="H1425" s="8"/>
      <c r="I1425" s="8"/>
      <c r="J1425" s="8"/>
      <c r="K1425" s="8"/>
      <c r="L1425" s="8"/>
      <c r="M1425" s="8"/>
      <c r="N1425" s="8"/>
      <c r="O1425" s="8"/>
      <c r="P1425" s="8"/>
      <c r="Q1425" s="8"/>
      <c r="R1425" s="8"/>
      <c r="S1425" s="8"/>
    </row>
    <row r="1426" spans="1:19" ht="18" customHeight="1" x14ac:dyDescent="0.3">
      <c r="A1426" s="8"/>
      <c r="B1426" s="8"/>
      <c r="C1426" s="8"/>
      <c r="D1426" s="8"/>
      <c r="E1426" s="8"/>
      <c r="F1426" s="8"/>
      <c r="G1426" s="8"/>
      <c r="H1426" s="8"/>
      <c r="I1426" s="8"/>
      <c r="J1426" s="8"/>
      <c r="K1426" s="8"/>
      <c r="L1426" s="8"/>
      <c r="M1426" s="8"/>
      <c r="N1426" s="8"/>
      <c r="O1426" s="8"/>
      <c r="P1426" s="8"/>
      <c r="Q1426" s="8"/>
      <c r="R1426" s="8"/>
      <c r="S1426" s="8"/>
    </row>
    <row r="1427" spans="1:19" ht="18" customHeight="1" x14ac:dyDescent="0.3">
      <c r="A1427" s="8"/>
      <c r="B1427" s="8"/>
      <c r="C1427" s="8"/>
      <c r="D1427" s="8"/>
      <c r="E1427" s="8"/>
      <c r="F1427" s="8"/>
      <c r="G1427" s="8"/>
      <c r="H1427" s="8"/>
      <c r="I1427" s="8"/>
      <c r="J1427" s="8"/>
      <c r="K1427" s="8"/>
      <c r="L1427" s="8"/>
      <c r="M1427" s="8"/>
      <c r="N1427" s="8"/>
      <c r="O1427" s="8"/>
      <c r="P1427" s="8"/>
      <c r="Q1427" s="8"/>
      <c r="R1427" s="8"/>
      <c r="S1427" s="8"/>
    </row>
    <row r="1428" spans="1:19" ht="18" customHeight="1" x14ac:dyDescent="0.3">
      <c r="A1428" s="8"/>
      <c r="B1428" s="8"/>
      <c r="C1428" s="8"/>
      <c r="D1428" s="8"/>
      <c r="E1428" s="8"/>
      <c r="F1428" s="8"/>
      <c r="G1428" s="8"/>
      <c r="H1428" s="8"/>
      <c r="I1428" s="8"/>
      <c r="J1428" s="8"/>
      <c r="K1428" s="8"/>
      <c r="L1428" s="8"/>
      <c r="M1428" s="8"/>
      <c r="N1428" s="8"/>
      <c r="O1428" s="8"/>
      <c r="P1428" s="8"/>
      <c r="Q1428" s="8"/>
      <c r="R1428" s="8"/>
      <c r="S1428" s="8"/>
    </row>
    <row r="1429" spans="1:19" ht="18" customHeight="1" x14ac:dyDescent="0.3">
      <c r="A1429" s="8"/>
      <c r="B1429" s="8"/>
      <c r="C1429" s="8"/>
      <c r="D1429" s="8"/>
      <c r="E1429" s="8"/>
      <c r="F1429" s="8"/>
      <c r="G1429" s="8"/>
      <c r="H1429" s="8"/>
      <c r="I1429" s="8"/>
      <c r="J1429" s="8"/>
      <c r="K1429" s="8"/>
      <c r="L1429" s="8"/>
      <c r="M1429" s="8"/>
      <c r="N1429" s="8"/>
      <c r="O1429" s="8"/>
      <c r="P1429" s="8"/>
      <c r="Q1429" s="8"/>
      <c r="R1429" s="8"/>
      <c r="S1429" s="8"/>
    </row>
    <row r="1430" spans="1:19" ht="18" customHeight="1" x14ac:dyDescent="0.3">
      <c r="A1430" s="8"/>
      <c r="B1430" s="8"/>
      <c r="C1430" s="8"/>
      <c r="D1430" s="8"/>
      <c r="E1430" s="8"/>
      <c r="F1430" s="8"/>
      <c r="G1430" s="8"/>
      <c r="H1430" s="8"/>
      <c r="I1430" s="8"/>
      <c r="J1430" s="8"/>
      <c r="K1430" s="8"/>
      <c r="L1430" s="8"/>
      <c r="M1430" s="8"/>
      <c r="N1430" s="8"/>
      <c r="O1430" s="8"/>
      <c r="P1430" s="8"/>
      <c r="Q1430" s="8"/>
      <c r="R1430" s="8"/>
      <c r="S1430" s="8"/>
    </row>
    <row r="1431" spans="1:19" ht="18" customHeight="1" x14ac:dyDescent="0.3">
      <c r="A1431" s="8"/>
      <c r="B1431" s="8"/>
      <c r="C1431" s="8"/>
      <c r="D1431" s="8"/>
      <c r="E1431" s="8"/>
      <c r="F1431" s="8"/>
      <c r="G1431" s="8"/>
      <c r="H1431" s="8"/>
      <c r="I1431" s="8"/>
      <c r="J1431" s="8"/>
      <c r="K1431" s="8"/>
      <c r="L1431" s="8"/>
      <c r="M1431" s="8"/>
      <c r="N1431" s="8"/>
      <c r="O1431" s="8"/>
      <c r="P1431" s="8"/>
      <c r="Q1431" s="8"/>
      <c r="R1431" s="8"/>
      <c r="S1431" s="8"/>
    </row>
    <row r="1432" spans="1:19" ht="18" customHeight="1" x14ac:dyDescent="0.3">
      <c r="A1432" s="8"/>
      <c r="B1432" s="8"/>
      <c r="C1432" s="8"/>
      <c r="D1432" s="8"/>
      <c r="E1432" s="8"/>
      <c r="F1432" s="8"/>
      <c r="G1432" s="8"/>
      <c r="H1432" s="8"/>
      <c r="I1432" s="8"/>
      <c r="J1432" s="8"/>
      <c r="K1432" s="8"/>
      <c r="L1432" s="8"/>
      <c r="M1432" s="8"/>
      <c r="N1432" s="8"/>
      <c r="O1432" s="8"/>
      <c r="P1432" s="8"/>
      <c r="Q1432" s="8"/>
      <c r="R1432" s="8"/>
      <c r="S1432" s="8"/>
    </row>
    <row r="1433" spans="1:19" ht="18" customHeight="1" x14ac:dyDescent="0.3">
      <c r="A1433" s="8"/>
      <c r="B1433" s="8"/>
      <c r="C1433" s="8"/>
      <c r="D1433" s="8"/>
      <c r="E1433" s="8"/>
      <c r="F1433" s="8"/>
      <c r="G1433" s="8"/>
      <c r="H1433" s="8"/>
      <c r="I1433" s="8"/>
      <c r="J1433" s="8"/>
      <c r="K1433" s="8"/>
      <c r="L1433" s="8"/>
      <c r="M1433" s="8"/>
      <c r="N1433" s="8"/>
      <c r="O1433" s="8"/>
      <c r="P1433" s="8"/>
      <c r="Q1433" s="8"/>
      <c r="R1433" s="8"/>
      <c r="S1433" s="8"/>
    </row>
    <row r="1434" spans="1:19" ht="18" customHeight="1" x14ac:dyDescent="0.3">
      <c r="A1434" s="8"/>
      <c r="B1434" s="8"/>
      <c r="C1434" s="8"/>
      <c r="D1434" s="8"/>
      <c r="E1434" s="8"/>
      <c r="F1434" s="8"/>
      <c r="G1434" s="8"/>
      <c r="H1434" s="8"/>
      <c r="I1434" s="8"/>
      <c r="J1434" s="8"/>
      <c r="K1434" s="8"/>
      <c r="L1434" s="8"/>
      <c r="M1434" s="8"/>
      <c r="N1434" s="8"/>
      <c r="O1434" s="8"/>
      <c r="P1434" s="8"/>
      <c r="Q1434" s="8"/>
      <c r="R1434" s="8"/>
      <c r="S1434" s="8"/>
    </row>
    <row r="1435" spans="1:19" ht="18" customHeight="1" x14ac:dyDescent="0.3">
      <c r="A1435" s="8"/>
      <c r="B1435" s="8"/>
      <c r="C1435" s="8"/>
      <c r="D1435" s="8"/>
      <c r="E1435" s="8"/>
      <c r="F1435" s="8"/>
      <c r="G1435" s="8"/>
      <c r="H1435" s="8"/>
      <c r="I1435" s="8"/>
      <c r="J1435" s="8"/>
      <c r="K1435" s="8"/>
      <c r="L1435" s="8"/>
      <c r="M1435" s="8"/>
      <c r="N1435" s="8"/>
      <c r="O1435" s="8"/>
      <c r="P1435" s="8"/>
      <c r="Q1435" s="8"/>
      <c r="R1435" s="8"/>
      <c r="S1435" s="8"/>
    </row>
    <row r="1436" spans="1:19" ht="18" customHeight="1" x14ac:dyDescent="0.3">
      <c r="A1436" s="8"/>
      <c r="B1436" s="8"/>
      <c r="C1436" s="8"/>
      <c r="D1436" s="8"/>
      <c r="E1436" s="8"/>
      <c r="F1436" s="8"/>
      <c r="G1436" s="8"/>
      <c r="H1436" s="8"/>
      <c r="I1436" s="8"/>
      <c r="J1436" s="8"/>
      <c r="K1436" s="8"/>
      <c r="L1436" s="8"/>
      <c r="M1436" s="8"/>
      <c r="N1436" s="8"/>
      <c r="O1436" s="8"/>
      <c r="P1436" s="8"/>
      <c r="Q1436" s="8"/>
      <c r="R1436" s="8"/>
      <c r="S1436" s="8"/>
    </row>
    <row r="1437" spans="1:19" ht="18" customHeight="1" x14ac:dyDescent="0.3">
      <c r="A1437" s="8"/>
      <c r="B1437" s="8"/>
      <c r="C1437" s="8"/>
      <c r="D1437" s="8"/>
      <c r="E1437" s="8"/>
      <c r="F1437" s="8"/>
      <c r="G1437" s="8"/>
      <c r="H1437" s="8"/>
      <c r="I1437" s="8"/>
      <c r="J1437" s="8"/>
      <c r="K1437" s="8"/>
      <c r="L1437" s="8"/>
      <c r="M1437" s="8"/>
      <c r="N1437" s="8"/>
      <c r="O1437" s="8"/>
      <c r="P1437" s="8"/>
      <c r="Q1437" s="8"/>
      <c r="R1437" s="8"/>
      <c r="S1437" s="8"/>
    </row>
    <row r="1438" spans="1:19" ht="18" customHeight="1" x14ac:dyDescent="0.3">
      <c r="A1438" s="8"/>
      <c r="B1438" s="8"/>
      <c r="C1438" s="8"/>
      <c r="D1438" s="8"/>
      <c r="E1438" s="8"/>
      <c r="F1438" s="8"/>
      <c r="G1438" s="8"/>
      <c r="H1438" s="8"/>
      <c r="I1438" s="8"/>
      <c r="J1438" s="8"/>
      <c r="K1438" s="8"/>
      <c r="L1438" s="8"/>
      <c r="M1438" s="8"/>
      <c r="N1438" s="8"/>
      <c r="O1438" s="8"/>
      <c r="P1438" s="8"/>
      <c r="Q1438" s="8"/>
      <c r="R1438" s="8"/>
      <c r="S1438" s="8"/>
    </row>
    <row r="1439" spans="1:19" ht="18" customHeight="1" x14ac:dyDescent="0.3">
      <c r="A1439" s="8"/>
      <c r="B1439" s="8"/>
      <c r="C1439" s="8"/>
      <c r="D1439" s="8"/>
      <c r="E1439" s="8"/>
      <c r="F1439" s="8"/>
      <c r="G1439" s="8"/>
      <c r="H1439" s="8"/>
      <c r="I1439" s="8"/>
      <c r="J1439" s="8"/>
      <c r="K1439" s="8"/>
      <c r="L1439" s="8"/>
      <c r="M1439" s="8"/>
      <c r="N1439" s="8"/>
      <c r="O1439" s="8"/>
      <c r="P1439" s="8"/>
      <c r="Q1439" s="8"/>
      <c r="R1439" s="8"/>
      <c r="S1439" s="8"/>
    </row>
    <row r="1440" spans="1:19" ht="18" customHeight="1" x14ac:dyDescent="0.3">
      <c r="A1440" s="8"/>
      <c r="B1440" s="8"/>
      <c r="C1440" s="8"/>
      <c r="D1440" s="8"/>
      <c r="E1440" s="8"/>
      <c r="F1440" s="8"/>
      <c r="G1440" s="8"/>
      <c r="H1440" s="8"/>
      <c r="I1440" s="8"/>
      <c r="J1440" s="8"/>
      <c r="K1440" s="8"/>
      <c r="L1440" s="8"/>
      <c r="M1440" s="8"/>
      <c r="N1440" s="8"/>
      <c r="O1440" s="8"/>
      <c r="P1440" s="8"/>
      <c r="Q1440" s="8"/>
      <c r="R1440" s="8"/>
      <c r="S1440" s="8"/>
    </row>
    <row r="1441" spans="1:19" ht="18" customHeight="1" x14ac:dyDescent="0.3">
      <c r="A1441" s="8"/>
      <c r="B1441" s="8"/>
      <c r="C1441" s="8"/>
      <c r="D1441" s="8"/>
      <c r="E1441" s="8"/>
      <c r="F1441" s="8"/>
      <c r="G1441" s="8"/>
      <c r="H1441" s="8"/>
      <c r="I1441" s="8"/>
      <c r="J1441" s="8"/>
      <c r="K1441" s="8"/>
      <c r="L1441" s="8"/>
      <c r="M1441" s="8"/>
      <c r="N1441" s="8"/>
      <c r="O1441" s="8"/>
      <c r="P1441" s="8"/>
      <c r="Q1441" s="8"/>
      <c r="R1441" s="8"/>
      <c r="S1441" s="8"/>
    </row>
    <row r="1442" spans="1:19" ht="18" customHeight="1" x14ac:dyDescent="0.3">
      <c r="A1442" s="8"/>
      <c r="B1442" s="8"/>
      <c r="C1442" s="8"/>
      <c r="D1442" s="8"/>
      <c r="E1442" s="8"/>
      <c r="F1442" s="8"/>
      <c r="G1442" s="8"/>
      <c r="H1442" s="8"/>
      <c r="I1442" s="8"/>
      <c r="J1442" s="8"/>
      <c r="K1442" s="8"/>
      <c r="L1442" s="8"/>
      <c r="M1442" s="8"/>
      <c r="N1442" s="8"/>
      <c r="O1442" s="8"/>
      <c r="P1442" s="8"/>
      <c r="Q1442" s="8"/>
      <c r="R1442" s="8"/>
      <c r="S1442" s="8"/>
    </row>
    <row r="1443" spans="1:19" ht="18" customHeight="1" x14ac:dyDescent="0.3">
      <c r="A1443" s="8"/>
      <c r="B1443" s="8"/>
      <c r="C1443" s="8"/>
      <c r="D1443" s="8"/>
      <c r="E1443" s="8"/>
      <c r="F1443" s="8"/>
      <c r="G1443" s="8"/>
      <c r="H1443" s="8"/>
      <c r="I1443" s="8"/>
      <c r="J1443" s="8"/>
      <c r="K1443" s="8"/>
      <c r="L1443" s="8"/>
      <c r="M1443" s="8"/>
      <c r="N1443" s="8"/>
      <c r="O1443" s="8"/>
      <c r="P1443" s="8"/>
      <c r="Q1443" s="8"/>
      <c r="R1443" s="8"/>
      <c r="S1443" s="8"/>
    </row>
    <row r="1444" spans="1:19" ht="18" customHeight="1" x14ac:dyDescent="0.3">
      <c r="A1444" s="8"/>
      <c r="B1444" s="8"/>
      <c r="C1444" s="8"/>
      <c r="D1444" s="8"/>
      <c r="E1444" s="8"/>
      <c r="F1444" s="8"/>
      <c r="G1444" s="8"/>
      <c r="H1444" s="8"/>
      <c r="I1444" s="8"/>
      <c r="J1444" s="8"/>
      <c r="K1444" s="8"/>
      <c r="L1444" s="8"/>
      <c r="M1444" s="8"/>
      <c r="N1444" s="8"/>
      <c r="O1444" s="8"/>
      <c r="P1444" s="8"/>
      <c r="Q1444" s="8"/>
      <c r="R1444" s="8"/>
      <c r="S1444" s="8"/>
    </row>
    <row r="1445" spans="1:19" ht="18" customHeight="1" x14ac:dyDescent="0.3">
      <c r="A1445" s="8"/>
      <c r="B1445" s="8"/>
      <c r="C1445" s="8"/>
      <c r="D1445" s="8"/>
      <c r="E1445" s="8"/>
      <c r="F1445" s="8"/>
      <c r="G1445" s="8"/>
      <c r="H1445" s="8"/>
      <c r="I1445" s="8"/>
      <c r="J1445" s="8"/>
      <c r="K1445" s="8"/>
      <c r="L1445" s="8"/>
      <c r="M1445" s="8"/>
      <c r="N1445" s="8"/>
      <c r="O1445" s="8"/>
      <c r="P1445" s="8"/>
      <c r="Q1445" s="8"/>
      <c r="R1445" s="8"/>
      <c r="S1445" s="8"/>
    </row>
    <row r="1446" spans="1:19" ht="18" customHeight="1" x14ac:dyDescent="0.3">
      <c r="A1446" s="8"/>
      <c r="B1446" s="8"/>
      <c r="C1446" s="8"/>
      <c r="D1446" s="8"/>
      <c r="E1446" s="8"/>
      <c r="F1446" s="8"/>
      <c r="G1446" s="8"/>
      <c r="H1446" s="8"/>
      <c r="I1446" s="8"/>
      <c r="J1446" s="8"/>
      <c r="K1446" s="8"/>
      <c r="L1446" s="8"/>
      <c r="M1446" s="8"/>
      <c r="N1446" s="8"/>
      <c r="O1446" s="8"/>
      <c r="P1446" s="8"/>
      <c r="Q1446" s="8"/>
      <c r="R1446" s="8"/>
      <c r="S1446" s="8"/>
    </row>
    <row r="1447" spans="1:19" ht="18" customHeight="1" x14ac:dyDescent="0.3">
      <c r="A1447" s="8"/>
      <c r="B1447" s="8"/>
      <c r="C1447" s="8"/>
      <c r="D1447" s="8"/>
      <c r="E1447" s="8"/>
      <c r="F1447" s="8"/>
      <c r="G1447" s="8"/>
      <c r="H1447" s="8"/>
      <c r="I1447" s="8"/>
      <c r="J1447" s="8"/>
      <c r="K1447" s="8"/>
      <c r="L1447" s="8"/>
      <c r="M1447" s="8"/>
      <c r="N1447" s="8"/>
      <c r="O1447" s="8"/>
      <c r="P1447" s="8"/>
      <c r="Q1447" s="8"/>
      <c r="R1447" s="8"/>
      <c r="S1447" s="8"/>
    </row>
    <row r="1448" spans="1:19" ht="18" customHeight="1" x14ac:dyDescent="0.3">
      <c r="A1448" s="8"/>
      <c r="B1448" s="8"/>
      <c r="C1448" s="8"/>
      <c r="D1448" s="8"/>
      <c r="E1448" s="8"/>
      <c r="F1448" s="8"/>
      <c r="G1448" s="8"/>
      <c r="H1448" s="8"/>
      <c r="I1448" s="8"/>
      <c r="J1448" s="8"/>
      <c r="K1448" s="8"/>
      <c r="L1448" s="8"/>
      <c r="M1448" s="8"/>
      <c r="N1448" s="8"/>
      <c r="O1448" s="8"/>
      <c r="P1448" s="8"/>
      <c r="Q1448" s="8"/>
      <c r="R1448" s="8"/>
      <c r="S1448" s="8"/>
    </row>
    <row r="1449" spans="1:19" ht="18" customHeight="1" x14ac:dyDescent="0.3">
      <c r="A1449" s="8"/>
      <c r="B1449" s="8"/>
      <c r="C1449" s="8"/>
      <c r="D1449" s="8"/>
      <c r="E1449" s="8"/>
      <c r="F1449" s="8"/>
      <c r="G1449" s="8"/>
      <c r="H1449" s="8"/>
      <c r="I1449" s="8"/>
      <c r="J1449" s="8"/>
      <c r="K1449" s="8"/>
      <c r="L1449" s="8"/>
      <c r="M1449" s="8"/>
      <c r="N1449" s="8"/>
      <c r="O1449" s="8"/>
      <c r="P1449" s="8"/>
      <c r="Q1449" s="8"/>
      <c r="R1449" s="8"/>
      <c r="S1449" s="8"/>
    </row>
    <row r="1450" spans="1:19" ht="18" customHeight="1" x14ac:dyDescent="0.3">
      <c r="A1450" s="8"/>
      <c r="B1450" s="8"/>
      <c r="C1450" s="8"/>
      <c r="D1450" s="8"/>
      <c r="E1450" s="8"/>
      <c r="F1450" s="8"/>
      <c r="G1450" s="8"/>
      <c r="H1450" s="8"/>
      <c r="I1450" s="8"/>
      <c r="J1450" s="8"/>
      <c r="K1450" s="8"/>
      <c r="L1450" s="8"/>
      <c r="M1450" s="8"/>
      <c r="N1450" s="8"/>
      <c r="O1450" s="8"/>
      <c r="P1450" s="8"/>
      <c r="Q1450" s="8"/>
      <c r="R1450" s="8"/>
      <c r="S1450" s="8"/>
    </row>
    <row r="1451" spans="1:19" ht="18" customHeight="1" x14ac:dyDescent="0.3">
      <c r="A1451" s="8"/>
      <c r="B1451" s="8"/>
      <c r="C1451" s="8"/>
      <c r="D1451" s="8"/>
      <c r="E1451" s="8"/>
      <c r="F1451" s="8"/>
      <c r="G1451" s="8"/>
      <c r="H1451" s="8"/>
      <c r="I1451" s="8"/>
      <c r="J1451" s="8"/>
      <c r="K1451" s="8"/>
      <c r="L1451" s="8"/>
      <c r="M1451" s="8"/>
      <c r="N1451" s="8"/>
      <c r="O1451" s="8"/>
      <c r="P1451" s="8"/>
      <c r="Q1451" s="8"/>
      <c r="R1451" s="8"/>
      <c r="S1451" s="8"/>
    </row>
    <row r="1452" spans="1:19" ht="18" customHeight="1" x14ac:dyDescent="0.3">
      <c r="A1452" s="8"/>
      <c r="B1452" s="8"/>
      <c r="C1452" s="8"/>
      <c r="D1452" s="8"/>
      <c r="E1452" s="8"/>
      <c r="F1452" s="8"/>
      <c r="G1452" s="8"/>
      <c r="H1452" s="8"/>
      <c r="I1452" s="8"/>
      <c r="J1452" s="8"/>
      <c r="K1452" s="8"/>
      <c r="L1452" s="8"/>
      <c r="M1452" s="8"/>
      <c r="N1452" s="8"/>
      <c r="O1452" s="8"/>
      <c r="P1452" s="8"/>
      <c r="Q1452" s="8"/>
      <c r="R1452" s="8"/>
      <c r="S1452" s="8"/>
    </row>
    <row r="1453" spans="1:19" ht="18" customHeight="1" x14ac:dyDescent="0.3">
      <c r="A1453" s="8"/>
      <c r="B1453" s="8"/>
      <c r="C1453" s="8"/>
      <c r="D1453" s="8"/>
      <c r="E1453" s="8"/>
      <c r="F1453" s="8"/>
      <c r="G1453" s="8"/>
      <c r="H1453" s="8"/>
      <c r="I1453" s="8"/>
      <c r="J1453" s="8"/>
      <c r="K1453" s="8"/>
      <c r="L1453" s="8"/>
      <c r="M1453" s="8"/>
      <c r="N1453" s="8"/>
      <c r="O1453" s="8"/>
      <c r="P1453" s="8"/>
      <c r="Q1453" s="8"/>
      <c r="R1453" s="8"/>
      <c r="S1453" s="8"/>
    </row>
    <row r="1454" spans="1:19" ht="18" customHeight="1" x14ac:dyDescent="0.3">
      <c r="A1454" s="8"/>
      <c r="B1454" s="8"/>
      <c r="C1454" s="8"/>
      <c r="D1454" s="8"/>
      <c r="E1454" s="8"/>
      <c r="F1454" s="8"/>
      <c r="G1454" s="8"/>
      <c r="H1454" s="8"/>
      <c r="I1454" s="8"/>
      <c r="J1454" s="8"/>
      <c r="K1454" s="8"/>
      <c r="L1454" s="8"/>
      <c r="M1454" s="8"/>
      <c r="N1454" s="8"/>
      <c r="O1454" s="8"/>
      <c r="P1454" s="8"/>
      <c r="Q1454" s="8"/>
      <c r="R1454" s="8"/>
      <c r="S1454" s="8"/>
    </row>
    <row r="1455" spans="1:19" ht="18" customHeight="1" x14ac:dyDescent="0.3">
      <c r="A1455" s="8"/>
      <c r="B1455" s="8"/>
      <c r="C1455" s="8"/>
      <c r="D1455" s="8"/>
      <c r="E1455" s="8"/>
      <c r="F1455" s="8"/>
      <c r="G1455" s="8"/>
      <c r="H1455" s="8"/>
      <c r="I1455" s="8"/>
      <c r="J1455" s="8"/>
      <c r="K1455" s="8"/>
      <c r="L1455" s="8"/>
      <c r="M1455" s="8"/>
      <c r="N1455" s="8"/>
      <c r="O1455" s="8"/>
      <c r="P1455" s="8"/>
      <c r="Q1455" s="8"/>
      <c r="R1455" s="8"/>
      <c r="S1455" s="8"/>
    </row>
    <row r="1456" spans="1:19" ht="18" customHeight="1" x14ac:dyDescent="0.3">
      <c r="A1456" s="8"/>
      <c r="B1456" s="8"/>
      <c r="C1456" s="8"/>
      <c r="D1456" s="8"/>
      <c r="E1456" s="8"/>
      <c r="F1456" s="8"/>
      <c r="G1456" s="8"/>
      <c r="H1456" s="8"/>
      <c r="I1456" s="8"/>
      <c r="J1456" s="8"/>
      <c r="K1456" s="8"/>
      <c r="L1456" s="8"/>
      <c r="M1456" s="8"/>
      <c r="N1456" s="8"/>
      <c r="O1456" s="8"/>
      <c r="P1456" s="8"/>
      <c r="Q1456" s="8"/>
      <c r="R1456" s="8"/>
      <c r="S1456" s="8"/>
    </row>
    <row r="1457" spans="1:19" ht="18" customHeight="1" x14ac:dyDescent="0.3">
      <c r="A1457" s="8"/>
      <c r="B1457" s="8"/>
      <c r="C1457" s="8"/>
      <c r="D1457" s="8"/>
      <c r="E1457" s="8"/>
      <c r="F1457" s="8"/>
      <c r="G1457" s="8"/>
      <c r="H1457" s="8"/>
      <c r="I1457" s="8"/>
      <c r="J1457" s="8"/>
      <c r="K1457" s="8"/>
      <c r="L1457" s="8"/>
      <c r="M1457" s="8"/>
      <c r="N1457" s="8"/>
      <c r="O1457" s="8"/>
      <c r="P1457" s="8"/>
      <c r="Q1457" s="8"/>
      <c r="R1457" s="8"/>
      <c r="S1457" s="8"/>
    </row>
    <row r="1458" spans="1:19" ht="18" customHeight="1" x14ac:dyDescent="0.3">
      <c r="A1458" s="8"/>
      <c r="B1458" s="8"/>
      <c r="C1458" s="8"/>
      <c r="D1458" s="8"/>
      <c r="E1458" s="8"/>
      <c r="F1458" s="8"/>
      <c r="G1458" s="8"/>
      <c r="H1458" s="8"/>
      <c r="I1458" s="8"/>
      <c r="J1458" s="8"/>
      <c r="K1458" s="8"/>
      <c r="L1458" s="8"/>
      <c r="M1458" s="8"/>
      <c r="N1458" s="8"/>
      <c r="O1458" s="8"/>
      <c r="P1458" s="8"/>
      <c r="Q1458" s="8"/>
      <c r="R1458" s="8"/>
      <c r="S1458" s="8"/>
    </row>
    <row r="1459" spans="1:19" ht="18" customHeight="1" x14ac:dyDescent="0.3">
      <c r="A1459" s="8"/>
      <c r="B1459" s="8"/>
      <c r="C1459" s="8"/>
      <c r="D1459" s="8"/>
      <c r="E1459" s="8"/>
      <c r="F1459" s="8"/>
      <c r="G1459" s="8"/>
      <c r="H1459" s="8"/>
      <c r="I1459" s="8"/>
      <c r="J1459" s="8"/>
      <c r="K1459" s="8"/>
      <c r="L1459" s="8"/>
      <c r="M1459" s="8"/>
      <c r="N1459" s="8"/>
      <c r="O1459" s="8"/>
      <c r="P1459" s="8"/>
      <c r="Q1459" s="8"/>
      <c r="R1459" s="8"/>
      <c r="S1459" s="8"/>
    </row>
    <row r="1460" spans="1:19" ht="18" customHeight="1" x14ac:dyDescent="0.3">
      <c r="A1460" s="8"/>
      <c r="B1460" s="8"/>
      <c r="C1460" s="8"/>
      <c r="D1460" s="8"/>
      <c r="E1460" s="8"/>
      <c r="F1460" s="8"/>
      <c r="G1460" s="8"/>
      <c r="H1460" s="8"/>
      <c r="I1460" s="8"/>
      <c r="J1460" s="8"/>
      <c r="K1460" s="8"/>
      <c r="L1460" s="8"/>
      <c r="M1460" s="8"/>
      <c r="N1460" s="8"/>
      <c r="O1460" s="8"/>
      <c r="P1460" s="8"/>
      <c r="Q1460" s="8"/>
      <c r="R1460" s="8"/>
      <c r="S1460" s="8"/>
    </row>
    <row r="1461" spans="1:19" ht="18" customHeight="1" x14ac:dyDescent="0.3">
      <c r="A1461" s="8"/>
      <c r="B1461" s="8"/>
      <c r="C1461" s="8"/>
      <c r="D1461" s="8"/>
      <c r="E1461" s="8"/>
      <c r="F1461" s="8"/>
      <c r="G1461" s="8"/>
      <c r="H1461" s="8"/>
      <c r="I1461" s="8"/>
      <c r="J1461" s="8"/>
      <c r="K1461" s="8"/>
      <c r="L1461" s="8"/>
      <c r="M1461" s="8"/>
      <c r="N1461" s="8"/>
      <c r="O1461" s="8"/>
      <c r="P1461" s="8"/>
      <c r="Q1461" s="8"/>
      <c r="R1461" s="8"/>
      <c r="S1461" s="8"/>
    </row>
    <row r="1462" spans="1:19" ht="18" customHeight="1" x14ac:dyDescent="0.3">
      <c r="A1462" s="8"/>
      <c r="B1462" s="8"/>
      <c r="C1462" s="8"/>
      <c r="D1462" s="8"/>
      <c r="E1462" s="8"/>
      <c r="F1462" s="8"/>
      <c r="G1462" s="8"/>
      <c r="H1462" s="8"/>
      <c r="I1462" s="8"/>
      <c r="J1462" s="8"/>
      <c r="K1462" s="8"/>
      <c r="L1462" s="8"/>
      <c r="M1462" s="8"/>
      <c r="N1462" s="8"/>
      <c r="O1462" s="8"/>
      <c r="P1462" s="8"/>
      <c r="Q1462" s="8"/>
      <c r="R1462" s="8"/>
      <c r="S1462" s="8"/>
    </row>
    <row r="1463" spans="1:19" ht="18" customHeight="1" x14ac:dyDescent="0.3">
      <c r="A1463" s="8"/>
      <c r="B1463" s="8"/>
      <c r="C1463" s="8"/>
      <c r="D1463" s="8"/>
      <c r="E1463" s="8"/>
      <c r="F1463" s="8"/>
      <c r="G1463" s="8"/>
      <c r="H1463" s="8"/>
      <c r="I1463" s="8"/>
      <c r="J1463" s="8"/>
      <c r="K1463" s="8"/>
      <c r="L1463" s="8"/>
      <c r="M1463" s="8"/>
      <c r="N1463" s="8"/>
      <c r="O1463" s="8"/>
      <c r="P1463" s="8"/>
      <c r="Q1463" s="8"/>
      <c r="R1463" s="8"/>
      <c r="S1463" s="8"/>
    </row>
    <row r="1464" spans="1:19" ht="18" customHeight="1" x14ac:dyDescent="0.3">
      <c r="A1464" s="8"/>
      <c r="B1464" s="8"/>
      <c r="C1464" s="8"/>
      <c r="D1464" s="8"/>
      <c r="E1464" s="8"/>
      <c r="F1464" s="8"/>
      <c r="G1464" s="8"/>
      <c r="H1464" s="8"/>
      <c r="I1464" s="8"/>
      <c r="J1464" s="8"/>
      <c r="K1464" s="8"/>
      <c r="L1464" s="8"/>
      <c r="M1464" s="8"/>
      <c r="N1464" s="8"/>
      <c r="O1464" s="8"/>
      <c r="P1464" s="8"/>
      <c r="Q1464" s="8"/>
      <c r="R1464" s="8"/>
      <c r="S1464" s="8"/>
    </row>
    <row r="1465" spans="1:19" ht="18" customHeight="1" x14ac:dyDescent="0.3">
      <c r="A1465" s="8"/>
      <c r="B1465" s="8"/>
      <c r="C1465" s="8"/>
      <c r="D1465" s="8"/>
      <c r="E1465" s="8"/>
      <c r="F1465" s="8"/>
      <c r="G1465" s="8"/>
      <c r="H1465" s="8"/>
      <c r="I1465" s="8"/>
      <c r="J1465" s="8"/>
      <c r="K1465" s="8"/>
      <c r="L1465" s="8"/>
      <c r="M1465" s="8"/>
      <c r="N1465" s="8"/>
      <c r="O1465" s="8"/>
      <c r="P1465" s="8"/>
      <c r="Q1465" s="8"/>
      <c r="R1465" s="8"/>
      <c r="S1465" s="8"/>
    </row>
    <row r="1466" spans="1:19" ht="18" customHeight="1" x14ac:dyDescent="0.3">
      <c r="A1466" s="8"/>
      <c r="B1466" s="8"/>
      <c r="C1466" s="8"/>
      <c r="D1466" s="8"/>
      <c r="E1466" s="8"/>
      <c r="F1466" s="8"/>
      <c r="G1466" s="8"/>
      <c r="H1466" s="8"/>
      <c r="I1466" s="8"/>
      <c r="J1466" s="8"/>
      <c r="K1466" s="8"/>
      <c r="L1466" s="8"/>
      <c r="M1466" s="8"/>
      <c r="N1466" s="8"/>
      <c r="O1466" s="8"/>
      <c r="P1466" s="8"/>
      <c r="Q1466" s="8"/>
      <c r="R1466" s="8"/>
      <c r="S1466" s="8"/>
    </row>
    <row r="1467" spans="1:19" ht="18" customHeight="1" x14ac:dyDescent="0.3">
      <c r="A1467" s="8"/>
      <c r="B1467" s="8"/>
      <c r="C1467" s="8"/>
      <c r="D1467" s="8"/>
      <c r="E1467" s="8"/>
      <c r="F1467" s="8"/>
      <c r="G1467" s="8"/>
      <c r="H1467" s="8"/>
      <c r="I1467" s="8"/>
      <c r="J1467" s="8"/>
      <c r="K1467" s="8"/>
      <c r="L1467" s="8"/>
      <c r="M1467" s="8"/>
      <c r="N1467" s="8"/>
      <c r="O1467" s="8"/>
      <c r="P1467" s="8"/>
      <c r="Q1467" s="8"/>
      <c r="R1467" s="8"/>
      <c r="S1467" s="8"/>
    </row>
    <row r="1468" spans="1:19" ht="18" customHeight="1" x14ac:dyDescent="0.3">
      <c r="A1468" s="8"/>
      <c r="B1468" s="8"/>
      <c r="C1468" s="8"/>
      <c r="D1468" s="8"/>
      <c r="E1468" s="8"/>
      <c r="F1468" s="8"/>
      <c r="G1468" s="8"/>
      <c r="H1468" s="8"/>
      <c r="I1468" s="8"/>
      <c r="J1468" s="8"/>
      <c r="K1468" s="8"/>
      <c r="L1468" s="8"/>
      <c r="M1468" s="8"/>
      <c r="N1468" s="8"/>
      <c r="O1468" s="8"/>
      <c r="P1468" s="8"/>
      <c r="Q1468" s="8"/>
      <c r="R1468" s="8"/>
      <c r="S1468" s="8"/>
    </row>
    <row r="1469" spans="1:19" ht="18" customHeight="1" x14ac:dyDescent="0.3">
      <c r="A1469" s="8"/>
      <c r="B1469" s="8"/>
      <c r="C1469" s="8"/>
      <c r="D1469" s="8"/>
      <c r="E1469" s="8"/>
      <c r="F1469" s="8"/>
      <c r="G1469" s="8"/>
      <c r="H1469" s="8"/>
      <c r="I1469" s="8"/>
      <c r="J1469" s="8"/>
      <c r="K1469" s="8"/>
      <c r="L1469" s="8"/>
      <c r="M1469" s="8"/>
      <c r="N1469" s="8"/>
      <c r="O1469" s="8"/>
      <c r="P1469" s="8"/>
      <c r="Q1469" s="8"/>
      <c r="R1469" s="8"/>
      <c r="S1469" s="8"/>
    </row>
    <row r="1470" spans="1:19" ht="18" customHeight="1" x14ac:dyDescent="0.3">
      <c r="A1470" s="8"/>
      <c r="B1470" s="8"/>
      <c r="C1470" s="8"/>
      <c r="D1470" s="8"/>
      <c r="E1470" s="8"/>
      <c r="F1470" s="8"/>
      <c r="G1470" s="8"/>
      <c r="H1470" s="8"/>
      <c r="I1470" s="8"/>
      <c r="J1470" s="8"/>
      <c r="K1470" s="8"/>
      <c r="L1470" s="8"/>
      <c r="M1470" s="8"/>
      <c r="N1470" s="8"/>
      <c r="O1470" s="8"/>
      <c r="P1470" s="8"/>
      <c r="Q1470" s="8"/>
      <c r="R1470" s="8"/>
      <c r="S1470" s="8"/>
    </row>
    <row r="1471" spans="1:19" ht="18" customHeight="1" x14ac:dyDescent="0.3">
      <c r="A1471" s="8"/>
      <c r="B1471" s="8"/>
      <c r="C1471" s="8"/>
      <c r="D1471" s="8"/>
      <c r="E1471" s="8"/>
      <c r="F1471" s="8"/>
      <c r="G1471" s="8"/>
      <c r="H1471" s="8"/>
      <c r="I1471" s="8"/>
      <c r="J1471" s="8"/>
      <c r="K1471" s="8"/>
      <c r="L1471" s="8"/>
      <c r="M1471" s="8"/>
      <c r="N1471" s="8"/>
      <c r="O1471" s="8"/>
      <c r="P1471" s="8"/>
      <c r="Q1471" s="8"/>
      <c r="R1471" s="8"/>
      <c r="S1471" s="8"/>
    </row>
    <row r="1472" spans="1:19" ht="18" customHeight="1" x14ac:dyDescent="0.3">
      <c r="A1472" s="8"/>
      <c r="B1472" s="8"/>
      <c r="C1472" s="8"/>
      <c r="D1472" s="8"/>
      <c r="E1472" s="8"/>
      <c r="F1472" s="8"/>
      <c r="G1472" s="8"/>
      <c r="H1472" s="8"/>
      <c r="I1472" s="8"/>
      <c r="J1472" s="8"/>
      <c r="K1472" s="8"/>
      <c r="L1472" s="8"/>
      <c r="M1472" s="8"/>
      <c r="N1472" s="8"/>
      <c r="O1472" s="8"/>
      <c r="P1472" s="8"/>
      <c r="Q1472" s="8"/>
      <c r="R1472" s="8"/>
      <c r="S1472" s="8"/>
    </row>
    <row r="1473" spans="1:19" ht="18" customHeight="1" x14ac:dyDescent="0.3">
      <c r="A1473" s="8"/>
      <c r="B1473" s="8"/>
      <c r="C1473" s="8"/>
      <c r="D1473" s="8"/>
      <c r="E1473" s="8"/>
      <c r="F1473" s="8"/>
      <c r="G1473" s="8"/>
      <c r="H1473" s="8"/>
      <c r="I1473" s="8"/>
      <c r="J1473" s="8"/>
      <c r="K1473" s="8"/>
      <c r="L1473" s="8"/>
      <c r="M1473" s="8"/>
      <c r="N1473" s="8"/>
      <c r="O1473" s="8"/>
      <c r="P1473" s="8"/>
      <c r="Q1473" s="8"/>
      <c r="R1473" s="8"/>
      <c r="S1473" s="8"/>
    </row>
    <row r="1474" spans="1:19" ht="18" customHeight="1" x14ac:dyDescent="0.3">
      <c r="A1474" s="8"/>
      <c r="B1474" s="8"/>
      <c r="C1474" s="8"/>
      <c r="D1474" s="8"/>
      <c r="E1474" s="8"/>
      <c r="F1474" s="8"/>
      <c r="G1474" s="8"/>
      <c r="H1474" s="8"/>
      <c r="I1474" s="8"/>
      <c r="J1474" s="8"/>
      <c r="K1474" s="8"/>
      <c r="L1474" s="8"/>
      <c r="M1474" s="8"/>
      <c r="N1474" s="8"/>
      <c r="O1474" s="8"/>
      <c r="P1474" s="8"/>
      <c r="Q1474" s="8"/>
      <c r="R1474" s="8"/>
      <c r="S1474" s="8"/>
    </row>
    <row r="1475" spans="1:19" ht="18" customHeight="1" x14ac:dyDescent="0.3">
      <c r="A1475" s="8"/>
      <c r="B1475" s="8"/>
      <c r="C1475" s="8"/>
      <c r="D1475" s="8"/>
      <c r="E1475" s="8"/>
      <c r="F1475" s="8"/>
      <c r="G1475" s="8"/>
      <c r="H1475" s="8"/>
      <c r="I1475" s="8"/>
      <c r="J1475" s="8"/>
      <c r="K1475" s="8"/>
      <c r="L1475" s="8"/>
      <c r="M1475" s="8"/>
      <c r="N1475" s="8"/>
      <c r="O1475" s="8"/>
      <c r="P1475" s="8"/>
      <c r="Q1475" s="8"/>
      <c r="R1475" s="8"/>
      <c r="S1475" s="8"/>
    </row>
    <row r="1476" spans="1:19" ht="18" customHeight="1" x14ac:dyDescent="0.3">
      <c r="A1476" s="8"/>
      <c r="B1476" s="8"/>
      <c r="C1476" s="8"/>
      <c r="D1476" s="8"/>
      <c r="E1476" s="8"/>
      <c r="F1476" s="8"/>
      <c r="G1476" s="8"/>
      <c r="H1476" s="8"/>
      <c r="I1476" s="8"/>
      <c r="J1476" s="8"/>
      <c r="K1476" s="8"/>
      <c r="L1476" s="8"/>
      <c r="M1476" s="8"/>
      <c r="N1476" s="8"/>
      <c r="O1476" s="8"/>
      <c r="P1476" s="8"/>
      <c r="Q1476" s="8"/>
      <c r="R1476" s="8"/>
      <c r="S1476" s="8"/>
    </row>
    <row r="1477" spans="1:19" ht="18" customHeight="1" x14ac:dyDescent="0.3">
      <c r="A1477" s="8"/>
      <c r="B1477" s="8"/>
      <c r="C1477" s="8"/>
      <c r="D1477" s="8"/>
      <c r="E1477" s="8"/>
      <c r="F1477" s="8"/>
      <c r="G1477" s="8"/>
      <c r="H1477" s="8"/>
      <c r="I1477" s="8"/>
      <c r="J1477" s="8"/>
      <c r="K1477" s="8"/>
      <c r="L1477" s="8"/>
      <c r="M1477" s="8"/>
      <c r="N1477" s="8"/>
      <c r="O1477" s="8"/>
      <c r="P1477" s="8"/>
      <c r="Q1477" s="8"/>
      <c r="R1477" s="8"/>
      <c r="S1477" s="8"/>
    </row>
    <row r="1478" spans="1:19" ht="18" customHeight="1" x14ac:dyDescent="0.3">
      <c r="A1478" s="8"/>
      <c r="B1478" s="8"/>
      <c r="C1478" s="8"/>
      <c r="D1478" s="8"/>
      <c r="E1478" s="8"/>
      <c r="F1478" s="8"/>
      <c r="G1478" s="8"/>
      <c r="H1478" s="8"/>
      <c r="I1478" s="8"/>
      <c r="J1478" s="8"/>
      <c r="K1478" s="8"/>
      <c r="L1478" s="8"/>
      <c r="M1478" s="8"/>
      <c r="N1478" s="8"/>
      <c r="O1478" s="8"/>
      <c r="P1478" s="8"/>
      <c r="Q1478" s="8"/>
      <c r="R1478" s="8"/>
      <c r="S1478" s="8"/>
    </row>
    <row r="1479" spans="1:19" ht="18" customHeight="1" x14ac:dyDescent="0.3">
      <c r="A1479" s="8"/>
      <c r="B1479" s="8"/>
      <c r="C1479" s="8"/>
      <c r="D1479" s="8"/>
      <c r="E1479" s="8"/>
      <c r="F1479" s="8"/>
      <c r="G1479" s="8"/>
      <c r="H1479" s="8"/>
      <c r="I1479" s="8"/>
      <c r="J1479" s="8"/>
      <c r="K1479" s="8"/>
      <c r="L1479" s="8"/>
      <c r="M1479" s="8"/>
      <c r="N1479" s="8"/>
      <c r="O1479" s="8"/>
      <c r="P1479" s="8"/>
      <c r="Q1479" s="8"/>
      <c r="R1479" s="8"/>
      <c r="S1479" s="8"/>
    </row>
    <row r="1480" spans="1:19" ht="18" customHeight="1" x14ac:dyDescent="0.3">
      <c r="A1480" s="8"/>
      <c r="B1480" s="8"/>
      <c r="C1480" s="8"/>
      <c r="D1480" s="8"/>
      <c r="E1480" s="8"/>
      <c r="F1480" s="8"/>
      <c r="G1480" s="8"/>
      <c r="H1480" s="8"/>
      <c r="I1480" s="8"/>
      <c r="J1480" s="8"/>
      <c r="K1480" s="8"/>
      <c r="L1480" s="8"/>
      <c r="M1480" s="8"/>
      <c r="N1480" s="8"/>
      <c r="O1480" s="8"/>
      <c r="P1480" s="8"/>
      <c r="Q1480" s="8"/>
      <c r="R1480" s="8"/>
      <c r="S1480" s="8"/>
    </row>
    <row r="1481" spans="1:19" ht="18" customHeight="1" x14ac:dyDescent="0.3">
      <c r="A1481" s="8"/>
      <c r="B1481" s="8"/>
      <c r="C1481" s="8"/>
      <c r="D1481" s="8"/>
      <c r="E1481" s="8"/>
      <c r="F1481" s="8"/>
      <c r="G1481" s="8"/>
      <c r="H1481" s="8"/>
      <c r="I1481" s="8"/>
      <c r="J1481" s="8"/>
      <c r="K1481" s="8"/>
      <c r="L1481" s="8"/>
      <c r="M1481" s="8"/>
      <c r="N1481" s="8"/>
      <c r="O1481" s="8"/>
      <c r="P1481" s="8"/>
      <c r="Q1481" s="8"/>
      <c r="R1481" s="8"/>
      <c r="S1481" s="8"/>
    </row>
    <row r="1482" spans="1:19" ht="18" customHeight="1" x14ac:dyDescent="0.3">
      <c r="A1482" s="8"/>
      <c r="B1482" s="8"/>
      <c r="C1482" s="8"/>
      <c r="D1482" s="8"/>
      <c r="E1482" s="8"/>
      <c r="F1482" s="8"/>
      <c r="G1482" s="8"/>
      <c r="H1482" s="8"/>
      <c r="I1482" s="8"/>
      <c r="J1482" s="8"/>
      <c r="K1482" s="8"/>
      <c r="L1482" s="8"/>
      <c r="M1482" s="8"/>
      <c r="N1482" s="8"/>
      <c r="O1482" s="8"/>
      <c r="P1482" s="8"/>
      <c r="Q1482" s="8"/>
      <c r="R1482" s="8"/>
      <c r="S1482" s="8"/>
    </row>
    <row r="1483" spans="1:19" ht="18" customHeight="1" x14ac:dyDescent="0.3">
      <c r="A1483" s="8"/>
      <c r="B1483" s="8"/>
      <c r="C1483" s="8"/>
      <c r="D1483" s="8"/>
      <c r="E1483" s="8"/>
      <c r="F1483" s="8"/>
      <c r="G1483" s="8"/>
      <c r="H1483" s="8"/>
      <c r="I1483" s="8"/>
      <c r="J1483" s="8"/>
      <c r="K1483" s="8"/>
      <c r="L1483" s="8"/>
      <c r="M1483" s="8"/>
      <c r="N1483" s="8"/>
      <c r="O1483" s="8"/>
      <c r="P1483" s="8"/>
      <c r="Q1483" s="8"/>
      <c r="R1483" s="8"/>
      <c r="S1483" s="8"/>
    </row>
    <row r="1484" spans="1:19" ht="18" customHeight="1" x14ac:dyDescent="0.3">
      <c r="A1484" s="8"/>
      <c r="B1484" s="8"/>
      <c r="C1484" s="8"/>
      <c r="D1484" s="8"/>
      <c r="E1484" s="8"/>
      <c r="F1484" s="8"/>
      <c r="G1484" s="8"/>
      <c r="H1484" s="8"/>
      <c r="I1484" s="8"/>
      <c r="J1484" s="8"/>
      <c r="K1484" s="8"/>
      <c r="L1484" s="8"/>
      <c r="M1484" s="8"/>
      <c r="N1484" s="8"/>
      <c r="O1484" s="8"/>
      <c r="P1484" s="8"/>
      <c r="Q1484" s="8"/>
      <c r="R1484" s="8"/>
      <c r="S1484" s="8"/>
    </row>
    <row r="1485" spans="1:19" ht="18" customHeight="1" x14ac:dyDescent="0.3">
      <c r="A1485" s="8"/>
      <c r="B1485" s="8"/>
      <c r="C1485" s="8"/>
      <c r="D1485" s="8"/>
      <c r="E1485" s="8"/>
      <c r="F1485" s="8"/>
      <c r="G1485" s="8"/>
      <c r="H1485" s="8"/>
      <c r="I1485" s="8"/>
      <c r="J1485" s="8"/>
      <c r="K1485" s="8"/>
      <c r="L1485" s="8"/>
      <c r="M1485" s="8"/>
      <c r="N1485" s="8"/>
      <c r="O1485" s="8"/>
      <c r="P1485" s="8"/>
      <c r="Q1485" s="8"/>
      <c r="R1485" s="8"/>
      <c r="S1485" s="8"/>
    </row>
    <row r="1486" spans="1:19" ht="18" customHeight="1" x14ac:dyDescent="0.3">
      <c r="A1486" s="8"/>
      <c r="B1486" s="8"/>
      <c r="C1486" s="8"/>
      <c r="D1486" s="8"/>
      <c r="E1486" s="8"/>
      <c r="F1486" s="8"/>
      <c r="G1486" s="8"/>
      <c r="H1486" s="8"/>
      <c r="I1486" s="8"/>
      <c r="J1486" s="8"/>
      <c r="K1486" s="8"/>
      <c r="L1486" s="8"/>
      <c r="M1486" s="8"/>
      <c r="N1486" s="8"/>
      <c r="O1486" s="8"/>
      <c r="P1486" s="8"/>
      <c r="Q1486" s="8"/>
      <c r="R1486" s="8"/>
      <c r="S1486" s="8"/>
    </row>
    <row r="1487" spans="1:19" ht="18" customHeight="1" x14ac:dyDescent="0.3">
      <c r="A1487" s="8"/>
      <c r="B1487" s="8"/>
      <c r="C1487" s="8"/>
      <c r="D1487" s="8"/>
      <c r="E1487" s="8"/>
      <c r="F1487" s="8"/>
      <c r="G1487" s="8"/>
      <c r="H1487" s="8"/>
      <c r="I1487" s="8"/>
      <c r="J1487" s="8"/>
      <c r="K1487" s="8"/>
      <c r="L1487" s="8"/>
      <c r="M1487" s="8"/>
      <c r="N1487" s="8"/>
      <c r="O1487" s="8"/>
      <c r="P1487" s="8"/>
      <c r="Q1487" s="8"/>
      <c r="R1487" s="8"/>
      <c r="S1487" s="8"/>
    </row>
    <row r="1488" spans="1:19" ht="18" customHeight="1" x14ac:dyDescent="0.3">
      <c r="A1488" s="8"/>
      <c r="B1488" s="8"/>
      <c r="C1488" s="8"/>
      <c r="D1488" s="8"/>
      <c r="E1488" s="8"/>
      <c r="F1488" s="8"/>
      <c r="G1488" s="8"/>
      <c r="H1488" s="8"/>
      <c r="I1488" s="8"/>
      <c r="J1488" s="8"/>
      <c r="K1488" s="8"/>
      <c r="L1488" s="8"/>
      <c r="M1488" s="8"/>
      <c r="N1488" s="8"/>
      <c r="O1488" s="8"/>
      <c r="P1488" s="8"/>
      <c r="Q1488" s="8"/>
      <c r="R1488" s="8"/>
      <c r="S1488" s="8"/>
    </row>
    <row r="1489" spans="1:19" ht="18" customHeight="1" x14ac:dyDescent="0.3">
      <c r="A1489" s="8"/>
      <c r="B1489" s="8"/>
      <c r="C1489" s="8"/>
      <c r="D1489" s="8"/>
      <c r="E1489" s="8"/>
      <c r="F1489" s="8"/>
      <c r="G1489" s="8"/>
      <c r="H1489" s="8"/>
      <c r="I1489" s="8"/>
      <c r="J1489" s="8"/>
      <c r="K1489" s="8"/>
      <c r="L1489" s="8"/>
      <c r="M1489" s="8"/>
      <c r="N1489" s="8"/>
      <c r="O1489" s="8"/>
      <c r="P1489" s="8"/>
      <c r="Q1489" s="8"/>
      <c r="R1489" s="8"/>
      <c r="S1489" s="8"/>
    </row>
    <row r="1490" spans="1:19" ht="18" customHeight="1" x14ac:dyDescent="0.3">
      <c r="A1490" s="8"/>
      <c r="B1490" s="8"/>
      <c r="C1490" s="8"/>
      <c r="D1490" s="8"/>
      <c r="E1490" s="8"/>
      <c r="F1490" s="8"/>
      <c r="G1490" s="8"/>
      <c r="H1490" s="8"/>
      <c r="I1490" s="8"/>
      <c r="J1490" s="8"/>
      <c r="K1490" s="8"/>
      <c r="L1490" s="8"/>
      <c r="M1490" s="8"/>
      <c r="N1490" s="8"/>
      <c r="O1490" s="8"/>
      <c r="P1490" s="8"/>
      <c r="Q1490" s="8"/>
      <c r="R1490" s="8"/>
      <c r="S1490" s="8"/>
    </row>
    <row r="1491" spans="1:19" ht="18" customHeight="1" x14ac:dyDescent="0.3">
      <c r="A1491" s="8"/>
      <c r="B1491" s="8"/>
      <c r="C1491" s="8"/>
      <c r="D1491" s="8"/>
      <c r="E1491" s="8"/>
      <c r="F1491" s="8"/>
      <c r="G1491" s="8"/>
      <c r="H1491" s="8"/>
      <c r="I1491" s="8"/>
      <c r="J1491" s="8"/>
      <c r="K1491" s="8"/>
      <c r="L1491" s="8"/>
      <c r="M1491" s="8"/>
      <c r="N1491" s="8"/>
      <c r="O1491" s="8"/>
      <c r="P1491" s="8"/>
      <c r="Q1491" s="8"/>
      <c r="R1491" s="8"/>
      <c r="S1491" s="8"/>
    </row>
    <row r="1492" spans="1:19" ht="18" customHeight="1" x14ac:dyDescent="0.3">
      <c r="A1492" s="8"/>
      <c r="B1492" s="8"/>
      <c r="C1492" s="8"/>
      <c r="D1492" s="8"/>
      <c r="E1492" s="8"/>
      <c r="F1492" s="8"/>
      <c r="G1492" s="8"/>
      <c r="H1492" s="8"/>
      <c r="I1492" s="8"/>
      <c r="J1492" s="8"/>
      <c r="K1492" s="8"/>
      <c r="L1492" s="8"/>
      <c r="M1492" s="8"/>
      <c r="N1492" s="8"/>
      <c r="O1492" s="8"/>
      <c r="P1492" s="8"/>
      <c r="Q1492" s="8"/>
      <c r="R1492" s="8"/>
      <c r="S1492" s="8"/>
    </row>
    <row r="1493" spans="1:19" ht="18" customHeight="1" x14ac:dyDescent="0.3">
      <c r="A1493" s="8"/>
      <c r="B1493" s="8"/>
      <c r="C1493" s="8"/>
      <c r="D1493" s="8"/>
      <c r="E1493" s="8"/>
      <c r="F1493" s="8"/>
      <c r="G1493" s="8"/>
      <c r="H1493" s="8"/>
      <c r="I1493" s="8"/>
      <c r="J1493" s="8"/>
      <c r="K1493" s="8"/>
      <c r="L1493" s="8"/>
      <c r="M1493" s="8"/>
      <c r="N1493" s="8"/>
      <c r="O1493" s="8"/>
      <c r="P1493" s="8"/>
      <c r="Q1493" s="8"/>
      <c r="R1493" s="8"/>
      <c r="S1493" s="8"/>
    </row>
    <row r="1494" spans="1:19" ht="18" customHeight="1" x14ac:dyDescent="0.3">
      <c r="A1494" s="8"/>
      <c r="B1494" s="8"/>
      <c r="C1494" s="8"/>
      <c r="D1494" s="8"/>
      <c r="E1494" s="8"/>
      <c r="F1494" s="8"/>
      <c r="G1494" s="8"/>
      <c r="H1494" s="8"/>
      <c r="I1494" s="8"/>
      <c r="J1494" s="8"/>
      <c r="K1494" s="8"/>
      <c r="L1494" s="8"/>
      <c r="M1494" s="8"/>
      <c r="N1494" s="8"/>
      <c r="O1494" s="8"/>
      <c r="P1494" s="8"/>
      <c r="Q1494" s="8"/>
      <c r="R1494" s="8"/>
      <c r="S1494" s="8"/>
    </row>
    <row r="1495" spans="1:19" ht="18" customHeight="1" x14ac:dyDescent="0.3">
      <c r="A1495" s="8"/>
      <c r="B1495" s="8"/>
      <c r="C1495" s="8"/>
      <c r="D1495" s="8"/>
      <c r="E1495" s="8"/>
      <c r="F1495" s="8"/>
      <c r="G1495" s="8"/>
      <c r="H1495" s="8"/>
      <c r="I1495" s="8"/>
      <c r="J1495" s="8"/>
      <c r="K1495" s="8"/>
      <c r="L1495" s="8"/>
      <c r="M1495" s="8"/>
      <c r="N1495" s="8"/>
      <c r="O1495" s="8"/>
      <c r="P1495" s="8"/>
      <c r="Q1495" s="8"/>
      <c r="R1495" s="8"/>
      <c r="S1495" s="8"/>
    </row>
    <row r="1496" spans="1:19" ht="18" customHeight="1" x14ac:dyDescent="0.3">
      <c r="A1496" s="8"/>
      <c r="B1496" s="8"/>
      <c r="C1496" s="8"/>
      <c r="D1496" s="8"/>
      <c r="E1496" s="8"/>
      <c r="F1496" s="8"/>
      <c r="G1496" s="8"/>
      <c r="H1496" s="8"/>
      <c r="I1496" s="8"/>
      <c r="J1496" s="8"/>
      <c r="K1496" s="8"/>
      <c r="L1496" s="8"/>
      <c r="M1496" s="8"/>
      <c r="N1496" s="8"/>
      <c r="O1496" s="8"/>
      <c r="P1496" s="8"/>
      <c r="Q1496" s="8"/>
      <c r="R1496" s="8"/>
      <c r="S1496" s="8"/>
    </row>
    <row r="1497" spans="1:19" ht="18" customHeight="1" x14ac:dyDescent="0.3">
      <c r="A1497" s="8"/>
      <c r="B1497" s="8"/>
      <c r="C1497" s="8"/>
      <c r="D1497" s="8"/>
      <c r="E1497" s="8"/>
      <c r="F1497" s="8"/>
      <c r="G1497" s="8"/>
      <c r="H1497" s="8"/>
      <c r="I1497" s="8"/>
      <c r="J1497" s="8"/>
      <c r="K1497" s="8"/>
      <c r="L1497" s="8"/>
      <c r="M1497" s="8"/>
      <c r="N1497" s="8"/>
      <c r="O1497" s="8"/>
      <c r="P1497" s="8"/>
      <c r="Q1497" s="8"/>
      <c r="R1497" s="8"/>
      <c r="S1497" s="8"/>
    </row>
    <row r="1498" spans="1:19" ht="18" customHeight="1" x14ac:dyDescent="0.3">
      <c r="A1498" s="8"/>
      <c r="B1498" s="8"/>
      <c r="C1498" s="8"/>
      <c r="D1498" s="8"/>
      <c r="E1498" s="8"/>
      <c r="F1498" s="8"/>
      <c r="G1498" s="8"/>
      <c r="H1498" s="8"/>
      <c r="I1498" s="8"/>
      <c r="J1498" s="8"/>
      <c r="K1498" s="8"/>
      <c r="L1498" s="8"/>
      <c r="M1498" s="8"/>
      <c r="N1498" s="8"/>
      <c r="O1498" s="8"/>
      <c r="P1498" s="8"/>
      <c r="Q1498" s="8"/>
      <c r="R1498" s="8"/>
      <c r="S1498" s="8"/>
    </row>
    <row r="1499" spans="1:19" ht="18" customHeight="1" x14ac:dyDescent="0.3">
      <c r="A1499" s="8"/>
      <c r="B1499" s="8"/>
      <c r="C1499" s="8"/>
      <c r="D1499" s="8"/>
      <c r="E1499" s="8"/>
      <c r="F1499" s="8"/>
      <c r="G1499" s="8"/>
      <c r="H1499" s="8"/>
      <c r="I1499" s="8"/>
      <c r="J1499" s="8"/>
      <c r="K1499" s="8"/>
      <c r="L1499" s="8"/>
      <c r="M1499" s="8"/>
      <c r="N1499" s="8"/>
      <c r="O1499" s="8"/>
      <c r="P1499" s="8"/>
      <c r="Q1499" s="8"/>
      <c r="R1499" s="8"/>
      <c r="S1499" s="8"/>
    </row>
    <row r="1500" spans="1:19" ht="18" customHeight="1" x14ac:dyDescent="0.3">
      <c r="A1500" s="8"/>
      <c r="B1500" s="8"/>
      <c r="C1500" s="8"/>
      <c r="D1500" s="8"/>
      <c r="E1500" s="8"/>
      <c r="F1500" s="8"/>
      <c r="G1500" s="8"/>
      <c r="H1500" s="8"/>
      <c r="I1500" s="8"/>
      <c r="J1500" s="8"/>
      <c r="K1500" s="8"/>
      <c r="L1500" s="8"/>
      <c r="M1500" s="8"/>
      <c r="N1500" s="8"/>
      <c r="O1500" s="8"/>
      <c r="P1500" s="8"/>
      <c r="Q1500" s="8"/>
      <c r="R1500" s="8"/>
      <c r="S1500" s="8"/>
    </row>
    <row r="1501" spans="1:19" ht="18" customHeight="1" x14ac:dyDescent="0.3">
      <c r="A1501" s="8"/>
      <c r="B1501" s="8"/>
      <c r="C1501" s="8"/>
      <c r="D1501" s="8"/>
      <c r="E1501" s="8"/>
      <c r="F1501" s="8"/>
      <c r="G1501" s="8"/>
      <c r="H1501" s="8"/>
      <c r="I1501" s="8"/>
      <c r="J1501" s="8"/>
      <c r="K1501" s="8"/>
      <c r="L1501" s="8"/>
      <c r="M1501" s="8"/>
      <c r="N1501" s="8"/>
      <c r="O1501" s="8"/>
      <c r="P1501" s="8"/>
      <c r="Q1501" s="8"/>
      <c r="R1501" s="8"/>
      <c r="S1501" s="8"/>
    </row>
    <row r="1502" spans="1:19" ht="18" customHeight="1" x14ac:dyDescent="0.3">
      <c r="A1502" s="8"/>
      <c r="B1502" s="8"/>
      <c r="C1502" s="8"/>
      <c r="D1502" s="8"/>
      <c r="E1502" s="8"/>
      <c r="F1502" s="8"/>
      <c r="G1502" s="8"/>
      <c r="H1502" s="8"/>
      <c r="I1502" s="8"/>
      <c r="J1502" s="8"/>
      <c r="K1502" s="8"/>
      <c r="L1502" s="8"/>
      <c r="M1502" s="8"/>
      <c r="N1502" s="8"/>
      <c r="O1502" s="8"/>
      <c r="P1502" s="8"/>
      <c r="Q1502" s="8"/>
      <c r="R1502" s="8"/>
      <c r="S1502" s="8"/>
    </row>
    <row r="1503" spans="1:19" ht="18" customHeight="1" x14ac:dyDescent="0.3">
      <c r="A1503" s="8"/>
      <c r="B1503" s="8"/>
      <c r="C1503" s="8"/>
      <c r="D1503" s="8"/>
      <c r="E1503" s="8"/>
      <c r="F1503" s="8"/>
      <c r="G1503" s="8"/>
      <c r="H1503" s="8"/>
      <c r="I1503" s="8"/>
      <c r="J1503" s="8"/>
      <c r="K1503" s="8"/>
      <c r="L1503" s="8"/>
      <c r="M1503" s="8"/>
      <c r="N1503" s="8"/>
      <c r="O1503" s="8"/>
      <c r="P1503" s="8"/>
      <c r="Q1503" s="8"/>
      <c r="R1503" s="8"/>
      <c r="S1503" s="8"/>
    </row>
    <row r="1504" spans="1:19" ht="18" customHeight="1" x14ac:dyDescent="0.3">
      <c r="A1504" s="8"/>
      <c r="B1504" s="8"/>
      <c r="C1504" s="8"/>
      <c r="D1504" s="8"/>
      <c r="E1504" s="8"/>
      <c r="F1504" s="8"/>
      <c r="G1504" s="8"/>
      <c r="H1504" s="8"/>
      <c r="I1504" s="8"/>
      <c r="J1504" s="8"/>
      <c r="K1504" s="8"/>
      <c r="L1504" s="8"/>
      <c r="M1504" s="8"/>
      <c r="N1504" s="8"/>
      <c r="O1504" s="8"/>
      <c r="P1504" s="8"/>
      <c r="Q1504" s="8"/>
      <c r="R1504" s="8"/>
      <c r="S1504" s="8"/>
    </row>
    <row r="1505" spans="1:19" ht="18" customHeight="1" x14ac:dyDescent="0.3">
      <c r="A1505" s="8"/>
      <c r="B1505" s="8"/>
      <c r="C1505" s="8"/>
      <c r="D1505" s="8"/>
      <c r="E1505" s="8"/>
      <c r="F1505" s="8"/>
      <c r="G1505" s="8"/>
      <c r="H1505" s="8"/>
      <c r="I1505" s="8"/>
      <c r="J1505" s="8"/>
      <c r="K1505" s="8"/>
      <c r="L1505" s="8"/>
      <c r="M1505" s="8"/>
      <c r="N1505" s="8"/>
      <c r="O1505" s="8"/>
      <c r="P1505" s="8"/>
      <c r="Q1505" s="8"/>
      <c r="R1505" s="8"/>
      <c r="S1505" s="8"/>
    </row>
    <row r="1506" spans="1:19" ht="18" customHeight="1" x14ac:dyDescent="0.3">
      <c r="A1506" s="8"/>
      <c r="B1506" s="8"/>
      <c r="C1506" s="8"/>
      <c r="D1506" s="8"/>
      <c r="E1506" s="8"/>
      <c r="F1506" s="8"/>
      <c r="G1506" s="8"/>
      <c r="H1506" s="8"/>
      <c r="I1506" s="8"/>
      <c r="J1506" s="8"/>
      <c r="K1506" s="8"/>
      <c r="L1506" s="8"/>
      <c r="M1506" s="8"/>
      <c r="N1506" s="8"/>
      <c r="O1506" s="8"/>
      <c r="P1506" s="8"/>
      <c r="Q1506" s="8"/>
      <c r="R1506" s="8"/>
      <c r="S1506" s="8"/>
    </row>
    <row r="1507" spans="1:19" ht="18" customHeight="1" x14ac:dyDescent="0.3">
      <c r="A1507" s="8"/>
      <c r="B1507" s="8"/>
      <c r="C1507" s="8"/>
      <c r="D1507" s="8"/>
      <c r="E1507" s="8"/>
      <c r="F1507" s="8"/>
      <c r="G1507" s="8"/>
      <c r="H1507" s="8"/>
      <c r="I1507" s="8"/>
      <c r="J1507" s="8"/>
      <c r="K1507" s="8"/>
      <c r="L1507" s="8"/>
      <c r="M1507" s="8"/>
      <c r="N1507" s="8"/>
      <c r="O1507" s="8"/>
      <c r="P1507" s="8"/>
      <c r="Q1507" s="8"/>
      <c r="R1507" s="8"/>
      <c r="S1507" s="8"/>
    </row>
    <row r="1508" spans="1:19" ht="18" customHeight="1" x14ac:dyDescent="0.3">
      <c r="A1508" s="8"/>
      <c r="B1508" s="8"/>
      <c r="C1508" s="8"/>
      <c r="D1508" s="8"/>
      <c r="E1508" s="8"/>
      <c r="F1508" s="8"/>
      <c r="G1508" s="8"/>
      <c r="H1508" s="8"/>
      <c r="I1508" s="8"/>
      <c r="J1508" s="8"/>
      <c r="K1508" s="8"/>
      <c r="L1508" s="8"/>
      <c r="M1508" s="8"/>
      <c r="N1508" s="8"/>
      <c r="O1508" s="8"/>
      <c r="P1508" s="8"/>
      <c r="Q1508" s="8"/>
      <c r="R1508" s="8"/>
      <c r="S1508" s="8"/>
    </row>
    <row r="1509" spans="1:19" ht="18" customHeight="1" x14ac:dyDescent="0.3">
      <c r="A1509" s="8"/>
      <c r="B1509" s="8"/>
      <c r="C1509" s="8"/>
      <c r="D1509" s="8"/>
      <c r="E1509" s="8"/>
      <c r="F1509" s="8"/>
      <c r="G1509" s="8"/>
      <c r="H1509" s="8"/>
      <c r="I1509" s="8"/>
      <c r="J1509" s="8"/>
      <c r="K1509" s="8"/>
      <c r="L1509" s="8"/>
      <c r="M1509" s="8"/>
      <c r="N1509" s="8"/>
      <c r="O1509" s="8"/>
      <c r="P1509" s="8"/>
      <c r="Q1509" s="8"/>
      <c r="R1509" s="8"/>
      <c r="S1509" s="8"/>
    </row>
    <row r="1510" spans="1:19" ht="18" customHeight="1" x14ac:dyDescent="0.3">
      <c r="A1510" s="8"/>
      <c r="B1510" s="8"/>
      <c r="C1510" s="8"/>
      <c r="D1510" s="8"/>
      <c r="E1510" s="8"/>
      <c r="F1510" s="8"/>
      <c r="G1510" s="8"/>
      <c r="H1510" s="8"/>
      <c r="I1510" s="8"/>
      <c r="J1510" s="8"/>
      <c r="K1510" s="8"/>
      <c r="L1510" s="8"/>
      <c r="M1510" s="8"/>
      <c r="N1510" s="8"/>
      <c r="O1510" s="8"/>
      <c r="P1510" s="8"/>
      <c r="Q1510" s="8"/>
      <c r="R1510" s="8"/>
      <c r="S1510" s="8"/>
    </row>
    <row r="1511" spans="1:19" ht="18" customHeight="1" x14ac:dyDescent="0.3">
      <c r="A1511" s="8"/>
      <c r="B1511" s="8"/>
      <c r="C1511" s="8"/>
      <c r="D1511" s="8"/>
      <c r="E1511" s="8"/>
      <c r="F1511" s="8"/>
      <c r="G1511" s="8"/>
      <c r="H1511" s="8"/>
      <c r="I1511" s="8"/>
      <c r="J1511" s="8"/>
      <c r="K1511" s="8"/>
      <c r="L1511" s="8"/>
      <c r="M1511" s="8"/>
      <c r="N1511" s="8"/>
      <c r="O1511" s="8"/>
      <c r="P1511" s="8"/>
      <c r="Q1511" s="8"/>
      <c r="R1511" s="8"/>
      <c r="S1511" s="8"/>
    </row>
    <row r="1512" spans="1:19" ht="18" customHeight="1" x14ac:dyDescent="0.3">
      <c r="A1512" s="8"/>
      <c r="B1512" s="8"/>
      <c r="C1512" s="8"/>
      <c r="D1512" s="8"/>
      <c r="E1512" s="8"/>
      <c r="F1512" s="8"/>
      <c r="G1512" s="8"/>
      <c r="H1512" s="8"/>
      <c r="I1512" s="8"/>
      <c r="J1512" s="8"/>
      <c r="K1512" s="8"/>
      <c r="L1512" s="8"/>
      <c r="M1512" s="8"/>
      <c r="N1512" s="8"/>
      <c r="O1512" s="8"/>
      <c r="P1512" s="8"/>
      <c r="Q1512" s="8"/>
      <c r="R1512" s="8"/>
      <c r="S1512" s="8"/>
    </row>
    <row r="1513" spans="1:19" ht="18" customHeight="1" x14ac:dyDescent="0.3">
      <c r="A1513" s="8"/>
      <c r="B1513" s="8"/>
      <c r="C1513" s="8"/>
      <c r="D1513" s="8"/>
      <c r="E1513" s="8"/>
      <c r="F1513" s="8"/>
      <c r="G1513" s="8"/>
      <c r="H1513" s="8"/>
      <c r="I1513" s="8"/>
      <c r="J1513" s="8"/>
      <c r="K1513" s="8"/>
      <c r="L1513" s="8"/>
      <c r="M1513" s="8"/>
      <c r="N1513" s="8"/>
      <c r="O1513" s="8"/>
      <c r="P1513" s="8"/>
      <c r="Q1513" s="8"/>
      <c r="R1513" s="8"/>
      <c r="S1513" s="8"/>
    </row>
    <row r="1514" spans="1:19" ht="18" customHeight="1" x14ac:dyDescent="0.3">
      <c r="A1514" s="8"/>
      <c r="B1514" s="8"/>
      <c r="C1514" s="8"/>
      <c r="D1514" s="8"/>
      <c r="E1514" s="8"/>
      <c r="F1514" s="8"/>
      <c r="G1514" s="8"/>
      <c r="H1514" s="8"/>
      <c r="I1514" s="8"/>
      <c r="J1514" s="8"/>
      <c r="K1514" s="8"/>
      <c r="L1514" s="8"/>
      <c r="M1514" s="8"/>
      <c r="N1514" s="8"/>
      <c r="O1514" s="8"/>
      <c r="P1514" s="8"/>
      <c r="Q1514" s="8"/>
      <c r="R1514" s="8"/>
      <c r="S1514" s="8"/>
    </row>
    <row r="1515" spans="1:19" ht="18" customHeight="1" x14ac:dyDescent="0.3">
      <c r="A1515" s="8"/>
      <c r="B1515" s="8"/>
      <c r="C1515" s="8"/>
      <c r="D1515" s="8"/>
      <c r="E1515" s="8"/>
      <c r="F1515" s="8"/>
      <c r="G1515" s="8"/>
      <c r="H1515" s="8"/>
      <c r="I1515" s="8"/>
      <c r="J1515" s="8"/>
      <c r="K1515" s="8"/>
      <c r="L1515" s="8"/>
      <c r="M1515" s="8"/>
      <c r="N1515" s="8"/>
      <c r="O1515" s="8"/>
      <c r="P1515" s="8"/>
      <c r="Q1515" s="8"/>
      <c r="R1515" s="8"/>
      <c r="S1515" s="8"/>
    </row>
    <row r="1516" spans="1:19" ht="18" customHeight="1" x14ac:dyDescent="0.3">
      <c r="A1516" s="8"/>
      <c r="B1516" s="8"/>
      <c r="C1516" s="8"/>
      <c r="D1516" s="8"/>
      <c r="E1516" s="8"/>
      <c r="F1516" s="8"/>
      <c r="G1516" s="8"/>
      <c r="H1516" s="8"/>
      <c r="I1516" s="8"/>
      <c r="J1516" s="8"/>
      <c r="K1516" s="8"/>
      <c r="L1516" s="8"/>
      <c r="M1516" s="8"/>
      <c r="N1516" s="8"/>
      <c r="O1516" s="8"/>
      <c r="P1516" s="8"/>
      <c r="Q1516" s="8"/>
      <c r="R1516" s="8"/>
      <c r="S1516" s="8"/>
    </row>
    <row r="1517" spans="1:19" ht="18" customHeight="1" x14ac:dyDescent="0.3">
      <c r="A1517" s="8"/>
      <c r="B1517" s="8"/>
      <c r="C1517" s="8"/>
      <c r="D1517" s="8"/>
      <c r="E1517" s="8"/>
      <c r="F1517" s="8"/>
      <c r="G1517" s="8"/>
      <c r="H1517" s="8"/>
      <c r="I1517" s="8"/>
      <c r="J1517" s="8"/>
      <c r="K1517" s="8"/>
      <c r="L1517" s="8"/>
      <c r="M1517" s="8"/>
      <c r="N1517" s="8"/>
      <c r="O1517" s="8"/>
      <c r="P1517" s="8"/>
      <c r="Q1517" s="8"/>
      <c r="R1517" s="8"/>
      <c r="S1517" s="8"/>
    </row>
    <row r="1518" spans="1:19" ht="18" customHeight="1" x14ac:dyDescent="0.3">
      <c r="A1518" s="8"/>
      <c r="B1518" s="8"/>
      <c r="C1518" s="8"/>
      <c r="D1518" s="8"/>
      <c r="E1518" s="8"/>
      <c r="F1518" s="8"/>
      <c r="G1518" s="8"/>
      <c r="H1518" s="8"/>
      <c r="I1518" s="8"/>
      <c r="J1518" s="8"/>
      <c r="K1518" s="8"/>
      <c r="L1518" s="8"/>
      <c r="M1518" s="8"/>
      <c r="N1518" s="8"/>
      <c r="O1518" s="8"/>
      <c r="P1518" s="8"/>
      <c r="Q1518" s="8"/>
      <c r="R1518" s="8"/>
      <c r="S1518" s="8"/>
    </row>
    <row r="1519" spans="1:19" ht="18" customHeight="1" x14ac:dyDescent="0.3">
      <c r="A1519" s="8"/>
      <c r="B1519" s="8"/>
      <c r="C1519" s="8"/>
      <c r="D1519" s="8"/>
      <c r="E1519" s="8"/>
      <c r="F1519" s="8"/>
      <c r="G1519" s="8"/>
      <c r="H1519" s="8"/>
      <c r="I1519" s="8"/>
      <c r="J1519" s="8"/>
      <c r="K1519" s="8"/>
      <c r="L1519" s="8"/>
      <c r="M1519" s="8"/>
      <c r="N1519" s="8"/>
      <c r="O1519" s="8"/>
      <c r="P1519" s="8"/>
      <c r="Q1519" s="8"/>
      <c r="R1519" s="8"/>
      <c r="S1519" s="8"/>
    </row>
    <row r="1520" spans="1:19" ht="18" customHeight="1" x14ac:dyDescent="0.3">
      <c r="A1520" s="8"/>
      <c r="B1520" s="8"/>
      <c r="C1520" s="8"/>
      <c r="D1520" s="8"/>
      <c r="E1520" s="8"/>
      <c r="F1520" s="8"/>
      <c r="G1520" s="8"/>
      <c r="H1520" s="8"/>
      <c r="I1520" s="8"/>
      <c r="J1520" s="8"/>
      <c r="K1520" s="8"/>
      <c r="L1520" s="8"/>
      <c r="M1520" s="8"/>
      <c r="N1520" s="8"/>
      <c r="O1520" s="8"/>
      <c r="P1520" s="8"/>
      <c r="Q1520" s="8"/>
      <c r="R1520" s="8"/>
      <c r="S1520" s="8"/>
    </row>
    <row r="1521" spans="1:19" ht="18" customHeight="1" x14ac:dyDescent="0.3">
      <c r="A1521" s="8"/>
      <c r="B1521" s="8"/>
      <c r="C1521" s="8"/>
      <c r="D1521" s="8"/>
      <c r="E1521" s="8"/>
      <c r="F1521" s="8"/>
      <c r="G1521" s="8"/>
      <c r="H1521" s="8"/>
      <c r="I1521" s="8"/>
      <c r="J1521" s="8"/>
      <c r="K1521" s="8"/>
      <c r="L1521" s="8"/>
      <c r="M1521" s="8"/>
      <c r="N1521" s="8"/>
      <c r="O1521" s="8"/>
      <c r="P1521" s="8"/>
      <c r="Q1521" s="8"/>
      <c r="R1521" s="8"/>
      <c r="S1521" s="8"/>
    </row>
    <row r="1522" spans="1:19" ht="18" customHeight="1" x14ac:dyDescent="0.3">
      <c r="A1522" s="8"/>
      <c r="B1522" s="8"/>
      <c r="C1522" s="8"/>
      <c r="D1522" s="8"/>
      <c r="E1522" s="8"/>
      <c r="F1522" s="8"/>
      <c r="G1522" s="8"/>
      <c r="H1522" s="8"/>
      <c r="I1522" s="8"/>
      <c r="J1522" s="8"/>
      <c r="K1522" s="8"/>
      <c r="L1522" s="8"/>
      <c r="M1522" s="8"/>
      <c r="N1522" s="8"/>
      <c r="O1522" s="8"/>
      <c r="P1522" s="8"/>
      <c r="Q1522" s="8"/>
      <c r="R1522" s="8"/>
      <c r="S1522" s="8"/>
    </row>
    <row r="1523" spans="1:19" ht="18" customHeight="1" x14ac:dyDescent="0.3">
      <c r="A1523" s="8"/>
      <c r="B1523" s="8"/>
      <c r="C1523" s="8"/>
      <c r="D1523" s="8"/>
      <c r="E1523" s="8"/>
      <c r="F1523" s="8"/>
      <c r="G1523" s="8"/>
      <c r="H1523" s="8"/>
      <c r="I1523" s="8"/>
      <c r="J1523" s="8"/>
      <c r="K1523" s="8"/>
      <c r="L1523" s="8"/>
      <c r="M1523" s="8"/>
      <c r="N1523" s="8"/>
      <c r="O1523" s="8"/>
      <c r="P1523" s="8"/>
      <c r="Q1523" s="8"/>
      <c r="R1523" s="8"/>
      <c r="S1523" s="8"/>
    </row>
    <row r="1524" spans="1:19" ht="18" customHeight="1" x14ac:dyDescent="0.3">
      <c r="A1524" s="8"/>
      <c r="B1524" s="8"/>
      <c r="C1524" s="8"/>
      <c r="D1524" s="8"/>
      <c r="E1524" s="8"/>
      <c r="F1524" s="8"/>
      <c r="G1524" s="8"/>
      <c r="H1524" s="8"/>
      <c r="I1524" s="8"/>
      <c r="J1524" s="8"/>
      <c r="K1524" s="8"/>
      <c r="L1524" s="8"/>
      <c r="M1524" s="8"/>
      <c r="N1524" s="8"/>
      <c r="O1524" s="8"/>
      <c r="P1524" s="8"/>
      <c r="Q1524" s="8"/>
      <c r="R1524" s="8"/>
      <c r="S1524" s="8"/>
    </row>
    <row r="1525" spans="1:19" ht="18" customHeight="1" x14ac:dyDescent="0.3">
      <c r="A1525" s="8"/>
      <c r="B1525" s="8"/>
      <c r="C1525" s="8"/>
      <c r="D1525" s="8"/>
      <c r="E1525" s="8"/>
      <c r="F1525" s="8"/>
      <c r="G1525" s="8"/>
      <c r="H1525" s="8"/>
      <c r="I1525" s="8"/>
      <c r="J1525" s="8"/>
      <c r="K1525" s="8"/>
      <c r="L1525" s="8"/>
      <c r="M1525" s="8"/>
      <c r="N1525" s="8"/>
      <c r="O1525" s="8"/>
      <c r="P1525" s="8"/>
      <c r="Q1525" s="8"/>
      <c r="R1525" s="8"/>
      <c r="S1525" s="8"/>
    </row>
    <row r="1526" spans="1:19" ht="18" customHeight="1" x14ac:dyDescent="0.3">
      <c r="A1526" s="8"/>
      <c r="B1526" s="8"/>
      <c r="C1526" s="8"/>
      <c r="D1526" s="8"/>
      <c r="E1526" s="8"/>
      <c r="F1526" s="8"/>
      <c r="G1526" s="8"/>
      <c r="H1526" s="8"/>
      <c r="I1526" s="8"/>
      <c r="J1526" s="8"/>
      <c r="K1526" s="8"/>
      <c r="L1526" s="8"/>
      <c r="M1526" s="8"/>
      <c r="N1526" s="8"/>
      <c r="O1526" s="8"/>
      <c r="P1526" s="8"/>
      <c r="Q1526" s="8"/>
      <c r="R1526" s="8"/>
      <c r="S1526" s="8"/>
    </row>
    <row r="1527" spans="1:19" ht="18" customHeight="1" x14ac:dyDescent="0.3">
      <c r="A1527" s="8"/>
      <c r="B1527" s="8"/>
      <c r="C1527" s="8"/>
      <c r="D1527" s="8"/>
      <c r="E1527" s="8"/>
      <c r="F1527" s="8"/>
      <c r="G1527" s="8"/>
      <c r="H1527" s="8"/>
      <c r="I1527" s="8"/>
      <c r="J1527" s="8"/>
      <c r="K1527" s="8"/>
      <c r="L1527" s="8"/>
      <c r="M1527" s="8"/>
      <c r="N1527" s="8"/>
      <c r="O1527" s="8"/>
      <c r="P1527" s="8"/>
      <c r="Q1527" s="8"/>
      <c r="R1527" s="8"/>
      <c r="S1527" s="8"/>
    </row>
    <row r="1528" spans="1:19" ht="18" customHeight="1" x14ac:dyDescent="0.3">
      <c r="A1528" s="8"/>
      <c r="B1528" s="8"/>
      <c r="C1528" s="8"/>
      <c r="D1528" s="8"/>
      <c r="E1528" s="8"/>
      <c r="F1528" s="8"/>
      <c r="G1528" s="8"/>
      <c r="H1528" s="8"/>
      <c r="I1528" s="8"/>
      <c r="J1528" s="8"/>
      <c r="K1528" s="8"/>
      <c r="L1528" s="8"/>
      <c r="M1528" s="8"/>
      <c r="N1528" s="8"/>
      <c r="O1528" s="8"/>
      <c r="P1528" s="8"/>
      <c r="Q1528" s="8"/>
      <c r="R1528" s="8"/>
      <c r="S1528" s="8"/>
    </row>
    <row r="1529" spans="1:19" ht="18" customHeight="1" x14ac:dyDescent="0.3">
      <c r="A1529" s="8"/>
      <c r="B1529" s="8"/>
      <c r="C1529" s="8"/>
      <c r="D1529" s="8"/>
      <c r="E1529" s="8"/>
      <c r="F1529" s="8"/>
      <c r="G1529" s="8"/>
      <c r="H1529" s="8"/>
      <c r="I1529" s="8"/>
      <c r="J1529" s="8"/>
      <c r="K1529" s="8"/>
      <c r="L1529" s="8"/>
      <c r="M1529" s="8"/>
      <c r="N1529" s="8"/>
      <c r="O1529" s="8"/>
      <c r="P1529" s="8"/>
      <c r="Q1529" s="8"/>
      <c r="R1529" s="8"/>
      <c r="S1529" s="8"/>
    </row>
    <row r="1530" spans="1:19" ht="18" customHeight="1" x14ac:dyDescent="0.3">
      <c r="A1530" s="8"/>
      <c r="B1530" s="8"/>
      <c r="C1530" s="8"/>
      <c r="D1530" s="8"/>
      <c r="E1530" s="8"/>
      <c r="F1530" s="8"/>
      <c r="G1530" s="8"/>
      <c r="H1530" s="8"/>
      <c r="I1530" s="8"/>
      <c r="J1530" s="8"/>
      <c r="K1530" s="8"/>
      <c r="L1530" s="8"/>
      <c r="M1530" s="8"/>
      <c r="N1530" s="8"/>
      <c r="O1530" s="8"/>
      <c r="P1530" s="8"/>
      <c r="Q1530" s="8"/>
      <c r="R1530" s="8"/>
      <c r="S1530" s="8"/>
    </row>
    <row r="1531" spans="1:19" ht="18" customHeight="1" x14ac:dyDescent="0.3">
      <c r="A1531" s="8"/>
      <c r="B1531" s="8"/>
      <c r="C1531" s="8"/>
      <c r="D1531" s="8"/>
      <c r="E1531" s="8"/>
      <c r="F1531" s="8"/>
      <c r="G1531" s="8"/>
      <c r="H1531" s="8"/>
      <c r="I1531" s="8"/>
      <c r="J1531" s="8"/>
      <c r="K1531" s="8"/>
      <c r="L1531" s="8"/>
      <c r="M1531" s="8"/>
      <c r="N1531" s="8"/>
      <c r="O1531" s="8"/>
      <c r="P1531" s="8"/>
      <c r="Q1531" s="8"/>
      <c r="R1531" s="8"/>
      <c r="S1531" s="8"/>
    </row>
    <row r="1532" spans="1:19" ht="18" customHeight="1" x14ac:dyDescent="0.3">
      <c r="A1532" s="8"/>
      <c r="B1532" s="8"/>
      <c r="C1532" s="8"/>
      <c r="D1532" s="8"/>
      <c r="E1532" s="8"/>
      <c r="F1532" s="8"/>
      <c r="G1532" s="8"/>
      <c r="H1532" s="8"/>
      <c r="I1532" s="8"/>
      <c r="J1532" s="8"/>
      <c r="K1532" s="8"/>
      <c r="L1532" s="8"/>
      <c r="M1532" s="8"/>
      <c r="N1532" s="8"/>
      <c r="O1532" s="8"/>
      <c r="P1532" s="8"/>
      <c r="Q1532" s="8"/>
      <c r="R1532" s="8"/>
      <c r="S1532" s="8"/>
    </row>
    <row r="1533" spans="1:19" ht="18" customHeight="1" x14ac:dyDescent="0.3">
      <c r="A1533" s="8"/>
      <c r="B1533" s="8"/>
      <c r="C1533" s="8"/>
      <c r="D1533" s="8"/>
      <c r="E1533" s="8"/>
      <c r="F1533" s="8"/>
      <c r="G1533" s="8"/>
      <c r="H1533" s="8"/>
      <c r="I1533" s="8"/>
      <c r="J1533" s="8"/>
      <c r="K1533" s="8"/>
      <c r="L1533" s="8"/>
      <c r="M1533" s="8"/>
      <c r="N1533" s="8"/>
      <c r="O1533" s="8"/>
      <c r="P1533" s="8"/>
      <c r="Q1533" s="8"/>
      <c r="R1533" s="8"/>
      <c r="S1533" s="8"/>
    </row>
    <row r="1534" spans="1:19" ht="18" customHeight="1" x14ac:dyDescent="0.3">
      <c r="A1534" s="8"/>
      <c r="B1534" s="8"/>
      <c r="C1534" s="8"/>
      <c r="D1534" s="8"/>
      <c r="E1534" s="8"/>
      <c r="F1534" s="8"/>
      <c r="G1534" s="8"/>
      <c r="H1534" s="8"/>
      <c r="I1534" s="8"/>
      <c r="J1534" s="8"/>
      <c r="K1534" s="8"/>
      <c r="L1534" s="8"/>
      <c r="M1534" s="8"/>
      <c r="N1534" s="8"/>
      <c r="O1534" s="8"/>
      <c r="P1534" s="8"/>
      <c r="Q1534" s="8"/>
      <c r="R1534" s="8"/>
      <c r="S1534" s="8"/>
    </row>
    <row r="1535" spans="1:19" ht="18" customHeight="1" x14ac:dyDescent="0.3">
      <c r="A1535" s="8"/>
      <c r="B1535" s="8"/>
      <c r="C1535" s="8"/>
      <c r="D1535" s="8"/>
      <c r="E1535" s="8"/>
      <c r="F1535" s="8"/>
      <c r="G1535" s="8"/>
      <c r="H1535" s="8"/>
      <c r="I1535" s="8"/>
      <c r="J1535" s="8"/>
      <c r="K1535" s="8"/>
      <c r="L1535" s="8"/>
      <c r="M1535" s="8"/>
      <c r="N1535" s="8"/>
      <c r="O1535" s="8"/>
      <c r="P1535" s="8"/>
      <c r="Q1535" s="8"/>
      <c r="R1535" s="8"/>
      <c r="S1535" s="8"/>
    </row>
    <row r="1536" spans="1:19" ht="18" customHeight="1" x14ac:dyDescent="0.3">
      <c r="A1536" s="8"/>
      <c r="B1536" s="8"/>
      <c r="C1536" s="8"/>
      <c r="D1536" s="8"/>
      <c r="E1536" s="8"/>
      <c r="F1536" s="8"/>
      <c r="G1536" s="8"/>
      <c r="H1536" s="8"/>
      <c r="I1536" s="8"/>
      <c r="J1536" s="8"/>
      <c r="K1536" s="8"/>
      <c r="L1536" s="8"/>
      <c r="M1536" s="8"/>
      <c r="N1536" s="8"/>
      <c r="O1536" s="8"/>
      <c r="P1536" s="8"/>
      <c r="Q1536" s="8"/>
      <c r="R1536" s="8"/>
      <c r="S1536" s="8"/>
    </row>
    <row r="1537" spans="1:19" ht="18" customHeight="1" x14ac:dyDescent="0.3">
      <c r="A1537" s="8"/>
      <c r="B1537" s="8"/>
      <c r="C1537" s="8"/>
      <c r="D1537" s="8"/>
      <c r="E1537" s="8"/>
      <c r="F1537" s="8"/>
      <c r="G1537" s="8"/>
      <c r="H1537" s="8"/>
      <c r="I1537" s="8"/>
      <c r="J1537" s="8"/>
      <c r="K1537" s="8"/>
      <c r="L1537" s="8"/>
      <c r="M1537" s="8"/>
      <c r="N1537" s="8"/>
      <c r="O1537" s="8"/>
      <c r="P1537" s="8"/>
      <c r="Q1537" s="8"/>
      <c r="R1537" s="8"/>
      <c r="S1537" s="8"/>
    </row>
    <row r="1538" spans="1:19" ht="18" customHeight="1" x14ac:dyDescent="0.3">
      <c r="A1538" s="8"/>
      <c r="B1538" s="8"/>
      <c r="C1538" s="8"/>
      <c r="D1538" s="8"/>
      <c r="E1538" s="8"/>
      <c r="F1538" s="8"/>
      <c r="G1538" s="8"/>
      <c r="H1538" s="8"/>
      <c r="I1538" s="8"/>
      <c r="J1538" s="8"/>
      <c r="K1538" s="8"/>
      <c r="L1538" s="8"/>
      <c r="M1538" s="8"/>
      <c r="N1538" s="8"/>
      <c r="O1538" s="8"/>
      <c r="P1538" s="8"/>
      <c r="Q1538" s="8"/>
      <c r="R1538" s="8"/>
      <c r="S1538" s="8"/>
    </row>
    <row r="1539" spans="1:19" ht="18" customHeight="1" x14ac:dyDescent="0.3">
      <c r="A1539" s="8"/>
      <c r="B1539" s="8"/>
      <c r="C1539" s="8"/>
      <c r="D1539" s="8"/>
      <c r="E1539" s="8"/>
      <c r="F1539" s="8"/>
      <c r="G1539" s="8"/>
      <c r="H1539" s="8"/>
      <c r="I1539" s="8"/>
      <c r="J1539" s="8"/>
      <c r="K1539" s="8"/>
      <c r="L1539" s="8"/>
      <c r="M1539" s="8"/>
      <c r="N1539" s="8"/>
      <c r="O1539" s="8"/>
      <c r="P1539" s="8"/>
      <c r="Q1539" s="8"/>
      <c r="R1539" s="8"/>
      <c r="S1539" s="8"/>
    </row>
    <row r="1540" spans="1:19" ht="18" customHeight="1" x14ac:dyDescent="0.3">
      <c r="A1540" s="8"/>
      <c r="B1540" s="8"/>
      <c r="C1540" s="8"/>
      <c r="D1540" s="8"/>
      <c r="E1540" s="8"/>
      <c r="F1540" s="8"/>
      <c r="G1540" s="8"/>
      <c r="H1540" s="8"/>
      <c r="I1540" s="8"/>
      <c r="J1540" s="8"/>
      <c r="K1540" s="8"/>
      <c r="L1540" s="8"/>
      <c r="M1540" s="8"/>
      <c r="N1540" s="8"/>
      <c r="O1540" s="8"/>
      <c r="P1540" s="8"/>
      <c r="Q1540" s="8"/>
      <c r="R1540" s="8"/>
      <c r="S1540" s="8"/>
    </row>
    <row r="1541" spans="1:19" ht="18" customHeight="1" x14ac:dyDescent="0.3">
      <c r="A1541" s="8"/>
      <c r="B1541" s="8"/>
      <c r="C1541" s="8"/>
      <c r="D1541" s="8"/>
      <c r="E1541" s="8"/>
      <c r="F1541" s="8"/>
      <c r="G1541" s="8"/>
      <c r="H1541" s="8"/>
      <c r="I1541" s="8"/>
      <c r="J1541" s="8"/>
      <c r="K1541" s="8"/>
      <c r="L1541" s="8"/>
      <c r="M1541" s="8"/>
      <c r="N1541" s="8"/>
      <c r="O1541" s="8"/>
      <c r="P1541" s="8"/>
      <c r="Q1541" s="8"/>
      <c r="R1541" s="8"/>
      <c r="S1541" s="8"/>
    </row>
    <row r="1542" spans="1:19" ht="18" customHeight="1" x14ac:dyDescent="0.3">
      <c r="A1542" s="8"/>
      <c r="B1542" s="8"/>
      <c r="C1542" s="8"/>
      <c r="D1542" s="8"/>
      <c r="E1542" s="8"/>
      <c r="F1542" s="8"/>
      <c r="G1542" s="8"/>
      <c r="H1542" s="8"/>
      <c r="I1542" s="8"/>
      <c r="J1542" s="8"/>
      <c r="K1542" s="8"/>
      <c r="L1542" s="8"/>
      <c r="M1542" s="8"/>
      <c r="N1542" s="8"/>
      <c r="O1542" s="8"/>
      <c r="P1542" s="8"/>
      <c r="Q1542" s="8"/>
      <c r="R1542" s="8"/>
      <c r="S1542" s="8"/>
    </row>
    <row r="1543" spans="1:19" ht="18" customHeight="1" x14ac:dyDescent="0.3">
      <c r="A1543" s="8"/>
      <c r="B1543" s="8"/>
      <c r="C1543" s="8"/>
      <c r="D1543" s="8"/>
      <c r="E1543" s="8"/>
      <c r="F1543" s="8"/>
      <c r="G1543" s="8"/>
      <c r="H1543" s="8"/>
      <c r="I1543" s="8"/>
      <c r="J1543" s="8"/>
      <c r="K1543" s="8"/>
      <c r="L1543" s="8"/>
      <c r="M1543" s="8"/>
      <c r="N1543" s="8"/>
      <c r="O1543" s="8"/>
      <c r="P1543" s="8"/>
      <c r="Q1543" s="8"/>
      <c r="R1543" s="8"/>
      <c r="S1543" s="8"/>
    </row>
    <row r="1544" spans="1:19" ht="18" customHeight="1" x14ac:dyDescent="0.3">
      <c r="A1544" s="8"/>
      <c r="B1544" s="8"/>
      <c r="C1544" s="8"/>
      <c r="D1544" s="8"/>
      <c r="E1544" s="8"/>
      <c r="F1544" s="8"/>
      <c r="G1544" s="8"/>
      <c r="H1544" s="8"/>
      <c r="I1544" s="8"/>
      <c r="J1544" s="8"/>
      <c r="K1544" s="8"/>
      <c r="L1544" s="8"/>
      <c r="M1544" s="8"/>
      <c r="N1544" s="8"/>
      <c r="O1544" s="8"/>
      <c r="P1544" s="8"/>
      <c r="Q1544" s="8"/>
      <c r="R1544" s="8"/>
      <c r="S1544" s="8"/>
    </row>
    <row r="1545" spans="1:19" ht="18" customHeight="1" x14ac:dyDescent="0.3">
      <c r="A1545" s="8"/>
      <c r="B1545" s="8"/>
      <c r="C1545" s="8"/>
      <c r="D1545" s="8"/>
      <c r="E1545" s="8"/>
      <c r="F1545" s="8"/>
      <c r="G1545" s="8"/>
      <c r="H1545" s="8"/>
      <c r="I1545" s="8"/>
      <c r="J1545" s="8"/>
      <c r="K1545" s="8"/>
      <c r="L1545" s="8"/>
      <c r="M1545" s="8"/>
      <c r="N1545" s="8"/>
      <c r="O1545" s="8"/>
      <c r="P1545" s="8"/>
      <c r="Q1545" s="8"/>
      <c r="R1545" s="8"/>
      <c r="S1545" s="8"/>
    </row>
    <row r="1546" spans="1:19" ht="18" customHeight="1" x14ac:dyDescent="0.3">
      <c r="A1546" s="8"/>
      <c r="B1546" s="8"/>
      <c r="C1546" s="8"/>
      <c r="D1546" s="8"/>
      <c r="E1546" s="8"/>
      <c r="F1546" s="8"/>
      <c r="G1546" s="8"/>
      <c r="H1546" s="8"/>
      <c r="I1546" s="8"/>
      <c r="J1546" s="8"/>
      <c r="K1546" s="8"/>
      <c r="L1546" s="8"/>
      <c r="M1546" s="8"/>
      <c r="N1546" s="8"/>
      <c r="O1546" s="8"/>
      <c r="P1546" s="8"/>
      <c r="Q1546" s="8"/>
      <c r="R1546" s="8"/>
      <c r="S1546" s="8"/>
    </row>
    <row r="1547" spans="1:19" ht="18" customHeight="1" x14ac:dyDescent="0.3">
      <c r="A1547" s="8"/>
      <c r="B1547" s="8"/>
      <c r="C1547" s="8"/>
      <c r="D1547" s="8"/>
      <c r="E1547" s="8"/>
      <c r="F1547" s="8"/>
      <c r="G1547" s="8"/>
      <c r="H1547" s="8"/>
      <c r="I1547" s="8"/>
      <c r="J1547" s="8"/>
      <c r="K1547" s="8"/>
      <c r="L1547" s="8"/>
      <c r="M1547" s="8"/>
      <c r="N1547" s="8"/>
      <c r="O1547" s="8"/>
      <c r="P1547" s="8"/>
      <c r="Q1547" s="8"/>
      <c r="R1547" s="8"/>
      <c r="S1547" s="8"/>
    </row>
    <row r="1548" spans="1:19" ht="18" customHeight="1" x14ac:dyDescent="0.3">
      <c r="A1548" s="8"/>
      <c r="B1548" s="8"/>
      <c r="C1548" s="8"/>
      <c r="D1548" s="8"/>
      <c r="E1548" s="8"/>
      <c r="F1548" s="8"/>
      <c r="G1548" s="8"/>
      <c r="H1548" s="8"/>
      <c r="I1548" s="8"/>
      <c r="J1548" s="8"/>
      <c r="K1548" s="8"/>
      <c r="L1548" s="8"/>
      <c r="M1548" s="8"/>
      <c r="N1548" s="8"/>
      <c r="O1548" s="8"/>
      <c r="P1548" s="8"/>
      <c r="Q1548" s="8"/>
      <c r="R1548" s="8"/>
      <c r="S1548" s="8"/>
    </row>
    <row r="1549" spans="1:19" ht="18" customHeight="1" x14ac:dyDescent="0.3">
      <c r="A1549" s="8"/>
      <c r="B1549" s="8"/>
      <c r="C1549" s="8"/>
      <c r="D1549" s="8"/>
      <c r="E1549" s="8"/>
      <c r="F1549" s="8"/>
      <c r="G1549" s="8"/>
      <c r="H1549" s="8"/>
      <c r="I1549" s="8"/>
      <c r="J1549" s="8"/>
      <c r="K1549" s="8"/>
      <c r="L1549" s="8"/>
      <c r="M1549" s="8"/>
      <c r="N1549" s="8"/>
      <c r="O1549" s="8"/>
      <c r="P1549" s="8"/>
      <c r="Q1549" s="8"/>
      <c r="R1549" s="8"/>
      <c r="S1549" s="8"/>
    </row>
    <row r="1550" spans="1:19" ht="18" customHeight="1" x14ac:dyDescent="0.3">
      <c r="A1550" s="8"/>
      <c r="B1550" s="8"/>
      <c r="C1550" s="8"/>
      <c r="D1550" s="8"/>
      <c r="E1550" s="8"/>
      <c r="F1550" s="8"/>
      <c r="G1550" s="8"/>
      <c r="H1550" s="8"/>
      <c r="I1550" s="8"/>
      <c r="J1550" s="8"/>
      <c r="K1550" s="8"/>
      <c r="L1550" s="8"/>
      <c r="M1550" s="8"/>
      <c r="N1550" s="8"/>
      <c r="O1550" s="8"/>
      <c r="P1550" s="8"/>
      <c r="Q1550" s="8"/>
      <c r="R1550" s="8"/>
      <c r="S1550" s="8"/>
    </row>
    <row r="1551" spans="1:19" ht="18" customHeight="1" x14ac:dyDescent="0.3">
      <c r="A1551" s="8"/>
      <c r="B1551" s="8"/>
      <c r="C1551" s="8"/>
      <c r="D1551" s="8"/>
      <c r="E1551" s="8"/>
      <c r="F1551" s="8"/>
      <c r="G1551" s="8"/>
      <c r="H1551" s="8"/>
      <c r="I1551" s="8"/>
      <c r="J1551" s="8"/>
      <c r="K1551" s="8"/>
      <c r="L1551" s="8"/>
      <c r="M1551" s="8"/>
      <c r="N1551" s="8"/>
      <c r="O1551" s="8"/>
      <c r="P1551" s="8"/>
      <c r="Q1551" s="8"/>
      <c r="R1551" s="8"/>
      <c r="S1551" s="8"/>
    </row>
    <row r="1552" spans="1:19" ht="18" customHeight="1" x14ac:dyDescent="0.3">
      <c r="A1552" s="8"/>
      <c r="B1552" s="8"/>
      <c r="C1552" s="8"/>
      <c r="D1552" s="8"/>
      <c r="E1552" s="8"/>
      <c r="F1552" s="8"/>
      <c r="G1552" s="8"/>
      <c r="H1552" s="8"/>
      <c r="I1552" s="8"/>
      <c r="J1552" s="8"/>
      <c r="K1552" s="8"/>
      <c r="L1552" s="8"/>
      <c r="M1552" s="8"/>
      <c r="N1552" s="8"/>
      <c r="O1552" s="8"/>
      <c r="P1552" s="8"/>
      <c r="Q1552" s="8"/>
      <c r="R1552" s="8"/>
      <c r="S1552" s="8"/>
    </row>
    <row r="1553" spans="1:19" ht="18" customHeight="1" x14ac:dyDescent="0.3">
      <c r="A1553" s="8"/>
      <c r="B1553" s="8"/>
      <c r="C1553" s="8"/>
      <c r="D1553" s="8"/>
      <c r="E1553" s="8"/>
      <c r="F1553" s="8"/>
      <c r="G1553" s="8"/>
      <c r="H1553" s="8"/>
      <c r="I1553" s="8"/>
      <c r="J1553" s="8"/>
      <c r="K1553" s="8"/>
      <c r="L1553" s="8"/>
      <c r="M1553" s="8"/>
      <c r="N1553" s="8"/>
      <c r="O1553" s="8"/>
      <c r="P1553" s="8"/>
      <c r="Q1553" s="8"/>
      <c r="R1553" s="8"/>
      <c r="S1553" s="8"/>
    </row>
    <row r="1554" spans="1:19" ht="18" customHeight="1" x14ac:dyDescent="0.3">
      <c r="A1554" s="8"/>
      <c r="B1554" s="8"/>
      <c r="C1554" s="8"/>
      <c r="D1554" s="8"/>
      <c r="E1554" s="8"/>
      <c r="F1554" s="8"/>
      <c r="G1554" s="8"/>
      <c r="H1554" s="8"/>
      <c r="I1554" s="8"/>
      <c r="J1554" s="8"/>
      <c r="K1554" s="8"/>
      <c r="L1554" s="8"/>
      <c r="M1554" s="8"/>
      <c r="N1554" s="8"/>
      <c r="O1554" s="8"/>
      <c r="P1554" s="8"/>
      <c r="Q1554" s="8"/>
      <c r="R1554" s="8"/>
      <c r="S1554" s="8"/>
    </row>
    <row r="1555" spans="1:19" ht="18" customHeight="1" x14ac:dyDescent="0.3">
      <c r="A1555" s="8"/>
      <c r="B1555" s="8"/>
      <c r="C1555" s="8"/>
      <c r="D1555" s="8"/>
      <c r="E1555" s="8"/>
      <c r="F1555" s="8"/>
      <c r="G1555" s="8"/>
      <c r="H1555" s="8"/>
      <c r="I1555" s="8"/>
      <c r="J1555" s="8"/>
      <c r="K1555" s="8"/>
      <c r="L1555" s="8"/>
      <c r="M1555" s="8"/>
      <c r="N1555" s="8"/>
      <c r="O1555" s="8"/>
      <c r="P1555" s="8"/>
      <c r="Q1555" s="8"/>
      <c r="R1555" s="8"/>
      <c r="S1555" s="8"/>
    </row>
    <row r="1556" spans="1:19" ht="18" customHeight="1" x14ac:dyDescent="0.3">
      <c r="A1556" s="8"/>
      <c r="B1556" s="8"/>
      <c r="C1556" s="8"/>
      <c r="D1556" s="8"/>
      <c r="E1556" s="8"/>
      <c r="F1556" s="8"/>
      <c r="G1556" s="8"/>
      <c r="H1556" s="8"/>
      <c r="I1556" s="8"/>
      <c r="J1556" s="8"/>
      <c r="K1556" s="8"/>
      <c r="L1556" s="8"/>
      <c r="M1556" s="8"/>
      <c r="N1556" s="8"/>
      <c r="O1556" s="8"/>
      <c r="P1556" s="8"/>
      <c r="Q1556" s="8"/>
      <c r="R1556" s="8"/>
      <c r="S1556" s="8"/>
    </row>
    <row r="1557" spans="1:19" ht="18" customHeight="1" x14ac:dyDescent="0.3">
      <c r="A1557" s="8"/>
      <c r="B1557" s="8"/>
      <c r="C1557" s="8"/>
      <c r="D1557" s="8"/>
      <c r="E1557" s="8"/>
      <c r="F1557" s="8"/>
      <c r="G1557" s="8"/>
      <c r="H1557" s="8"/>
      <c r="I1557" s="8"/>
      <c r="J1557" s="8"/>
      <c r="K1557" s="8"/>
      <c r="L1557" s="8"/>
      <c r="M1557" s="8"/>
      <c r="N1557" s="8"/>
      <c r="O1557" s="8"/>
      <c r="P1557" s="8"/>
      <c r="Q1557" s="8"/>
      <c r="R1557" s="8"/>
      <c r="S1557" s="8"/>
    </row>
    <row r="1558" spans="1:19" ht="18" customHeight="1" x14ac:dyDescent="0.3">
      <c r="A1558" s="8"/>
      <c r="B1558" s="8"/>
      <c r="C1558" s="8"/>
      <c r="D1558" s="8"/>
      <c r="E1558" s="8"/>
      <c r="F1558" s="8"/>
      <c r="G1558" s="8"/>
      <c r="H1558" s="8"/>
      <c r="I1558" s="8"/>
      <c r="J1558" s="8"/>
      <c r="K1558" s="8"/>
      <c r="L1558" s="8"/>
      <c r="M1558" s="8"/>
      <c r="N1558" s="8"/>
      <c r="O1558" s="8"/>
      <c r="P1558" s="8"/>
      <c r="Q1558" s="8"/>
      <c r="R1558" s="8"/>
      <c r="S1558" s="8"/>
    </row>
    <row r="1559" spans="1:19" ht="18" customHeight="1" x14ac:dyDescent="0.3">
      <c r="A1559" s="8"/>
      <c r="B1559" s="8"/>
      <c r="C1559" s="8"/>
      <c r="D1559" s="8"/>
      <c r="E1559" s="8"/>
      <c r="F1559" s="8"/>
      <c r="G1559" s="8"/>
      <c r="H1559" s="8"/>
      <c r="I1559" s="8"/>
      <c r="J1559" s="8"/>
      <c r="K1559" s="8"/>
      <c r="L1559" s="8"/>
      <c r="M1559" s="8"/>
      <c r="N1559" s="8"/>
      <c r="O1559" s="8"/>
      <c r="P1559" s="8"/>
      <c r="Q1559" s="8"/>
      <c r="R1559" s="8"/>
      <c r="S1559" s="8"/>
    </row>
    <row r="1560" spans="1:19" ht="18" customHeight="1" x14ac:dyDescent="0.3">
      <c r="A1560" s="8"/>
      <c r="B1560" s="8"/>
      <c r="C1560" s="8"/>
      <c r="D1560" s="8"/>
      <c r="E1560" s="8"/>
      <c r="F1560" s="8"/>
      <c r="G1560" s="8"/>
      <c r="H1560" s="8"/>
      <c r="I1560" s="8"/>
      <c r="J1560" s="8"/>
      <c r="K1560" s="8"/>
      <c r="L1560" s="8"/>
      <c r="M1560" s="8"/>
      <c r="N1560" s="8"/>
      <c r="O1560" s="8"/>
      <c r="P1560" s="8"/>
      <c r="Q1560" s="8"/>
      <c r="R1560" s="8"/>
      <c r="S1560" s="8"/>
    </row>
    <row r="1561" spans="1:19" ht="18" customHeight="1" x14ac:dyDescent="0.3">
      <c r="A1561" s="8"/>
      <c r="B1561" s="8"/>
      <c r="C1561" s="8"/>
      <c r="D1561" s="8"/>
      <c r="E1561" s="8"/>
      <c r="F1561" s="8"/>
      <c r="G1561" s="8"/>
      <c r="H1561" s="8"/>
      <c r="I1561" s="8"/>
      <c r="J1561" s="8"/>
      <c r="K1561" s="8"/>
      <c r="L1561" s="8"/>
      <c r="M1561" s="8"/>
      <c r="N1561" s="8"/>
      <c r="O1561" s="8"/>
      <c r="P1561" s="8"/>
      <c r="Q1561" s="8"/>
      <c r="R1561" s="8"/>
      <c r="S1561" s="8"/>
    </row>
    <row r="1562" spans="1:19" ht="18" customHeight="1" x14ac:dyDescent="0.3">
      <c r="A1562" s="8"/>
      <c r="B1562" s="8"/>
      <c r="C1562" s="8"/>
      <c r="D1562" s="8"/>
      <c r="E1562" s="8"/>
      <c r="F1562" s="8"/>
      <c r="G1562" s="8"/>
      <c r="H1562" s="8"/>
      <c r="I1562" s="8"/>
      <c r="J1562" s="8"/>
      <c r="K1562" s="8"/>
      <c r="L1562" s="8"/>
      <c r="M1562" s="8"/>
      <c r="N1562" s="8"/>
      <c r="O1562" s="8"/>
      <c r="P1562" s="8"/>
      <c r="Q1562" s="8"/>
      <c r="R1562" s="8"/>
      <c r="S1562" s="8"/>
    </row>
    <row r="1563" spans="1:19" ht="18" customHeight="1" x14ac:dyDescent="0.3">
      <c r="A1563" s="8"/>
      <c r="B1563" s="8"/>
      <c r="C1563" s="8"/>
      <c r="D1563" s="8"/>
      <c r="E1563" s="8"/>
      <c r="F1563" s="8"/>
      <c r="G1563" s="8"/>
      <c r="H1563" s="8"/>
      <c r="I1563" s="8"/>
      <c r="J1563" s="8"/>
      <c r="K1563" s="8"/>
      <c r="L1563" s="8"/>
      <c r="M1563" s="8"/>
      <c r="N1563" s="8"/>
      <c r="O1563" s="8"/>
      <c r="P1563" s="8"/>
      <c r="Q1563" s="8"/>
      <c r="R1563" s="8"/>
      <c r="S1563" s="8"/>
    </row>
    <row r="1564" spans="1:19" ht="18" customHeight="1" x14ac:dyDescent="0.3">
      <c r="A1564" s="8"/>
      <c r="B1564" s="8"/>
      <c r="C1564" s="8"/>
      <c r="D1564" s="8"/>
      <c r="E1564" s="8"/>
      <c r="F1564" s="8"/>
      <c r="G1564" s="8"/>
      <c r="H1564" s="8"/>
      <c r="I1564" s="8"/>
      <c r="J1564" s="8"/>
      <c r="K1564" s="8"/>
      <c r="L1564" s="8"/>
      <c r="M1564" s="8"/>
      <c r="N1564" s="8"/>
      <c r="O1564" s="8"/>
      <c r="P1564" s="8"/>
      <c r="Q1564" s="8"/>
      <c r="R1564" s="8"/>
      <c r="S1564" s="8"/>
    </row>
    <row r="1565" spans="1:19" ht="18" customHeight="1" x14ac:dyDescent="0.3">
      <c r="A1565" s="8"/>
      <c r="B1565" s="8"/>
      <c r="C1565" s="8"/>
      <c r="D1565" s="8"/>
      <c r="E1565" s="8"/>
      <c r="F1565" s="8"/>
      <c r="G1565" s="8"/>
      <c r="H1565" s="8"/>
      <c r="I1565" s="8"/>
      <c r="J1565" s="8"/>
      <c r="K1565" s="8"/>
      <c r="L1565" s="8"/>
      <c r="M1565" s="8"/>
      <c r="N1565" s="8"/>
      <c r="O1565" s="8"/>
      <c r="P1565" s="8"/>
      <c r="Q1565" s="8"/>
      <c r="R1565" s="8"/>
      <c r="S1565" s="8"/>
    </row>
    <row r="1566" spans="1:19" ht="18" customHeight="1" x14ac:dyDescent="0.3">
      <c r="A1566" s="8"/>
      <c r="B1566" s="8"/>
      <c r="C1566" s="8"/>
      <c r="D1566" s="8"/>
      <c r="E1566" s="8"/>
      <c r="F1566" s="8"/>
      <c r="G1566" s="8"/>
      <c r="H1566" s="8"/>
      <c r="I1566" s="8"/>
      <c r="J1566" s="8"/>
      <c r="K1566" s="8"/>
      <c r="L1566" s="8"/>
      <c r="M1566" s="8"/>
      <c r="N1566" s="8"/>
      <c r="O1566" s="8"/>
      <c r="P1566" s="8"/>
      <c r="Q1566" s="8"/>
      <c r="R1566" s="8"/>
      <c r="S1566" s="8"/>
    </row>
    <row r="1567" spans="1:19" ht="18" customHeight="1" x14ac:dyDescent="0.3">
      <c r="A1567" s="8"/>
      <c r="B1567" s="8"/>
      <c r="C1567" s="8"/>
      <c r="D1567" s="8"/>
      <c r="E1567" s="8"/>
      <c r="F1567" s="8"/>
      <c r="G1567" s="8"/>
      <c r="H1567" s="8"/>
      <c r="I1567" s="8"/>
      <c r="J1567" s="8"/>
      <c r="K1567" s="8"/>
      <c r="L1567" s="8"/>
      <c r="M1567" s="8"/>
      <c r="N1567" s="8"/>
      <c r="O1567" s="8"/>
      <c r="P1567" s="8"/>
      <c r="Q1567" s="8"/>
      <c r="R1567" s="8"/>
      <c r="S1567" s="8"/>
    </row>
    <row r="1568" spans="1:19" ht="18" customHeight="1" x14ac:dyDescent="0.3">
      <c r="A1568" s="8"/>
      <c r="B1568" s="8"/>
      <c r="C1568" s="8"/>
      <c r="D1568" s="8"/>
      <c r="E1568" s="8"/>
      <c r="F1568" s="8"/>
      <c r="G1568" s="8"/>
      <c r="H1568" s="8"/>
      <c r="I1568" s="8"/>
      <c r="J1568" s="8"/>
      <c r="K1568" s="8"/>
      <c r="L1568" s="8"/>
      <c r="M1568" s="8"/>
      <c r="N1568" s="8"/>
      <c r="O1568" s="8"/>
      <c r="P1568" s="8"/>
      <c r="Q1568" s="8"/>
      <c r="R1568" s="8"/>
      <c r="S1568" s="8"/>
    </row>
    <row r="1569" spans="1:19" ht="18" customHeight="1" x14ac:dyDescent="0.3">
      <c r="A1569" s="8"/>
      <c r="B1569" s="8"/>
      <c r="C1569" s="8"/>
      <c r="D1569" s="8"/>
      <c r="E1569" s="8"/>
      <c r="F1569" s="8"/>
      <c r="G1569" s="8"/>
      <c r="H1569" s="8"/>
      <c r="I1569" s="8"/>
      <c r="J1569" s="8"/>
      <c r="K1569" s="8"/>
      <c r="L1569" s="8"/>
      <c r="M1569" s="8"/>
      <c r="N1569" s="8"/>
      <c r="O1569" s="8"/>
      <c r="P1569" s="8"/>
      <c r="Q1569" s="8"/>
      <c r="R1569" s="8"/>
      <c r="S1569" s="8"/>
    </row>
    <row r="1570" spans="1:19" ht="18" customHeight="1" x14ac:dyDescent="0.3">
      <c r="A1570" s="8"/>
      <c r="B1570" s="8"/>
      <c r="C1570" s="8"/>
      <c r="D1570" s="8"/>
      <c r="E1570" s="8"/>
      <c r="F1570" s="8"/>
      <c r="G1570" s="8"/>
      <c r="H1570" s="8"/>
      <c r="I1570" s="8"/>
      <c r="J1570" s="8"/>
      <c r="K1570" s="8"/>
      <c r="L1570" s="8"/>
      <c r="M1570" s="8"/>
      <c r="N1570" s="8"/>
      <c r="O1570" s="8"/>
      <c r="P1570" s="8"/>
      <c r="Q1570" s="8"/>
      <c r="R1570" s="8"/>
      <c r="S1570" s="8"/>
    </row>
    <row r="1571" spans="1:19" ht="18" customHeight="1" x14ac:dyDescent="0.3">
      <c r="A1571" s="8"/>
      <c r="B1571" s="8"/>
      <c r="C1571" s="8"/>
      <c r="D1571" s="8"/>
      <c r="E1571" s="8"/>
      <c r="F1571" s="8"/>
      <c r="G1571" s="8"/>
      <c r="H1571" s="8"/>
      <c r="I1571" s="8"/>
      <c r="J1571" s="8"/>
      <c r="K1571" s="8"/>
      <c r="L1571" s="8"/>
      <c r="M1571" s="8"/>
      <c r="N1571" s="8"/>
      <c r="O1571" s="8"/>
      <c r="P1571" s="8"/>
      <c r="Q1571" s="8"/>
      <c r="R1571" s="8"/>
      <c r="S1571" s="8"/>
    </row>
    <row r="1572" spans="1:19" ht="18" customHeight="1" x14ac:dyDescent="0.3">
      <c r="A1572" s="8"/>
      <c r="B1572" s="8"/>
      <c r="C1572" s="8"/>
      <c r="D1572" s="8"/>
      <c r="E1572" s="8"/>
      <c r="F1572" s="8"/>
      <c r="G1572" s="8"/>
      <c r="H1572" s="8"/>
      <c r="I1572" s="8"/>
      <c r="J1572" s="8"/>
      <c r="K1572" s="8"/>
      <c r="L1572" s="8"/>
      <c r="M1572" s="8"/>
      <c r="N1572" s="8"/>
      <c r="O1572" s="8"/>
      <c r="P1572" s="8"/>
      <c r="Q1572" s="8"/>
      <c r="R1572" s="8"/>
      <c r="S1572" s="8"/>
    </row>
    <row r="1573" spans="1:19" ht="18" customHeight="1" x14ac:dyDescent="0.3">
      <c r="A1573" s="8"/>
      <c r="B1573" s="8"/>
      <c r="C1573" s="8"/>
      <c r="D1573" s="8"/>
      <c r="E1573" s="8"/>
      <c r="F1573" s="8"/>
      <c r="G1573" s="8"/>
      <c r="H1573" s="8"/>
      <c r="I1573" s="8"/>
      <c r="J1573" s="8"/>
      <c r="K1573" s="8"/>
      <c r="L1573" s="8"/>
      <c r="M1573" s="8"/>
      <c r="N1573" s="8"/>
      <c r="O1573" s="8"/>
      <c r="P1573" s="8"/>
      <c r="Q1573" s="8"/>
      <c r="R1573" s="8"/>
      <c r="S1573" s="8"/>
    </row>
    <row r="1574" spans="1:19" ht="18" customHeight="1" x14ac:dyDescent="0.3">
      <c r="A1574" s="8"/>
      <c r="B1574" s="8"/>
      <c r="C1574" s="8"/>
      <c r="D1574" s="8"/>
      <c r="E1574" s="8"/>
      <c r="F1574" s="8"/>
      <c r="G1574" s="8"/>
      <c r="H1574" s="8"/>
      <c r="I1574" s="8"/>
      <c r="J1574" s="8"/>
      <c r="K1574" s="8"/>
      <c r="L1574" s="8"/>
      <c r="M1574" s="8"/>
      <c r="N1574" s="8"/>
      <c r="O1574" s="8"/>
      <c r="P1574" s="8"/>
      <c r="Q1574" s="8"/>
      <c r="R1574" s="8"/>
      <c r="S1574" s="8"/>
    </row>
    <row r="1575" spans="1:19" ht="18" customHeight="1" x14ac:dyDescent="0.3">
      <c r="A1575" s="8"/>
      <c r="B1575" s="8"/>
      <c r="C1575" s="8"/>
      <c r="D1575" s="8"/>
      <c r="E1575" s="8"/>
      <c r="F1575" s="8"/>
      <c r="G1575" s="8"/>
      <c r="H1575" s="8"/>
      <c r="I1575" s="8"/>
      <c r="J1575" s="8"/>
      <c r="K1575" s="8"/>
      <c r="L1575" s="8"/>
      <c r="M1575" s="8"/>
      <c r="N1575" s="8"/>
      <c r="O1575" s="8"/>
      <c r="P1575" s="8"/>
      <c r="Q1575" s="8"/>
      <c r="R1575" s="8"/>
      <c r="S1575" s="8"/>
    </row>
    <row r="1576" spans="1:19" ht="18" customHeight="1" x14ac:dyDescent="0.3">
      <c r="A1576" s="8"/>
      <c r="B1576" s="8"/>
      <c r="C1576" s="8"/>
      <c r="D1576" s="8"/>
      <c r="E1576" s="8"/>
      <c r="F1576" s="8"/>
      <c r="G1576" s="8"/>
      <c r="H1576" s="8"/>
      <c r="I1576" s="8"/>
      <c r="J1576" s="8"/>
      <c r="K1576" s="8"/>
      <c r="L1576" s="8"/>
      <c r="M1576" s="8"/>
      <c r="N1576" s="8"/>
      <c r="O1576" s="8"/>
      <c r="P1576" s="8"/>
      <c r="Q1576" s="8"/>
      <c r="R1576" s="8"/>
      <c r="S1576" s="8"/>
    </row>
    <row r="1577" spans="1:19" ht="18" customHeight="1" x14ac:dyDescent="0.3">
      <c r="A1577" s="8"/>
      <c r="B1577" s="8"/>
      <c r="C1577" s="8"/>
      <c r="D1577" s="8"/>
      <c r="E1577" s="8"/>
      <c r="F1577" s="8"/>
      <c r="G1577" s="8"/>
      <c r="H1577" s="8"/>
      <c r="I1577" s="8"/>
      <c r="J1577" s="8"/>
      <c r="K1577" s="8"/>
      <c r="L1577" s="8"/>
      <c r="M1577" s="8"/>
      <c r="N1577" s="8"/>
      <c r="O1577" s="8"/>
      <c r="P1577" s="8"/>
      <c r="Q1577" s="8"/>
      <c r="R1577" s="8"/>
      <c r="S1577" s="8"/>
    </row>
    <row r="1578" spans="1:19" ht="18" customHeight="1" x14ac:dyDescent="0.3">
      <c r="A1578" s="8"/>
      <c r="B1578" s="8"/>
      <c r="C1578" s="8"/>
      <c r="D1578" s="8"/>
      <c r="E1578" s="8"/>
      <c r="F1578" s="8"/>
      <c r="G1578" s="8"/>
      <c r="H1578" s="8"/>
      <c r="I1578" s="8"/>
      <c r="J1578" s="8"/>
      <c r="K1578" s="8"/>
      <c r="L1578" s="8"/>
      <c r="M1578" s="8"/>
      <c r="N1578" s="8"/>
      <c r="O1578" s="8"/>
      <c r="P1578" s="8"/>
      <c r="Q1578" s="8"/>
      <c r="R1578" s="8"/>
      <c r="S1578" s="8"/>
    </row>
    <row r="1579" spans="1:19" ht="18" customHeight="1" x14ac:dyDescent="0.3">
      <c r="A1579" s="8"/>
      <c r="B1579" s="8"/>
      <c r="C1579" s="8"/>
      <c r="D1579" s="8"/>
      <c r="E1579" s="8"/>
      <c r="F1579" s="8"/>
      <c r="G1579" s="8"/>
      <c r="H1579" s="8"/>
      <c r="I1579" s="8"/>
      <c r="J1579" s="8"/>
      <c r="K1579" s="8"/>
      <c r="L1579" s="8"/>
      <c r="M1579" s="8"/>
      <c r="N1579" s="8"/>
      <c r="O1579" s="8"/>
      <c r="P1579" s="8"/>
      <c r="Q1579" s="8"/>
      <c r="R1579" s="8"/>
      <c r="S1579" s="8"/>
    </row>
    <row r="1580" spans="1:19" ht="18" customHeight="1" x14ac:dyDescent="0.3">
      <c r="A1580" s="8"/>
      <c r="B1580" s="8"/>
      <c r="C1580" s="8"/>
      <c r="D1580" s="8"/>
      <c r="E1580" s="8"/>
      <c r="F1580" s="8"/>
      <c r="G1580" s="8"/>
      <c r="H1580" s="8"/>
      <c r="I1580" s="8"/>
      <c r="J1580" s="8"/>
      <c r="K1580" s="8"/>
      <c r="L1580" s="8"/>
      <c r="M1580" s="8"/>
      <c r="N1580" s="8"/>
      <c r="O1580" s="8"/>
      <c r="P1580" s="8"/>
      <c r="Q1580" s="8"/>
      <c r="R1580" s="8"/>
      <c r="S1580" s="8"/>
    </row>
    <row r="1581" spans="1:19" ht="18" customHeight="1" x14ac:dyDescent="0.3">
      <c r="A1581" s="8"/>
      <c r="B1581" s="8"/>
      <c r="C1581" s="8"/>
      <c r="D1581" s="8"/>
      <c r="E1581" s="8"/>
      <c r="F1581" s="8"/>
      <c r="G1581" s="8"/>
      <c r="H1581" s="8"/>
      <c r="I1581" s="8"/>
      <c r="J1581" s="8"/>
      <c r="K1581" s="8"/>
      <c r="L1581" s="8"/>
      <c r="M1581" s="8"/>
      <c r="N1581" s="8"/>
      <c r="O1581" s="8"/>
      <c r="P1581" s="8"/>
      <c r="Q1581" s="8"/>
      <c r="R1581" s="8"/>
      <c r="S1581" s="8"/>
    </row>
    <row r="1582" spans="1:19" ht="18" customHeight="1" x14ac:dyDescent="0.3">
      <c r="A1582" s="8"/>
      <c r="B1582" s="8"/>
      <c r="C1582" s="8"/>
      <c r="D1582" s="8"/>
      <c r="E1582" s="8"/>
      <c r="F1582" s="8"/>
      <c r="G1582" s="8"/>
      <c r="H1582" s="8"/>
      <c r="I1582" s="8"/>
      <c r="J1582" s="8"/>
      <c r="K1582" s="8"/>
      <c r="L1582" s="8"/>
      <c r="M1582" s="8"/>
      <c r="N1582" s="8"/>
      <c r="O1582" s="8"/>
      <c r="P1582" s="8"/>
      <c r="Q1582" s="8"/>
      <c r="R1582" s="8"/>
      <c r="S1582" s="8"/>
    </row>
    <row r="1583" spans="1:19" ht="18" customHeight="1" x14ac:dyDescent="0.3">
      <c r="A1583" s="8"/>
      <c r="B1583" s="8"/>
      <c r="C1583" s="8"/>
      <c r="D1583" s="8"/>
      <c r="E1583" s="8"/>
      <c r="F1583" s="8"/>
      <c r="G1583" s="8"/>
      <c r="H1583" s="8"/>
      <c r="I1583" s="8"/>
      <c r="J1583" s="8"/>
      <c r="K1583" s="8"/>
      <c r="L1583" s="8"/>
      <c r="M1583" s="8"/>
      <c r="N1583" s="8"/>
      <c r="O1583" s="8"/>
      <c r="P1583" s="8"/>
      <c r="Q1583" s="8"/>
      <c r="R1583" s="8"/>
      <c r="S1583" s="8"/>
    </row>
    <row r="1584" spans="1:19" ht="18" customHeight="1" x14ac:dyDescent="0.3">
      <c r="A1584" s="8"/>
      <c r="B1584" s="8"/>
      <c r="C1584" s="8"/>
      <c r="D1584" s="8"/>
      <c r="E1584" s="8"/>
      <c r="F1584" s="8"/>
      <c r="G1584" s="8"/>
      <c r="H1584" s="8"/>
      <c r="I1584" s="8"/>
      <c r="J1584" s="8"/>
      <c r="K1584" s="8"/>
      <c r="L1584" s="8"/>
      <c r="M1584" s="8"/>
      <c r="N1584" s="8"/>
      <c r="O1584" s="8"/>
      <c r="P1584" s="8"/>
      <c r="Q1584" s="8"/>
      <c r="R1584" s="8"/>
      <c r="S1584" s="8"/>
    </row>
    <row r="1585" spans="1:19" ht="18" customHeight="1" x14ac:dyDescent="0.3">
      <c r="A1585" s="8"/>
      <c r="B1585" s="8"/>
      <c r="C1585" s="8"/>
      <c r="D1585" s="8"/>
      <c r="E1585" s="8"/>
      <c r="F1585" s="8"/>
      <c r="G1585" s="8"/>
      <c r="H1585" s="8"/>
      <c r="I1585" s="8"/>
      <c r="J1585" s="8"/>
      <c r="K1585" s="8"/>
      <c r="L1585" s="8"/>
      <c r="M1585" s="8"/>
      <c r="N1585" s="8"/>
      <c r="O1585" s="8"/>
      <c r="P1585" s="8"/>
      <c r="Q1585" s="8"/>
      <c r="R1585" s="8"/>
      <c r="S1585" s="8"/>
    </row>
    <row r="1586" spans="1:19" ht="18" customHeight="1" x14ac:dyDescent="0.3">
      <c r="A1586" s="8"/>
      <c r="B1586" s="8"/>
      <c r="C1586" s="8"/>
      <c r="D1586" s="8"/>
      <c r="E1586" s="8"/>
      <c r="F1586" s="8"/>
      <c r="G1586" s="8"/>
      <c r="H1586" s="8"/>
      <c r="I1586" s="8"/>
      <c r="J1586" s="8"/>
      <c r="K1586" s="8"/>
      <c r="L1586" s="8"/>
      <c r="M1586" s="8"/>
      <c r="N1586" s="8"/>
      <c r="O1586" s="8"/>
      <c r="P1586" s="8"/>
      <c r="Q1586" s="8"/>
      <c r="R1586" s="8"/>
      <c r="S1586" s="8"/>
    </row>
    <row r="1587" spans="1:19" ht="18" customHeight="1" x14ac:dyDescent="0.3">
      <c r="A1587" s="8"/>
      <c r="B1587" s="8"/>
      <c r="C1587" s="8"/>
      <c r="D1587" s="8"/>
      <c r="E1587" s="8"/>
      <c r="F1587" s="8"/>
      <c r="G1587" s="8"/>
      <c r="H1587" s="8"/>
      <c r="I1587" s="8"/>
      <c r="J1587" s="8"/>
      <c r="K1587" s="8"/>
      <c r="L1587" s="8"/>
      <c r="M1587" s="8"/>
      <c r="N1587" s="8"/>
      <c r="O1587" s="8"/>
      <c r="P1587" s="8"/>
      <c r="Q1587" s="8"/>
      <c r="R1587" s="8"/>
      <c r="S1587" s="8"/>
    </row>
    <row r="1588" spans="1:19" ht="18" customHeight="1" x14ac:dyDescent="0.3">
      <c r="A1588" s="8"/>
      <c r="B1588" s="8"/>
      <c r="C1588" s="8"/>
      <c r="D1588" s="8"/>
      <c r="E1588" s="8"/>
      <c r="F1588" s="8"/>
      <c r="G1588" s="8"/>
      <c r="H1588" s="8"/>
      <c r="I1588" s="8"/>
      <c r="J1588" s="8"/>
      <c r="K1588" s="8"/>
      <c r="L1588" s="8"/>
      <c r="M1588" s="8"/>
      <c r="N1588" s="8"/>
      <c r="O1588" s="8"/>
      <c r="P1588" s="8"/>
      <c r="Q1588" s="8"/>
      <c r="R1588" s="8"/>
      <c r="S1588" s="8"/>
    </row>
    <row r="1589" spans="1:19" ht="18" customHeight="1" x14ac:dyDescent="0.3">
      <c r="A1589" s="8"/>
      <c r="B1589" s="8"/>
      <c r="C1589" s="8"/>
      <c r="D1589" s="8"/>
      <c r="E1589" s="8"/>
      <c r="F1589" s="8"/>
      <c r="G1589" s="8"/>
      <c r="H1589" s="8"/>
      <c r="I1589" s="8"/>
      <c r="J1589" s="8"/>
      <c r="K1589" s="8"/>
      <c r="L1589" s="8"/>
      <c r="M1589" s="8"/>
      <c r="N1589" s="8"/>
      <c r="O1589" s="8"/>
      <c r="P1589" s="8"/>
      <c r="Q1589" s="8"/>
      <c r="R1589" s="8"/>
      <c r="S1589" s="8"/>
    </row>
    <row r="1590" spans="1:19" ht="18" customHeight="1" x14ac:dyDescent="0.3">
      <c r="A1590" s="8"/>
      <c r="B1590" s="8"/>
      <c r="C1590" s="8"/>
      <c r="D1590" s="8"/>
      <c r="E1590" s="8"/>
      <c r="F1590" s="8"/>
      <c r="G1590" s="8"/>
      <c r="H1590" s="8"/>
      <c r="I1590" s="8"/>
      <c r="J1590" s="8"/>
      <c r="K1590" s="8"/>
      <c r="L1590" s="8"/>
      <c r="M1590" s="8"/>
      <c r="N1590" s="8"/>
      <c r="O1590" s="8"/>
      <c r="P1590" s="8"/>
      <c r="Q1590" s="8"/>
      <c r="R1590" s="8"/>
      <c r="S1590" s="8"/>
    </row>
    <row r="1591" spans="1:19" ht="18" customHeight="1" x14ac:dyDescent="0.3">
      <c r="A1591" s="8"/>
      <c r="B1591" s="8"/>
      <c r="C1591" s="8"/>
      <c r="D1591" s="8"/>
      <c r="E1591" s="8"/>
      <c r="F1591" s="8"/>
      <c r="G1591" s="8"/>
      <c r="H1591" s="8"/>
      <c r="I1591" s="8"/>
      <c r="J1591" s="8"/>
      <c r="K1591" s="8"/>
      <c r="L1591" s="8"/>
      <c r="M1591" s="8"/>
      <c r="N1591" s="8"/>
      <c r="O1591" s="8"/>
      <c r="P1591" s="8"/>
      <c r="Q1591" s="8"/>
      <c r="R1591" s="8"/>
      <c r="S1591" s="8"/>
    </row>
    <row r="1592" spans="1:19" ht="18" customHeight="1" x14ac:dyDescent="0.3">
      <c r="A1592" s="8"/>
      <c r="B1592" s="8"/>
      <c r="C1592" s="8"/>
      <c r="D1592" s="8"/>
      <c r="E1592" s="8"/>
      <c r="F1592" s="8"/>
      <c r="G1592" s="8"/>
      <c r="H1592" s="8"/>
      <c r="I1592" s="8"/>
      <c r="J1592" s="8"/>
      <c r="K1592" s="8"/>
      <c r="L1592" s="8"/>
      <c r="M1592" s="8"/>
      <c r="N1592" s="8"/>
      <c r="O1592" s="8"/>
      <c r="P1592" s="8"/>
      <c r="Q1592" s="8"/>
      <c r="R1592" s="8"/>
      <c r="S1592" s="8"/>
    </row>
    <row r="1593" spans="1:19" ht="18" customHeight="1" x14ac:dyDescent="0.3">
      <c r="A1593" s="8"/>
      <c r="B1593" s="8"/>
      <c r="C1593" s="8"/>
      <c r="D1593" s="8"/>
      <c r="E1593" s="8"/>
      <c r="F1593" s="8"/>
      <c r="G1593" s="8"/>
      <c r="H1593" s="8"/>
      <c r="I1593" s="8"/>
      <c r="J1593" s="8"/>
      <c r="K1593" s="8"/>
      <c r="L1593" s="8"/>
      <c r="M1593" s="8"/>
      <c r="N1593" s="8"/>
      <c r="O1593" s="8"/>
      <c r="P1593" s="8"/>
      <c r="Q1593" s="8"/>
      <c r="R1593" s="8"/>
      <c r="S1593" s="8"/>
    </row>
    <row r="1594" spans="1:19" ht="18" customHeight="1" x14ac:dyDescent="0.3">
      <c r="A1594" s="8"/>
      <c r="B1594" s="8"/>
      <c r="C1594" s="8"/>
      <c r="D1594" s="8"/>
      <c r="E1594" s="8"/>
      <c r="F1594" s="8"/>
      <c r="G1594" s="8"/>
      <c r="H1594" s="8"/>
      <c r="I1594" s="8"/>
      <c r="J1594" s="8"/>
      <c r="K1594" s="8"/>
      <c r="L1594" s="8"/>
      <c r="M1594" s="8"/>
      <c r="N1594" s="8"/>
      <c r="O1594" s="8"/>
      <c r="P1594" s="8"/>
      <c r="Q1594" s="8"/>
      <c r="R1594" s="8"/>
      <c r="S1594" s="8"/>
    </row>
    <row r="1595" spans="1:19" ht="18" customHeight="1" x14ac:dyDescent="0.3">
      <c r="A1595" s="8"/>
      <c r="B1595" s="8"/>
      <c r="C1595" s="8"/>
      <c r="D1595" s="8"/>
      <c r="E1595" s="8"/>
      <c r="F1595" s="8"/>
      <c r="G1595" s="8"/>
      <c r="H1595" s="8"/>
      <c r="I1595" s="8"/>
      <c r="J1595" s="8"/>
      <c r="K1595" s="8"/>
      <c r="L1595" s="8"/>
      <c r="M1595" s="8"/>
      <c r="N1595" s="8"/>
      <c r="O1595" s="8"/>
      <c r="P1595" s="8"/>
      <c r="Q1595" s="8"/>
      <c r="R1595" s="8"/>
      <c r="S1595" s="8"/>
    </row>
    <row r="1596" spans="1:19" ht="18" customHeight="1" x14ac:dyDescent="0.3">
      <c r="A1596" s="8"/>
      <c r="B1596" s="8"/>
      <c r="C1596" s="8"/>
      <c r="D1596" s="8"/>
      <c r="E1596" s="8"/>
      <c r="F1596" s="8"/>
      <c r="G1596" s="8"/>
      <c r="H1596" s="8"/>
      <c r="I1596" s="8"/>
      <c r="J1596" s="8"/>
      <c r="K1596" s="8"/>
      <c r="L1596" s="8"/>
      <c r="M1596" s="8"/>
      <c r="N1596" s="8"/>
      <c r="O1596" s="8"/>
      <c r="P1596" s="8"/>
      <c r="Q1596" s="8"/>
      <c r="R1596" s="8"/>
      <c r="S1596" s="8"/>
    </row>
    <row r="1597" spans="1:19" ht="18" customHeight="1" x14ac:dyDescent="0.3">
      <c r="A1597" s="8"/>
      <c r="B1597" s="8"/>
      <c r="C1597" s="8"/>
      <c r="D1597" s="8"/>
      <c r="E1597" s="8"/>
      <c r="F1597" s="8"/>
      <c r="G1597" s="8"/>
      <c r="H1597" s="8"/>
      <c r="I1597" s="8"/>
      <c r="J1597" s="8"/>
      <c r="K1597" s="8"/>
      <c r="L1597" s="8"/>
      <c r="M1597" s="8"/>
      <c r="N1597" s="8"/>
      <c r="O1597" s="8"/>
      <c r="P1597" s="8"/>
      <c r="Q1597" s="8"/>
      <c r="R1597" s="8"/>
      <c r="S1597" s="8"/>
    </row>
    <row r="1598" spans="1:19" ht="18" customHeight="1" x14ac:dyDescent="0.3">
      <c r="A1598" s="8"/>
      <c r="B1598" s="8"/>
      <c r="C1598" s="8"/>
      <c r="D1598" s="8"/>
      <c r="E1598" s="8"/>
      <c r="F1598" s="8"/>
      <c r="G1598" s="8"/>
      <c r="H1598" s="8"/>
      <c r="I1598" s="8"/>
      <c r="J1598" s="8"/>
      <c r="K1598" s="8"/>
      <c r="L1598" s="8"/>
      <c r="M1598" s="8"/>
      <c r="N1598" s="8"/>
      <c r="O1598" s="8"/>
      <c r="P1598" s="8"/>
      <c r="Q1598" s="8"/>
      <c r="R1598" s="8"/>
      <c r="S1598" s="8"/>
    </row>
    <row r="1599" spans="1:19" ht="18" customHeight="1" x14ac:dyDescent="0.3">
      <c r="A1599" s="8"/>
      <c r="B1599" s="8"/>
      <c r="C1599" s="8"/>
      <c r="D1599" s="8"/>
      <c r="E1599" s="8"/>
      <c r="F1599" s="8"/>
      <c r="G1599" s="8"/>
      <c r="H1599" s="8"/>
      <c r="I1599" s="8"/>
      <c r="J1599" s="8"/>
      <c r="K1599" s="8"/>
      <c r="L1599" s="8"/>
      <c r="M1599" s="8"/>
      <c r="N1599" s="8"/>
      <c r="O1599" s="8"/>
      <c r="P1599" s="8"/>
      <c r="Q1599" s="8"/>
      <c r="R1599" s="8"/>
      <c r="S1599" s="8"/>
    </row>
    <row r="1600" spans="1:19" ht="18" customHeight="1" x14ac:dyDescent="0.3">
      <c r="A1600" s="8"/>
      <c r="B1600" s="8"/>
      <c r="C1600" s="8"/>
      <c r="D1600" s="8"/>
      <c r="E1600" s="8"/>
      <c r="F1600" s="8"/>
      <c r="G1600" s="8"/>
      <c r="H1600" s="8"/>
      <c r="I1600" s="8"/>
      <c r="J1600" s="8"/>
      <c r="K1600" s="8"/>
      <c r="L1600" s="8"/>
      <c r="M1600" s="8"/>
      <c r="N1600" s="8"/>
      <c r="O1600" s="8"/>
      <c r="P1600" s="8"/>
      <c r="Q1600" s="8"/>
      <c r="R1600" s="8"/>
      <c r="S1600" s="8"/>
    </row>
    <row r="1601" spans="1:19" ht="18" customHeight="1" x14ac:dyDescent="0.3">
      <c r="A1601" s="8"/>
      <c r="B1601" s="8"/>
      <c r="C1601" s="8"/>
      <c r="D1601" s="8"/>
      <c r="E1601" s="8"/>
      <c r="F1601" s="8"/>
      <c r="G1601" s="8"/>
      <c r="H1601" s="8"/>
      <c r="I1601" s="8"/>
      <c r="J1601" s="8"/>
      <c r="K1601" s="8"/>
      <c r="L1601" s="8"/>
      <c r="M1601" s="8"/>
      <c r="N1601" s="8"/>
      <c r="O1601" s="8"/>
      <c r="P1601" s="8"/>
      <c r="Q1601" s="8"/>
      <c r="R1601" s="8"/>
      <c r="S1601" s="8"/>
    </row>
    <row r="1602" spans="1:19" ht="18" customHeight="1" x14ac:dyDescent="0.3">
      <c r="A1602" s="8"/>
      <c r="B1602" s="8"/>
      <c r="C1602" s="8"/>
      <c r="D1602" s="8"/>
      <c r="E1602" s="8"/>
      <c r="F1602" s="8"/>
      <c r="G1602" s="8"/>
      <c r="H1602" s="8"/>
      <c r="I1602" s="8"/>
      <c r="J1602" s="8"/>
      <c r="K1602" s="8"/>
      <c r="L1602" s="8"/>
      <c r="M1602" s="8"/>
      <c r="N1602" s="8"/>
      <c r="O1602" s="8"/>
      <c r="P1602" s="8"/>
      <c r="Q1602" s="8"/>
      <c r="R1602" s="8"/>
      <c r="S1602" s="8"/>
    </row>
    <row r="1603" spans="1:19" ht="18" customHeight="1" x14ac:dyDescent="0.3">
      <c r="A1603" s="8"/>
      <c r="B1603" s="8"/>
      <c r="C1603" s="8"/>
      <c r="D1603" s="8"/>
      <c r="E1603" s="8"/>
      <c r="F1603" s="8"/>
      <c r="G1603" s="8"/>
      <c r="H1603" s="8"/>
      <c r="I1603" s="8"/>
      <c r="J1603" s="8"/>
      <c r="K1603" s="8"/>
      <c r="L1603" s="8"/>
      <c r="M1603" s="8"/>
      <c r="N1603" s="8"/>
      <c r="O1603" s="8"/>
      <c r="P1603" s="8"/>
      <c r="Q1603" s="8"/>
      <c r="R1603" s="8"/>
      <c r="S1603" s="8"/>
    </row>
    <row r="1604" spans="1:19" ht="18" customHeight="1" x14ac:dyDescent="0.3">
      <c r="A1604" s="8"/>
      <c r="B1604" s="8"/>
      <c r="C1604" s="8"/>
      <c r="D1604" s="8"/>
      <c r="E1604" s="8"/>
      <c r="F1604" s="8"/>
      <c r="G1604" s="8"/>
      <c r="H1604" s="8"/>
      <c r="I1604" s="8"/>
      <c r="J1604" s="8"/>
      <c r="K1604" s="8"/>
      <c r="L1604" s="8"/>
      <c r="M1604" s="8"/>
      <c r="N1604" s="8"/>
      <c r="O1604" s="8"/>
      <c r="P1604" s="8"/>
      <c r="Q1604" s="8"/>
      <c r="R1604" s="8"/>
      <c r="S1604" s="8"/>
    </row>
    <row r="1605" spans="1:19" ht="18" customHeight="1" x14ac:dyDescent="0.3">
      <c r="A1605" s="8"/>
      <c r="B1605" s="8"/>
      <c r="C1605" s="8"/>
      <c r="D1605" s="8"/>
      <c r="E1605" s="8"/>
      <c r="F1605" s="8"/>
      <c r="G1605" s="8"/>
      <c r="H1605" s="8"/>
      <c r="I1605" s="8"/>
      <c r="J1605" s="8"/>
      <c r="K1605" s="8"/>
      <c r="L1605" s="8"/>
      <c r="M1605" s="8"/>
      <c r="N1605" s="8"/>
      <c r="O1605" s="8"/>
      <c r="P1605" s="8"/>
      <c r="Q1605" s="8"/>
      <c r="R1605" s="8"/>
      <c r="S1605" s="8"/>
    </row>
    <row r="1606" spans="1:19" ht="18" customHeight="1" x14ac:dyDescent="0.3">
      <c r="A1606" s="8"/>
      <c r="B1606" s="8"/>
      <c r="C1606" s="8"/>
      <c r="D1606" s="8"/>
      <c r="E1606" s="8"/>
      <c r="F1606" s="8"/>
      <c r="G1606" s="8"/>
      <c r="H1606" s="8"/>
      <c r="I1606" s="8"/>
      <c r="J1606" s="8"/>
      <c r="K1606" s="8"/>
      <c r="L1606" s="8"/>
      <c r="M1606" s="8"/>
      <c r="N1606" s="8"/>
      <c r="O1606" s="8"/>
      <c r="P1606" s="8"/>
      <c r="Q1606" s="8"/>
      <c r="R1606" s="8"/>
      <c r="S1606" s="8"/>
    </row>
    <row r="1607" spans="1:19" ht="18" customHeight="1" x14ac:dyDescent="0.3">
      <c r="A1607" s="8"/>
      <c r="B1607" s="8"/>
      <c r="C1607" s="8"/>
      <c r="D1607" s="8"/>
      <c r="E1607" s="8"/>
      <c r="F1607" s="8"/>
      <c r="G1607" s="8"/>
      <c r="H1607" s="8"/>
      <c r="I1607" s="8"/>
      <c r="J1607" s="8"/>
      <c r="K1607" s="8"/>
      <c r="L1607" s="8"/>
      <c r="M1607" s="8"/>
      <c r="N1607" s="8"/>
      <c r="O1607" s="8"/>
      <c r="P1607" s="8"/>
      <c r="Q1607" s="8"/>
      <c r="R1607" s="8"/>
      <c r="S1607" s="8"/>
    </row>
    <row r="1608" spans="1:19" ht="18" customHeight="1" x14ac:dyDescent="0.3">
      <c r="A1608" s="8"/>
      <c r="B1608" s="8"/>
      <c r="C1608" s="8"/>
      <c r="D1608" s="8"/>
      <c r="E1608" s="8"/>
      <c r="F1608" s="8"/>
      <c r="G1608" s="8"/>
      <c r="H1608" s="8"/>
      <c r="I1608" s="8"/>
      <c r="J1608" s="8"/>
      <c r="K1608" s="8"/>
      <c r="L1608" s="8"/>
      <c r="M1608" s="8"/>
      <c r="N1608" s="8"/>
      <c r="O1608" s="8"/>
      <c r="P1608" s="8"/>
      <c r="Q1608" s="8"/>
      <c r="R1608" s="8"/>
      <c r="S1608" s="8"/>
    </row>
    <row r="1609" spans="1:19" ht="18" customHeight="1" x14ac:dyDescent="0.3">
      <c r="A1609" s="8"/>
      <c r="B1609" s="8"/>
      <c r="C1609" s="8"/>
      <c r="D1609" s="8"/>
      <c r="E1609" s="8"/>
      <c r="F1609" s="8"/>
      <c r="G1609" s="8"/>
      <c r="H1609" s="8"/>
      <c r="I1609" s="8"/>
      <c r="J1609" s="8"/>
      <c r="K1609" s="8"/>
      <c r="L1609" s="8"/>
      <c r="M1609" s="8"/>
      <c r="N1609" s="8"/>
      <c r="O1609" s="8"/>
      <c r="P1609" s="8"/>
      <c r="Q1609" s="8"/>
      <c r="R1609" s="8"/>
      <c r="S1609" s="8"/>
    </row>
    <row r="1610" spans="1:19" ht="18" customHeight="1" x14ac:dyDescent="0.3">
      <c r="A1610" s="8"/>
      <c r="B1610" s="8"/>
      <c r="C1610" s="8"/>
      <c r="D1610" s="8"/>
      <c r="E1610" s="8"/>
      <c r="F1610" s="8"/>
      <c r="G1610" s="8"/>
      <c r="H1610" s="8"/>
      <c r="I1610" s="8"/>
      <c r="J1610" s="8"/>
      <c r="K1610" s="8"/>
      <c r="L1610" s="8"/>
      <c r="M1610" s="8"/>
      <c r="N1610" s="8"/>
      <c r="O1610" s="8"/>
      <c r="P1610" s="8"/>
      <c r="Q1610" s="8"/>
      <c r="R1610" s="8"/>
      <c r="S1610" s="8"/>
    </row>
    <row r="1611" spans="1:19" ht="18" customHeight="1" x14ac:dyDescent="0.3">
      <c r="A1611" s="8"/>
      <c r="B1611" s="8"/>
      <c r="C1611" s="8"/>
      <c r="D1611" s="8"/>
      <c r="E1611" s="8"/>
      <c r="F1611" s="8"/>
      <c r="G1611" s="8"/>
      <c r="H1611" s="8"/>
      <c r="I1611" s="8"/>
      <c r="J1611" s="8"/>
      <c r="K1611" s="8"/>
      <c r="L1611" s="8"/>
      <c r="M1611" s="8"/>
      <c r="N1611" s="8"/>
      <c r="O1611" s="8"/>
      <c r="P1611" s="8"/>
      <c r="Q1611" s="8"/>
      <c r="R1611" s="8"/>
      <c r="S1611" s="8"/>
    </row>
    <row r="1612" spans="1:19" ht="18" customHeight="1" x14ac:dyDescent="0.3">
      <c r="A1612" s="8"/>
      <c r="B1612" s="8"/>
      <c r="C1612" s="8"/>
      <c r="D1612" s="8"/>
      <c r="E1612" s="8"/>
      <c r="F1612" s="8"/>
      <c r="G1612" s="8"/>
      <c r="H1612" s="8"/>
      <c r="I1612" s="8"/>
      <c r="J1612" s="8"/>
      <c r="K1612" s="8"/>
      <c r="L1612" s="8"/>
      <c r="M1612" s="8"/>
      <c r="N1612" s="8"/>
      <c r="O1612" s="8"/>
      <c r="P1612" s="8"/>
      <c r="Q1612" s="8"/>
      <c r="R1612" s="8"/>
      <c r="S1612" s="8"/>
    </row>
    <row r="1613" spans="1:19" ht="18" customHeight="1" x14ac:dyDescent="0.3">
      <c r="A1613" s="8"/>
      <c r="B1613" s="8"/>
      <c r="C1613" s="8"/>
      <c r="D1613" s="8"/>
      <c r="E1613" s="8"/>
      <c r="F1613" s="8"/>
      <c r="G1613" s="8"/>
      <c r="H1613" s="8"/>
      <c r="I1613" s="8"/>
      <c r="J1613" s="8"/>
      <c r="K1613" s="8"/>
      <c r="L1613" s="8"/>
      <c r="M1613" s="8"/>
      <c r="N1613" s="8"/>
      <c r="O1613" s="8"/>
      <c r="P1613" s="8"/>
      <c r="Q1613" s="8"/>
      <c r="R1613" s="8"/>
      <c r="S1613" s="8"/>
    </row>
    <row r="1614" spans="1:19" ht="18" customHeight="1" x14ac:dyDescent="0.3">
      <c r="A1614" s="8"/>
      <c r="B1614" s="8"/>
      <c r="C1614" s="8"/>
      <c r="D1614" s="8"/>
      <c r="E1614" s="8"/>
      <c r="F1614" s="8"/>
      <c r="G1614" s="8"/>
      <c r="H1614" s="8"/>
      <c r="I1614" s="8"/>
      <c r="J1614" s="8"/>
      <c r="K1614" s="8"/>
      <c r="L1614" s="8"/>
      <c r="M1614" s="8"/>
      <c r="N1614" s="8"/>
      <c r="O1614" s="8"/>
      <c r="P1614" s="8"/>
      <c r="Q1614" s="8"/>
      <c r="R1614" s="8"/>
      <c r="S1614" s="8"/>
    </row>
    <row r="1615" spans="1:19" ht="18" customHeight="1" x14ac:dyDescent="0.3">
      <c r="A1615" s="8"/>
      <c r="B1615" s="8"/>
      <c r="C1615" s="8"/>
      <c r="D1615" s="8"/>
      <c r="E1615" s="8"/>
      <c r="F1615" s="8"/>
      <c r="G1615" s="8"/>
      <c r="H1615" s="8"/>
      <c r="I1615" s="8"/>
      <c r="J1615" s="8"/>
      <c r="K1615" s="8"/>
      <c r="L1615" s="8"/>
      <c r="M1615" s="8"/>
      <c r="N1615" s="8"/>
      <c r="O1615" s="8"/>
      <c r="P1615" s="8"/>
      <c r="Q1615" s="8"/>
      <c r="R1615" s="8"/>
      <c r="S1615" s="8"/>
    </row>
    <row r="1616" spans="1:19" ht="18" customHeight="1" x14ac:dyDescent="0.3">
      <c r="A1616" s="8"/>
      <c r="B1616" s="8"/>
      <c r="C1616" s="8"/>
      <c r="D1616" s="8"/>
      <c r="E1616" s="8"/>
      <c r="F1616" s="8"/>
      <c r="G1616" s="8"/>
      <c r="H1616" s="8"/>
      <c r="I1616" s="8"/>
      <c r="J1616" s="8"/>
      <c r="K1616" s="8"/>
      <c r="L1616" s="8"/>
      <c r="M1616" s="8"/>
      <c r="N1616" s="8"/>
      <c r="O1616" s="8"/>
      <c r="P1616" s="8"/>
      <c r="Q1616" s="8"/>
      <c r="R1616" s="8"/>
      <c r="S1616" s="8"/>
    </row>
    <row r="1617" spans="1:19" ht="18" customHeight="1" x14ac:dyDescent="0.3">
      <c r="A1617" s="8"/>
      <c r="B1617" s="8"/>
      <c r="C1617" s="8"/>
      <c r="D1617" s="8"/>
      <c r="E1617" s="8"/>
      <c r="F1617" s="8"/>
      <c r="G1617" s="8"/>
      <c r="H1617" s="8"/>
      <c r="I1617" s="8"/>
      <c r="J1617" s="8"/>
      <c r="K1617" s="8"/>
      <c r="L1617" s="8"/>
      <c r="M1617" s="8"/>
      <c r="N1617" s="8"/>
      <c r="O1617" s="8"/>
      <c r="P1617" s="8"/>
      <c r="Q1617" s="8"/>
      <c r="R1617" s="8"/>
      <c r="S1617" s="8"/>
    </row>
    <row r="1618" spans="1:19" ht="18" customHeight="1" x14ac:dyDescent="0.3">
      <c r="A1618" s="8"/>
      <c r="B1618" s="8"/>
      <c r="C1618" s="8"/>
      <c r="D1618" s="8"/>
      <c r="E1618" s="8"/>
      <c r="F1618" s="8"/>
      <c r="G1618" s="8"/>
      <c r="H1618" s="8"/>
      <c r="I1618" s="8"/>
      <c r="J1618" s="8"/>
      <c r="K1618" s="8"/>
      <c r="L1618" s="8"/>
      <c r="M1618" s="8"/>
      <c r="N1618" s="8"/>
      <c r="O1618" s="8"/>
      <c r="P1618" s="8"/>
      <c r="Q1618" s="8"/>
      <c r="R1618" s="8"/>
      <c r="S1618" s="8"/>
    </row>
    <row r="1619" spans="1:19" ht="18" customHeight="1" x14ac:dyDescent="0.3">
      <c r="A1619" s="8"/>
      <c r="B1619" s="8"/>
      <c r="C1619" s="8"/>
      <c r="D1619" s="8"/>
      <c r="E1619" s="8"/>
      <c r="F1619" s="8"/>
      <c r="G1619" s="8"/>
      <c r="H1619" s="8"/>
      <c r="I1619" s="8"/>
      <c r="J1619" s="8"/>
      <c r="K1619" s="8"/>
      <c r="L1619" s="8"/>
      <c r="M1619" s="8"/>
      <c r="N1619" s="8"/>
      <c r="O1619" s="8"/>
      <c r="P1619" s="8"/>
      <c r="Q1619" s="8"/>
      <c r="R1619" s="8"/>
      <c r="S1619" s="8"/>
    </row>
    <row r="1620" spans="1:19" ht="18" customHeight="1" x14ac:dyDescent="0.3">
      <c r="A1620" s="8"/>
      <c r="B1620" s="8"/>
      <c r="C1620" s="8"/>
      <c r="D1620" s="8"/>
      <c r="E1620" s="8"/>
      <c r="F1620" s="8"/>
      <c r="G1620" s="8"/>
      <c r="H1620" s="8"/>
      <c r="I1620" s="8"/>
      <c r="J1620" s="8"/>
      <c r="K1620" s="8"/>
      <c r="L1620" s="8"/>
      <c r="M1620" s="8"/>
      <c r="N1620" s="8"/>
      <c r="O1620" s="8"/>
      <c r="P1620" s="8"/>
      <c r="Q1620" s="8"/>
      <c r="R1620" s="8"/>
      <c r="S1620" s="8"/>
    </row>
    <row r="1621" spans="1:19" ht="18" customHeight="1" x14ac:dyDescent="0.3">
      <c r="A1621" s="8"/>
      <c r="B1621" s="8"/>
      <c r="C1621" s="8"/>
      <c r="D1621" s="8"/>
      <c r="E1621" s="8"/>
      <c r="F1621" s="8"/>
      <c r="G1621" s="8"/>
      <c r="H1621" s="8"/>
      <c r="I1621" s="8"/>
      <c r="J1621" s="8"/>
      <c r="K1621" s="8"/>
      <c r="L1621" s="8"/>
      <c r="M1621" s="8"/>
      <c r="N1621" s="8"/>
      <c r="O1621" s="8"/>
      <c r="P1621" s="8"/>
      <c r="Q1621" s="8"/>
      <c r="R1621" s="8"/>
      <c r="S1621" s="8"/>
    </row>
    <row r="1622" spans="1:19" ht="18" customHeight="1" x14ac:dyDescent="0.3">
      <c r="A1622" s="8"/>
      <c r="B1622" s="8"/>
      <c r="C1622" s="8"/>
      <c r="D1622" s="8"/>
      <c r="E1622" s="8"/>
      <c r="F1622" s="8"/>
      <c r="G1622" s="8"/>
      <c r="H1622" s="8"/>
      <c r="I1622" s="8"/>
      <c r="J1622" s="8"/>
      <c r="K1622" s="8"/>
      <c r="L1622" s="8"/>
      <c r="M1622" s="8"/>
      <c r="N1622" s="8"/>
      <c r="O1622" s="8"/>
      <c r="P1622" s="8"/>
      <c r="Q1622" s="8"/>
      <c r="R1622" s="8"/>
      <c r="S1622" s="8"/>
    </row>
    <row r="1623" spans="1:19" ht="18" customHeight="1" x14ac:dyDescent="0.3">
      <c r="A1623" s="8"/>
      <c r="B1623" s="8"/>
      <c r="C1623" s="8"/>
      <c r="D1623" s="8"/>
      <c r="E1623" s="8"/>
      <c r="F1623" s="8"/>
      <c r="G1623" s="8"/>
      <c r="H1623" s="8"/>
      <c r="I1623" s="8"/>
      <c r="J1623" s="8"/>
      <c r="K1623" s="8"/>
      <c r="L1623" s="8"/>
      <c r="M1623" s="8"/>
      <c r="N1623" s="8"/>
      <c r="O1623" s="8"/>
      <c r="P1623" s="8"/>
      <c r="Q1623" s="8"/>
      <c r="R1623" s="8"/>
      <c r="S1623" s="8"/>
    </row>
    <row r="1624" spans="1:19" ht="18" customHeight="1" x14ac:dyDescent="0.3">
      <c r="A1624" s="8"/>
      <c r="B1624" s="8"/>
      <c r="C1624" s="8"/>
      <c r="D1624" s="8"/>
      <c r="E1624" s="8"/>
      <c r="F1624" s="8"/>
      <c r="G1624" s="8"/>
      <c r="H1624" s="8"/>
      <c r="I1624" s="8"/>
      <c r="J1624" s="8"/>
      <c r="K1624" s="8"/>
      <c r="L1624" s="8"/>
      <c r="M1624" s="8"/>
      <c r="N1624" s="8"/>
      <c r="O1624" s="8"/>
      <c r="P1624" s="8"/>
      <c r="Q1624" s="8"/>
      <c r="R1624" s="8"/>
      <c r="S1624" s="8"/>
    </row>
    <row r="1625" spans="1:19" ht="18" customHeight="1" x14ac:dyDescent="0.3">
      <c r="A1625" s="8"/>
      <c r="B1625" s="8"/>
      <c r="C1625" s="8"/>
      <c r="D1625" s="8"/>
      <c r="E1625" s="8"/>
      <c r="F1625" s="8"/>
      <c r="G1625" s="8"/>
      <c r="H1625" s="8"/>
      <c r="I1625" s="8"/>
      <c r="J1625" s="8"/>
      <c r="K1625" s="8"/>
      <c r="L1625" s="8"/>
      <c r="M1625" s="8"/>
      <c r="N1625" s="8"/>
      <c r="O1625" s="8"/>
      <c r="P1625" s="8"/>
      <c r="Q1625" s="8"/>
      <c r="R1625" s="8"/>
      <c r="S1625" s="8"/>
    </row>
    <row r="1626" spans="1:19" ht="18" customHeight="1" x14ac:dyDescent="0.3">
      <c r="A1626" s="8"/>
      <c r="B1626" s="8"/>
      <c r="C1626" s="8"/>
      <c r="D1626" s="8"/>
      <c r="E1626" s="8"/>
      <c r="F1626" s="8"/>
      <c r="G1626" s="8"/>
      <c r="H1626" s="8"/>
      <c r="I1626" s="8"/>
      <c r="J1626" s="8"/>
      <c r="K1626" s="8"/>
      <c r="L1626" s="8"/>
      <c r="M1626" s="8"/>
      <c r="N1626" s="8"/>
      <c r="O1626" s="8"/>
      <c r="P1626" s="8"/>
      <c r="Q1626" s="8"/>
      <c r="R1626" s="8"/>
      <c r="S1626" s="8"/>
    </row>
    <row r="1627" spans="1:19" ht="18" customHeight="1" x14ac:dyDescent="0.3">
      <c r="A1627" s="8"/>
      <c r="B1627" s="8"/>
      <c r="C1627" s="8"/>
      <c r="D1627" s="8"/>
      <c r="E1627" s="8"/>
      <c r="F1627" s="8"/>
      <c r="G1627" s="8"/>
      <c r="H1627" s="8"/>
      <c r="I1627" s="8"/>
      <c r="J1627" s="8"/>
      <c r="K1627" s="8"/>
      <c r="L1627" s="8"/>
      <c r="M1627" s="8"/>
      <c r="N1627" s="8"/>
      <c r="O1627" s="8"/>
      <c r="P1627" s="8"/>
      <c r="Q1627" s="8"/>
      <c r="R1627" s="8"/>
      <c r="S1627" s="8"/>
    </row>
    <row r="1628" spans="1:19" ht="18" customHeight="1" x14ac:dyDescent="0.3">
      <c r="A1628" s="8"/>
      <c r="B1628" s="8"/>
      <c r="C1628" s="8"/>
      <c r="D1628" s="8"/>
      <c r="E1628" s="8"/>
      <c r="F1628" s="8"/>
      <c r="G1628" s="8"/>
      <c r="H1628" s="8"/>
      <c r="I1628" s="8"/>
      <c r="J1628" s="8"/>
      <c r="K1628" s="8"/>
      <c r="L1628" s="8"/>
      <c r="M1628" s="8"/>
      <c r="N1628" s="8"/>
      <c r="O1628" s="8"/>
      <c r="P1628" s="8"/>
      <c r="Q1628" s="8"/>
      <c r="R1628" s="8"/>
      <c r="S1628" s="8"/>
    </row>
    <row r="1629" spans="1:19" ht="18" customHeight="1" x14ac:dyDescent="0.3">
      <c r="A1629" s="8"/>
      <c r="B1629" s="8"/>
      <c r="C1629" s="8"/>
      <c r="D1629" s="8"/>
      <c r="E1629" s="8"/>
      <c r="F1629" s="8"/>
      <c r="G1629" s="8"/>
      <c r="H1629" s="8"/>
      <c r="I1629" s="8"/>
      <c r="J1629" s="8"/>
      <c r="K1629" s="8"/>
      <c r="L1629" s="8"/>
      <c r="M1629" s="8"/>
      <c r="N1629" s="8"/>
      <c r="O1629" s="8"/>
      <c r="P1629" s="8"/>
      <c r="Q1629" s="8"/>
      <c r="R1629" s="8"/>
      <c r="S1629" s="8"/>
    </row>
    <row r="1630" spans="1:19" ht="18" customHeight="1" x14ac:dyDescent="0.3">
      <c r="A1630" s="8"/>
      <c r="B1630" s="8"/>
      <c r="C1630" s="8"/>
      <c r="D1630" s="8"/>
      <c r="E1630" s="8"/>
      <c r="F1630" s="8"/>
      <c r="G1630" s="8"/>
      <c r="H1630" s="8"/>
      <c r="I1630" s="8"/>
      <c r="J1630" s="8"/>
      <c r="K1630" s="8"/>
      <c r="L1630" s="8"/>
      <c r="M1630" s="8"/>
      <c r="N1630" s="8"/>
      <c r="O1630" s="8"/>
      <c r="P1630" s="8"/>
      <c r="Q1630" s="8"/>
      <c r="R1630" s="8"/>
      <c r="S1630" s="8"/>
    </row>
    <row r="1631" spans="1:19" ht="18" customHeight="1" x14ac:dyDescent="0.3">
      <c r="A1631" s="8"/>
      <c r="B1631" s="8"/>
      <c r="C1631" s="8"/>
      <c r="D1631" s="8"/>
      <c r="E1631" s="8"/>
      <c r="F1631" s="8"/>
      <c r="G1631" s="8"/>
      <c r="H1631" s="8"/>
      <c r="I1631" s="8"/>
      <c r="J1631" s="8"/>
      <c r="K1631" s="8"/>
      <c r="L1631" s="8"/>
      <c r="M1631" s="8"/>
      <c r="N1631" s="8"/>
      <c r="O1631" s="8"/>
      <c r="P1631" s="8"/>
      <c r="Q1631" s="8"/>
      <c r="R1631" s="8"/>
      <c r="S1631" s="8"/>
    </row>
    <row r="1632" spans="1:19" ht="18" customHeight="1" x14ac:dyDescent="0.3">
      <c r="A1632" s="8"/>
      <c r="B1632" s="8"/>
      <c r="C1632" s="8"/>
      <c r="D1632" s="8"/>
      <c r="E1632" s="8"/>
      <c r="F1632" s="8"/>
      <c r="G1632" s="8"/>
      <c r="H1632" s="8"/>
      <c r="I1632" s="8"/>
      <c r="J1632" s="8"/>
      <c r="K1632" s="8"/>
      <c r="L1632" s="8"/>
      <c r="M1632" s="8"/>
      <c r="N1632" s="8"/>
      <c r="O1632" s="8"/>
      <c r="P1632" s="8"/>
      <c r="Q1632" s="8"/>
      <c r="R1632" s="8"/>
      <c r="S1632" s="8"/>
    </row>
    <row r="1633" spans="1:19" ht="18" customHeight="1" x14ac:dyDescent="0.3">
      <c r="A1633" s="8"/>
      <c r="B1633" s="8"/>
      <c r="C1633" s="8"/>
      <c r="D1633" s="8"/>
      <c r="E1633" s="8"/>
      <c r="F1633" s="8"/>
      <c r="G1633" s="8"/>
      <c r="H1633" s="8"/>
      <c r="I1633" s="8"/>
      <c r="J1633" s="8"/>
      <c r="K1633" s="8"/>
      <c r="L1633" s="8"/>
      <c r="M1633" s="8"/>
      <c r="N1633" s="8"/>
      <c r="O1633" s="8"/>
      <c r="P1633" s="8"/>
      <c r="Q1633" s="8"/>
      <c r="R1633" s="8"/>
      <c r="S1633" s="8"/>
    </row>
    <row r="1634" spans="1:19" ht="18" customHeight="1" x14ac:dyDescent="0.3">
      <c r="A1634" s="8"/>
      <c r="B1634" s="8"/>
      <c r="C1634" s="8"/>
      <c r="D1634" s="8"/>
      <c r="E1634" s="8"/>
      <c r="F1634" s="8"/>
      <c r="G1634" s="8"/>
      <c r="H1634" s="8"/>
      <c r="I1634" s="8"/>
      <c r="J1634" s="8"/>
      <c r="K1634" s="8"/>
      <c r="L1634" s="8"/>
      <c r="M1634" s="8"/>
      <c r="N1634" s="8"/>
      <c r="O1634" s="8"/>
      <c r="P1634" s="8"/>
      <c r="Q1634" s="8"/>
      <c r="R1634" s="8"/>
      <c r="S1634" s="8"/>
    </row>
    <row r="1635" spans="1:19" ht="18" customHeight="1" x14ac:dyDescent="0.3">
      <c r="A1635" s="8"/>
      <c r="B1635" s="8"/>
      <c r="C1635" s="8"/>
      <c r="D1635" s="8"/>
      <c r="E1635" s="8"/>
      <c r="F1635" s="8"/>
      <c r="G1635" s="8"/>
      <c r="H1635" s="8"/>
      <c r="I1635" s="8"/>
      <c r="J1635" s="8"/>
      <c r="K1635" s="8"/>
      <c r="L1635" s="8"/>
      <c r="M1635" s="8"/>
      <c r="N1635" s="8"/>
      <c r="O1635" s="8"/>
      <c r="P1635" s="8"/>
      <c r="Q1635" s="8"/>
      <c r="R1635" s="8"/>
      <c r="S1635" s="8"/>
    </row>
    <row r="1636" spans="1:19" ht="18" customHeight="1" x14ac:dyDescent="0.3">
      <c r="A1636" s="8"/>
      <c r="B1636" s="8"/>
      <c r="C1636" s="8"/>
      <c r="D1636" s="8"/>
      <c r="E1636" s="8"/>
      <c r="F1636" s="8"/>
      <c r="G1636" s="8"/>
      <c r="H1636" s="8"/>
      <c r="I1636" s="8"/>
      <c r="J1636" s="8"/>
      <c r="K1636" s="8"/>
      <c r="L1636" s="8"/>
      <c r="M1636" s="8"/>
      <c r="N1636" s="8"/>
      <c r="O1636" s="8"/>
      <c r="P1636" s="8"/>
      <c r="Q1636" s="8"/>
      <c r="R1636" s="8"/>
      <c r="S1636" s="8"/>
    </row>
    <row r="1637" spans="1:19" ht="18" customHeight="1" x14ac:dyDescent="0.3">
      <c r="A1637" s="8"/>
      <c r="B1637" s="8"/>
      <c r="C1637" s="8"/>
      <c r="D1637" s="8"/>
      <c r="E1637" s="8"/>
      <c r="F1637" s="8"/>
      <c r="G1637" s="8"/>
      <c r="H1637" s="8"/>
      <c r="I1637" s="8"/>
      <c r="J1637" s="8"/>
      <c r="K1637" s="8"/>
      <c r="L1637" s="8"/>
      <c r="M1637" s="8"/>
      <c r="N1637" s="8"/>
      <c r="O1637" s="8"/>
      <c r="P1637" s="8"/>
      <c r="Q1637" s="8"/>
      <c r="R1637" s="8"/>
      <c r="S1637" s="8"/>
    </row>
    <row r="1638" spans="1:19" ht="18" customHeight="1" x14ac:dyDescent="0.3">
      <c r="A1638" s="8"/>
      <c r="B1638" s="8"/>
      <c r="C1638" s="8"/>
      <c r="D1638" s="8"/>
      <c r="E1638" s="8"/>
      <c r="F1638" s="8"/>
      <c r="G1638" s="8"/>
      <c r="H1638" s="8"/>
      <c r="I1638" s="8"/>
      <c r="J1638" s="8"/>
      <c r="K1638" s="8"/>
      <c r="L1638" s="8"/>
      <c r="M1638" s="8"/>
      <c r="N1638" s="8"/>
      <c r="O1638" s="8"/>
      <c r="P1638" s="8"/>
      <c r="Q1638" s="8"/>
      <c r="R1638" s="8"/>
      <c r="S1638" s="8"/>
    </row>
    <row r="1639" spans="1:19" ht="18" customHeight="1" x14ac:dyDescent="0.3">
      <c r="A1639" s="8"/>
      <c r="B1639" s="8"/>
      <c r="C1639" s="8"/>
      <c r="D1639" s="8"/>
      <c r="E1639" s="8"/>
      <c r="F1639" s="8"/>
      <c r="G1639" s="8"/>
      <c r="H1639" s="8"/>
      <c r="I1639" s="8"/>
      <c r="J1639" s="8"/>
      <c r="K1639" s="8"/>
      <c r="L1639" s="8"/>
      <c r="M1639" s="8"/>
      <c r="N1639" s="8"/>
      <c r="O1639" s="8"/>
      <c r="P1639" s="8"/>
      <c r="Q1639" s="8"/>
      <c r="R1639" s="8"/>
      <c r="S1639" s="8"/>
    </row>
    <row r="1640" spans="1:19" ht="18" customHeight="1" x14ac:dyDescent="0.3">
      <c r="A1640" s="8"/>
      <c r="B1640" s="8"/>
      <c r="C1640" s="8"/>
      <c r="D1640" s="8"/>
      <c r="E1640" s="8"/>
      <c r="F1640" s="8"/>
      <c r="G1640" s="8"/>
      <c r="H1640" s="8"/>
      <c r="I1640" s="8"/>
      <c r="J1640" s="8"/>
      <c r="K1640" s="8"/>
      <c r="L1640" s="8"/>
      <c r="M1640" s="8"/>
      <c r="N1640" s="8"/>
      <c r="O1640" s="8"/>
      <c r="P1640" s="8"/>
      <c r="Q1640" s="8"/>
      <c r="R1640" s="8"/>
      <c r="S1640" s="8"/>
    </row>
    <row r="1641" spans="1:19" ht="18" customHeight="1" x14ac:dyDescent="0.3">
      <c r="A1641" s="8"/>
      <c r="B1641" s="8"/>
      <c r="C1641" s="8"/>
      <c r="D1641" s="8"/>
      <c r="E1641" s="8"/>
      <c r="F1641" s="8"/>
      <c r="G1641" s="8"/>
      <c r="H1641" s="8"/>
      <c r="I1641" s="8"/>
      <c r="J1641" s="8"/>
      <c r="K1641" s="8"/>
      <c r="L1641" s="8"/>
      <c r="M1641" s="8"/>
      <c r="N1641" s="8"/>
      <c r="O1641" s="8"/>
      <c r="P1641" s="8"/>
      <c r="Q1641" s="8"/>
      <c r="R1641" s="8"/>
      <c r="S1641" s="8"/>
    </row>
    <row r="1642" spans="1:19" ht="18" customHeight="1" x14ac:dyDescent="0.3">
      <c r="A1642" s="8"/>
      <c r="B1642" s="8"/>
      <c r="C1642" s="8"/>
      <c r="D1642" s="8"/>
      <c r="E1642" s="8"/>
      <c r="F1642" s="8"/>
      <c r="G1642" s="8"/>
      <c r="H1642" s="8"/>
      <c r="I1642" s="8"/>
      <c r="J1642" s="8"/>
      <c r="K1642" s="8"/>
      <c r="L1642" s="8"/>
      <c r="M1642" s="8"/>
      <c r="N1642" s="8"/>
      <c r="O1642" s="8"/>
      <c r="P1642" s="8"/>
      <c r="Q1642" s="8"/>
      <c r="R1642" s="8"/>
      <c r="S1642" s="8"/>
    </row>
    <row r="1643" spans="1:19" ht="18" customHeight="1" x14ac:dyDescent="0.3">
      <c r="A1643" s="8"/>
      <c r="B1643" s="8"/>
      <c r="C1643" s="8"/>
      <c r="D1643" s="8"/>
      <c r="E1643" s="8"/>
      <c r="F1643" s="8"/>
      <c r="G1643" s="8"/>
      <c r="H1643" s="8"/>
      <c r="I1643" s="8"/>
      <c r="J1643" s="8"/>
      <c r="K1643" s="8"/>
      <c r="L1643" s="8"/>
      <c r="M1643" s="8"/>
      <c r="N1643" s="8"/>
      <c r="O1643" s="8"/>
      <c r="P1643" s="8"/>
      <c r="Q1643" s="8"/>
      <c r="R1643" s="8"/>
      <c r="S1643" s="8"/>
    </row>
    <row r="1644" spans="1:19" ht="18" customHeight="1" x14ac:dyDescent="0.3">
      <c r="A1644" s="8"/>
      <c r="B1644" s="8"/>
      <c r="C1644" s="8"/>
      <c r="D1644" s="8"/>
      <c r="E1644" s="8"/>
      <c r="F1644" s="8"/>
      <c r="G1644" s="8"/>
      <c r="H1644" s="8"/>
      <c r="I1644" s="8"/>
      <c r="J1644" s="8"/>
      <c r="K1644" s="8"/>
      <c r="L1644" s="8"/>
      <c r="M1644" s="8"/>
      <c r="N1644" s="8"/>
      <c r="O1644" s="8"/>
      <c r="P1644" s="8"/>
      <c r="Q1644" s="8"/>
      <c r="R1644" s="8"/>
      <c r="S1644" s="8"/>
    </row>
    <row r="1645" spans="1:19" ht="18" customHeight="1" x14ac:dyDescent="0.3">
      <c r="A1645" s="8"/>
      <c r="B1645" s="8"/>
      <c r="C1645" s="8"/>
      <c r="D1645" s="8"/>
      <c r="E1645" s="8"/>
      <c r="F1645" s="8"/>
      <c r="G1645" s="8"/>
      <c r="H1645" s="8"/>
      <c r="I1645" s="8"/>
      <c r="J1645" s="8"/>
      <c r="K1645" s="8"/>
      <c r="L1645" s="8"/>
      <c r="M1645" s="8"/>
      <c r="N1645" s="8"/>
      <c r="O1645" s="8"/>
      <c r="P1645" s="8"/>
      <c r="Q1645" s="8"/>
      <c r="R1645" s="8"/>
      <c r="S1645" s="8"/>
    </row>
    <row r="1646" spans="1:19" ht="18" customHeight="1" x14ac:dyDescent="0.3">
      <c r="A1646" s="8"/>
      <c r="B1646" s="8"/>
      <c r="C1646" s="8"/>
      <c r="D1646" s="8"/>
      <c r="E1646" s="8"/>
      <c r="F1646" s="8"/>
      <c r="G1646" s="8"/>
      <c r="H1646" s="8"/>
      <c r="I1646" s="8"/>
      <c r="J1646" s="8"/>
      <c r="K1646" s="8"/>
      <c r="L1646" s="8"/>
      <c r="M1646" s="8"/>
      <c r="N1646" s="8"/>
      <c r="O1646" s="8"/>
      <c r="P1646" s="8"/>
      <c r="Q1646" s="8"/>
      <c r="R1646" s="8"/>
      <c r="S1646" s="8"/>
    </row>
    <row r="1647" spans="1:19" ht="18" customHeight="1" x14ac:dyDescent="0.3">
      <c r="A1647" s="8"/>
      <c r="B1647" s="8"/>
      <c r="C1647" s="8"/>
      <c r="D1647" s="8"/>
      <c r="E1647" s="8"/>
      <c r="F1647" s="8"/>
      <c r="G1647" s="8"/>
      <c r="H1647" s="8"/>
      <c r="I1647" s="8"/>
      <c r="J1647" s="8"/>
      <c r="K1647" s="8"/>
      <c r="L1647" s="8"/>
      <c r="M1647" s="8"/>
      <c r="N1647" s="8"/>
      <c r="O1647" s="8"/>
      <c r="P1647" s="8"/>
      <c r="Q1647" s="8"/>
      <c r="R1647" s="8"/>
      <c r="S1647" s="8"/>
    </row>
    <row r="1648" spans="1:19" ht="18" customHeight="1" x14ac:dyDescent="0.3">
      <c r="A1648" s="8"/>
      <c r="B1648" s="8"/>
      <c r="C1648" s="8"/>
      <c r="D1648" s="8"/>
      <c r="E1648" s="8"/>
      <c r="F1648" s="8"/>
      <c r="G1648" s="8"/>
      <c r="H1648" s="8"/>
      <c r="I1648" s="8"/>
      <c r="J1648" s="8"/>
      <c r="K1648" s="8"/>
      <c r="L1648" s="8"/>
      <c r="M1648" s="8"/>
      <c r="N1648" s="8"/>
      <c r="O1648" s="8"/>
      <c r="P1648" s="8"/>
      <c r="Q1648" s="8"/>
      <c r="R1648" s="8"/>
      <c r="S1648" s="8"/>
    </row>
    <row r="1649" spans="1:19" ht="18" customHeight="1" x14ac:dyDescent="0.3">
      <c r="A1649" s="8"/>
      <c r="B1649" s="8"/>
      <c r="C1649" s="8"/>
      <c r="D1649" s="8"/>
      <c r="E1649" s="8"/>
      <c r="F1649" s="8"/>
      <c r="G1649" s="8"/>
      <c r="H1649" s="8"/>
      <c r="I1649" s="8"/>
      <c r="J1649" s="8"/>
      <c r="K1649" s="8"/>
      <c r="L1649" s="8"/>
      <c r="M1649" s="8"/>
      <c r="N1649" s="8"/>
      <c r="O1649" s="8"/>
      <c r="P1649" s="8"/>
      <c r="Q1649" s="8"/>
      <c r="R1649" s="8"/>
      <c r="S1649" s="8"/>
    </row>
    <row r="1650" spans="1:19" ht="18" customHeight="1" x14ac:dyDescent="0.3">
      <c r="A1650" s="8"/>
      <c r="B1650" s="8"/>
      <c r="C1650" s="8"/>
      <c r="D1650" s="8"/>
      <c r="E1650" s="8"/>
      <c r="F1650" s="8"/>
      <c r="G1650" s="8"/>
      <c r="H1650" s="8"/>
      <c r="I1650" s="8"/>
      <c r="J1650" s="8"/>
      <c r="K1650" s="8"/>
      <c r="L1650" s="8"/>
      <c r="M1650" s="8"/>
      <c r="N1650" s="8"/>
      <c r="O1650" s="8"/>
      <c r="P1650" s="8"/>
      <c r="Q1650" s="8"/>
      <c r="R1650" s="8"/>
      <c r="S1650" s="8"/>
    </row>
    <row r="1651" spans="1:19" ht="18" customHeight="1" x14ac:dyDescent="0.3">
      <c r="A1651" s="8"/>
      <c r="B1651" s="8"/>
      <c r="C1651" s="8"/>
      <c r="D1651" s="8"/>
      <c r="E1651" s="8"/>
      <c r="F1651" s="8"/>
      <c r="G1651" s="8"/>
      <c r="H1651" s="8"/>
      <c r="I1651" s="8"/>
      <c r="J1651" s="8"/>
      <c r="K1651" s="8"/>
      <c r="L1651" s="8"/>
      <c r="M1651" s="8"/>
      <c r="N1651" s="8"/>
      <c r="O1651" s="8"/>
      <c r="P1651" s="8"/>
      <c r="Q1651" s="8"/>
      <c r="R1651" s="8"/>
      <c r="S1651" s="8"/>
    </row>
    <row r="1652" spans="1:19" ht="18" customHeight="1" x14ac:dyDescent="0.3">
      <c r="A1652" s="8"/>
      <c r="B1652" s="8"/>
      <c r="C1652" s="8"/>
      <c r="D1652" s="8"/>
      <c r="E1652" s="8"/>
      <c r="F1652" s="8"/>
      <c r="G1652" s="8"/>
      <c r="H1652" s="8"/>
      <c r="I1652" s="8"/>
      <c r="J1652" s="8"/>
      <c r="K1652" s="8"/>
      <c r="L1652" s="8"/>
      <c r="M1652" s="8"/>
      <c r="N1652" s="8"/>
      <c r="O1652" s="8"/>
      <c r="P1652" s="8"/>
      <c r="Q1652" s="8"/>
      <c r="R1652" s="8"/>
      <c r="S1652" s="8"/>
    </row>
    <row r="1653" spans="1:19" ht="18" customHeight="1" x14ac:dyDescent="0.3">
      <c r="A1653" s="8"/>
      <c r="B1653" s="8"/>
      <c r="C1653" s="8"/>
      <c r="D1653" s="8"/>
      <c r="E1653" s="8"/>
      <c r="F1653" s="8"/>
      <c r="G1653" s="8"/>
      <c r="H1653" s="8"/>
      <c r="I1653" s="8"/>
      <c r="J1653" s="8"/>
      <c r="K1653" s="8"/>
      <c r="L1653" s="8"/>
      <c r="M1653" s="8"/>
      <c r="N1653" s="8"/>
      <c r="O1653" s="8"/>
      <c r="P1653" s="8"/>
      <c r="Q1653" s="8"/>
      <c r="R1653" s="8"/>
      <c r="S1653" s="8"/>
    </row>
    <row r="1654" spans="1:19" ht="18" customHeight="1" x14ac:dyDescent="0.3">
      <c r="A1654" s="8"/>
      <c r="B1654" s="8"/>
      <c r="C1654" s="8"/>
      <c r="D1654" s="8"/>
      <c r="E1654" s="8"/>
      <c r="F1654" s="8"/>
      <c r="G1654" s="8"/>
      <c r="H1654" s="8"/>
      <c r="I1654" s="8"/>
      <c r="J1654" s="8"/>
      <c r="K1654" s="8"/>
      <c r="L1654" s="8"/>
      <c r="M1654" s="8"/>
      <c r="N1654" s="8"/>
      <c r="O1654" s="8"/>
      <c r="P1654" s="8"/>
      <c r="Q1654" s="8"/>
      <c r="R1654" s="8"/>
      <c r="S1654" s="8"/>
    </row>
    <row r="1655" spans="1:19" ht="18" customHeight="1" x14ac:dyDescent="0.3">
      <c r="A1655" s="8"/>
      <c r="B1655" s="8"/>
      <c r="C1655" s="8"/>
      <c r="D1655" s="8"/>
      <c r="E1655" s="8"/>
      <c r="F1655" s="8"/>
      <c r="G1655" s="8"/>
      <c r="H1655" s="8"/>
      <c r="I1655" s="8"/>
      <c r="J1655" s="8"/>
      <c r="K1655" s="8"/>
      <c r="L1655" s="8"/>
      <c r="M1655" s="8"/>
      <c r="N1655" s="8"/>
      <c r="O1655" s="8"/>
      <c r="P1655" s="8"/>
      <c r="Q1655" s="8"/>
      <c r="R1655" s="8"/>
      <c r="S1655" s="8"/>
    </row>
    <row r="1656" spans="1:19" ht="18" customHeight="1" x14ac:dyDescent="0.3">
      <c r="A1656" s="8"/>
      <c r="B1656" s="8"/>
      <c r="C1656" s="8"/>
      <c r="D1656" s="8"/>
      <c r="E1656" s="8"/>
      <c r="F1656" s="8"/>
      <c r="G1656" s="8"/>
      <c r="H1656" s="8"/>
      <c r="I1656" s="8"/>
      <c r="J1656" s="8"/>
      <c r="K1656" s="8"/>
      <c r="L1656" s="8"/>
      <c r="M1656" s="8"/>
      <c r="N1656" s="8"/>
      <c r="O1656" s="8"/>
      <c r="P1656" s="8"/>
      <c r="Q1656" s="8"/>
      <c r="R1656" s="8"/>
      <c r="S1656" s="8"/>
    </row>
    <row r="1657" spans="1:19" ht="18" customHeight="1" x14ac:dyDescent="0.3">
      <c r="A1657" s="8"/>
      <c r="B1657" s="8"/>
      <c r="C1657" s="8"/>
      <c r="D1657" s="8"/>
      <c r="E1657" s="8"/>
      <c r="F1657" s="8"/>
      <c r="G1657" s="8"/>
      <c r="H1657" s="8"/>
      <c r="I1657" s="8"/>
      <c r="J1657" s="8"/>
      <c r="K1657" s="8"/>
      <c r="L1657" s="8"/>
      <c r="M1657" s="8"/>
      <c r="N1657" s="8"/>
      <c r="O1657" s="8"/>
      <c r="P1657" s="8"/>
      <c r="Q1657" s="8"/>
      <c r="R1657" s="8"/>
      <c r="S1657" s="8"/>
    </row>
    <row r="1658" spans="1:19" ht="18" customHeight="1" x14ac:dyDescent="0.3">
      <c r="A1658" s="8"/>
      <c r="B1658" s="8"/>
      <c r="C1658" s="8"/>
      <c r="D1658" s="8"/>
      <c r="E1658" s="8"/>
      <c r="F1658" s="8"/>
      <c r="G1658" s="8"/>
      <c r="H1658" s="8"/>
      <c r="I1658" s="8"/>
      <c r="J1658" s="8"/>
      <c r="K1658" s="8"/>
      <c r="L1658" s="8"/>
      <c r="M1658" s="8"/>
      <c r="N1658" s="8"/>
      <c r="O1658" s="8"/>
      <c r="P1658" s="8"/>
      <c r="Q1658" s="8"/>
      <c r="R1658" s="8"/>
      <c r="S1658" s="8"/>
    </row>
    <row r="1659" spans="1:19" ht="18" customHeight="1" x14ac:dyDescent="0.3">
      <c r="A1659" s="8"/>
      <c r="B1659" s="8"/>
      <c r="C1659" s="8"/>
      <c r="D1659" s="8"/>
      <c r="E1659" s="8"/>
      <c r="F1659" s="8"/>
      <c r="G1659" s="8"/>
      <c r="H1659" s="8"/>
      <c r="I1659" s="8"/>
      <c r="J1659" s="8"/>
      <c r="K1659" s="8"/>
      <c r="L1659" s="8"/>
      <c r="M1659" s="8"/>
      <c r="N1659" s="8"/>
      <c r="O1659" s="8"/>
      <c r="P1659" s="8"/>
      <c r="Q1659" s="8"/>
      <c r="R1659" s="8"/>
      <c r="S1659" s="8"/>
    </row>
    <row r="1660" spans="1:19" ht="18" customHeight="1" x14ac:dyDescent="0.3">
      <c r="A1660" s="8"/>
      <c r="B1660" s="8"/>
      <c r="C1660" s="8"/>
      <c r="D1660" s="8"/>
      <c r="E1660" s="8"/>
      <c r="F1660" s="8"/>
      <c r="G1660" s="8"/>
      <c r="H1660" s="8"/>
      <c r="I1660" s="8"/>
      <c r="J1660" s="8"/>
      <c r="K1660" s="8"/>
      <c r="L1660" s="8"/>
      <c r="M1660" s="8"/>
      <c r="N1660" s="8"/>
      <c r="O1660" s="8"/>
      <c r="P1660" s="8"/>
      <c r="Q1660" s="8"/>
      <c r="R1660" s="8"/>
      <c r="S1660" s="8"/>
    </row>
    <row r="1661" spans="1:19" ht="18" customHeight="1" x14ac:dyDescent="0.3">
      <c r="A1661" s="8"/>
      <c r="B1661" s="8"/>
      <c r="C1661" s="8"/>
      <c r="D1661" s="8"/>
      <c r="E1661" s="8"/>
      <c r="F1661" s="8"/>
      <c r="G1661" s="8"/>
      <c r="H1661" s="8"/>
      <c r="I1661" s="8"/>
      <c r="J1661" s="8"/>
      <c r="K1661" s="8"/>
      <c r="L1661" s="8"/>
      <c r="M1661" s="8"/>
      <c r="N1661" s="8"/>
      <c r="O1661" s="8"/>
      <c r="P1661" s="8"/>
      <c r="Q1661" s="8"/>
      <c r="R1661" s="8"/>
      <c r="S1661" s="8"/>
    </row>
    <row r="1662" spans="1:19" ht="18" customHeight="1" x14ac:dyDescent="0.3">
      <c r="A1662" s="8"/>
      <c r="B1662" s="8"/>
      <c r="C1662" s="8"/>
      <c r="D1662" s="8"/>
      <c r="E1662" s="8"/>
      <c r="F1662" s="8"/>
      <c r="G1662" s="8"/>
      <c r="H1662" s="8"/>
      <c r="I1662" s="8"/>
      <c r="J1662" s="8"/>
      <c r="K1662" s="8"/>
      <c r="L1662" s="8"/>
      <c r="M1662" s="8"/>
      <c r="N1662" s="8"/>
      <c r="O1662" s="8"/>
      <c r="P1662" s="8"/>
      <c r="Q1662" s="8"/>
      <c r="R1662" s="8"/>
      <c r="S1662" s="8"/>
    </row>
    <row r="1663" spans="1:19" ht="18" customHeight="1" x14ac:dyDescent="0.3">
      <c r="A1663" s="8"/>
      <c r="B1663" s="8"/>
      <c r="C1663" s="8"/>
      <c r="D1663" s="8"/>
      <c r="E1663" s="8"/>
      <c r="F1663" s="8"/>
      <c r="G1663" s="8"/>
      <c r="H1663" s="8"/>
      <c r="I1663" s="8"/>
      <c r="J1663" s="8"/>
      <c r="K1663" s="8"/>
      <c r="L1663" s="8"/>
      <c r="M1663" s="8"/>
      <c r="N1663" s="8"/>
      <c r="O1663" s="8"/>
      <c r="P1663" s="8"/>
      <c r="Q1663" s="8"/>
      <c r="R1663" s="8"/>
      <c r="S1663" s="8"/>
    </row>
    <row r="1664" spans="1:19" ht="18" customHeight="1" x14ac:dyDescent="0.3">
      <c r="A1664" s="8"/>
      <c r="B1664" s="8"/>
      <c r="C1664" s="8"/>
      <c r="D1664" s="8"/>
      <c r="E1664" s="8"/>
      <c r="F1664" s="8"/>
      <c r="G1664" s="8"/>
      <c r="H1664" s="8"/>
      <c r="I1664" s="8"/>
      <c r="J1664" s="8"/>
      <c r="K1664" s="8"/>
      <c r="L1664" s="8"/>
      <c r="M1664" s="8"/>
      <c r="N1664" s="8"/>
      <c r="O1664" s="8"/>
      <c r="P1664" s="8"/>
      <c r="Q1664" s="8"/>
      <c r="R1664" s="8"/>
      <c r="S1664" s="8"/>
    </row>
    <row r="1665" spans="1:19" ht="18" customHeight="1" x14ac:dyDescent="0.3">
      <c r="A1665" s="8"/>
      <c r="B1665" s="8"/>
      <c r="C1665" s="8"/>
      <c r="D1665" s="8"/>
      <c r="E1665" s="8"/>
      <c r="F1665" s="8"/>
      <c r="G1665" s="8"/>
      <c r="H1665" s="8"/>
      <c r="I1665" s="8"/>
      <c r="J1665" s="8"/>
      <c r="K1665" s="8"/>
      <c r="L1665" s="8"/>
      <c r="M1665" s="8"/>
      <c r="N1665" s="8"/>
      <c r="O1665" s="8"/>
      <c r="P1665" s="8"/>
      <c r="Q1665" s="8"/>
      <c r="R1665" s="8"/>
      <c r="S1665" s="8"/>
    </row>
    <row r="1666" spans="1:19" ht="18" customHeight="1" x14ac:dyDescent="0.3">
      <c r="A1666" s="8"/>
      <c r="B1666" s="8"/>
      <c r="C1666" s="8"/>
      <c r="D1666" s="8"/>
      <c r="E1666" s="8"/>
      <c r="F1666" s="8"/>
      <c r="G1666" s="8"/>
      <c r="H1666" s="8"/>
      <c r="I1666" s="8"/>
      <c r="J1666" s="8"/>
      <c r="K1666" s="8"/>
      <c r="L1666" s="8"/>
      <c r="M1666" s="8"/>
      <c r="N1666" s="8"/>
      <c r="O1666" s="8"/>
      <c r="P1666" s="8"/>
      <c r="Q1666" s="8"/>
      <c r="R1666" s="8"/>
      <c r="S1666" s="8"/>
    </row>
    <row r="1667" spans="1:19" ht="18" customHeight="1" x14ac:dyDescent="0.3">
      <c r="A1667" s="8"/>
      <c r="B1667" s="8"/>
      <c r="C1667" s="8"/>
      <c r="D1667" s="8"/>
      <c r="E1667" s="8"/>
      <c r="F1667" s="8"/>
      <c r="G1667" s="8"/>
      <c r="H1667" s="8"/>
      <c r="I1667" s="8"/>
      <c r="J1667" s="8"/>
      <c r="K1667" s="8"/>
      <c r="L1667" s="8"/>
      <c r="M1667" s="8"/>
      <c r="N1667" s="8"/>
      <c r="O1667" s="8"/>
      <c r="P1667" s="8"/>
      <c r="Q1667" s="8"/>
      <c r="R1667" s="8"/>
      <c r="S1667" s="8"/>
    </row>
    <row r="1668" spans="1:19" ht="18" customHeight="1" x14ac:dyDescent="0.3">
      <c r="A1668" s="8"/>
      <c r="B1668" s="8"/>
      <c r="C1668" s="8"/>
      <c r="D1668" s="8"/>
      <c r="E1668" s="8"/>
      <c r="F1668" s="8"/>
      <c r="G1668" s="8"/>
      <c r="H1668" s="8"/>
      <c r="I1668" s="8"/>
      <c r="J1668" s="8"/>
      <c r="K1668" s="8"/>
      <c r="L1668" s="8"/>
      <c r="M1668" s="8"/>
      <c r="N1668" s="8"/>
      <c r="O1668" s="8"/>
      <c r="P1668" s="8"/>
      <c r="Q1668" s="8"/>
      <c r="R1668" s="8"/>
      <c r="S1668" s="8"/>
    </row>
    <row r="1669" spans="1:19" ht="18" customHeight="1" x14ac:dyDescent="0.3">
      <c r="A1669" s="8"/>
      <c r="B1669" s="8"/>
      <c r="C1669" s="8"/>
      <c r="D1669" s="8"/>
      <c r="E1669" s="8"/>
      <c r="F1669" s="8"/>
      <c r="G1669" s="8"/>
      <c r="H1669" s="8"/>
      <c r="I1669" s="8"/>
      <c r="J1669" s="8"/>
      <c r="K1669" s="8"/>
      <c r="L1669" s="8"/>
      <c r="M1669" s="8"/>
      <c r="N1669" s="8"/>
      <c r="O1669" s="8"/>
      <c r="P1669" s="8"/>
      <c r="Q1669" s="8"/>
      <c r="R1669" s="8"/>
      <c r="S1669" s="8"/>
    </row>
    <row r="1670" spans="1:19" ht="18" customHeight="1" x14ac:dyDescent="0.3">
      <c r="A1670" s="8"/>
      <c r="B1670" s="8"/>
      <c r="C1670" s="8"/>
      <c r="D1670" s="8"/>
      <c r="E1670" s="8"/>
      <c r="F1670" s="8"/>
      <c r="G1670" s="8"/>
      <c r="H1670" s="8"/>
      <c r="I1670" s="8"/>
      <c r="J1670" s="8"/>
      <c r="K1670" s="8"/>
      <c r="L1670" s="8"/>
      <c r="M1670" s="8"/>
      <c r="N1670" s="8"/>
      <c r="O1670" s="8"/>
      <c r="P1670" s="8"/>
      <c r="Q1670" s="8"/>
      <c r="R1670" s="8"/>
      <c r="S1670" s="8"/>
    </row>
    <row r="1671" spans="1:19" ht="18" customHeight="1" x14ac:dyDescent="0.3">
      <c r="A1671" s="8"/>
      <c r="B1671" s="8"/>
      <c r="C1671" s="8"/>
      <c r="D1671" s="8"/>
      <c r="E1671" s="8"/>
      <c r="F1671" s="8"/>
      <c r="G1671" s="8"/>
      <c r="H1671" s="8"/>
      <c r="I1671" s="8"/>
      <c r="J1671" s="8"/>
      <c r="K1671" s="8"/>
      <c r="L1671" s="8"/>
      <c r="M1671" s="8"/>
      <c r="N1671" s="8"/>
      <c r="O1671" s="8"/>
      <c r="P1671" s="8"/>
      <c r="Q1671" s="8"/>
      <c r="R1671" s="8"/>
      <c r="S1671" s="8"/>
    </row>
    <row r="1672" spans="1:19" ht="18" customHeight="1" x14ac:dyDescent="0.3">
      <c r="A1672" s="8"/>
      <c r="B1672" s="8"/>
      <c r="C1672" s="8"/>
      <c r="D1672" s="8"/>
      <c r="E1672" s="8"/>
      <c r="F1672" s="8"/>
      <c r="G1672" s="8"/>
      <c r="H1672" s="8"/>
      <c r="I1672" s="8"/>
      <c r="J1672" s="8"/>
      <c r="K1672" s="8"/>
      <c r="L1672" s="8"/>
      <c r="M1672" s="8"/>
      <c r="N1672" s="8"/>
      <c r="O1672" s="8"/>
      <c r="P1672" s="8"/>
      <c r="Q1672" s="8"/>
      <c r="R1672" s="8"/>
      <c r="S1672" s="8"/>
    </row>
    <row r="1673" spans="1:19" ht="18" customHeight="1" x14ac:dyDescent="0.3">
      <c r="A1673" s="8"/>
      <c r="B1673" s="8"/>
      <c r="C1673" s="8"/>
      <c r="D1673" s="8"/>
      <c r="E1673" s="8"/>
      <c r="F1673" s="8"/>
      <c r="G1673" s="8"/>
      <c r="H1673" s="8"/>
      <c r="I1673" s="8"/>
      <c r="J1673" s="8"/>
      <c r="K1673" s="8"/>
      <c r="L1673" s="8"/>
      <c r="M1673" s="8"/>
      <c r="N1673" s="8"/>
      <c r="O1673" s="8"/>
      <c r="P1673" s="8"/>
      <c r="Q1673" s="8"/>
      <c r="R1673" s="8"/>
      <c r="S1673" s="8"/>
    </row>
    <row r="1674" spans="1:19" ht="18" customHeight="1" x14ac:dyDescent="0.3">
      <c r="A1674" s="8"/>
      <c r="B1674" s="8"/>
      <c r="C1674" s="8"/>
      <c r="D1674" s="8"/>
      <c r="E1674" s="8"/>
      <c r="F1674" s="8"/>
      <c r="G1674" s="8"/>
      <c r="H1674" s="8"/>
      <c r="I1674" s="8"/>
      <c r="J1674" s="8"/>
      <c r="K1674" s="8"/>
      <c r="L1674" s="8"/>
      <c r="M1674" s="8"/>
      <c r="N1674" s="8"/>
      <c r="O1674" s="8"/>
      <c r="P1674" s="8"/>
      <c r="Q1674" s="8"/>
      <c r="R1674" s="8"/>
      <c r="S1674" s="8"/>
    </row>
    <row r="1675" spans="1:19" ht="18" customHeight="1" x14ac:dyDescent="0.3">
      <c r="A1675" s="8"/>
      <c r="B1675" s="8"/>
      <c r="C1675" s="8"/>
      <c r="D1675" s="8"/>
      <c r="E1675" s="8"/>
      <c r="F1675" s="8"/>
      <c r="G1675" s="8"/>
      <c r="H1675" s="8"/>
      <c r="I1675" s="8"/>
      <c r="J1675" s="8"/>
      <c r="K1675" s="8"/>
      <c r="L1675" s="8"/>
      <c r="M1675" s="8"/>
      <c r="N1675" s="8"/>
      <c r="O1675" s="8"/>
      <c r="P1675" s="8"/>
      <c r="Q1675" s="8"/>
      <c r="R1675" s="8"/>
      <c r="S1675" s="8"/>
    </row>
    <row r="1676" spans="1:19" ht="18" customHeight="1" x14ac:dyDescent="0.3">
      <c r="A1676" s="8"/>
      <c r="B1676" s="8"/>
      <c r="C1676" s="8"/>
      <c r="D1676" s="8"/>
      <c r="E1676" s="8"/>
      <c r="F1676" s="8"/>
      <c r="G1676" s="8"/>
      <c r="H1676" s="8"/>
      <c r="I1676" s="8"/>
      <c r="J1676" s="8"/>
      <c r="K1676" s="8"/>
      <c r="L1676" s="8"/>
      <c r="M1676" s="8"/>
      <c r="N1676" s="8"/>
      <c r="O1676" s="8"/>
      <c r="P1676" s="8"/>
      <c r="Q1676" s="8"/>
      <c r="R1676" s="8"/>
      <c r="S1676" s="8"/>
    </row>
    <row r="1677" spans="1:19" ht="18" customHeight="1" x14ac:dyDescent="0.3">
      <c r="A1677" s="8"/>
      <c r="B1677" s="8"/>
      <c r="C1677" s="8"/>
      <c r="D1677" s="8"/>
      <c r="E1677" s="8"/>
      <c r="F1677" s="8"/>
      <c r="G1677" s="8"/>
      <c r="H1677" s="8"/>
      <c r="I1677" s="8"/>
      <c r="J1677" s="8"/>
      <c r="K1677" s="8"/>
      <c r="L1677" s="8"/>
      <c r="M1677" s="8"/>
      <c r="N1677" s="8"/>
      <c r="O1677" s="8"/>
      <c r="P1677" s="8"/>
      <c r="Q1677" s="8"/>
      <c r="R1677" s="8"/>
      <c r="S1677" s="8"/>
    </row>
    <row r="1678" spans="1:19" ht="18" customHeight="1" x14ac:dyDescent="0.3">
      <c r="A1678" s="8"/>
      <c r="B1678" s="8"/>
      <c r="C1678" s="8"/>
      <c r="D1678" s="8"/>
      <c r="E1678" s="8"/>
      <c r="F1678" s="8"/>
      <c r="G1678" s="8"/>
      <c r="H1678" s="8"/>
      <c r="I1678" s="8"/>
      <c r="J1678" s="8"/>
      <c r="K1678" s="8"/>
      <c r="L1678" s="8"/>
      <c r="M1678" s="8"/>
      <c r="N1678" s="8"/>
      <c r="O1678" s="8"/>
      <c r="P1678" s="8"/>
      <c r="Q1678" s="8"/>
      <c r="R1678" s="8"/>
      <c r="S1678" s="8"/>
    </row>
    <row r="1679" spans="1:19" ht="18" customHeight="1" x14ac:dyDescent="0.3">
      <c r="A1679" s="8"/>
      <c r="B1679" s="8"/>
      <c r="C1679" s="8"/>
      <c r="D1679" s="8"/>
      <c r="E1679" s="8"/>
      <c r="F1679" s="8"/>
      <c r="G1679" s="8"/>
      <c r="H1679" s="8"/>
      <c r="I1679" s="8"/>
      <c r="J1679" s="8"/>
      <c r="K1679" s="8"/>
      <c r="L1679" s="8"/>
      <c r="M1679" s="8"/>
      <c r="N1679" s="8"/>
      <c r="O1679" s="8"/>
      <c r="P1679" s="8"/>
      <c r="Q1679" s="8"/>
      <c r="R1679" s="8"/>
      <c r="S1679" s="8"/>
    </row>
    <row r="1680" spans="1:19" ht="18" customHeight="1" x14ac:dyDescent="0.3">
      <c r="A1680" s="8"/>
      <c r="B1680" s="8"/>
      <c r="C1680" s="8"/>
      <c r="D1680" s="8"/>
      <c r="E1680" s="8"/>
      <c r="F1680" s="8"/>
      <c r="G1680" s="8"/>
      <c r="H1680" s="8"/>
      <c r="I1680" s="8"/>
      <c r="J1680" s="8"/>
      <c r="K1680" s="8"/>
      <c r="L1680" s="8"/>
      <c r="M1680" s="8"/>
      <c r="N1680" s="8"/>
      <c r="O1680" s="8"/>
      <c r="P1680" s="8"/>
      <c r="Q1680" s="8"/>
      <c r="R1680" s="8"/>
      <c r="S1680" s="8"/>
    </row>
    <row r="1681" spans="1:19" ht="18" customHeight="1" x14ac:dyDescent="0.3">
      <c r="A1681" s="8"/>
      <c r="B1681" s="8"/>
      <c r="C1681" s="8"/>
      <c r="D1681" s="8"/>
      <c r="E1681" s="8"/>
      <c r="F1681" s="8"/>
      <c r="G1681" s="8"/>
      <c r="H1681" s="8"/>
      <c r="I1681" s="8"/>
      <c r="J1681" s="8"/>
      <c r="K1681" s="8"/>
      <c r="L1681" s="8"/>
      <c r="M1681" s="8"/>
      <c r="N1681" s="8"/>
      <c r="O1681" s="8"/>
      <c r="P1681" s="8"/>
      <c r="Q1681" s="8"/>
      <c r="R1681" s="8"/>
      <c r="S1681" s="8"/>
    </row>
    <row r="1682" spans="1:19" ht="18" customHeight="1" x14ac:dyDescent="0.3">
      <c r="A1682" s="8"/>
      <c r="B1682" s="8"/>
      <c r="C1682" s="8"/>
      <c r="D1682" s="8"/>
      <c r="E1682" s="8"/>
      <c r="F1682" s="8"/>
      <c r="G1682" s="8"/>
      <c r="H1682" s="8"/>
      <c r="I1682" s="8"/>
      <c r="J1682" s="8"/>
      <c r="K1682" s="8"/>
      <c r="L1682" s="8"/>
      <c r="M1682" s="8"/>
      <c r="N1682" s="8"/>
      <c r="O1682" s="8"/>
      <c r="P1682" s="8"/>
      <c r="Q1682" s="8"/>
      <c r="R1682" s="8"/>
      <c r="S1682" s="8"/>
    </row>
    <row r="1683" spans="1:19" ht="18" customHeight="1" x14ac:dyDescent="0.3">
      <c r="A1683" s="8"/>
      <c r="B1683" s="8"/>
      <c r="C1683" s="8"/>
      <c r="D1683" s="8"/>
      <c r="E1683" s="8"/>
      <c r="F1683" s="8"/>
      <c r="G1683" s="8"/>
      <c r="H1683" s="8"/>
      <c r="I1683" s="8"/>
      <c r="J1683" s="8"/>
      <c r="K1683" s="8"/>
      <c r="L1683" s="8"/>
      <c r="M1683" s="8"/>
      <c r="N1683" s="8"/>
      <c r="O1683" s="8"/>
      <c r="P1683" s="8"/>
      <c r="Q1683" s="8"/>
      <c r="R1683" s="8"/>
      <c r="S1683" s="8"/>
    </row>
    <row r="1684" spans="1:19" ht="18" customHeight="1" x14ac:dyDescent="0.3">
      <c r="A1684" s="8"/>
      <c r="B1684" s="8"/>
      <c r="C1684" s="8"/>
      <c r="D1684" s="8"/>
      <c r="E1684" s="8"/>
      <c r="F1684" s="8"/>
      <c r="G1684" s="8"/>
      <c r="H1684" s="8"/>
      <c r="I1684" s="8"/>
      <c r="J1684" s="8"/>
      <c r="K1684" s="8"/>
      <c r="L1684" s="8"/>
      <c r="M1684" s="8"/>
      <c r="N1684" s="8"/>
      <c r="O1684" s="8"/>
      <c r="P1684" s="8"/>
      <c r="Q1684" s="8"/>
      <c r="R1684" s="8"/>
      <c r="S1684" s="8"/>
    </row>
    <row r="1685" spans="1:19" ht="18" customHeight="1" x14ac:dyDescent="0.3">
      <c r="A1685" s="8"/>
      <c r="B1685" s="8"/>
      <c r="C1685" s="8"/>
      <c r="D1685" s="8"/>
      <c r="E1685" s="8"/>
      <c r="F1685" s="8"/>
      <c r="G1685" s="8"/>
      <c r="H1685" s="8"/>
      <c r="I1685" s="8"/>
      <c r="J1685" s="8"/>
      <c r="K1685" s="8"/>
      <c r="L1685" s="8"/>
      <c r="M1685" s="8"/>
      <c r="N1685" s="8"/>
      <c r="O1685" s="8"/>
      <c r="P1685" s="8"/>
      <c r="Q1685" s="8"/>
      <c r="R1685" s="8"/>
      <c r="S1685" s="8"/>
    </row>
    <row r="1686" spans="1:19" ht="18" customHeight="1" x14ac:dyDescent="0.3">
      <c r="A1686" s="8"/>
      <c r="B1686" s="8"/>
      <c r="C1686" s="8"/>
      <c r="D1686" s="8"/>
      <c r="E1686" s="8"/>
      <c r="F1686" s="8"/>
      <c r="G1686" s="8"/>
      <c r="H1686" s="8"/>
      <c r="I1686" s="8"/>
      <c r="J1686" s="8"/>
      <c r="K1686" s="8"/>
      <c r="L1686" s="8"/>
      <c r="M1686" s="8"/>
      <c r="N1686" s="8"/>
      <c r="O1686" s="8"/>
      <c r="P1686" s="8"/>
      <c r="Q1686" s="8"/>
      <c r="R1686" s="8"/>
      <c r="S1686" s="8"/>
    </row>
    <row r="1687" spans="1:19" ht="18" customHeight="1" x14ac:dyDescent="0.3">
      <c r="A1687" s="8"/>
      <c r="B1687" s="8"/>
      <c r="C1687" s="8"/>
      <c r="D1687" s="8"/>
      <c r="E1687" s="8"/>
      <c r="F1687" s="8"/>
      <c r="G1687" s="8"/>
      <c r="H1687" s="8"/>
      <c r="I1687" s="8"/>
      <c r="J1687" s="8"/>
      <c r="K1687" s="8"/>
      <c r="L1687" s="8"/>
      <c r="M1687" s="8"/>
      <c r="N1687" s="8"/>
      <c r="O1687" s="8"/>
      <c r="P1687" s="8"/>
      <c r="Q1687" s="8"/>
      <c r="R1687" s="8"/>
      <c r="S1687" s="8"/>
    </row>
    <row r="1688" spans="1:19" ht="18" customHeight="1" x14ac:dyDescent="0.3">
      <c r="A1688" s="8"/>
      <c r="B1688" s="8"/>
      <c r="C1688" s="8"/>
      <c r="D1688" s="8"/>
      <c r="E1688" s="8"/>
      <c r="F1688" s="8"/>
      <c r="G1688" s="8"/>
      <c r="H1688" s="8"/>
      <c r="I1688" s="8"/>
      <c r="J1688" s="8"/>
      <c r="K1688" s="8"/>
      <c r="L1688" s="8"/>
      <c r="M1688" s="8"/>
      <c r="N1688" s="8"/>
      <c r="O1688" s="8"/>
      <c r="P1688" s="8"/>
      <c r="Q1688" s="8"/>
      <c r="R1688" s="8"/>
      <c r="S1688" s="8"/>
    </row>
    <row r="1689" spans="1:19" ht="18" customHeight="1" x14ac:dyDescent="0.3">
      <c r="A1689" s="8"/>
      <c r="B1689" s="8"/>
      <c r="C1689" s="8"/>
      <c r="D1689" s="8"/>
      <c r="E1689" s="8"/>
      <c r="F1689" s="8"/>
      <c r="G1689" s="8"/>
      <c r="H1689" s="8"/>
      <c r="I1689" s="8"/>
      <c r="J1689" s="8"/>
      <c r="K1689" s="8"/>
      <c r="L1689" s="8"/>
      <c r="M1689" s="8"/>
      <c r="N1689" s="8"/>
      <c r="O1689" s="8"/>
      <c r="P1689" s="8"/>
      <c r="Q1689" s="8"/>
      <c r="R1689" s="8"/>
      <c r="S1689" s="8"/>
    </row>
    <row r="1690" spans="1:19" ht="18" customHeight="1" x14ac:dyDescent="0.3">
      <c r="A1690" s="8"/>
      <c r="B1690" s="8"/>
      <c r="C1690" s="8"/>
      <c r="D1690" s="8"/>
      <c r="E1690" s="8"/>
      <c r="F1690" s="8"/>
      <c r="G1690" s="8"/>
      <c r="H1690" s="8"/>
      <c r="I1690" s="8"/>
      <c r="J1690" s="8"/>
      <c r="K1690" s="8"/>
      <c r="L1690" s="8"/>
      <c r="M1690" s="8"/>
      <c r="N1690" s="8"/>
      <c r="O1690" s="8"/>
      <c r="P1690" s="8"/>
      <c r="Q1690" s="8"/>
      <c r="R1690" s="8"/>
      <c r="S1690" s="8"/>
    </row>
    <row r="1691" spans="1:19" ht="18" customHeight="1" x14ac:dyDescent="0.3">
      <c r="A1691" s="8"/>
      <c r="B1691" s="8"/>
      <c r="C1691" s="8"/>
      <c r="D1691" s="8"/>
      <c r="E1691" s="8"/>
      <c r="F1691" s="8"/>
      <c r="G1691" s="8"/>
      <c r="H1691" s="8"/>
      <c r="I1691" s="8"/>
      <c r="J1691" s="8"/>
      <c r="K1691" s="8"/>
      <c r="L1691" s="8"/>
      <c r="M1691" s="8"/>
      <c r="N1691" s="8"/>
      <c r="O1691" s="8"/>
      <c r="P1691" s="8"/>
      <c r="Q1691" s="8"/>
      <c r="R1691" s="8"/>
      <c r="S1691" s="8"/>
    </row>
    <row r="1692" spans="1:19" ht="18" customHeight="1" x14ac:dyDescent="0.3">
      <c r="A1692" s="8"/>
      <c r="B1692" s="8"/>
      <c r="C1692" s="8"/>
      <c r="D1692" s="8"/>
      <c r="E1692" s="8"/>
      <c r="F1692" s="8"/>
      <c r="G1692" s="8"/>
      <c r="H1692" s="8"/>
      <c r="I1692" s="8"/>
      <c r="J1692" s="8"/>
      <c r="K1692" s="8"/>
      <c r="L1692" s="8"/>
      <c r="M1692" s="8"/>
      <c r="N1692" s="8"/>
      <c r="O1692" s="8"/>
      <c r="P1692" s="8"/>
      <c r="Q1692" s="8"/>
      <c r="R1692" s="8"/>
      <c r="S1692" s="8"/>
    </row>
    <row r="1693" spans="1:19" ht="18" customHeight="1" x14ac:dyDescent="0.3">
      <c r="A1693" s="8"/>
      <c r="B1693" s="8"/>
      <c r="C1693" s="8"/>
      <c r="D1693" s="8"/>
      <c r="E1693" s="8"/>
      <c r="F1693" s="8"/>
      <c r="G1693" s="8"/>
      <c r="H1693" s="8"/>
      <c r="I1693" s="8"/>
      <c r="J1693" s="8"/>
      <c r="K1693" s="8"/>
      <c r="L1693" s="8"/>
      <c r="M1693" s="8"/>
      <c r="N1693" s="8"/>
      <c r="O1693" s="8"/>
      <c r="P1693" s="8"/>
      <c r="Q1693" s="8"/>
      <c r="R1693" s="8"/>
      <c r="S1693" s="8"/>
    </row>
    <row r="1694" spans="1:19" ht="18" customHeight="1" x14ac:dyDescent="0.3">
      <c r="A1694" s="8"/>
      <c r="B1694" s="8"/>
      <c r="C1694" s="8"/>
      <c r="D1694" s="8"/>
      <c r="E1694" s="8"/>
      <c r="F1694" s="8"/>
      <c r="G1694" s="8"/>
      <c r="H1694" s="8"/>
      <c r="I1694" s="8"/>
      <c r="J1694" s="8"/>
      <c r="K1694" s="8"/>
      <c r="L1694" s="8"/>
      <c r="M1694" s="8"/>
      <c r="N1694" s="8"/>
      <c r="O1694" s="8"/>
      <c r="P1694" s="8"/>
      <c r="Q1694" s="8"/>
      <c r="R1694" s="8"/>
      <c r="S1694" s="8"/>
    </row>
    <row r="1695" spans="1:19" ht="18" customHeight="1" x14ac:dyDescent="0.3">
      <c r="A1695" s="8"/>
      <c r="B1695" s="8"/>
      <c r="C1695" s="8"/>
      <c r="D1695" s="8"/>
      <c r="E1695" s="8"/>
      <c r="F1695" s="8"/>
      <c r="G1695" s="8"/>
      <c r="H1695" s="8"/>
      <c r="I1695" s="8"/>
      <c r="J1695" s="8"/>
      <c r="K1695" s="8"/>
      <c r="L1695" s="8"/>
      <c r="M1695" s="8"/>
      <c r="N1695" s="8"/>
      <c r="O1695" s="8"/>
      <c r="P1695" s="8"/>
      <c r="Q1695" s="8"/>
      <c r="R1695" s="8"/>
      <c r="S1695" s="8"/>
    </row>
    <row r="1696" spans="1:19" ht="18" customHeight="1" x14ac:dyDescent="0.3">
      <c r="A1696" s="8"/>
      <c r="B1696" s="8"/>
      <c r="C1696" s="8"/>
      <c r="D1696" s="8"/>
      <c r="E1696" s="8"/>
      <c r="F1696" s="8"/>
      <c r="G1696" s="8"/>
      <c r="H1696" s="8"/>
      <c r="I1696" s="8"/>
      <c r="J1696" s="8"/>
      <c r="K1696" s="8"/>
      <c r="L1696" s="8"/>
      <c r="M1696" s="8"/>
      <c r="N1696" s="8"/>
      <c r="O1696" s="8"/>
      <c r="P1696" s="8"/>
      <c r="Q1696" s="8"/>
      <c r="R1696" s="8"/>
      <c r="S1696" s="8"/>
    </row>
    <row r="1697" spans="1:19" ht="18" customHeight="1" x14ac:dyDescent="0.3">
      <c r="A1697" s="8"/>
      <c r="B1697" s="8"/>
      <c r="C1697" s="8"/>
      <c r="D1697" s="8"/>
      <c r="E1697" s="8"/>
      <c r="F1697" s="8"/>
      <c r="G1697" s="8"/>
      <c r="H1697" s="8"/>
      <c r="I1697" s="8"/>
      <c r="J1697" s="8"/>
      <c r="K1697" s="8"/>
      <c r="L1697" s="8"/>
      <c r="M1697" s="8"/>
      <c r="N1697" s="8"/>
      <c r="O1697" s="8"/>
      <c r="P1697" s="8"/>
      <c r="Q1697" s="8"/>
      <c r="R1697" s="8"/>
      <c r="S1697" s="8"/>
    </row>
    <row r="1698" spans="1:19" ht="18" customHeight="1" x14ac:dyDescent="0.3">
      <c r="A1698" s="8"/>
      <c r="B1698" s="8"/>
      <c r="C1698" s="8"/>
      <c r="D1698" s="8"/>
      <c r="E1698" s="8"/>
      <c r="F1698" s="8"/>
      <c r="G1698" s="8"/>
      <c r="H1698" s="8"/>
      <c r="I1698" s="8"/>
      <c r="J1698" s="8"/>
      <c r="K1698" s="8"/>
      <c r="L1698" s="8"/>
      <c r="M1698" s="8"/>
      <c r="N1698" s="8"/>
      <c r="O1698" s="8"/>
      <c r="P1698" s="8"/>
      <c r="Q1698" s="8"/>
      <c r="R1698" s="8"/>
      <c r="S1698" s="8"/>
    </row>
    <row r="1699" spans="1:19" ht="18" customHeight="1" x14ac:dyDescent="0.3">
      <c r="A1699" s="8"/>
      <c r="B1699" s="8"/>
      <c r="C1699" s="8"/>
      <c r="D1699" s="8"/>
      <c r="E1699" s="8"/>
      <c r="F1699" s="8"/>
      <c r="G1699" s="8"/>
      <c r="H1699" s="8"/>
      <c r="I1699" s="8"/>
      <c r="J1699" s="8"/>
      <c r="K1699" s="8"/>
      <c r="L1699" s="8"/>
      <c r="M1699" s="8"/>
      <c r="N1699" s="8"/>
      <c r="O1699" s="8"/>
      <c r="P1699" s="8"/>
      <c r="Q1699" s="8"/>
      <c r="R1699" s="8"/>
      <c r="S1699" s="8"/>
    </row>
    <row r="1700" spans="1:19" ht="18" customHeight="1" x14ac:dyDescent="0.3">
      <c r="A1700" s="8"/>
      <c r="B1700" s="8"/>
      <c r="C1700" s="8"/>
      <c r="D1700" s="8"/>
      <c r="E1700" s="8"/>
      <c r="F1700" s="8"/>
      <c r="G1700" s="8"/>
      <c r="H1700" s="8"/>
      <c r="I1700" s="8"/>
      <c r="J1700" s="8"/>
      <c r="K1700" s="8"/>
      <c r="L1700" s="8"/>
      <c r="M1700" s="8"/>
      <c r="N1700" s="8"/>
      <c r="O1700" s="8"/>
      <c r="P1700" s="8"/>
      <c r="Q1700" s="8"/>
      <c r="R1700" s="8"/>
      <c r="S1700" s="8"/>
    </row>
    <row r="1701" spans="1:19" ht="18" customHeight="1" x14ac:dyDescent="0.3">
      <c r="A1701" s="8"/>
      <c r="B1701" s="8"/>
      <c r="C1701" s="8"/>
      <c r="D1701" s="8"/>
      <c r="E1701" s="8"/>
      <c r="F1701" s="8"/>
      <c r="G1701" s="8"/>
      <c r="H1701" s="8"/>
      <c r="I1701" s="8"/>
      <c r="J1701" s="8"/>
      <c r="K1701" s="8"/>
      <c r="L1701" s="8"/>
      <c r="M1701" s="8"/>
      <c r="N1701" s="8"/>
      <c r="O1701" s="8"/>
      <c r="P1701" s="8"/>
      <c r="Q1701" s="8"/>
      <c r="R1701" s="8"/>
      <c r="S1701" s="8"/>
    </row>
    <row r="1702" spans="1:19" ht="18" customHeight="1" x14ac:dyDescent="0.3">
      <c r="A1702" s="8"/>
      <c r="B1702" s="8"/>
      <c r="C1702" s="8"/>
      <c r="D1702" s="8"/>
      <c r="E1702" s="8"/>
      <c r="F1702" s="8"/>
      <c r="G1702" s="8"/>
      <c r="H1702" s="8"/>
      <c r="I1702" s="8"/>
      <c r="J1702" s="8"/>
      <c r="K1702" s="8"/>
      <c r="L1702" s="8"/>
      <c r="M1702" s="8"/>
      <c r="N1702" s="8"/>
      <c r="O1702" s="8"/>
      <c r="P1702" s="8"/>
      <c r="Q1702" s="8"/>
      <c r="R1702" s="8"/>
      <c r="S1702" s="8"/>
    </row>
    <row r="1703" spans="1:19" ht="18" customHeight="1" x14ac:dyDescent="0.3">
      <c r="A1703" s="8"/>
      <c r="B1703" s="8"/>
      <c r="C1703" s="8"/>
      <c r="D1703" s="8"/>
      <c r="E1703" s="8"/>
      <c r="F1703" s="8"/>
      <c r="G1703" s="8"/>
      <c r="H1703" s="8"/>
      <c r="I1703" s="8"/>
      <c r="J1703" s="8"/>
      <c r="K1703" s="8"/>
      <c r="L1703" s="8"/>
      <c r="M1703" s="8"/>
      <c r="N1703" s="8"/>
      <c r="O1703" s="8"/>
      <c r="P1703" s="8"/>
      <c r="Q1703" s="8"/>
      <c r="R1703" s="8"/>
      <c r="S1703" s="8"/>
    </row>
    <row r="1704" spans="1:19" ht="18" customHeight="1" x14ac:dyDescent="0.3">
      <c r="A1704" s="8"/>
      <c r="B1704" s="8"/>
      <c r="C1704" s="8"/>
      <c r="D1704" s="8"/>
      <c r="E1704" s="8"/>
      <c r="F1704" s="8"/>
      <c r="G1704" s="8"/>
      <c r="H1704" s="8"/>
      <c r="I1704" s="8"/>
      <c r="J1704" s="8"/>
      <c r="K1704" s="8"/>
      <c r="L1704" s="8"/>
      <c r="M1704" s="8"/>
      <c r="N1704" s="8"/>
      <c r="O1704" s="8"/>
      <c r="P1704" s="8"/>
      <c r="Q1704" s="8"/>
      <c r="R1704" s="8"/>
      <c r="S1704" s="8"/>
    </row>
    <row r="1705" spans="1:19" ht="18" customHeight="1" x14ac:dyDescent="0.3">
      <c r="A1705" s="8"/>
      <c r="B1705" s="8"/>
      <c r="C1705" s="8"/>
      <c r="D1705" s="8"/>
      <c r="E1705" s="8"/>
      <c r="F1705" s="8"/>
      <c r="G1705" s="8"/>
      <c r="H1705" s="8"/>
      <c r="I1705" s="8"/>
      <c r="J1705" s="8"/>
      <c r="K1705" s="8"/>
      <c r="L1705" s="8"/>
      <c r="M1705" s="8"/>
      <c r="N1705" s="8"/>
      <c r="O1705" s="8"/>
      <c r="P1705" s="8"/>
      <c r="Q1705" s="8"/>
      <c r="R1705" s="8"/>
      <c r="S1705" s="8"/>
    </row>
    <row r="1706" spans="1:19" ht="18" customHeight="1" x14ac:dyDescent="0.3">
      <c r="A1706" s="8"/>
      <c r="B1706" s="8"/>
      <c r="C1706" s="8"/>
      <c r="D1706" s="8"/>
      <c r="E1706" s="8"/>
      <c r="F1706" s="8"/>
      <c r="G1706" s="8"/>
      <c r="H1706" s="8"/>
      <c r="I1706" s="8"/>
      <c r="J1706" s="8"/>
      <c r="K1706" s="8"/>
      <c r="L1706" s="8"/>
      <c r="M1706" s="8"/>
      <c r="N1706" s="8"/>
      <c r="O1706" s="8"/>
      <c r="P1706" s="8"/>
      <c r="Q1706" s="8"/>
      <c r="R1706" s="8"/>
      <c r="S1706" s="8"/>
    </row>
    <row r="1707" spans="1:19" ht="18" customHeight="1" x14ac:dyDescent="0.3">
      <c r="A1707" s="8"/>
      <c r="B1707" s="8"/>
      <c r="C1707" s="8"/>
      <c r="D1707" s="8"/>
      <c r="E1707" s="8"/>
      <c r="F1707" s="8"/>
      <c r="G1707" s="8"/>
      <c r="H1707" s="8"/>
      <c r="I1707" s="8"/>
      <c r="J1707" s="8"/>
      <c r="K1707" s="8"/>
      <c r="L1707" s="8"/>
      <c r="M1707" s="8"/>
      <c r="N1707" s="8"/>
      <c r="O1707" s="8"/>
      <c r="P1707" s="8"/>
      <c r="Q1707" s="8"/>
      <c r="R1707" s="8"/>
      <c r="S1707" s="8"/>
    </row>
    <row r="1708" spans="1:19" ht="18" customHeight="1" x14ac:dyDescent="0.3">
      <c r="A1708" s="8"/>
      <c r="B1708" s="8"/>
      <c r="C1708" s="8"/>
      <c r="D1708" s="8"/>
      <c r="E1708" s="8"/>
      <c r="F1708" s="8"/>
      <c r="G1708" s="8"/>
      <c r="H1708" s="8"/>
      <c r="I1708" s="8"/>
      <c r="J1708" s="8"/>
      <c r="K1708" s="8"/>
      <c r="L1708" s="8"/>
      <c r="M1708" s="8"/>
      <c r="N1708" s="8"/>
      <c r="O1708" s="8"/>
      <c r="P1708" s="8"/>
      <c r="Q1708" s="8"/>
      <c r="R1708" s="8"/>
      <c r="S1708" s="8"/>
    </row>
    <row r="1709" spans="1:19" ht="18" customHeight="1" x14ac:dyDescent="0.3">
      <c r="A1709" s="8"/>
      <c r="B1709" s="8"/>
      <c r="C1709" s="8"/>
      <c r="D1709" s="8"/>
      <c r="E1709" s="8"/>
      <c r="F1709" s="8"/>
      <c r="G1709" s="8"/>
      <c r="H1709" s="8"/>
      <c r="I1709" s="8"/>
      <c r="J1709" s="8"/>
      <c r="K1709" s="8"/>
      <c r="L1709" s="8"/>
      <c r="M1709" s="8"/>
      <c r="N1709" s="8"/>
      <c r="O1709" s="8"/>
      <c r="P1709" s="8"/>
      <c r="Q1709" s="8"/>
      <c r="R1709" s="8"/>
      <c r="S1709" s="8"/>
    </row>
    <row r="1710" spans="1:19" ht="18" customHeight="1" x14ac:dyDescent="0.3">
      <c r="A1710" s="8"/>
      <c r="B1710" s="8"/>
      <c r="C1710" s="8"/>
      <c r="D1710" s="8"/>
      <c r="E1710" s="8"/>
      <c r="F1710" s="8"/>
      <c r="G1710" s="8"/>
      <c r="H1710" s="8"/>
      <c r="I1710" s="8"/>
      <c r="J1710" s="8"/>
      <c r="K1710" s="8"/>
      <c r="L1710" s="8"/>
      <c r="M1710" s="8"/>
      <c r="N1710" s="8"/>
      <c r="O1710" s="8"/>
      <c r="P1710" s="8"/>
      <c r="Q1710" s="8"/>
      <c r="R1710" s="8"/>
      <c r="S1710" s="8"/>
    </row>
    <row r="1711" spans="1:19" ht="18" customHeight="1" x14ac:dyDescent="0.3">
      <c r="A1711" s="8"/>
      <c r="B1711" s="8"/>
      <c r="C1711" s="8"/>
      <c r="D1711" s="8"/>
      <c r="E1711" s="8"/>
      <c r="F1711" s="8"/>
      <c r="G1711" s="8"/>
      <c r="H1711" s="8"/>
      <c r="I1711" s="8"/>
      <c r="J1711" s="8"/>
      <c r="K1711" s="8"/>
      <c r="L1711" s="8"/>
      <c r="M1711" s="8"/>
      <c r="N1711" s="8"/>
      <c r="O1711" s="8"/>
      <c r="P1711" s="8"/>
      <c r="Q1711" s="8"/>
      <c r="R1711" s="8"/>
      <c r="S1711" s="8"/>
    </row>
    <row r="1712" spans="1:19" ht="18" customHeight="1" x14ac:dyDescent="0.3">
      <c r="A1712" s="8"/>
      <c r="B1712" s="8"/>
      <c r="C1712" s="8"/>
      <c r="D1712" s="8"/>
      <c r="E1712" s="8"/>
      <c r="F1712" s="8"/>
      <c r="G1712" s="8"/>
      <c r="H1712" s="8"/>
      <c r="I1712" s="8"/>
      <c r="J1712" s="8"/>
      <c r="K1712" s="8"/>
      <c r="L1712" s="8"/>
      <c r="M1712" s="8"/>
      <c r="N1712" s="8"/>
      <c r="O1712" s="8"/>
      <c r="P1712" s="8"/>
      <c r="Q1712" s="8"/>
      <c r="R1712" s="8"/>
      <c r="S1712" s="8"/>
    </row>
    <row r="1713" spans="1:19" ht="18" customHeight="1" x14ac:dyDescent="0.3">
      <c r="A1713" s="8"/>
      <c r="B1713" s="8"/>
      <c r="C1713" s="8"/>
      <c r="D1713" s="8"/>
      <c r="E1713" s="8"/>
      <c r="F1713" s="8"/>
      <c r="G1713" s="8"/>
      <c r="H1713" s="8"/>
      <c r="I1713" s="8"/>
      <c r="J1713" s="8"/>
      <c r="K1713" s="8"/>
      <c r="L1713" s="8"/>
      <c r="M1713" s="8"/>
      <c r="N1713" s="8"/>
      <c r="O1713" s="8"/>
      <c r="P1713" s="8"/>
      <c r="Q1713" s="8"/>
      <c r="R1713" s="8"/>
      <c r="S1713" s="8"/>
    </row>
    <row r="1714" spans="1:19" ht="18" customHeight="1" x14ac:dyDescent="0.3">
      <c r="A1714" s="8"/>
      <c r="B1714" s="8"/>
      <c r="C1714" s="8"/>
      <c r="D1714" s="8"/>
      <c r="E1714" s="8"/>
      <c r="F1714" s="8"/>
      <c r="G1714" s="8"/>
      <c r="H1714" s="8"/>
      <c r="I1714" s="8"/>
      <c r="J1714" s="8"/>
      <c r="K1714" s="8"/>
      <c r="L1714" s="8"/>
      <c r="M1714" s="8"/>
      <c r="N1714" s="8"/>
      <c r="O1714" s="8"/>
      <c r="P1714" s="8"/>
      <c r="Q1714" s="8"/>
      <c r="R1714" s="8"/>
      <c r="S1714" s="8"/>
    </row>
    <row r="1715" spans="1:19" ht="18" customHeight="1" x14ac:dyDescent="0.3">
      <c r="A1715" s="8"/>
      <c r="B1715" s="8"/>
      <c r="C1715" s="8"/>
      <c r="D1715" s="8"/>
      <c r="E1715" s="8"/>
      <c r="F1715" s="8"/>
      <c r="G1715" s="8"/>
      <c r="H1715" s="8"/>
      <c r="I1715" s="8"/>
      <c r="J1715" s="8"/>
      <c r="K1715" s="8"/>
      <c r="L1715" s="8"/>
      <c r="M1715" s="8"/>
      <c r="N1715" s="8"/>
      <c r="O1715" s="8"/>
      <c r="P1715" s="8"/>
      <c r="Q1715" s="8"/>
      <c r="R1715" s="8"/>
      <c r="S1715" s="8"/>
    </row>
    <row r="1716" spans="1:19" ht="18" customHeight="1" x14ac:dyDescent="0.3">
      <c r="A1716" s="8"/>
      <c r="B1716" s="8"/>
      <c r="C1716" s="8"/>
      <c r="D1716" s="8"/>
      <c r="E1716" s="8"/>
      <c r="F1716" s="8"/>
      <c r="G1716" s="8"/>
      <c r="H1716" s="8"/>
      <c r="I1716" s="8"/>
      <c r="J1716" s="8"/>
      <c r="K1716" s="8"/>
      <c r="L1716" s="8"/>
      <c r="M1716" s="8"/>
      <c r="N1716" s="8"/>
      <c r="O1716" s="8"/>
      <c r="P1716" s="8"/>
      <c r="Q1716" s="8"/>
      <c r="R1716" s="8"/>
      <c r="S1716" s="8"/>
    </row>
    <row r="1717" spans="1:19" ht="18" customHeight="1" x14ac:dyDescent="0.3">
      <c r="A1717" s="8"/>
      <c r="B1717" s="8"/>
      <c r="C1717" s="8"/>
      <c r="D1717" s="8"/>
      <c r="E1717" s="8"/>
      <c r="F1717" s="8"/>
      <c r="G1717" s="8"/>
      <c r="H1717" s="8"/>
      <c r="I1717" s="8"/>
      <c r="J1717" s="8"/>
      <c r="K1717" s="8"/>
      <c r="L1717" s="8"/>
      <c r="M1717" s="8"/>
      <c r="N1717" s="8"/>
      <c r="O1717" s="8"/>
      <c r="P1717" s="8"/>
      <c r="Q1717" s="8"/>
      <c r="R1717" s="8"/>
      <c r="S1717" s="8"/>
    </row>
    <row r="1718" spans="1:19" ht="18" customHeight="1" x14ac:dyDescent="0.3">
      <c r="A1718" s="8"/>
      <c r="B1718" s="8"/>
      <c r="C1718" s="8"/>
      <c r="D1718" s="8"/>
      <c r="E1718" s="8"/>
      <c r="F1718" s="8"/>
      <c r="G1718" s="8"/>
      <c r="H1718" s="8"/>
      <c r="I1718" s="8"/>
      <c r="J1718" s="8"/>
      <c r="K1718" s="8"/>
      <c r="L1718" s="8"/>
      <c r="M1718" s="8"/>
      <c r="N1718" s="8"/>
      <c r="O1718" s="8"/>
      <c r="P1718" s="8"/>
      <c r="Q1718" s="8"/>
      <c r="R1718" s="8"/>
      <c r="S1718" s="8"/>
    </row>
    <row r="1719" spans="1:19" ht="18" customHeight="1" x14ac:dyDescent="0.3">
      <c r="A1719" s="8"/>
      <c r="B1719" s="8"/>
      <c r="C1719" s="8"/>
      <c r="D1719" s="8"/>
      <c r="E1719" s="8"/>
      <c r="F1719" s="8"/>
      <c r="G1719" s="8"/>
      <c r="H1719" s="8"/>
      <c r="I1719" s="8"/>
      <c r="J1719" s="8"/>
      <c r="K1719" s="8"/>
      <c r="L1719" s="8"/>
      <c r="M1719" s="8"/>
      <c r="N1719" s="8"/>
      <c r="O1719" s="8"/>
      <c r="P1719" s="8"/>
      <c r="Q1719" s="8"/>
      <c r="R1719" s="8"/>
      <c r="S1719" s="8"/>
    </row>
    <row r="1720" spans="1:19" ht="18" customHeight="1" x14ac:dyDescent="0.3">
      <c r="A1720" s="8"/>
      <c r="B1720" s="8"/>
      <c r="C1720" s="8"/>
      <c r="D1720" s="8"/>
      <c r="E1720" s="8"/>
      <c r="F1720" s="8"/>
      <c r="G1720" s="8"/>
      <c r="H1720" s="8"/>
      <c r="I1720" s="8"/>
      <c r="J1720" s="8"/>
      <c r="K1720" s="8"/>
      <c r="L1720" s="8"/>
      <c r="M1720" s="8"/>
      <c r="N1720" s="8"/>
      <c r="O1720" s="8"/>
      <c r="P1720" s="8"/>
      <c r="Q1720" s="8"/>
      <c r="R1720" s="8"/>
      <c r="S1720" s="8"/>
    </row>
    <row r="1721" spans="1:19" ht="18" customHeight="1" x14ac:dyDescent="0.3">
      <c r="A1721" s="8"/>
      <c r="B1721" s="8"/>
      <c r="C1721" s="8"/>
      <c r="D1721" s="8"/>
      <c r="E1721" s="8"/>
      <c r="F1721" s="8"/>
      <c r="G1721" s="8"/>
      <c r="H1721" s="8"/>
      <c r="I1721" s="8"/>
      <c r="J1721" s="8"/>
      <c r="K1721" s="8"/>
      <c r="L1721" s="8"/>
      <c r="M1721" s="8"/>
      <c r="N1721" s="8"/>
      <c r="O1721" s="8"/>
      <c r="P1721" s="8"/>
      <c r="Q1721" s="8"/>
      <c r="R1721" s="8"/>
      <c r="S1721" s="8"/>
    </row>
    <row r="1722" spans="1:19" ht="18" customHeight="1" x14ac:dyDescent="0.3">
      <c r="A1722" s="8"/>
      <c r="B1722" s="8"/>
      <c r="C1722" s="8"/>
      <c r="D1722" s="8"/>
      <c r="E1722" s="8"/>
      <c r="F1722" s="8"/>
      <c r="G1722" s="8"/>
      <c r="H1722" s="8"/>
      <c r="I1722" s="8"/>
      <c r="J1722" s="8"/>
      <c r="K1722" s="8"/>
      <c r="L1722" s="8"/>
      <c r="M1722" s="8"/>
      <c r="N1722" s="8"/>
      <c r="O1722" s="8"/>
      <c r="P1722" s="8"/>
      <c r="Q1722" s="8"/>
      <c r="R1722" s="8"/>
      <c r="S1722" s="8"/>
    </row>
    <row r="1723" spans="1:19" ht="18" customHeight="1" x14ac:dyDescent="0.3">
      <c r="A1723" s="8"/>
      <c r="B1723" s="8"/>
      <c r="C1723" s="8"/>
      <c r="D1723" s="8"/>
      <c r="E1723" s="8"/>
      <c r="F1723" s="8"/>
      <c r="G1723" s="8"/>
      <c r="H1723" s="8"/>
      <c r="I1723" s="8"/>
      <c r="J1723" s="8"/>
      <c r="K1723" s="8"/>
      <c r="L1723" s="8"/>
      <c r="M1723" s="8"/>
      <c r="N1723" s="8"/>
      <c r="O1723" s="8"/>
      <c r="P1723" s="8"/>
      <c r="Q1723" s="8"/>
      <c r="R1723" s="8"/>
      <c r="S1723" s="8"/>
    </row>
    <row r="1724" spans="1:19" ht="18" customHeight="1" x14ac:dyDescent="0.3">
      <c r="A1724" s="8"/>
      <c r="B1724" s="8"/>
      <c r="C1724" s="8"/>
      <c r="D1724" s="8"/>
      <c r="E1724" s="8"/>
      <c r="F1724" s="8"/>
      <c r="G1724" s="8"/>
      <c r="H1724" s="8"/>
      <c r="I1724" s="8"/>
      <c r="J1724" s="8"/>
      <c r="K1724" s="8"/>
      <c r="L1724" s="8"/>
      <c r="M1724" s="8"/>
      <c r="N1724" s="8"/>
      <c r="O1724" s="8"/>
      <c r="P1724" s="8"/>
      <c r="Q1724" s="8"/>
      <c r="R1724" s="8"/>
      <c r="S1724" s="8"/>
    </row>
    <row r="1725" spans="1:19" ht="18" customHeight="1" x14ac:dyDescent="0.3">
      <c r="A1725" s="8"/>
      <c r="B1725" s="8"/>
      <c r="C1725" s="8"/>
      <c r="D1725" s="8"/>
      <c r="E1725" s="8"/>
      <c r="F1725" s="8"/>
      <c r="G1725" s="8"/>
      <c r="H1725" s="8"/>
      <c r="I1725" s="8"/>
      <c r="J1725" s="8"/>
      <c r="K1725" s="8"/>
      <c r="L1725" s="8"/>
      <c r="M1725" s="8"/>
      <c r="N1725" s="8"/>
      <c r="O1725" s="8"/>
      <c r="P1725" s="8"/>
      <c r="Q1725" s="8"/>
      <c r="R1725" s="8"/>
      <c r="S1725" s="8"/>
    </row>
    <row r="1726" spans="1:19" ht="18" customHeight="1" x14ac:dyDescent="0.3">
      <c r="A1726" s="8"/>
      <c r="B1726" s="8"/>
      <c r="C1726" s="8"/>
      <c r="D1726" s="8"/>
      <c r="E1726" s="8"/>
      <c r="F1726" s="8"/>
      <c r="G1726" s="8"/>
      <c r="H1726" s="8"/>
      <c r="I1726" s="8"/>
      <c r="J1726" s="8"/>
      <c r="K1726" s="8"/>
      <c r="L1726" s="8"/>
      <c r="M1726" s="8"/>
      <c r="N1726" s="8"/>
      <c r="O1726" s="8"/>
      <c r="P1726" s="8"/>
      <c r="Q1726" s="8"/>
      <c r="R1726" s="8"/>
      <c r="S1726" s="8"/>
    </row>
    <row r="1727" spans="1:19" ht="18" customHeight="1" x14ac:dyDescent="0.3">
      <c r="A1727" s="8"/>
      <c r="B1727" s="8"/>
      <c r="C1727" s="8"/>
      <c r="D1727" s="8"/>
      <c r="E1727" s="8"/>
      <c r="F1727" s="8"/>
      <c r="G1727" s="8"/>
      <c r="H1727" s="8"/>
      <c r="I1727" s="8"/>
      <c r="J1727" s="8"/>
      <c r="K1727" s="8"/>
      <c r="L1727" s="8"/>
      <c r="M1727" s="8"/>
      <c r="N1727" s="8"/>
      <c r="O1727" s="8"/>
      <c r="P1727" s="8"/>
      <c r="Q1727" s="8"/>
      <c r="R1727" s="8"/>
      <c r="S1727" s="8"/>
    </row>
    <row r="1728" spans="1:19" ht="18" customHeight="1" x14ac:dyDescent="0.3">
      <c r="A1728" s="8"/>
      <c r="B1728" s="8"/>
      <c r="C1728" s="8"/>
      <c r="D1728" s="8"/>
      <c r="E1728" s="8"/>
      <c r="F1728" s="8"/>
      <c r="G1728" s="8"/>
      <c r="H1728" s="8"/>
      <c r="I1728" s="8"/>
      <c r="J1728" s="8"/>
      <c r="K1728" s="8"/>
      <c r="L1728" s="8"/>
      <c r="M1728" s="8"/>
      <c r="N1728" s="8"/>
      <c r="O1728" s="8"/>
      <c r="P1728" s="8"/>
      <c r="Q1728" s="8"/>
      <c r="R1728" s="8"/>
      <c r="S1728" s="8"/>
    </row>
    <row r="1729" spans="1:19" ht="18" customHeight="1" x14ac:dyDescent="0.3">
      <c r="A1729" s="8"/>
      <c r="B1729" s="8"/>
      <c r="C1729" s="8"/>
      <c r="D1729" s="8"/>
      <c r="E1729" s="8"/>
      <c r="F1729" s="8"/>
      <c r="G1729" s="8"/>
      <c r="H1729" s="8"/>
      <c r="I1729" s="8"/>
      <c r="J1729" s="8"/>
      <c r="K1729" s="8"/>
      <c r="L1729" s="8"/>
      <c r="M1729" s="8"/>
      <c r="N1729" s="8"/>
      <c r="O1729" s="8"/>
      <c r="P1729" s="8"/>
      <c r="Q1729" s="8"/>
      <c r="R1729" s="8"/>
      <c r="S1729" s="8"/>
    </row>
    <row r="1730" spans="1:19" ht="18" customHeight="1" x14ac:dyDescent="0.3">
      <c r="A1730" s="8"/>
      <c r="B1730" s="8"/>
      <c r="C1730" s="8"/>
      <c r="D1730" s="8"/>
      <c r="E1730" s="8"/>
      <c r="F1730" s="8"/>
      <c r="G1730" s="8"/>
      <c r="H1730" s="8"/>
      <c r="I1730" s="8"/>
      <c r="J1730" s="8"/>
      <c r="K1730" s="8"/>
      <c r="L1730" s="8"/>
      <c r="M1730" s="8"/>
      <c r="N1730" s="8"/>
      <c r="O1730" s="8"/>
      <c r="P1730" s="8"/>
      <c r="Q1730" s="8"/>
      <c r="R1730" s="8"/>
      <c r="S1730" s="8"/>
    </row>
    <row r="1731" spans="1:19" ht="18" customHeight="1" x14ac:dyDescent="0.3">
      <c r="A1731" s="8"/>
      <c r="B1731" s="8"/>
      <c r="C1731" s="8"/>
      <c r="D1731" s="8"/>
      <c r="E1731" s="8"/>
      <c r="F1731" s="8"/>
      <c r="G1731" s="8"/>
      <c r="H1731" s="8"/>
      <c r="I1731" s="8"/>
      <c r="J1731" s="8"/>
      <c r="K1731" s="8"/>
      <c r="L1731" s="8"/>
      <c r="M1731" s="8"/>
      <c r="N1731" s="8"/>
      <c r="O1731" s="8"/>
      <c r="P1731" s="8"/>
      <c r="Q1731" s="8"/>
      <c r="R1731" s="8"/>
      <c r="S1731" s="8"/>
    </row>
    <row r="1732" spans="1:19" ht="18" customHeight="1" x14ac:dyDescent="0.3">
      <c r="A1732" s="8"/>
      <c r="B1732" s="8"/>
      <c r="C1732" s="8"/>
      <c r="D1732" s="8"/>
      <c r="E1732" s="8"/>
      <c r="F1732" s="8"/>
      <c r="G1732" s="8"/>
      <c r="H1732" s="8"/>
      <c r="I1732" s="8"/>
      <c r="J1732" s="8"/>
      <c r="K1732" s="8"/>
      <c r="L1732" s="8"/>
      <c r="M1732" s="8"/>
      <c r="N1732" s="8"/>
      <c r="O1732" s="8"/>
      <c r="P1732" s="8"/>
      <c r="Q1732" s="8"/>
      <c r="R1732" s="8"/>
      <c r="S1732" s="8"/>
    </row>
    <row r="1733" spans="1:19" ht="18" customHeight="1" x14ac:dyDescent="0.3">
      <c r="A1733" s="8"/>
      <c r="B1733" s="8"/>
      <c r="C1733" s="8"/>
      <c r="D1733" s="8"/>
      <c r="E1733" s="8"/>
      <c r="F1733" s="8"/>
      <c r="G1733" s="8"/>
      <c r="H1733" s="8"/>
      <c r="I1733" s="8"/>
      <c r="J1733" s="8"/>
      <c r="K1733" s="8"/>
      <c r="L1733" s="8"/>
      <c r="M1733" s="8"/>
      <c r="N1733" s="8"/>
      <c r="O1733" s="8"/>
      <c r="P1733" s="8"/>
      <c r="Q1733" s="8"/>
      <c r="R1733" s="8"/>
      <c r="S1733" s="8"/>
    </row>
    <row r="1734" spans="1:19" ht="18" customHeight="1" x14ac:dyDescent="0.3">
      <c r="A1734" s="8"/>
      <c r="B1734" s="8"/>
      <c r="C1734" s="8"/>
      <c r="D1734" s="8"/>
      <c r="E1734" s="8"/>
      <c r="F1734" s="8"/>
      <c r="G1734" s="8"/>
      <c r="H1734" s="8"/>
      <c r="I1734" s="8"/>
      <c r="J1734" s="8"/>
      <c r="K1734" s="8"/>
      <c r="L1734" s="8"/>
      <c r="M1734" s="8"/>
      <c r="N1734" s="8"/>
      <c r="O1734" s="8"/>
      <c r="P1734" s="8"/>
      <c r="Q1734" s="8"/>
      <c r="R1734" s="8"/>
      <c r="S1734" s="8"/>
    </row>
    <row r="1735" spans="1:19" ht="18" customHeight="1" x14ac:dyDescent="0.3">
      <c r="A1735" s="8"/>
      <c r="B1735" s="8"/>
      <c r="C1735" s="8"/>
      <c r="D1735" s="8"/>
      <c r="E1735" s="8"/>
      <c r="F1735" s="8"/>
      <c r="G1735" s="8"/>
      <c r="H1735" s="8"/>
      <c r="I1735" s="8"/>
      <c r="J1735" s="8"/>
      <c r="K1735" s="8"/>
      <c r="L1735" s="8"/>
      <c r="M1735" s="8"/>
      <c r="N1735" s="8"/>
      <c r="O1735" s="8"/>
      <c r="P1735" s="8"/>
      <c r="Q1735" s="8"/>
      <c r="R1735" s="8"/>
      <c r="S1735" s="8"/>
    </row>
    <row r="1736" spans="1:19" ht="18" customHeight="1" x14ac:dyDescent="0.3">
      <c r="A1736" s="8"/>
      <c r="B1736" s="8"/>
      <c r="C1736" s="8"/>
      <c r="D1736" s="8"/>
      <c r="E1736" s="8"/>
      <c r="F1736" s="8"/>
      <c r="G1736" s="8"/>
      <c r="H1736" s="8"/>
      <c r="I1736" s="8"/>
      <c r="J1736" s="8"/>
      <c r="K1736" s="8"/>
      <c r="L1736" s="8"/>
      <c r="M1736" s="8"/>
      <c r="N1736" s="8"/>
      <c r="O1736" s="8"/>
      <c r="P1736" s="8"/>
      <c r="Q1736" s="8"/>
      <c r="R1736" s="8"/>
      <c r="S1736" s="8"/>
    </row>
    <row r="1737" spans="1:19" ht="18" customHeight="1" x14ac:dyDescent="0.3">
      <c r="A1737" s="8"/>
      <c r="B1737" s="8"/>
      <c r="C1737" s="8"/>
      <c r="D1737" s="8"/>
      <c r="E1737" s="8"/>
      <c r="F1737" s="8"/>
      <c r="G1737" s="8"/>
      <c r="H1737" s="8"/>
      <c r="I1737" s="8"/>
      <c r="J1737" s="8"/>
      <c r="K1737" s="8"/>
      <c r="L1737" s="8"/>
      <c r="M1737" s="8"/>
      <c r="N1737" s="8"/>
      <c r="O1737" s="8"/>
      <c r="P1737" s="8"/>
      <c r="Q1737" s="8"/>
      <c r="R1737" s="8"/>
      <c r="S1737" s="8"/>
    </row>
    <row r="1738" spans="1:19" ht="18" customHeight="1" x14ac:dyDescent="0.3">
      <c r="A1738" s="8"/>
      <c r="B1738" s="8"/>
      <c r="C1738" s="8"/>
      <c r="D1738" s="8"/>
      <c r="E1738" s="8"/>
      <c r="F1738" s="8"/>
      <c r="G1738" s="8"/>
      <c r="H1738" s="8"/>
      <c r="I1738" s="8"/>
      <c r="J1738" s="8"/>
      <c r="K1738" s="8"/>
      <c r="L1738" s="8"/>
      <c r="M1738" s="8"/>
      <c r="N1738" s="8"/>
      <c r="O1738" s="8"/>
      <c r="P1738" s="8"/>
      <c r="Q1738" s="8"/>
      <c r="R1738" s="8"/>
      <c r="S1738" s="8"/>
    </row>
    <row r="1739" spans="1:19" ht="18" customHeight="1" x14ac:dyDescent="0.3">
      <c r="A1739" s="8"/>
      <c r="B1739" s="8"/>
      <c r="C1739" s="8"/>
      <c r="D1739" s="8"/>
      <c r="E1739" s="8"/>
      <c r="F1739" s="8"/>
      <c r="G1739" s="8"/>
      <c r="H1739" s="8"/>
      <c r="I1739" s="8"/>
      <c r="J1739" s="8"/>
      <c r="K1739" s="8"/>
      <c r="L1739" s="8"/>
      <c r="M1739" s="8"/>
      <c r="N1739" s="8"/>
      <c r="O1739" s="8"/>
      <c r="P1739" s="8"/>
      <c r="Q1739" s="8"/>
      <c r="R1739" s="8"/>
      <c r="S1739" s="8"/>
    </row>
    <row r="1740" spans="1:19" ht="18" customHeight="1" x14ac:dyDescent="0.3">
      <c r="A1740" s="8"/>
      <c r="B1740" s="8"/>
      <c r="C1740" s="8"/>
      <c r="D1740" s="8"/>
      <c r="E1740" s="8"/>
      <c r="F1740" s="8"/>
      <c r="G1740" s="8"/>
      <c r="H1740" s="8"/>
      <c r="I1740" s="8"/>
      <c r="J1740" s="8"/>
      <c r="K1740" s="8"/>
      <c r="L1740" s="8"/>
      <c r="M1740" s="8"/>
      <c r="N1740" s="8"/>
      <c r="O1740" s="8"/>
      <c r="P1740" s="8"/>
      <c r="Q1740" s="8"/>
      <c r="R1740" s="8"/>
      <c r="S1740" s="8"/>
    </row>
    <row r="1741" spans="1:19" ht="18" customHeight="1" x14ac:dyDescent="0.3">
      <c r="A1741" s="8"/>
      <c r="B1741" s="8"/>
      <c r="C1741" s="8"/>
      <c r="D1741" s="8"/>
      <c r="E1741" s="8"/>
      <c r="F1741" s="8"/>
      <c r="G1741" s="8"/>
      <c r="H1741" s="8"/>
      <c r="I1741" s="8"/>
      <c r="J1741" s="8"/>
      <c r="K1741" s="8"/>
      <c r="L1741" s="8"/>
      <c r="M1741" s="8"/>
      <c r="N1741" s="8"/>
      <c r="O1741" s="8"/>
      <c r="P1741" s="8"/>
      <c r="Q1741" s="8"/>
      <c r="R1741" s="8"/>
      <c r="S1741" s="8"/>
    </row>
    <row r="1742" spans="1:19" ht="18" customHeight="1" x14ac:dyDescent="0.3">
      <c r="A1742" s="8"/>
      <c r="B1742" s="8"/>
      <c r="C1742" s="8"/>
      <c r="D1742" s="8"/>
      <c r="E1742" s="8"/>
      <c r="F1742" s="8"/>
      <c r="G1742" s="8"/>
      <c r="H1742" s="8"/>
      <c r="I1742" s="8"/>
      <c r="J1742" s="8"/>
      <c r="K1742" s="8"/>
      <c r="L1742" s="8"/>
      <c r="M1742" s="8"/>
      <c r="N1742" s="8"/>
      <c r="O1742" s="8"/>
      <c r="P1742" s="8"/>
      <c r="Q1742" s="8"/>
      <c r="R1742" s="8"/>
      <c r="S1742" s="8"/>
    </row>
    <row r="1743" spans="1:19" ht="18" customHeight="1" x14ac:dyDescent="0.3">
      <c r="A1743" s="8"/>
      <c r="B1743" s="8"/>
      <c r="C1743" s="8"/>
      <c r="D1743" s="8"/>
      <c r="E1743" s="8"/>
      <c r="F1743" s="8"/>
      <c r="G1743" s="8"/>
      <c r="H1743" s="8"/>
      <c r="I1743" s="8"/>
      <c r="J1743" s="8"/>
      <c r="K1743" s="8"/>
      <c r="L1743" s="8"/>
      <c r="M1743" s="8"/>
      <c r="N1743" s="8"/>
      <c r="O1743" s="8"/>
      <c r="P1743" s="8"/>
      <c r="Q1743" s="8"/>
      <c r="R1743" s="8"/>
      <c r="S1743" s="8"/>
    </row>
    <row r="1744" spans="1:19" ht="18" customHeight="1" x14ac:dyDescent="0.3">
      <c r="A1744" s="8"/>
      <c r="B1744" s="8"/>
      <c r="C1744" s="8"/>
      <c r="D1744" s="8"/>
      <c r="E1744" s="8"/>
      <c r="F1744" s="8"/>
      <c r="G1744" s="8"/>
      <c r="H1744" s="8"/>
      <c r="I1744" s="8"/>
      <c r="J1744" s="8"/>
      <c r="K1744" s="8"/>
      <c r="L1744" s="8"/>
      <c r="M1744" s="8"/>
      <c r="N1744" s="8"/>
      <c r="O1744" s="8"/>
      <c r="P1744" s="8"/>
      <c r="Q1744" s="8"/>
      <c r="R1744" s="8"/>
      <c r="S1744" s="8"/>
    </row>
    <row r="1745" spans="1:19" ht="18" customHeight="1" x14ac:dyDescent="0.3">
      <c r="A1745" s="8"/>
      <c r="B1745" s="8"/>
      <c r="C1745" s="8"/>
      <c r="D1745" s="8"/>
      <c r="E1745" s="8"/>
      <c r="F1745" s="8"/>
      <c r="G1745" s="8"/>
      <c r="H1745" s="8"/>
      <c r="I1745" s="8"/>
      <c r="J1745" s="8"/>
      <c r="K1745" s="8"/>
      <c r="L1745" s="8"/>
      <c r="M1745" s="8"/>
      <c r="N1745" s="8"/>
      <c r="O1745" s="8"/>
      <c r="P1745" s="8"/>
      <c r="Q1745" s="8"/>
      <c r="R1745" s="8"/>
      <c r="S1745" s="8"/>
    </row>
    <row r="1746" spans="1:19" ht="18" customHeight="1" x14ac:dyDescent="0.3">
      <c r="A1746" s="8"/>
      <c r="B1746" s="8"/>
      <c r="C1746" s="8"/>
      <c r="D1746" s="8"/>
      <c r="E1746" s="8"/>
      <c r="F1746" s="8"/>
      <c r="G1746" s="8"/>
      <c r="H1746" s="8"/>
      <c r="I1746" s="8"/>
      <c r="J1746" s="8"/>
      <c r="K1746" s="8"/>
      <c r="L1746" s="8"/>
      <c r="M1746" s="8"/>
      <c r="N1746" s="8"/>
      <c r="O1746" s="8"/>
      <c r="P1746" s="8"/>
      <c r="Q1746" s="8"/>
      <c r="R1746" s="8"/>
      <c r="S1746" s="8"/>
    </row>
    <row r="1747" spans="1:19" ht="18" customHeight="1" x14ac:dyDescent="0.3">
      <c r="A1747" s="8"/>
      <c r="B1747" s="8"/>
      <c r="C1747" s="8"/>
      <c r="D1747" s="8"/>
      <c r="E1747" s="8"/>
      <c r="F1747" s="8"/>
      <c r="G1747" s="8"/>
      <c r="H1747" s="8"/>
      <c r="I1747" s="8"/>
      <c r="J1747" s="8"/>
      <c r="K1747" s="8"/>
      <c r="L1747" s="8"/>
      <c r="M1747" s="8"/>
      <c r="N1747" s="8"/>
      <c r="O1747" s="8"/>
      <c r="P1747" s="8"/>
      <c r="Q1747" s="8"/>
      <c r="R1747" s="8"/>
      <c r="S1747" s="8"/>
    </row>
    <row r="1748" spans="1:19" ht="18" customHeight="1" x14ac:dyDescent="0.3">
      <c r="A1748" s="8"/>
      <c r="B1748" s="8"/>
      <c r="C1748" s="8"/>
      <c r="D1748" s="8"/>
      <c r="E1748" s="8"/>
      <c r="F1748" s="8"/>
      <c r="G1748" s="8"/>
      <c r="H1748" s="8"/>
      <c r="I1748" s="8"/>
      <c r="J1748" s="8"/>
      <c r="K1748" s="8"/>
      <c r="L1748" s="8"/>
      <c r="M1748" s="8"/>
      <c r="N1748" s="8"/>
      <c r="O1748" s="8"/>
      <c r="P1748" s="8"/>
      <c r="Q1748" s="8"/>
      <c r="R1748" s="8"/>
      <c r="S1748" s="8"/>
    </row>
    <row r="1749" spans="1:19" ht="18" customHeight="1" x14ac:dyDescent="0.3">
      <c r="A1749" s="8"/>
      <c r="B1749" s="8"/>
      <c r="C1749" s="8"/>
      <c r="D1749" s="8"/>
      <c r="E1749" s="8"/>
      <c r="F1749" s="8"/>
      <c r="G1749" s="8"/>
      <c r="H1749" s="8"/>
      <c r="I1749" s="8"/>
      <c r="J1749" s="8"/>
      <c r="K1749" s="8"/>
      <c r="L1749" s="8"/>
      <c r="M1749" s="8"/>
      <c r="N1749" s="8"/>
      <c r="O1749" s="8"/>
      <c r="P1749" s="8"/>
      <c r="Q1749" s="8"/>
      <c r="R1749" s="8"/>
      <c r="S1749" s="8"/>
    </row>
    <row r="1750" spans="1:19" ht="18" customHeight="1" x14ac:dyDescent="0.3">
      <c r="A1750" s="8"/>
      <c r="B1750" s="8"/>
      <c r="C1750" s="8"/>
      <c r="D1750" s="8"/>
      <c r="E1750" s="8"/>
      <c r="F1750" s="8"/>
      <c r="G1750" s="8"/>
      <c r="H1750" s="8"/>
      <c r="I1750" s="8"/>
      <c r="J1750" s="8"/>
      <c r="K1750" s="8"/>
      <c r="L1750" s="8"/>
      <c r="M1750" s="8"/>
      <c r="N1750" s="8"/>
      <c r="O1750" s="8"/>
      <c r="P1750" s="8"/>
      <c r="Q1750" s="8"/>
      <c r="R1750" s="8"/>
      <c r="S1750" s="8"/>
    </row>
    <row r="1751" spans="1:19" ht="18" customHeight="1" x14ac:dyDescent="0.3">
      <c r="A1751" s="8"/>
      <c r="B1751" s="8"/>
      <c r="C1751" s="8"/>
      <c r="D1751" s="8"/>
      <c r="E1751" s="8"/>
      <c r="F1751" s="8"/>
      <c r="G1751" s="8"/>
      <c r="H1751" s="8"/>
      <c r="I1751" s="8"/>
      <c r="J1751" s="8"/>
      <c r="K1751" s="8"/>
      <c r="L1751" s="8"/>
      <c r="M1751" s="8"/>
      <c r="N1751" s="8"/>
      <c r="O1751" s="8"/>
      <c r="P1751" s="8"/>
      <c r="Q1751" s="8"/>
      <c r="R1751" s="8"/>
      <c r="S1751" s="8"/>
    </row>
    <row r="1752" spans="1:19" ht="18" customHeight="1" x14ac:dyDescent="0.3">
      <c r="A1752" s="8"/>
      <c r="B1752" s="8"/>
      <c r="C1752" s="8"/>
      <c r="D1752" s="8"/>
      <c r="E1752" s="8"/>
      <c r="F1752" s="8"/>
      <c r="G1752" s="8"/>
      <c r="H1752" s="8"/>
      <c r="I1752" s="8"/>
      <c r="J1752" s="8"/>
      <c r="K1752" s="8"/>
      <c r="L1752" s="8"/>
      <c r="M1752" s="8"/>
      <c r="N1752" s="8"/>
      <c r="O1752" s="8"/>
      <c r="P1752" s="8"/>
      <c r="Q1752" s="8"/>
      <c r="R1752" s="8"/>
      <c r="S1752" s="8"/>
    </row>
    <row r="1753" spans="1:19" ht="18" customHeight="1" x14ac:dyDescent="0.3">
      <c r="A1753" s="8"/>
      <c r="B1753" s="8"/>
      <c r="C1753" s="8"/>
      <c r="D1753" s="8"/>
      <c r="E1753" s="8"/>
      <c r="F1753" s="8"/>
      <c r="G1753" s="8"/>
      <c r="H1753" s="8"/>
      <c r="I1753" s="8"/>
      <c r="J1753" s="8"/>
      <c r="K1753" s="8"/>
      <c r="L1753" s="8"/>
      <c r="M1753" s="8"/>
      <c r="N1753" s="8"/>
      <c r="O1753" s="8"/>
      <c r="P1753" s="8"/>
      <c r="Q1753" s="8"/>
      <c r="R1753" s="8"/>
      <c r="S1753" s="8"/>
    </row>
    <row r="1754" spans="1:19" ht="18" customHeight="1" x14ac:dyDescent="0.3">
      <c r="A1754" s="8"/>
      <c r="B1754" s="8"/>
      <c r="C1754" s="8"/>
      <c r="D1754" s="8"/>
      <c r="E1754" s="8"/>
      <c r="F1754" s="8"/>
      <c r="G1754" s="8"/>
      <c r="H1754" s="8"/>
      <c r="I1754" s="8"/>
      <c r="J1754" s="8"/>
      <c r="K1754" s="8"/>
      <c r="L1754" s="8"/>
      <c r="M1754" s="8"/>
      <c r="N1754" s="8"/>
      <c r="O1754" s="8"/>
      <c r="P1754" s="8"/>
      <c r="Q1754" s="8"/>
      <c r="R1754" s="8"/>
      <c r="S1754" s="8"/>
    </row>
    <row r="1755" spans="1:19" ht="18" customHeight="1" x14ac:dyDescent="0.3">
      <c r="A1755" s="8"/>
      <c r="B1755" s="8"/>
      <c r="C1755" s="8"/>
      <c r="D1755" s="8"/>
      <c r="E1755" s="8"/>
      <c r="F1755" s="8"/>
      <c r="G1755" s="8"/>
      <c r="H1755" s="8"/>
      <c r="I1755" s="8"/>
      <c r="J1755" s="8"/>
      <c r="K1755" s="8"/>
      <c r="L1755" s="8"/>
      <c r="M1755" s="8"/>
      <c r="N1755" s="8"/>
      <c r="O1755" s="8"/>
      <c r="P1755" s="8"/>
      <c r="Q1755" s="8"/>
      <c r="R1755" s="8"/>
      <c r="S1755" s="8"/>
    </row>
    <row r="1756" spans="1:19" ht="18" customHeight="1" x14ac:dyDescent="0.3">
      <c r="A1756" s="8"/>
      <c r="B1756" s="8"/>
      <c r="C1756" s="8"/>
      <c r="D1756" s="8"/>
      <c r="E1756" s="8"/>
      <c r="F1756" s="8"/>
      <c r="G1756" s="8"/>
      <c r="H1756" s="8"/>
      <c r="I1756" s="8"/>
      <c r="J1756" s="8"/>
      <c r="K1756" s="8"/>
      <c r="L1756" s="8"/>
      <c r="M1756" s="8"/>
      <c r="N1756" s="8"/>
      <c r="O1756" s="8"/>
      <c r="P1756" s="8"/>
      <c r="Q1756" s="8"/>
      <c r="R1756" s="8"/>
      <c r="S1756" s="8"/>
    </row>
    <row r="1757" spans="1:19" ht="18" customHeight="1" x14ac:dyDescent="0.3">
      <c r="A1757" s="8"/>
      <c r="B1757" s="8"/>
      <c r="C1757" s="8"/>
      <c r="D1757" s="8"/>
      <c r="E1757" s="8"/>
      <c r="F1757" s="8"/>
      <c r="G1757" s="8"/>
      <c r="H1757" s="8"/>
      <c r="I1757" s="8"/>
      <c r="J1757" s="8"/>
      <c r="K1757" s="8"/>
      <c r="L1757" s="8"/>
      <c r="M1757" s="8"/>
      <c r="N1757" s="8"/>
      <c r="O1757" s="8"/>
      <c r="P1757" s="8"/>
      <c r="Q1757" s="8"/>
      <c r="R1757" s="8"/>
      <c r="S1757" s="8"/>
    </row>
    <row r="1758" spans="1:19" ht="18" customHeight="1" x14ac:dyDescent="0.3">
      <c r="A1758" s="8"/>
      <c r="B1758" s="8"/>
      <c r="C1758" s="8"/>
      <c r="D1758" s="8"/>
      <c r="E1758" s="8"/>
      <c r="F1758" s="8"/>
      <c r="G1758" s="8"/>
      <c r="H1758" s="8"/>
      <c r="I1758" s="8"/>
      <c r="J1758" s="8"/>
      <c r="K1758" s="8"/>
      <c r="L1758" s="8"/>
      <c r="M1758" s="8"/>
      <c r="N1758" s="8"/>
      <c r="O1758" s="8"/>
      <c r="P1758" s="8"/>
      <c r="Q1758" s="8"/>
      <c r="R1758" s="8"/>
      <c r="S1758" s="8"/>
    </row>
    <row r="1759" spans="1:19" ht="18" customHeight="1" x14ac:dyDescent="0.3">
      <c r="A1759" s="8"/>
      <c r="B1759" s="8"/>
      <c r="C1759" s="8"/>
      <c r="D1759" s="8"/>
      <c r="E1759" s="8"/>
      <c r="F1759" s="8"/>
      <c r="G1759" s="8"/>
      <c r="H1759" s="8"/>
      <c r="I1759" s="8"/>
      <c r="J1759" s="8"/>
      <c r="K1759" s="8"/>
      <c r="L1759" s="8"/>
      <c r="M1759" s="8"/>
      <c r="N1759" s="8"/>
      <c r="O1759" s="8"/>
      <c r="P1759" s="8"/>
      <c r="Q1759" s="8"/>
      <c r="R1759" s="8"/>
      <c r="S1759" s="8"/>
    </row>
    <row r="1760" spans="1:19" ht="18" customHeight="1" x14ac:dyDescent="0.3">
      <c r="A1760" s="8"/>
      <c r="B1760" s="8"/>
      <c r="C1760" s="8"/>
      <c r="D1760" s="8"/>
      <c r="E1760" s="8"/>
      <c r="F1760" s="8"/>
      <c r="G1760" s="8"/>
      <c r="H1760" s="8"/>
      <c r="I1760" s="8"/>
      <c r="J1760" s="8"/>
      <c r="K1760" s="8"/>
      <c r="L1760" s="8"/>
      <c r="M1760" s="8"/>
      <c r="N1760" s="8"/>
      <c r="O1760" s="8"/>
      <c r="P1760" s="8"/>
      <c r="Q1760" s="8"/>
      <c r="R1760" s="8"/>
      <c r="S1760" s="8"/>
    </row>
    <row r="1761" spans="1:19" ht="18" customHeight="1" x14ac:dyDescent="0.3">
      <c r="A1761" s="8"/>
      <c r="B1761" s="8"/>
      <c r="C1761" s="8"/>
      <c r="D1761" s="8"/>
      <c r="E1761" s="8"/>
      <c r="F1761" s="8"/>
      <c r="G1761" s="8"/>
      <c r="H1761" s="8"/>
      <c r="I1761" s="8"/>
      <c r="J1761" s="8"/>
      <c r="K1761" s="8"/>
      <c r="L1761" s="8"/>
      <c r="M1761" s="8"/>
      <c r="N1761" s="8"/>
      <c r="O1761" s="8"/>
      <c r="P1761" s="8"/>
      <c r="Q1761" s="8"/>
      <c r="R1761" s="8"/>
      <c r="S1761" s="8"/>
    </row>
    <row r="1762" spans="1:19" ht="18" customHeight="1" x14ac:dyDescent="0.3">
      <c r="A1762" s="8"/>
      <c r="B1762" s="8"/>
      <c r="C1762" s="8"/>
      <c r="D1762" s="8"/>
      <c r="E1762" s="8"/>
      <c r="F1762" s="8"/>
      <c r="G1762" s="8"/>
      <c r="H1762" s="8"/>
      <c r="I1762" s="8"/>
      <c r="J1762" s="8"/>
      <c r="K1762" s="8"/>
      <c r="L1762" s="8"/>
      <c r="M1762" s="8"/>
      <c r="N1762" s="8"/>
      <c r="O1762" s="8"/>
      <c r="P1762" s="8"/>
      <c r="Q1762" s="8"/>
      <c r="R1762" s="8"/>
      <c r="S1762" s="8"/>
    </row>
    <row r="1763" spans="1:19" ht="18" customHeight="1" x14ac:dyDescent="0.3">
      <c r="A1763" s="8"/>
      <c r="B1763" s="8"/>
      <c r="C1763" s="8"/>
      <c r="D1763" s="8"/>
      <c r="E1763" s="8"/>
      <c r="F1763" s="8"/>
      <c r="G1763" s="8"/>
      <c r="H1763" s="8"/>
      <c r="I1763" s="8"/>
      <c r="J1763" s="8"/>
      <c r="K1763" s="8"/>
      <c r="L1763" s="8"/>
      <c r="M1763" s="8"/>
      <c r="N1763" s="8"/>
      <c r="O1763" s="8"/>
      <c r="P1763" s="8"/>
      <c r="Q1763" s="8"/>
      <c r="R1763" s="8"/>
      <c r="S1763" s="8"/>
    </row>
    <row r="1764" spans="1:19" ht="18" customHeight="1" x14ac:dyDescent="0.3">
      <c r="A1764" s="8"/>
      <c r="B1764" s="8"/>
      <c r="C1764" s="8"/>
      <c r="D1764" s="8"/>
      <c r="E1764" s="8"/>
      <c r="F1764" s="8"/>
      <c r="G1764" s="8"/>
      <c r="H1764" s="8"/>
      <c r="I1764" s="8"/>
      <c r="J1764" s="8"/>
      <c r="K1764" s="8"/>
      <c r="L1764" s="8"/>
      <c r="M1764" s="8"/>
      <c r="N1764" s="8"/>
      <c r="O1764" s="8"/>
      <c r="P1764" s="8"/>
      <c r="Q1764" s="8"/>
      <c r="R1764" s="8"/>
      <c r="S1764" s="8"/>
    </row>
    <row r="1765" spans="1:19" ht="18" customHeight="1" x14ac:dyDescent="0.3">
      <c r="A1765" s="8"/>
      <c r="B1765" s="8"/>
      <c r="C1765" s="8"/>
      <c r="D1765" s="8"/>
      <c r="E1765" s="8"/>
      <c r="F1765" s="8"/>
      <c r="G1765" s="8"/>
      <c r="H1765" s="8"/>
      <c r="I1765" s="8"/>
      <c r="J1765" s="8"/>
      <c r="K1765" s="8"/>
      <c r="L1765" s="8"/>
      <c r="M1765" s="8"/>
      <c r="N1765" s="8"/>
      <c r="O1765" s="8"/>
      <c r="P1765" s="8"/>
      <c r="Q1765" s="8"/>
      <c r="R1765" s="8"/>
      <c r="S1765" s="8"/>
    </row>
    <row r="1766" spans="1:19" ht="18" customHeight="1" x14ac:dyDescent="0.3">
      <c r="A1766" s="8"/>
      <c r="B1766" s="8"/>
      <c r="C1766" s="8"/>
      <c r="D1766" s="8"/>
      <c r="E1766" s="8"/>
      <c r="F1766" s="8"/>
      <c r="G1766" s="8"/>
      <c r="H1766" s="8"/>
      <c r="I1766" s="8"/>
      <c r="J1766" s="8"/>
      <c r="K1766" s="8"/>
      <c r="L1766" s="8"/>
      <c r="M1766" s="8"/>
      <c r="N1766" s="8"/>
      <c r="O1766" s="8"/>
      <c r="P1766" s="8"/>
      <c r="Q1766" s="8"/>
      <c r="R1766" s="8"/>
      <c r="S1766" s="8"/>
    </row>
    <row r="1767" spans="1:19" ht="18" customHeight="1" x14ac:dyDescent="0.3">
      <c r="A1767" s="8"/>
      <c r="B1767" s="8"/>
      <c r="C1767" s="8"/>
      <c r="D1767" s="8"/>
      <c r="E1767" s="8"/>
      <c r="F1767" s="8"/>
      <c r="G1767" s="8"/>
      <c r="H1767" s="8"/>
      <c r="I1767" s="8"/>
      <c r="J1767" s="8"/>
      <c r="K1767" s="8"/>
      <c r="L1767" s="8"/>
      <c r="M1767" s="8"/>
      <c r="N1767" s="8"/>
      <c r="O1767" s="8"/>
      <c r="P1767" s="8"/>
      <c r="Q1767" s="8"/>
      <c r="R1767" s="8"/>
      <c r="S1767" s="8"/>
    </row>
    <row r="1768" spans="1:19" ht="18" customHeight="1" x14ac:dyDescent="0.3">
      <c r="A1768" s="8"/>
      <c r="B1768" s="8"/>
      <c r="C1768" s="8"/>
      <c r="D1768" s="8"/>
      <c r="E1768" s="8"/>
      <c r="F1768" s="8"/>
      <c r="G1768" s="8"/>
      <c r="H1768" s="8"/>
      <c r="I1768" s="8"/>
      <c r="J1768" s="8"/>
      <c r="K1768" s="8"/>
      <c r="L1768" s="8"/>
      <c r="M1768" s="8"/>
      <c r="N1768" s="8"/>
      <c r="O1768" s="8"/>
      <c r="P1768" s="8"/>
      <c r="Q1768" s="8"/>
      <c r="R1768" s="8"/>
      <c r="S1768" s="8"/>
    </row>
    <row r="1769" spans="1:19" ht="18" customHeight="1" x14ac:dyDescent="0.3">
      <c r="A1769" s="8"/>
      <c r="B1769" s="8"/>
      <c r="C1769" s="8"/>
      <c r="D1769" s="8"/>
      <c r="E1769" s="8"/>
      <c r="F1769" s="8"/>
      <c r="G1769" s="8"/>
      <c r="H1769" s="8"/>
      <c r="I1769" s="8"/>
      <c r="J1769" s="8"/>
      <c r="K1769" s="8"/>
      <c r="L1769" s="8"/>
      <c r="M1769" s="8"/>
      <c r="N1769" s="8"/>
      <c r="O1769" s="8"/>
      <c r="P1769" s="8"/>
      <c r="Q1769" s="8"/>
      <c r="R1769" s="8"/>
      <c r="S1769" s="8"/>
    </row>
    <row r="1770" spans="1:19" ht="18" customHeight="1" x14ac:dyDescent="0.3">
      <c r="A1770" s="8"/>
      <c r="B1770" s="8"/>
      <c r="C1770" s="8"/>
      <c r="D1770" s="8"/>
      <c r="E1770" s="8"/>
      <c r="F1770" s="8"/>
      <c r="G1770" s="8"/>
      <c r="H1770" s="8"/>
      <c r="I1770" s="8"/>
      <c r="J1770" s="8"/>
      <c r="K1770" s="8"/>
      <c r="L1770" s="8"/>
      <c r="M1770" s="8"/>
      <c r="N1770" s="8"/>
      <c r="O1770" s="8"/>
      <c r="P1770" s="8"/>
      <c r="Q1770" s="8"/>
      <c r="R1770" s="8"/>
      <c r="S1770" s="8"/>
    </row>
    <row r="1771" spans="1:19" ht="18" customHeight="1" x14ac:dyDescent="0.3">
      <c r="A1771" s="8"/>
      <c r="B1771" s="8"/>
      <c r="C1771" s="8"/>
      <c r="D1771" s="8"/>
      <c r="E1771" s="8"/>
      <c r="F1771" s="8"/>
      <c r="G1771" s="8"/>
      <c r="H1771" s="8"/>
      <c r="I1771" s="8"/>
      <c r="J1771" s="8"/>
      <c r="K1771" s="8"/>
      <c r="L1771" s="8"/>
      <c r="M1771" s="8"/>
      <c r="N1771" s="8"/>
      <c r="O1771" s="8"/>
      <c r="P1771" s="8"/>
      <c r="Q1771" s="8"/>
      <c r="R1771" s="8"/>
      <c r="S1771" s="8"/>
    </row>
    <row r="1772" spans="1:19" ht="18" customHeight="1" x14ac:dyDescent="0.3">
      <c r="A1772" s="8"/>
      <c r="B1772" s="8"/>
      <c r="C1772" s="8"/>
      <c r="D1772" s="8"/>
      <c r="E1772" s="8"/>
      <c r="F1772" s="8"/>
      <c r="G1772" s="8"/>
      <c r="H1772" s="8"/>
      <c r="I1772" s="8"/>
      <c r="J1772" s="8"/>
      <c r="K1772" s="8"/>
      <c r="L1772" s="8"/>
      <c r="M1772" s="8"/>
      <c r="N1772" s="8"/>
      <c r="O1772" s="8"/>
      <c r="P1772" s="8"/>
      <c r="Q1772" s="8"/>
      <c r="R1772" s="8"/>
      <c r="S1772" s="8"/>
    </row>
    <row r="1773" spans="1:19" ht="18" customHeight="1" x14ac:dyDescent="0.3">
      <c r="A1773" s="8"/>
      <c r="B1773" s="8"/>
      <c r="C1773" s="8"/>
      <c r="D1773" s="8"/>
      <c r="E1773" s="8"/>
      <c r="F1773" s="8"/>
      <c r="G1773" s="8"/>
      <c r="H1773" s="8"/>
      <c r="I1773" s="8"/>
      <c r="J1773" s="8"/>
      <c r="K1773" s="8"/>
      <c r="L1773" s="8"/>
      <c r="M1773" s="8"/>
      <c r="N1773" s="8"/>
      <c r="O1773" s="8"/>
      <c r="P1773" s="8"/>
      <c r="Q1773" s="8"/>
      <c r="R1773" s="8"/>
      <c r="S1773" s="8"/>
    </row>
    <row r="1774" spans="1:19" ht="18" customHeight="1" x14ac:dyDescent="0.3">
      <c r="A1774" s="8"/>
      <c r="B1774" s="8"/>
      <c r="C1774" s="8"/>
      <c r="D1774" s="8"/>
      <c r="E1774" s="8"/>
      <c r="F1774" s="8"/>
      <c r="G1774" s="8"/>
      <c r="H1774" s="8"/>
      <c r="I1774" s="8"/>
      <c r="J1774" s="8"/>
      <c r="K1774" s="8"/>
      <c r="L1774" s="8"/>
      <c r="M1774" s="8"/>
      <c r="N1774" s="8"/>
      <c r="O1774" s="8"/>
      <c r="P1774" s="8"/>
      <c r="Q1774" s="8"/>
      <c r="R1774" s="8"/>
      <c r="S1774" s="8"/>
    </row>
    <row r="1775" spans="1:19" ht="18" customHeight="1" x14ac:dyDescent="0.3">
      <c r="A1775" s="8"/>
      <c r="B1775" s="8"/>
      <c r="C1775" s="8"/>
      <c r="D1775" s="8"/>
      <c r="E1775" s="8"/>
      <c r="F1775" s="8"/>
      <c r="G1775" s="8"/>
      <c r="H1775" s="8"/>
      <c r="I1775" s="8"/>
      <c r="J1775" s="8"/>
      <c r="K1775" s="8"/>
      <c r="L1775" s="8"/>
      <c r="M1775" s="8"/>
      <c r="N1775" s="8"/>
      <c r="O1775" s="8"/>
      <c r="P1775" s="8"/>
      <c r="Q1775" s="8"/>
      <c r="R1775" s="8"/>
      <c r="S1775" s="8"/>
    </row>
    <row r="1776" spans="1:19" ht="18" customHeight="1" x14ac:dyDescent="0.3">
      <c r="A1776" s="8"/>
      <c r="B1776" s="8"/>
      <c r="C1776" s="8"/>
      <c r="D1776" s="8"/>
      <c r="E1776" s="8"/>
      <c r="F1776" s="8"/>
      <c r="G1776" s="8"/>
      <c r="H1776" s="8"/>
      <c r="I1776" s="8"/>
      <c r="J1776" s="8"/>
      <c r="K1776" s="8"/>
      <c r="L1776" s="8"/>
      <c r="M1776" s="8"/>
      <c r="N1776" s="8"/>
      <c r="O1776" s="8"/>
      <c r="P1776" s="8"/>
      <c r="Q1776" s="8"/>
      <c r="R1776" s="8"/>
      <c r="S1776" s="8"/>
    </row>
    <row r="1777" spans="1:19" ht="18" customHeight="1" x14ac:dyDescent="0.3">
      <c r="A1777" s="8"/>
      <c r="B1777" s="8"/>
      <c r="C1777" s="8"/>
      <c r="D1777" s="8"/>
      <c r="E1777" s="8"/>
      <c r="F1777" s="8"/>
      <c r="G1777" s="8"/>
      <c r="H1777" s="8"/>
      <c r="I1777" s="8"/>
      <c r="J1777" s="8"/>
      <c r="K1777" s="8"/>
      <c r="L1777" s="8"/>
      <c r="M1777" s="8"/>
      <c r="N1777" s="8"/>
      <c r="O1777" s="8"/>
      <c r="P1777" s="8"/>
      <c r="Q1777" s="8"/>
      <c r="R1777" s="8"/>
      <c r="S1777" s="8"/>
    </row>
    <row r="1778" spans="1:19" ht="18" customHeight="1" x14ac:dyDescent="0.3">
      <c r="A1778" s="8"/>
      <c r="B1778" s="8"/>
      <c r="C1778" s="8"/>
      <c r="D1778" s="8"/>
      <c r="E1778" s="8"/>
      <c r="F1778" s="8"/>
      <c r="G1778" s="8"/>
      <c r="H1778" s="8"/>
      <c r="I1778" s="8"/>
      <c r="J1778" s="8"/>
      <c r="K1778" s="8"/>
      <c r="L1778" s="8"/>
      <c r="M1778" s="8"/>
      <c r="N1778" s="8"/>
      <c r="O1778" s="8"/>
      <c r="P1778" s="8"/>
      <c r="Q1778" s="8"/>
      <c r="R1778" s="8"/>
      <c r="S1778" s="8"/>
    </row>
    <row r="1779" spans="1:19" ht="18" customHeight="1" x14ac:dyDescent="0.3">
      <c r="A1779" s="8"/>
      <c r="B1779" s="8"/>
      <c r="C1779" s="8"/>
      <c r="D1779" s="8"/>
      <c r="E1779" s="8"/>
      <c r="F1779" s="8"/>
      <c r="G1779" s="8"/>
      <c r="H1779" s="8"/>
      <c r="I1779" s="8"/>
      <c r="J1779" s="8"/>
      <c r="K1779" s="8"/>
      <c r="L1779" s="8"/>
      <c r="M1779" s="8"/>
      <c r="N1779" s="8"/>
      <c r="O1779" s="8"/>
      <c r="P1779" s="8"/>
      <c r="Q1779" s="8"/>
      <c r="R1779" s="8"/>
      <c r="S1779" s="8"/>
    </row>
    <row r="1780" spans="1:19" ht="18" customHeight="1" x14ac:dyDescent="0.3">
      <c r="A1780" s="8"/>
      <c r="B1780" s="8"/>
      <c r="C1780" s="8"/>
      <c r="D1780" s="8"/>
      <c r="E1780" s="8"/>
      <c r="F1780" s="8"/>
      <c r="G1780" s="8"/>
      <c r="H1780" s="8"/>
      <c r="I1780" s="8"/>
      <c r="J1780" s="8"/>
      <c r="K1780" s="8"/>
      <c r="L1780" s="8"/>
      <c r="M1780" s="8"/>
      <c r="N1780" s="8"/>
      <c r="O1780" s="8"/>
      <c r="P1780" s="8"/>
      <c r="Q1780" s="8"/>
      <c r="R1780" s="8"/>
      <c r="S1780" s="8"/>
    </row>
    <row r="1781" spans="1:19" ht="18" customHeight="1" x14ac:dyDescent="0.3">
      <c r="A1781" s="8"/>
      <c r="B1781" s="8"/>
      <c r="C1781" s="8"/>
      <c r="D1781" s="8"/>
      <c r="E1781" s="8"/>
      <c r="F1781" s="8"/>
      <c r="G1781" s="8"/>
      <c r="H1781" s="8"/>
      <c r="I1781" s="8"/>
      <c r="J1781" s="8"/>
      <c r="K1781" s="8"/>
      <c r="L1781" s="8"/>
      <c r="M1781" s="8"/>
      <c r="N1781" s="8"/>
      <c r="O1781" s="8"/>
      <c r="P1781" s="8"/>
      <c r="Q1781" s="8"/>
      <c r="R1781" s="8"/>
      <c r="S1781" s="8"/>
    </row>
    <row r="1782" spans="1:19" ht="18" customHeight="1" x14ac:dyDescent="0.3">
      <c r="A1782" s="8"/>
      <c r="B1782" s="8"/>
      <c r="C1782" s="8"/>
      <c r="D1782" s="8"/>
      <c r="E1782" s="8"/>
      <c r="F1782" s="8"/>
      <c r="G1782" s="8"/>
      <c r="H1782" s="8"/>
      <c r="I1782" s="8"/>
      <c r="J1782" s="8"/>
      <c r="K1782" s="8"/>
      <c r="L1782" s="8"/>
      <c r="M1782" s="8"/>
      <c r="N1782" s="8"/>
      <c r="O1782" s="8"/>
      <c r="P1782" s="8"/>
      <c r="Q1782" s="8"/>
      <c r="R1782" s="8"/>
      <c r="S1782" s="8"/>
    </row>
    <row r="1783" spans="1:19" ht="18" customHeight="1" x14ac:dyDescent="0.3">
      <c r="A1783" s="8"/>
      <c r="B1783" s="8"/>
      <c r="C1783" s="8"/>
      <c r="D1783" s="8"/>
      <c r="E1783" s="8"/>
      <c r="F1783" s="8"/>
      <c r="G1783" s="8"/>
      <c r="H1783" s="8"/>
      <c r="I1783" s="8"/>
      <c r="J1783" s="8"/>
      <c r="K1783" s="8"/>
      <c r="L1783" s="8"/>
      <c r="M1783" s="8"/>
      <c r="N1783" s="8"/>
      <c r="O1783" s="8"/>
      <c r="P1783" s="8"/>
      <c r="Q1783" s="8"/>
      <c r="R1783" s="8"/>
      <c r="S1783" s="8"/>
    </row>
    <row r="1784" spans="1:19" ht="18" customHeight="1" x14ac:dyDescent="0.3">
      <c r="A1784" s="8"/>
      <c r="B1784" s="8"/>
      <c r="C1784" s="8"/>
      <c r="D1784" s="8"/>
      <c r="E1784" s="8"/>
      <c r="F1784" s="8"/>
      <c r="G1784" s="8"/>
      <c r="H1784" s="8"/>
      <c r="I1784" s="8"/>
      <c r="J1784" s="8"/>
      <c r="K1784" s="8"/>
      <c r="L1784" s="8"/>
      <c r="M1784" s="8"/>
      <c r="N1784" s="8"/>
      <c r="O1784" s="8"/>
      <c r="P1784" s="8"/>
      <c r="Q1784" s="8"/>
      <c r="R1784" s="8"/>
      <c r="S1784" s="8"/>
    </row>
    <row r="1785" spans="1:19" ht="18" customHeight="1" x14ac:dyDescent="0.3">
      <c r="A1785" s="8"/>
      <c r="B1785" s="8"/>
      <c r="C1785" s="8"/>
      <c r="D1785" s="8"/>
      <c r="E1785" s="8"/>
      <c r="F1785" s="8"/>
      <c r="G1785" s="8"/>
      <c r="H1785" s="8"/>
      <c r="I1785" s="8"/>
      <c r="J1785" s="8"/>
      <c r="K1785" s="8"/>
      <c r="L1785" s="8"/>
      <c r="M1785" s="8"/>
      <c r="N1785" s="8"/>
      <c r="O1785" s="8"/>
      <c r="P1785" s="8"/>
      <c r="Q1785" s="8"/>
      <c r="R1785" s="8"/>
      <c r="S1785" s="8"/>
    </row>
    <row r="1786" spans="1:19" ht="18" customHeight="1" x14ac:dyDescent="0.3">
      <c r="A1786" s="8"/>
      <c r="B1786" s="8"/>
      <c r="C1786" s="8"/>
      <c r="D1786" s="8"/>
      <c r="E1786" s="8"/>
      <c r="F1786" s="8"/>
      <c r="G1786" s="8"/>
      <c r="H1786" s="8"/>
      <c r="I1786" s="8"/>
      <c r="J1786" s="8"/>
      <c r="K1786" s="8"/>
      <c r="L1786" s="8"/>
      <c r="M1786" s="8"/>
      <c r="N1786" s="8"/>
      <c r="O1786" s="8"/>
      <c r="P1786" s="8"/>
      <c r="Q1786" s="8"/>
      <c r="R1786" s="8"/>
      <c r="S1786" s="8"/>
    </row>
    <row r="1787" spans="1:19" ht="18" customHeight="1" x14ac:dyDescent="0.3">
      <c r="A1787" s="8"/>
      <c r="B1787" s="8"/>
      <c r="C1787" s="8"/>
      <c r="D1787" s="8"/>
      <c r="E1787" s="8"/>
      <c r="F1787" s="8"/>
      <c r="G1787" s="8"/>
      <c r="H1787" s="8"/>
      <c r="I1787" s="8"/>
      <c r="J1787" s="8"/>
      <c r="K1787" s="8"/>
      <c r="L1787" s="8"/>
      <c r="M1787" s="8"/>
      <c r="N1787" s="8"/>
      <c r="O1787" s="8"/>
      <c r="P1787" s="8"/>
      <c r="Q1787" s="8"/>
      <c r="R1787" s="8"/>
      <c r="S1787" s="8"/>
    </row>
    <row r="1788" spans="1:19" ht="18" customHeight="1" x14ac:dyDescent="0.3">
      <c r="A1788" s="8"/>
      <c r="B1788" s="8"/>
      <c r="C1788" s="8"/>
      <c r="D1788" s="8"/>
      <c r="E1788" s="8"/>
      <c r="F1788" s="8"/>
      <c r="G1788" s="8"/>
      <c r="H1788" s="8"/>
      <c r="I1788" s="8"/>
      <c r="J1788" s="8"/>
      <c r="K1788" s="8"/>
      <c r="L1788" s="8"/>
      <c r="M1788" s="8"/>
      <c r="N1788" s="8"/>
      <c r="O1788" s="8"/>
      <c r="P1788" s="8"/>
      <c r="Q1788" s="8"/>
      <c r="R1788" s="8"/>
      <c r="S1788" s="8"/>
    </row>
    <row r="1789" spans="1:19" ht="18" customHeight="1" x14ac:dyDescent="0.3">
      <c r="A1789" s="8"/>
      <c r="B1789" s="8"/>
      <c r="C1789" s="8"/>
      <c r="D1789" s="8"/>
      <c r="E1789" s="8"/>
      <c r="F1789" s="8"/>
      <c r="G1789" s="8"/>
      <c r="H1789" s="8"/>
      <c r="I1789" s="8"/>
      <c r="J1789" s="8"/>
      <c r="K1789" s="8"/>
      <c r="L1789" s="8"/>
      <c r="M1789" s="8"/>
      <c r="N1789" s="8"/>
      <c r="O1789" s="8"/>
      <c r="P1789" s="8"/>
      <c r="Q1789" s="8"/>
      <c r="R1789" s="8"/>
      <c r="S1789" s="8"/>
    </row>
    <row r="1790" spans="1:19" ht="18" customHeight="1" x14ac:dyDescent="0.3">
      <c r="A1790" s="8"/>
      <c r="B1790" s="8"/>
      <c r="C1790" s="8"/>
      <c r="D1790" s="8"/>
      <c r="E1790" s="8"/>
      <c r="F1790" s="8"/>
      <c r="G1790" s="8"/>
      <c r="H1790" s="8"/>
      <c r="I1790" s="8"/>
      <c r="J1790" s="8"/>
      <c r="K1790" s="8"/>
      <c r="L1790" s="8"/>
      <c r="M1790" s="8"/>
      <c r="N1790" s="8"/>
      <c r="O1790" s="8"/>
      <c r="P1790" s="8"/>
      <c r="Q1790" s="8"/>
      <c r="R1790" s="8"/>
      <c r="S1790" s="8"/>
    </row>
    <row r="1791" spans="1:19" ht="18" customHeight="1" x14ac:dyDescent="0.3">
      <c r="A1791" s="8"/>
      <c r="B1791" s="8"/>
      <c r="C1791" s="8"/>
      <c r="D1791" s="8"/>
      <c r="E1791" s="8"/>
      <c r="F1791" s="8"/>
      <c r="G1791" s="8"/>
      <c r="H1791" s="8"/>
      <c r="I1791" s="8"/>
      <c r="J1791" s="8"/>
      <c r="K1791" s="8"/>
      <c r="L1791" s="8"/>
      <c r="M1791" s="8"/>
      <c r="N1791" s="8"/>
      <c r="O1791" s="8"/>
      <c r="P1791" s="8"/>
      <c r="Q1791" s="8"/>
      <c r="R1791" s="8"/>
      <c r="S1791" s="8"/>
    </row>
    <row r="1792" spans="1:19" ht="18" customHeight="1" x14ac:dyDescent="0.3">
      <c r="A1792" s="8"/>
      <c r="B1792" s="8"/>
      <c r="C1792" s="8"/>
      <c r="D1792" s="8"/>
      <c r="E1792" s="8"/>
      <c r="F1792" s="8"/>
      <c r="G1792" s="8"/>
      <c r="H1792" s="8"/>
      <c r="I1792" s="8"/>
      <c r="J1792" s="8"/>
      <c r="K1792" s="8"/>
      <c r="L1792" s="8"/>
      <c r="M1792" s="8"/>
      <c r="N1792" s="8"/>
      <c r="O1792" s="8"/>
      <c r="P1792" s="8"/>
      <c r="Q1792" s="8"/>
      <c r="R1792" s="8"/>
      <c r="S1792" s="8"/>
    </row>
    <row r="1793" spans="1:19" ht="18" customHeight="1" x14ac:dyDescent="0.3">
      <c r="A1793" s="8"/>
      <c r="B1793" s="8"/>
      <c r="C1793" s="8"/>
      <c r="D1793" s="8"/>
      <c r="E1793" s="8"/>
      <c r="F1793" s="8"/>
      <c r="G1793" s="8"/>
      <c r="H1793" s="8"/>
      <c r="I1793" s="8"/>
      <c r="J1793" s="8"/>
      <c r="K1793" s="8"/>
      <c r="L1793" s="8"/>
      <c r="M1793" s="8"/>
      <c r="N1793" s="8"/>
      <c r="O1793" s="8"/>
      <c r="P1793" s="8"/>
      <c r="Q1793" s="8"/>
      <c r="R1793" s="8"/>
      <c r="S1793" s="8"/>
    </row>
    <row r="1794" spans="1:19" ht="18" customHeight="1" x14ac:dyDescent="0.3">
      <c r="A1794" s="8"/>
      <c r="B1794" s="8"/>
      <c r="C1794" s="8"/>
      <c r="D1794" s="8"/>
      <c r="E1794" s="8"/>
      <c r="F1794" s="8"/>
      <c r="G1794" s="8"/>
      <c r="H1794" s="8"/>
      <c r="I1794" s="8"/>
      <c r="J1794" s="8"/>
      <c r="K1794" s="8"/>
      <c r="L1794" s="8"/>
      <c r="M1794" s="8"/>
      <c r="N1794" s="8"/>
      <c r="O1794" s="8"/>
      <c r="P1794" s="8"/>
      <c r="Q1794" s="8"/>
      <c r="R1794" s="8"/>
      <c r="S1794" s="8"/>
    </row>
    <row r="1795" spans="1:19" ht="18" customHeight="1" x14ac:dyDescent="0.3">
      <c r="A1795" s="8"/>
      <c r="B1795" s="8"/>
      <c r="C1795" s="8"/>
      <c r="D1795" s="8"/>
      <c r="E1795" s="8"/>
      <c r="F1795" s="8"/>
      <c r="G1795" s="8"/>
      <c r="H1795" s="8"/>
      <c r="I1795" s="8"/>
      <c r="J1795" s="8"/>
      <c r="K1795" s="8"/>
      <c r="L1795" s="8"/>
      <c r="M1795" s="8"/>
      <c r="N1795" s="8"/>
      <c r="O1795" s="8"/>
      <c r="P1795" s="8"/>
      <c r="Q1795" s="8"/>
      <c r="R1795" s="8"/>
      <c r="S1795" s="8"/>
    </row>
    <row r="1796" spans="1:19" ht="18" customHeight="1" x14ac:dyDescent="0.3">
      <c r="A1796" s="8"/>
      <c r="B1796" s="8"/>
      <c r="C1796" s="8"/>
      <c r="D1796" s="8"/>
      <c r="E1796" s="8"/>
      <c r="F1796" s="8"/>
      <c r="G1796" s="8"/>
      <c r="H1796" s="8"/>
      <c r="I1796" s="8"/>
      <c r="J1796" s="8"/>
      <c r="K1796" s="8"/>
      <c r="L1796" s="8"/>
      <c r="M1796" s="8"/>
      <c r="N1796" s="8"/>
      <c r="O1796" s="8"/>
      <c r="P1796" s="8"/>
      <c r="Q1796" s="8"/>
      <c r="R1796" s="8"/>
      <c r="S1796" s="8"/>
    </row>
    <row r="1797" spans="1:19" ht="18" customHeight="1" x14ac:dyDescent="0.3">
      <c r="A1797" s="8"/>
      <c r="B1797" s="8"/>
      <c r="C1797" s="8"/>
      <c r="D1797" s="8"/>
      <c r="E1797" s="8"/>
      <c r="F1797" s="8"/>
      <c r="G1797" s="8"/>
      <c r="H1797" s="8"/>
      <c r="I1797" s="8"/>
      <c r="J1797" s="8"/>
      <c r="K1797" s="8"/>
      <c r="L1797" s="8"/>
      <c r="M1797" s="8"/>
      <c r="N1797" s="8"/>
      <c r="O1797" s="8"/>
      <c r="P1797" s="8"/>
      <c r="Q1797" s="8"/>
      <c r="R1797" s="8"/>
      <c r="S1797" s="8"/>
    </row>
    <row r="1798" spans="1:19" ht="18" customHeight="1" x14ac:dyDescent="0.3">
      <c r="A1798" s="8"/>
      <c r="B1798" s="8"/>
      <c r="C1798" s="8"/>
      <c r="D1798" s="8"/>
      <c r="E1798" s="8"/>
      <c r="F1798" s="8"/>
      <c r="G1798" s="8"/>
      <c r="H1798" s="8"/>
      <c r="I1798" s="8"/>
      <c r="J1798" s="8"/>
      <c r="K1798" s="8"/>
      <c r="L1798" s="8"/>
      <c r="M1798" s="8"/>
      <c r="N1798" s="8"/>
      <c r="O1798" s="8"/>
      <c r="P1798" s="8"/>
      <c r="Q1798" s="8"/>
      <c r="R1798" s="8"/>
      <c r="S1798" s="8"/>
    </row>
    <row r="1799" spans="1:19" ht="18" customHeight="1" x14ac:dyDescent="0.3">
      <c r="A1799" s="8"/>
      <c r="B1799" s="8"/>
      <c r="C1799" s="8"/>
      <c r="D1799" s="8"/>
      <c r="E1799" s="8"/>
      <c r="F1799" s="8"/>
      <c r="G1799" s="8"/>
      <c r="H1799" s="8"/>
      <c r="I1799" s="8"/>
      <c r="J1799" s="8"/>
      <c r="K1799" s="8"/>
      <c r="L1799" s="8"/>
      <c r="M1799" s="8"/>
      <c r="N1799" s="8"/>
      <c r="O1799" s="8"/>
      <c r="P1799" s="8"/>
      <c r="Q1799" s="8"/>
      <c r="R1799" s="8"/>
      <c r="S1799" s="8"/>
    </row>
    <row r="1800" spans="1:19" ht="18" customHeight="1" x14ac:dyDescent="0.3">
      <c r="A1800" s="8"/>
      <c r="B1800" s="8"/>
      <c r="C1800" s="8"/>
      <c r="D1800" s="8"/>
      <c r="E1800" s="8"/>
      <c r="F1800" s="8"/>
      <c r="G1800" s="8"/>
      <c r="H1800" s="8"/>
      <c r="I1800" s="8"/>
      <c r="J1800" s="8"/>
      <c r="K1800" s="8"/>
      <c r="L1800" s="8"/>
      <c r="M1800" s="8"/>
      <c r="N1800" s="8"/>
      <c r="O1800" s="8"/>
      <c r="P1800" s="8"/>
      <c r="Q1800" s="8"/>
      <c r="R1800" s="8"/>
      <c r="S1800" s="8"/>
    </row>
    <row r="1801" spans="1:19" ht="18" customHeight="1" x14ac:dyDescent="0.3">
      <c r="A1801" s="8"/>
      <c r="B1801" s="8"/>
      <c r="C1801" s="8"/>
      <c r="D1801" s="8"/>
      <c r="E1801" s="8"/>
      <c r="F1801" s="8"/>
      <c r="G1801" s="8"/>
      <c r="H1801" s="8"/>
      <c r="I1801" s="8"/>
      <c r="J1801" s="8"/>
      <c r="K1801" s="8"/>
      <c r="L1801" s="8"/>
      <c r="M1801" s="8"/>
      <c r="N1801" s="8"/>
      <c r="O1801" s="8"/>
      <c r="P1801" s="8"/>
      <c r="Q1801" s="8"/>
      <c r="R1801" s="8"/>
      <c r="S1801" s="8"/>
    </row>
    <row r="1802" spans="1:19" ht="18" customHeight="1" x14ac:dyDescent="0.3">
      <c r="A1802" s="8"/>
      <c r="B1802" s="8"/>
      <c r="C1802" s="8"/>
      <c r="D1802" s="8"/>
      <c r="E1802" s="8"/>
      <c r="F1802" s="8"/>
      <c r="G1802" s="8"/>
      <c r="H1802" s="8"/>
      <c r="I1802" s="8"/>
      <c r="J1802" s="8"/>
      <c r="K1802" s="8"/>
      <c r="L1802" s="8"/>
      <c r="M1802" s="8"/>
      <c r="N1802" s="8"/>
      <c r="O1802" s="8"/>
      <c r="P1802" s="8"/>
      <c r="Q1802" s="8"/>
      <c r="R1802" s="8"/>
      <c r="S1802" s="8"/>
    </row>
    <row r="1803" spans="1:19" ht="18" customHeight="1" x14ac:dyDescent="0.3">
      <c r="A1803" s="8"/>
      <c r="B1803" s="8"/>
      <c r="C1803" s="8"/>
      <c r="D1803" s="8"/>
      <c r="E1803" s="8"/>
      <c r="F1803" s="8"/>
      <c r="G1803" s="8"/>
      <c r="H1803" s="8"/>
      <c r="I1803" s="8"/>
      <c r="J1803" s="8"/>
      <c r="K1803" s="8"/>
      <c r="L1803" s="8"/>
      <c r="M1803" s="8"/>
      <c r="N1803" s="8"/>
      <c r="O1803" s="8"/>
      <c r="P1803" s="8"/>
      <c r="Q1803" s="8"/>
      <c r="R1803" s="8"/>
      <c r="S1803" s="8"/>
    </row>
    <row r="1804" spans="1:19" ht="18" customHeight="1" x14ac:dyDescent="0.3">
      <c r="A1804" s="8"/>
      <c r="B1804" s="8"/>
      <c r="C1804" s="8"/>
      <c r="D1804" s="8"/>
      <c r="E1804" s="8"/>
      <c r="F1804" s="8"/>
      <c r="G1804" s="8"/>
      <c r="H1804" s="8"/>
      <c r="I1804" s="8"/>
      <c r="J1804" s="8"/>
      <c r="K1804" s="8"/>
      <c r="L1804" s="8"/>
      <c r="M1804" s="8"/>
      <c r="N1804" s="8"/>
      <c r="O1804" s="8"/>
      <c r="P1804" s="8"/>
      <c r="Q1804" s="8"/>
      <c r="R1804" s="8"/>
      <c r="S1804" s="8"/>
    </row>
    <row r="1805" spans="1:19" ht="18" customHeight="1" x14ac:dyDescent="0.3">
      <c r="A1805" s="8"/>
      <c r="B1805" s="8"/>
      <c r="C1805" s="8"/>
      <c r="D1805" s="8"/>
      <c r="E1805" s="8"/>
      <c r="F1805" s="8"/>
      <c r="G1805" s="8"/>
      <c r="H1805" s="8"/>
      <c r="I1805" s="8"/>
      <c r="J1805" s="8"/>
      <c r="K1805" s="8"/>
      <c r="L1805" s="8"/>
      <c r="M1805" s="8"/>
      <c r="N1805" s="8"/>
      <c r="O1805" s="8"/>
      <c r="P1805" s="8"/>
      <c r="Q1805" s="8"/>
      <c r="R1805" s="8"/>
      <c r="S1805" s="8"/>
    </row>
    <row r="1806" spans="1:19" ht="18" customHeight="1" x14ac:dyDescent="0.3">
      <c r="A1806" s="8"/>
      <c r="B1806" s="8"/>
      <c r="C1806" s="8"/>
      <c r="D1806" s="8"/>
      <c r="E1806" s="8"/>
      <c r="F1806" s="8"/>
      <c r="G1806" s="8"/>
      <c r="H1806" s="8"/>
      <c r="I1806" s="8"/>
      <c r="J1806" s="8"/>
      <c r="K1806" s="8"/>
      <c r="L1806" s="8"/>
      <c r="M1806" s="8"/>
      <c r="N1806" s="8"/>
      <c r="O1806" s="8"/>
      <c r="P1806" s="8"/>
      <c r="Q1806" s="8"/>
      <c r="R1806" s="8"/>
      <c r="S1806" s="8"/>
    </row>
    <row r="1807" spans="1:19" ht="18" customHeight="1" x14ac:dyDescent="0.3">
      <c r="A1807" s="8"/>
      <c r="B1807" s="8"/>
      <c r="C1807" s="8"/>
      <c r="D1807" s="8"/>
      <c r="E1807" s="8"/>
      <c r="F1807" s="8"/>
      <c r="G1807" s="8"/>
      <c r="H1807" s="8"/>
      <c r="I1807" s="8"/>
      <c r="J1807" s="8"/>
      <c r="K1807" s="8"/>
      <c r="L1807" s="8"/>
      <c r="M1807" s="8"/>
      <c r="N1807" s="8"/>
      <c r="O1807" s="8"/>
      <c r="P1807" s="8"/>
      <c r="Q1807" s="8"/>
      <c r="R1807" s="8"/>
      <c r="S1807" s="8"/>
    </row>
    <row r="1808" spans="1:19" ht="18" customHeight="1" x14ac:dyDescent="0.3">
      <c r="A1808" s="8"/>
      <c r="B1808" s="8"/>
      <c r="C1808" s="8"/>
      <c r="D1808" s="8"/>
      <c r="E1808" s="8"/>
      <c r="F1808" s="8"/>
      <c r="G1808" s="8"/>
      <c r="H1808" s="8"/>
      <c r="I1808" s="8"/>
      <c r="J1808" s="8"/>
      <c r="K1808" s="8"/>
      <c r="L1808" s="8"/>
      <c r="M1808" s="8"/>
      <c r="N1808" s="8"/>
      <c r="O1808" s="8"/>
      <c r="P1808" s="8"/>
      <c r="Q1808" s="8"/>
      <c r="R1808" s="8"/>
      <c r="S1808" s="8"/>
    </row>
    <row r="1809" spans="1:19" ht="18" customHeight="1" x14ac:dyDescent="0.3">
      <c r="A1809" s="8"/>
      <c r="B1809" s="8"/>
      <c r="C1809" s="8"/>
      <c r="D1809" s="8"/>
      <c r="E1809" s="8"/>
      <c r="F1809" s="8"/>
      <c r="G1809" s="8"/>
      <c r="H1809" s="8"/>
      <c r="I1809" s="8"/>
      <c r="J1809" s="8"/>
      <c r="K1809" s="8"/>
      <c r="L1809" s="8"/>
      <c r="M1809" s="8"/>
      <c r="N1809" s="8"/>
      <c r="O1809" s="8"/>
      <c r="P1809" s="8"/>
      <c r="Q1809" s="8"/>
      <c r="R1809" s="8"/>
      <c r="S1809" s="8"/>
    </row>
    <row r="1810" spans="1:19" ht="18" customHeight="1" x14ac:dyDescent="0.3">
      <c r="A1810" s="8"/>
      <c r="B1810" s="8"/>
      <c r="C1810" s="8"/>
      <c r="D1810" s="8"/>
      <c r="E1810" s="8"/>
      <c r="F1810" s="8"/>
      <c r="G1810" s="8"/>
      <c r="H1810" s="8"/>
      <c r="I1810" s="8"/>
      <c r="J1810" s="8"/>
      <c r="K1810" s="8"/>
      <c r="L1810" s="8"/>
      <c r="M1810" s="8"/>
      <c r="N1810" s="8"/>
      <c r="O1810" s="8"/>
      <c r="P1810" s="8"/>
      <c r="Q1810" s="8"/>
      <c r="R1810" s="8"/>
      <c r="S1810" s="8"/>
    </row>
    <row r="1811" spans="1:19" ht="18" customHeight="1" x14ac:dyDescent="0.3">
      <c r="A1811" s="8"/>
      <c r="B1811" s="8"/>
      <c r="C1811" s="8"/>
      <c r="D1811" s="8"/>
      <c r="E1811" s="8"/>
      <c r="F1811" s="8"/>
      <c r="G1811" s="8"/>
      <c r="H1811" s="8"/>
      <c r="I1811" s="8"/>
      <c r="J1811" s="8"/>
      <c r="K1811" s="8"/>
      <c r="L1811" s="8"/>
      <c r="M1811" s="8"/>
      <c r="N1811" s="8"/>
      <c r="O1811" s="8"/>
      <c r="P1811" s="8"/>
      <c r="Q1811" s="8"/>
      <c r="R1811" s="8"/>
      <c r="S1811" s="8"/>
    </row>
    <row r="1812" spans="1:19" ht="18" customHeight="1" x14ac:dyDescent="0.3">
      <c r="A1812" s="8"/>
      <c r="B1812" s="8"/>
      <c r="C1812" s="8"/>
      <c r="D1812" s="8"/>
      <c r="E1812" s="8"/>
      <c r="F1812" s="8"/>
      <c r="G1812" s="8"/>
      <c r="H1812" s="8"/>
      <c r="I1812" s="8"/>
      <c r="J1812" s="8"/>
      <c r="K1812" s="8"/>
      <c r="L1812" s="8"/>
      <c r="M1812" s="8"/>
      <c r="N1812" s="8"/>
      <c r="O1812" s="8"/>
      <c r="P1812" s="8"/>
      <c r="Q1812" s="8"/>
      <c r="R1812" s="8"/>
      <c r="S1812" s="8"/>
    </row>
    <row r="1813" spans="1:19" ht="18" customHeight="1" x14ac:dyDescent="0.3">
      <c r="A1813" s="8"/>
      <c r="B1813" s="8"/>
      <c r="C1813" s="8"/>
      <c r="D1813" s="8"/>
      <c r="E1813" s="8"/>
      <c r="F1813" s="8"/>
      <c r="G1813" s="8"/>
      <c r="H1813" s="8"/>
      <c r="I1813" s="8"/>
      <c r="J1813" s="8"/>
      <c r="K1813" s="8"/>
      <c r="L1813" s="8"/>
      <c r="M1813" s="8"/>
      <c r="N1813" s="8"/>
      <c r="O1813" s="8"/>
      <c r="P1813" s="8"/>
      <c r="Q1813" s="8"/>
      <c r="R1813" s="8"/>
      <c r="S1813" s="8"/>
    </row>
    <row r="1814" spans="1:19" ht="18" customHeight="1" x14ac:dyDescent="0.3">
      <c r="A1814" s="8"/>
      <c r="B1814" s="8"/>
      <c r="C1814" s="8"/>
      <c r="D1814" s="8"/>
      <c r="E1814" s="8"/>
      <c r="F1814" s="8"/>
      <c r="G1814" s="8"/>
      <c r="H1814" s="8"/>
      <c r="I1814" s="8"/>
      <c r="J1814" s="8"/>
      <c r="K1814" s="8"/>
      <c r="L1814" s="8"/>
      <c r="M1814" s="8"/>
      <c r="N1814" s="8"/>
      <c r="O1814" s="8"/>
      <c r="P1814" s="8"/>
      <c r="Q1814" s="8"/>
      <c r="R1814" s="8"/>
      <c r="S1814" s="8"/>
    </row>
    <row r="1815" spans="1:19" ht="18" customHeight="1" x14ac:dyDescent="0.3">
      <c r="A1815" s="8"/>
      <c r="B1815" s="8"/>
      <c r="C1815" s="8"/>
      <c r="D1815" s="8"/>
      <c r="E1815" s="8"/>
      <c r="F1815" s="8"/>
      <c r="G1815" s="8"/>
      <c r="H1815" s="8"/>
      <c r="I1815" s="8"/>
      <c r="J1815" s="8"/>
      <c r="K1815" s="8"/>
      <c r="L1815" s="8"/>
      <c r="M1815" s="8"/>
      <c r="N1815" s="8"/>
      <c r="O1815" s="8"/>
      <c r="P1815" s="8"/>
      <c r="Q1815" s="8"/>
      <c r="R1815" s="8"/>
      <c r="S1815" s="8"/>
    </row>
    <row r="1816" spans="1:19" ht="18" customHeight="1" x14ac:dyDescent="0.3">
      <c r="A1816" s="8"/>
      <c r="B1816" s="8"/>
      <c r="C1816" s="8"/>
      <c r="D1816" s="8"/>
      <c r="E1816" s="8"/>
      <c r="F1816" s="8"/>
      <c r="G1816" s="8"/>
      <c r="H1816" s="8"/>
      <c r="I1816" s="8"/>
      <c r="J1816" s="8"/>
      <c r="K1816" s="8"/>
      <c r="L1816" s="8"/>
      <c r="M1816" s="8"/>
      <c r="N1816" s="8"/>
      <c r="O1816" s="8"/>
      <c r="P1816" s="8"/>
      <c r="Q1816" s="8"/>
      <c r="R1816" s="8"/>
      <c r="S1816" s="8"/>
    </row>
    <row r="1817" spans="1:19" ht="18" customHeight="1" x14ac:dyDescent="0.3">
      <c r="A1817" s="8"/>
      <c r="B1817" s="8"/>
      <c r="C1817" s="8"/>
      <c r="D1817" s="8"/>
      <c r="E1817" s="8"/>
      <c r="F1817" s="8"/>
      <c r="G1817" s="8"/>
      <c r="H1817" s="8"/>
      <c r="I1817" s="8"/>
      <c r="J1817" s="8"/>
      <c r="K1817" s="8"/>
      <c r="L1817" s="8"/>
      <c r="M1817" s="8"/>
      <c r="N1817" s="8"/>
      <c r="O1817" s="8"/>
      <c r="P1817" s="8"/>
      <c r="Q1817" s="8"/>
      <c r="R1817" s="8"/>
      <c r="S1817" s="8"/>
    </row>
    <row r="1818" spans="1:19" ht="18" customHeight="1" x14ac:dyDescent="0.3">
      <c r="A1818" s="8"/>
      <c r="B1818" s="8"/>
      <c r="C1818" s="8"/>
      <c r="D1818" s="8"/>
      <c r="E1818" s="8"/>
      <c r="F1818" s="8"/>
      <c r="G1818" s="8"/>
      <c r="H1818" s="8"/>
      <c r="I1818" s="8"/>
      <c r="J1818" s="8"/>
      <c r="K1818" s="8"/>
      <c r="L1818" s="8"/>
      <c r="M1818" s="8"/>
      <c r="N1818" s="8"/>
      <c r="O1818" s="8"/>
      <c r="P1818" s="8"/>
      <c r="Q1818" s="8"/>
      <c r="R1818" s="8"/>
      <c r="S1818" s="8"/>
    </row>
    <row r="1819" spans="1:19" ht="18" customHeight="1" x14ac:dyDescent="0.3">
      <c r="A1819" s="8"/>
      <c r="B1819" s="8"/>
      <c r="C1819" s="8"/>
      <c r="D1819" s="8"/>
      <c r="E1819" s="8"/>
      <c r="F1819" s="8"/>
      <c r="G1819" s="8"/>
      <c r="H1819" s="8"/>
      <c r="I1819" s="8"/>
      <c r="J1819" s="8"/>
      <c r="K1819" s="8"/>
      <c r="L1819" s="8"/>
      <c r="M1819" s="8"/>
      <c r="N1819" s="8"/>
      <c r="O1819" s="8"/>
      <c r="P1819" s="8"/>
      <c r="Q1819" s="8"/>
      <c r="R1819" s="8"/>
      <c r="S1819" s="8"/>
    </row>
    <row r="1820" spans="1:19" ht="18" customHeight="1" x14ac:dyDescent="0.3">
      <c r="A1820" s="8"/>
      <c r="B1820" s="8"/>
      <c r="C1820" s="8"/>
      <c r="D1820" s="8"/>
      <c r="E1820" s="8"/>
      <c r="F1820" s="8"/>
      <c r="G1820" s="8"/>
      <c r="H1820" s="8"/>
      <c r="I1820" s="8"/>
      <c r="J1820" s="8"/>
      <c r="K1820" s="8"/>
      <c r="L1820" s="8"/>
      <c r="M1820" s="8"/>
      <c r="N1820" s="8"/>
      <c r="O1820" s="8"/>
      <c r="P1820" s="8"/>
      <c r="Q1820" s="8"/>
      <c r="R1820" s="8"/>
      <c r="S1820" s="8"/>
    </row>
    <row r="1821" spans="1:19" ht="18" customHeight="1" x14ac:dyDescent="0.3">
      <c r="A1821" s="8"/>
      <c r="B1821" s="8"/>
      <c r="C1821" s="8"/>
      <c r="D1821" s="8"/>
      <c r="E1821" s="8"/>
      <c r="F1821" s="8"/>
      <c r="G1821" s="8"/>
      <c r="H1821" s="8"/>
      <c r="I1821" s="8"/>
      <c r="J1821" s="8"/>
      <c r="K1821" s="8"/>
      <c r="L1821" s="8"/>
      <c r="M1821" s="8"/>
      <c r="N1821" s="8"/>
      <c r="O1821" s="8"/>
      <c r="P1821" s="8"/>
      <c r="Q1821" s="8"/>
      <c r="R1821" s="8"/>
      <c r="S1821" s="8"/>
    </row>
    <row r="1822" spans="1:19" ht="18" customHeight="1" x14ac:dyDescent="0.3">
      <c r="A1822" s="8"/>
      <c r="B1822" s="8"/>
      <c r="C1822" s="8"/>
      <c r="D1822" s="8"/>
      <c r="E1822" s="8"/>
      <c r="F1822" s="8"/>
      <c r="G1822" s="8"/>
      <c r="H1822" s="8"/>
      <c r="I1822" s="8"/>
      <c r="J1822" s="8"/>
      <c r="K1822" s="8"/>
      <c r="L1822" s="8"/>
      <c r="M1822" s="8"/>
      <c r="N1822" s="8"/>
      <c r="O1822" s="8"/>
      <c r="P1822" s="8"/>
      <c r="Q1822" s="8"/>
      <c r="R1822" s="8"/>
      <c r="S1822" s="8"/>
    </row>
    <row r="1823" spans="1:19" ht="18" customHeight="1" x14ac:dyDescent="0.3">
      <c r="A1823" s="8"/>
      <c r="B1823" s="8"/>
      <c r="C1823" s="8"/>
      <c r="D1823" s="8"/>
      <c r="E1823" s="8"/>
      <c r="F1823" s="8"/>
      <c r="G1823" s="8"/>
      <c r="H1823" s="8"/>
      <c r="I1823" s="8"/>
      <c r="J1823" s="8"/>
      <c r="K1823" s="8"/>
      <c r="L1823" s="8"/>
      <c r="M1823" s="8"/>
      <c r="N1823" s="8"/>
      <c r="O1823" s="8"/>
      <c r="P1823" s="8"/>
      <c r="Q1823" s="8"/>
      <c r="R1823" s="8"/>
      <c r="S1823" s="8"/>
    </row>
    <row r="1824" spans="1:19" ht="18" customHeight="1" x14ac:dyDescent="0.3">
      <c r="A1824" s="8"/>
      <c r="B1824" s="8"/>
      <c r="C1824" s="8"/>
      <c r="D1824" s="8"/>
      <c r="E1824" s="8"/>
      <c r="F1824" s="8"/>
      <c r="G1824" s="8"/>
      <c r="H1824" s="8"/>
      <c r="I1824" s="8"/>
      <c r="J1824" s="8"/>
      <c r="K1824" s="8"/>
      <c r="L1824" s="8"/>
      <c r="M1824" s="8"/>
      <c r="N1824" s="8"/>
      <c r="O1824" s="8"/>
      <c r="P1824" s="8"/>
      <c r="Q1824" s="8"/>
      <c r="R1824" s="8"/>
      <c r="S1824" s="8"/>
    </row>
    <row r="1825" spans="1:19" ht="18" customHeight="1" x14ac:dyDescent="0.3">
      <c r="A1825" s="8"/>
      <c r="B1825" s="8"/>
      <c r="C1825" s="8"/>
      <c r="D1825" s="8"/>
      <c r="E1825" s="8"/>
      <c r="F1825" s="8"/>
      <c r="G1825" s="8"/>
      <c r="H1825" s="8"/>
      <c r="I1825" s="8"/>
      <c r="J1825" s="8"/>
      <c r="K1825" s="8"/>
      <c r="L1825" s="8"/>
      <c r="M1825" s="8"/>
      <c r="N1825" s="8"/>
      <c r="O1825" s="8"/>
      <c r="P1825" s="8"/>
      <c r="Q1825" s="8"/>
      <c r="R1825" s="8"/>
      <c r="S1825" s="8"/>
    </row>
    <row r="1826" spans="1:19" ht="18" customHeight="1" x14ac:dyDescent="0.3">
      <c r="A1826" s="8"/>
      <c r="B1826" s="8"/>
      <c r="C1826" s="8"/>
      <c r="D1826" s="8"/>
      <c r="E1826" s="8"/>
      <c r="F1826" s="8"/>
      <c r="G1826" s="8"/>
      <c r="H1826" s="8"/>
      <c r="I1826" s="8"/>
      <c r="J1826" s="8"/>
      <c r="K1826" s="8"/>
      <c r="L1826" s="8"/>
      <c r="M1826" s="8"/>
      <c r="N1826" s="8"/>
      <c r="O1826" s="8"/>
      <c r="P1826" s="8"/>
      <c r="Q1826" s="8"/>
      <c r="R1826" s="8"/>
      <c r="S1826" s="8"/>
    </row>
    <row r="1827" spans="1:19" ht="18" customHeight="1" x14ac:dyDescent="0.3">
      <c r="A1827" s="8"/>
      <c r="B1827" s="8"/>
      <c r="C1827" s="8"/>
      <c r="D1827" s="8"/>
      <c r="E1827" s="8"/>
      <c r="F1827" s="8"/>
      <c r="G1827" s="8"/>
      <c r="H1827" s="8"/>
      <c r="I1827" s="8"/>
      <c r="J1827" s="8"/>
      <c r="K1827" s="8"/>
      <c r="L1827" s="8"/>
      <c r="M1827" s="8"/>
      <c r="N1827" s="8"/>
      <c r="O1827" s="8"/>
      <c r="P1827" s="8"/>
      <c r="Q1827" s="8"/>
      <c r="R1827" s="8"/>
      <c r="S1827" s="8"/>
    </row>
    <row r="1828" spans="1:19" ht="18" customHeight="1" x14ac:dyDescent="0.3">
      <c r="A1828" s="8"/>
      <c r="B1828" s="8"/>
      <c r="C1828" s="8"/>
      <c r="D1828" s="8"/>
      <c r="E1828" s="8"/>
      <c r="F1828" s="8"/>
      <c r="G1828" s="8"/>
      <c r="H1828" s="8"/>
      <c r="I1828" s="8"/>
      <c r="J1828" s="8"/>
      <c r="K1828" s="8"/>
      <c r="L1828" s="8"/>
      <c r="M1828" s="8"/>
      <c r="N1828" s="8"/>
      <c r="O1828" s="8"/>
      <c r="P1828" s="8"/>
      <c r="Q1828" s="8"/>
      <c r="R1828" s="8"/>
      <c r="S1828" s="8"/>
    </row>
    <row r="1829" spans="1:19" ht="18" customHeight="1" x14ac:dyDescent="0.3">
      <c r="A1829" s="8"/>
      <c r="B1829" s="8"/>
      <c r="C1829" s="8"/>
      <c r="D1829" s="8"/>
      <c r="E1829" s="8"/>
      <c r="F1829" s="8"/>
      <c r="G1829" s="8"/>
      <c r="H1829" s="8"/>
      <c r="I1829" s="8"/>
      <c r="J1829" s="8"/>
      <c r="K1829" s="8"/>
      <c r="L1829" s="8"/>
      <c r="M1829" s="8"/>
      <c r="N1829" s="8"/>
      <c r="O1829" s="8"/>
      <c r="P1829" s="8"/>
      <c r="Q1829" s="8"/>
      <c r="R1829" s="8"/>
      <c r="S1829" s="8"/>
    </row>
    <row r="1830" spans="1:19" ht="18" customHeight="1" x14ac:dyDescent="0.3">
      <c r="A1830" s="8"/>
      <c r="B1830" s="8"/>
      <c r="C1830" s="8"/>
      <c r="D1830" s="8"/>
      <c r="E1830" s="8"/>
      <c r="F1830" s="8"/>
      <c r="G1830" s="8"/>
      <c r="H1830" s="8"/>
      <c r="I1830" s="8"/>
      <c r="J1830" s="8"/>
      <c r="K1830" s="8"/>
      <c r="L1830" s="8"/>
      <c r="M1830" s="8"/>
      <c r="N1830" s="8"/>
      <c r="O1830" s="8"/>
      <c r="P1830" s="8"/>
      <c r="Q1830" s="8"/>
      <c r="R1830" s="8"/>
      <c r="S1830" s="8"/>
    </row>
    <row r="1831" spans="1:19" ht="18" customHeight="1" x14ac:dyDescent="0.3">
      <c r="A1831" s="8"/>
      <c r="B1831" s="8"/>
      <c r="C1831" s="8"/>
      <c r="D1831" s="8"/>
      <c r="E1831" s="8"/>
      <c r="F1831" s="8"/>
      <c r="G1831" s="8"/>
      <c r="H1831" s="8"/>
      <c r="I1831" s="8"/>
      <c r="J1831" s="8"/>
      <c r="K1831" s="8"/>
      <c r="L1831" s="8"/>
      <c r="M1831" s="8"/>
      <c r="N1831" s="8"/>
      <c r="O1831" s="8"/>
      <c r="P1831" s="8"/>
      <c r="Q1831" s="8"/>
      <c r="R1831" s="8"/>
      <c r="S1831" s="8"/>
    </row>
    <row r="1832" spans="1:19" ht="18" customHeight="1" x14ac:dyDescent="0.3">
      <c r="A1832" s="8"/>
      <c r="B1832" s="8"/>
      <c r="C1832" s="8"/>
      <c r="D1832" s="8"/>
      <c r="E1832" s="8"/>
      <c r="F1832" s="8"/>
      <c r="G1832" s="8"/>
      <c r="H1832" s="8"/>
      <c r="I1832" s="8"/>
      <c r="J1832" s="8"/>
      <c r="K1832" s="8"/>
      <c r="L1832" s="8"/>
      <c r="M1832" s="8"/>
      <c r="N1832" s="8"/>
      <c r="O1832" s="8"/>
      <c r="P1832" s="8"/>
      <c r="Q1832" s="8"/>
      <c r="R1832" s="8"/>
      <c r="S1832" s="8"/>
    </row>
    <row r="1833" spans="1:19" ht="18" customHeight="1" x14ac:dyDescent="0.3">
      <c r="A1833" s="8"/>
      <c r="B1833" s="8"/>
      <c r="C1833" s="8"/>
      <c r="D1833" s="8"/>
      <c r="E1833" s="8"/>
      <c r="F1833" s="8"/>
      <c r="G1833" s="8"/>
      <c r="H1833" s="8"/>
      <c r="I1833" s="8"/>
      <c r="J1833" s="8"/>
      <c r="K1833" s="8"/>
      <c r="L1833" s="8"/>
      <c r="M1833" s="8"/>
      <c r="N1833" s="8"/>
      <c r="O1833" s="8"/>
      <c r="P1833" s="8"/>
      <c r="Q1833" s="8"/>
      <c r="R1833" s="8"/>
      <c r="S1833" s="8"/>
    </row>
    <row r="1834" spans="1:19" ht="18" customHeight="1" x14ac:dyDescent="0.3">
      <c r="A1834" s="8"/>
      <c r="B1834" s="8"/>
      <c r="C1834" s="8"/>
      <c r="D1834" s="8"/>
      <c r="E1834" s="8"/>
      <c r="F1834" s="8"/>
      <c r="G1834" s="8"/>
      <c r="H1834" s="8"/>
      <c r="I1834" s="8"/>
      <c r="J1834" s="8"/>
      <c r="K1834" s="8"/>
      <c r="L1834" s="8"/>
      <c r="M1834" s="8"/>
      <c r="N1834" s="8"/>
      <c r="O1834" s="8"/>
      <c r="P1834" s="8"/>
      <c r="Q1834" s="8"/>
      <c r="R1834" s="8"/>
      <c r="S1834" s="8"/>
    </row>
    <row r="1835" spans="1:19" ht="18" customHeight="1" x14ac:dyDescent="0.3">
      <c r="A1835" s="8"/>
      <c r="B1835" s="8"/>
      <c r="C1835" s="8"/>
      <c r="D1835" s="8"/>
      <c r="E1835" s="8"/>
      <c r="F1835" s="8"/>
      <c r="G1835" s="8"/>
      <c r="H1835" s="8"/>
      <c r="I1835" s="8"/>
      <c r="J1835" s="8"/>
      <c r="K1835" s="8"/>
      <c r="L1835" s="8"/>
      <c r="M1835" s="8"/>
      <c r="N1835" s="8"/>
      <c r="O1835" s="8"/>
      <c r="P1835" s="8"/>
      <c r="Q1835" s="8"/>
      <c r="R1835" s="8"/>
      <c r="S1835" s="8"/>
    </row>
    <row r="1836" spans="1:19" ht="18" customHeight="1" x14ac:dyDescent="0.3">
      <c r="A1836" s="8"/>
      <c r="B1836" s="8"/>
      <c r="C1836" s="8"/>
      <c r="D1836" s="8"/>
      <c r="E1836" s="8"/>
      <c r="F1836" s="8"/>
      <c r="G1836" s="8"/>
      <c r="H1836" s="8"/>
      <c r="I1836" s="8"/>
      <c r="J1836" s="8"/>
      <c r="K1836" s="8"/>
      <c r="L1836" s="8"/>
      <c r="M1836" s="8"/>
      <c r="N1836" s="8"/>
      <c r="O1836" s="8"/>
      <c r="P1836" s="8"/>
      <c r="Q1836" s="8"/>
      <c r="R1836" s="8"/>
      <c r="S1836" s="8"/>
    </row>
    <row r="1837" spans="1:19" ht="18" customHeight="1" x14ac:dyDescent="0.3">
      <c r="A1837" s="8"/>
      <c r="B1837" s="8"/>
      <c r="C1837" s="8"/>
      <c r="D1837" s="8"/>
      <c r="E1837" s="8"/>
      <c r="F1837" s="8"/>
      <c r="G1837" s="8"/>
      <c r="H1837" s="8"/>
      <c r="I1837" s="8"/>
      <c r="J1837" s="8"/>
      <c r="K1837" s="8"/>
      <c r="L1837" s="8"/>
      <c r="M1837" s="8"/>
      <c r="N1837" s="8"/>
      <c r="O1837" s="8"/>
      <c r="P1837" s="8"/>
      <c r="Q1837" s="8"/>
      <c r="R1837" s="8"/>
      <c r="S1837" s="8"/>
    </row>
    <row r="1838" spans="1:19" ht="18" customHeight="1" x14ac:dyDescent="0.3">
      <c r="A1838" s="8"/>
      <c r="B1838" s="8"/>
      <c r="C1838" s="8"/>
      <c r="D1838" s="8"/>
      <c r="E1838" s="8"/>
      <c r="F1838" s="8"/>
      <c r="G1838" s="8"/>
      <c r="H1838" s="8"/>
      <c r="I1838" s="8"/>
      <c r="J1838" s="8"/>
      <c r="K1838" s="8"/>
      <c r="L1838" s="8"/>
      <c r="M1838" s="8"/>
      <c r="N1838" s="8"/>
      <c r="O1838" s="8"/>
      <c r="P1838" s="8"/>
      <c r="Q1838" s="8"/>
      <c r="R1838" s="8"/>
      <c r="S1838" s="8"/>
    </row>
    <row r="1839" spans="1:19" ht="18" customHeight="1" x14ac:dyDescent="0.3">
      <c r="A1839" s="8"/>
      <c r="B1839" s="8"/>
      <c r="C1839" s="8"/>
      <c r="D1839" s="8"/>
      <c r="E1839" s="8"/>
      <c r="F1839" s="8"/>
      <c r="G1839" s="8"/>
      <c r="H1839" s="8"/>
      <c r="I1839" s="8"/>
      <c r="J1839" s="8"/>
      <c r="K1839" s="8"/>
      <c r="L1839" s="8"/>
      <c r="M1839" s="8"/>
      <c r="N1839" s="8"/>
      <c r="O1839" s="8"/>
      <c r="P1839" s="8"/>
      <c r="Q1839" s="8"/>
      <c r="R1839" s="8"/>
      <c r="S1839" s="8"/>
    </row>
    <row r="1840" spans="1:19" ht="18" customHeight="1" x14ac:dyDescent="0.3">
      <c r="A1840" s="8"/>
      <c r="B1840" s="8"/>
      <c r="C1840" s="8"/>
      <c r="D1840" s="8"/>
      <c r="E1840" s="8"/>
      <c r="F1840" s="8"/>
      <c r="G1840" s="8"/>
      <c r="H1840" s="8"/>
      <c r="I1840" s="8"/>
      <c r="J1840" s="8"/>
      <c r="K1840" s="8"/>
      <c r="L1840" s="8"/>
      <c r="M1840" s="8"/>
      <c r="N1840" s="8"/>
      <c r="O1840" s="8"/>
      <c r="P1840" s="8"/>
      <c r="Q1840" s="8"/>
      <c r="R1840" s="8"/>
      <c r="S1840" s="8"/>
    </row>
    <row r="1841" spans="1:19" ht="18" customHeight="1" x14ac:dyDescent="0.3">
      <c r="A1841" s="8"/>
      <c r="B1841" s="8"/>
      <c r="C1841" s="8"/>
      <c r="D1841" s="8"/>
      <c r="E1841" s="8"/>
      <c r="F1841" s="8"/>
      <c r="G1841" s="8"/>
      <c r="H1841" s="8"/>
      <c r="I1841" s="8"/>
      <c r="J1841" s="8"/>
      <c r="K1841" s="8"/>
      <c r="L1841" s="8"/>
      <c r="M1841" s="8"/>
      <c r="N1841" s="8"/>
      <c r="O1841" s="8"/>
      <c r="P1841" s="8"/>
      <c r="Q1841" s="8"/>
      <c r="R1841" s="8"/>
      <c r="S1841" s="8"/>
    </row>
    <row r="1842" spans="1:19" ht="18" customHeight="1" x14ac:dyDescent="0.3">
      <c r="A1842" s="8"/>
      <c r="B1842" s="8"/>
      <c r="C1842" s="8"/>
      <c r="D1842" s="8"/>
      <c r="E1842" s="8"/>
      <c r="F1842" s="8"/>
      <c r="G1842" s="8"/>
      <c r="H1842" s="8"/>
      <c r="I1842" s="8"/>
      <c r="J1842" s="8"/>
      <c r="K1842" s="8"/>
      <c r="L1842" s="8"/>
      <c r="M1842" s="8"/>
      <c r="N1842" s="8"/>
      <c r="O1842" s="8"/>
      <c r="P1842" s="8"/>
      <c r="Q1842" s="8"/>
      <c r="R1842" s="8"/>
      <c r="S1842" s="8"/>
    </row>
    <row r="1843" spans="1:19" ht="18" customHeight="1" x14ac:dyDescent="0.3">
      <c r="A1843" s="8"/>
      <c r="B1843" s="8"/>
      <c r="C1843" s="8"/>
      <c r="D1843" s="8"/>
      <c r="E1843" s="8"/>
      <c r="F1843" s="8"/>
      <c r="G1843" s="8"/>
      <c r="H1843" s="8"/>
      <c r="I1843" s="8"/>
      <c r="J1843" s="8"/>
      <c r="K1843" s="8"/>
      <c r="L1843" s="8"/>
      <c r="M1843" s="8"/>
      <c r="N1843" s="8"/>
      <c r="O1843" s="8"/>
      <c r="P1843" s="8"/>
      <c r="Q1843" s="8"/>
      <c r="R1843" s="8"/>
      <c r="S1843" s="8"/>
    </row>
    <row r="1844" spans="1:19" ht="18" customHeight="1" x14ac:dyDescent="0.3">
      <c r="A1844" s="8"/>
      <c r="B1844" s="8"/>
      <c r="C1844" s="8"/>
      <c r="D1844" s="8"/>
      <c r="E1844" s="8"/>
      <c r="F1844" s="8"/>
      <c r="G1844" s="8"/>
      <c r="H1844" s="8"/>
      <c r="I1844" s="8"/>
      <c r="J1844" s="8"/>
      <c r="K1844" s="8"/>
      <c r="L1844" s="8"/>
      <c r="M1844" s="8"/>
      <c r="N1844" s="8"/>
      <c r="O1844" s="8"/>
      <c r="P1844" s="8"/>
      <c r="Q1844" s="8"/>
      <c r="R1844" s="8"/>
      <c r="S1844" s="8"/>
    </row>
    <row r="1845" spans="1:19" ht="18" customHeight="1" x14ac:dyDescent="0.3">
      <c r="A1845" s="8"/>
      <c r="B1845" s="8"/>
      <c r="C1845" s="8"/>
      <c r="D1845" s="8"/>
      <c r="E1845" s="8"/>
      <c r="F1845" s="8"/>
      <c r="G1845" s="8"/>
      <c r="H1845" s="8"/>
      <c r="I1845" s="8"/>
      <c r="J1845" s="8"/>
      <c r="K1845" s="8"/>
      <c r="L1845" s="8"/>
      <c r="M1845" s="8"/>
      <c r="N1845" s="8"/>
      <c r="O1845" s="8"/>
      <c r="P1845" s="8"/>
      <c r="Q1845" s="8"/>
      <c r="R1845" s="8"/>
      <c r="S1845" s="8"/>
    </row>
    <row r="1846" spans="1:19" ht="18" customHeight="1" x14ac:dyDescent="0.3">
      <c r="A1846" s="8"/>
      <c r="B1846" s="8"/>
      <c r="C1846" s="8"/>
      <c r="D1846" s="8"/>
      <c r="E1846" s="8"/>
      <c r="F1846" s="8"/>
      <c r="G1846" s="8"/>
      <c r="H1846" s="8"/>
      <c r="I1846" s="8"/>
      <c r="J1846" s="8"/>
      <c r="K1846" s="8"/>
      <c r="L1846" s="8"/>
      <c r="M1846" s="8"/>
      <c r="N1846" s="8"/>
      <c r="O1846" s="8"/>
      <c r="P1846" s="8"/>
      <c r="Q1846" s="8"/>
      <c r="R1846" s="8"/>
      <c r="S1846" s="8"/>
    </row>
    <row r="1847" spans="1:19" ht="18" customHeight="1" x14ac:dyDescent="0.3">
      <c r="A1847" s="8"/>
      <c r="B1847" s="8"/>
      <c r="C1847" s="8"/>
      <c r="D1847" s="8"/>
      <c r="E1847" s="8"/>
      <c r="F1847" s="8"/>
      <c r="G1847" s="8"/>
      <c r="H1847" s="8"/>
      <c r="I1847" s="8"/>
      <c r="J1847" s="8"/>
      <c r="K1847" s="8"/>
      <c r="L1847" s="8"/>
      <c r="M1847" s="8"/>
      <c r="N1847" s="8"/>
      <c r="O1847" s="8"/>
      <c r="P1847" s="8"/>
      <c r="Q1847" s="8"/>
      <c r="R1847" s="8"/>
      <c r="S1847" s="8"/>
    </row>
    <row r="1848" spans="1:19" ht="18" customHeight="1" x14ac:dyDescent="0.3">
      <c r="A1848" s="8"/>
      <c r="B1848" s="8"/>
      <c r="C1848" s="8"/>
      <c r="D1848" s="8"/>
      <c r="E1848" s="8"/>
      <c r="F1848" s="8"/>
      <c r="G1848" s="8"/>
      <c r="H1848" s="8"/>
      <c r="I1848" s="8"/>
      <c r="J1848" s="8"/>
      <c r="K1848" s="8"/>
      <c r="L1848" s="8"/>
      <c r="M1848" s="8"/>
      <c r="N1848" s="8"/>
      <c r="O1848" s="8"/>
      <c r="P1848" s="8"/>
      <c r="Q1848" s="8"/>
      <c r="R1848" s="8"/>
      <c r="S1848" s="8"/>
    </row>
    <row r="1849" spans="1:19" ht="18" customHeight="1" x14ac:dyDescent="0.3">
      <c r="A1849" s="8"/>
      <c r="B1849" s="8"/>
      <c r="C1849" s="8"/>
      <c r="D1849" s="8"/>
      <c r="E1849" s="8"/>
      <c r="F1849" s="8"/>
      <c r="G1849" s="8"/>
      <c r="H1849" s="8"/>
      <c r="I1849" s="8"/>
      <c r="J1849" s="8"/>
      <c r="K1849" s="8"/>
      <c r="L1849" s="8"/>
      <c r="M1849" s="8"/>
      <c r="N1849" s="8"/>
      <c r="O1849" s="8"/>
      <c r="P1849" s="8"/>
      <c r="Q1849" s="8"/>
      <c r="R1849" s="8"/>
      <c r="S1849" s="8"/>
    </row>
    <row r="1850" spans="1:19" ht="18" customHeight="1" x14ac:dyDescent="0.3">
      <c r="A1850" s="8"/>
      <c r="B1850" s="8"/>
      <c r="C1850" s="8"/>
      <c r="D1850" s="8"/>
      <c r="E1850" s="8"/>
      <c r="F1850" s="8"/>
      <c r="G1850" s="8"/>
      <c r="H1850" s="8"/>
      <c r="I1850" s="8"/>
      <c r="J1850" s="8"/>
      <c r="K1850" s="8"/>
      <c r="L1850" s="8"/>
      <c r="M1850" s="8"/>
      <c r="N1850" s="8"/>
      <c r="O1850" s="8"/>
      <c r="P1850" s="8"/>
      <c r="Q1850" s="8"/>
      <c r="R1850" s="8"/>
      <c r="S1850" s="8"/>
    </row>
    <row r="1851" spans="1:19" ht="18" customHeight="1" x14ac:dyDescent="0.3">
      <c r="A1851" s="8"/>
      <c r="B1851" s="8"/>
      <c r="C1851" s="8"/>
      <c r="D1851" s="8"/>
      <c r="E1851" s="8"/>
      <c r="F1851" s="8"/>
      <c r="G1851" s="8"/>
      <c r="H1851" s="8"/>
      <c r="I1851" s="8"/>
      <c r="J1851" s="8"/>
      <c r="K1851" s="8"/>
      <c r="L1851" s="8"/>
      <c r="M1851" s="8"/>
      <c r="N1851" s="8"/>
      <c r="O1851" s="8"/>
      <c r="P1851" s="8"/>
      <c r="Q1851" s="8"/>
      <c r="R1851" s="8"/>
      <c r="S1851" s="8"/>
    </row>
    <row r="1852" spans="1:19" ht="18" customHeight="1" x14ac:dyDescent="0.3">
      <c r="A1852" s="8"/>
      <c r="B1852" s="8"/>
      <c r="C1852" s="8"/>
      <c r="D1852" s="8"/>
      <c r="E1852" s="8"/>
      <c r="F1852" s="8"/>
      <c r="G1852" s="8"/>
      <c r="H1852" s="8"/>
      <c r="I1852" s="8"/>
      <c r="J1852" s="8"/>
      <c r="K1852" s="8"/>
      <c r="L1852" s="8"/>
      <c r="M1852" s="8"/>
      <c r="N1852" s="8"/>
      <c r="O1852" s="8"/>
      <c r="P1852" s="8"/>
      <c r="Q1852" s="8"/>
      <c r="R1852" s="8"/>
      <c r="S1852" s="8"/>
    </row>
    <row r="1853" spans="1:19" ht="18" customHeight="1" x14ac:dyDescent="0.3">
      <c r="A1853" s="8"/>
      <c r="B1853" s="8"/>
      <c r="C1853" s="8"/>
      <c r="D1853" s="8"/>
      <c r="E1853" s="8"/>
      <c r="F1853" s="8"/>
      <c r="G1853" s="8"/>
      <c r="H1853" s="8"/>
      <c r="I1853" s="8"/>
      <c r="J1853" s="8"/>
      <c r="K1853" s="8"/>
      <c r="L1853" s="8"/>
      <c r="M1853" s="8"/>
      <c r="N1853" s="8"/>
      <c r="O1853" s="8"/>
      <c r="P1853" s="8"/>
      <c r="Q1853" s="8"/>
      <c r="R1853" s="8"/>
      <c r="S1853" s="8"/>
    </row>
    <row r="1854" spans="1:19" ht="18" customHeight="1" x14ac:dyDescent="0.3">
      <c r="A1854" s="8"/>
      <c r="B1854" s="8"/>
      <c r="C1854" s="8"/>
      <c r="D1854" s="8"/>
      <c r="E1854" s="8"/>
      <c r="F1854" s="8"/>
      <c r="G1854" s="8"/>
      <c r="H1854" s="8"/>
      <c r="I1854" s="8"/>
      <c r="J1854" s="8"/>
      <c r="K1854" s="8"/>
      <c r="L1854" s="8"/>
      <c r="M1854" s="8"/>
      <c r="N1854" s="8"/>
      <c r="O1854" s="8"/>
      <c r="P1854" s="8"/>
      <c r="Q1854" s="8"/>
      <c r="R1854" s="8"/>
      <c r="S1854" s="8"/>
    </row>
    <row r="1855" spans="1:19" ht="18" customHeight="1" x14ac:dyDescent="0.3">
      <c r="A1855" s="8"/>
      <c r="B1855" s="8"/>
      <c r="C1855" s="8"/>
      <c r="D1855" s="8"/>
      <c r="E1855" s="8"/>
      <c r="F1855" s="8"/>
      <c r="G1855" s="8"/>
      <c r="H1855" s="8"/>
      <c r="I1855" s="8"/>
      <c r="J1855" s="8"/>
      <c r="K1855" s="8"/>
      <c r="L1855" s="8"/>
      <c r="M1855" s="8"/>
      <c r="N1855" s="8"/>
      <c r="O1855" s="8"/>
      <c r="P1855" s="8"/>
      <c r="Q1855" s="8"/>
      <c r="R1855" s="8"/>
      <c r="S1855" s="8"/>
    </row>
    <row r="1856" spans="1:19" ht="18" customHeight="1" x14ac:dyDescent="0.3">
      <c r="A1856" s="8"/>
      <c r="B1856" s="8"/>
      <c r="C1856" s="8"/>
      <c r="D1856" s="8"/>
      <c r="E1856" s="8"/>
      <c r="F1856" s="8"/>
      <c r="G1856" s="8"/>
      <c r="H1856" s="8"/>
      <c r="I1856" s="8"/>
      <c r="J1856" s="8"/>
      <c r="K1856" s="8"/>
      <c r="L1856" s="8"/>
      <c r="M1856" s="8"/>
      <c r="N1856" s="8"/>
      <c r="O1856" s="8"/>
      <c r="P1856" s="8"/>
      <c r="Q1856" s="8"/>
      <c r="R1856" s="8"/>
      <c r="S1856" s="8"/>
    </row>
    <row r="1857" spans="1:19" ht="18" customHeight="1" x14ac:dyDescent="0.3">
      <c r="A1857" s="8"/>
      <c r="B1857" s="8"/>
      <c r="C1857" s="8"/>
      <c r="D1857" s="8"/>
      <c r="E1857" s="8"/>
      <c r="F1857" s="8"/>
      <c r="G1857" s="8"/>
      <c r="H1857" s="8"/>
      <c r="I1857" s="8"/>
      <c r="J1857" s="8"/>
      <c r="K1857" s="8"/>
      <c r="L1857" s="8"/>
      <c r="M1857" s="8"/>
      <c r="N1857" s="8"/>
      <c r="O1857" s="8"/>
      <c r="P1857" s="8"/>
      <c r="Q1857" s="8"/>
      <c r="R1857" s="8"/>
      <c r="S1857" s="8"/>
    </row>
    <row r="1858" spans="1:19" ht="18" customHeight="1" x14ac:dyDescent="0.3">
      <c r="A1858" s="8"/>
      <c r="B1858" s="8"/>
      <c r="C1858" s="8"/>
      <c r="D1858" s="8"/>
      <c r="E1858" s="8"/>
      <c r="F1858" s="8"/>
      <c r="G1858" s="8"/>
      <c r="H1858" s="8"/>
      <c r="I1858" s="8"/>
      <c r="J1858" s="8"/>
      <c r="K1858" s="8"/>
      <c r="L1858" s="8"/>
      <c r="M1858" s="8"/>
      <c r="N1858" s="8"/>
      <c r="O1858" s="8"/>
      <c r="P1858" s="8"/>
      <c r="Q1858" s="8"/>
      <c r="R1858" s="8"/>
      <c r="S1858" s="8"/>
    </row>
    <row r="1859" spans="1:19" ht="18" customHeight="1" x14ac:dyDescent="0.3">
      <c r="A1859" s="8"/>
      <c r="B1859" s="8"/>
      <c r="C1859" s="8"/>
      <c r="D1859" s="8"/>
      <c r="E1859" s="8"/>
      <c r="F1859" s="8"/>
      <c r="G1859" s="8"/>
      <c r="H1859" s="8"/>
      <c r="I1859" s="8"/>
      <c r="J1859" s="8"/>
      <c r="K1859" s="8"/>
      <c r="L1859" s="8"/>
      <c r="M1859" s="8"/>
      <c r="N1859" s="8"/>
      <c r="O1859" s="8"/>
      <c r="P1859" s="8"/>
      <c r="Q1859" s="8"/>
      <c r="R1859" s="8"/>
      <c r="S1859" s="8"/>
    </row>
    <row r="1860" spans="1:19" ht="18" customHeight="1" x14ac:dyDescent="0.3">
      <c r="A1860" s="8"/>
      <c r="B1860" s="8"/>
      <c r="C1860" s="8"/>
      <c r="D1860" s="8"/>
      <c r="E1860" s="8"/>
      <c r="F1860" s="8"/>
      <c r="G1860" s="8"/>
      <c r="H1860" s="8"/>
      <c r="I1860" s="8"/>
      <c r="J1860" s="8"/>
      <c r="K1860" s="8"/>
      <c r="L1860" s="8"/>
      <c r="M1860" s="8"/>
      <c r="N1860" s="8"/>
      <c r="O1860" s="8"/>
      <c r="P1860" s="8"/>
      <c r="Q1860" s="8"/>
      <c r="R1860" s="8"/>
      <c r="S1860" s="8"/>
    </row>
    <row r="1861" spans="1:19" ht="18" customHeight="1" x14ac:dyDescent="0.3">
      <c r="A1861" s="8"/>
      <c r="B1861" s="8"/>
      <c r="C1861" s="8"/>
      <c r="D1861" s="8"/>
      <c r="E1861" s="8"/>
      <c r="F1861" s="8"/>
      <c r="G1861" s="8"/>
      <c r="H1861" s="8"/>
      <c r="I1861" s="8"/>
      <c r="J1861" s="8"/>
      <c r="K1861" s="8"/>
      <c r="L1861" s="8"/>
      <c r="M1861" s="8"/>
      <c r="N1861" s="8"/>
      <c r="O1861" s="8"/>
      <c r="P1861" s="8"/>
      <c r="Q1861" s="8"/>
      <c r="R1861" s="8"/>
      <c r="S1861" s="8"/>
    </row>
    <row r="1862" spans="1:19" ht="18" customHeight="1" x14ac:dyDescent="0.3">
      <c r="A1862" s="8"/>
      <c r="B1862" s="8"/>
      <c r="C1862" s="8"/>
      <c r="D1862" s="8"/>
      <c r="E1862" s="8"/>
      <c r="F1862" s="8"/>
      <c r="G1862" s="8"/>
      <c r="H1862" s="8"/>
      <c r="I1862" s="8"/>
      <c r="J1862" s="8"/>
      <c r="K1862" s="8"/>
      <c r="L1862" s="8"/>
      <c r="M1862" s="8"/>
      <c r="N1862" s="8"/>
      <c r="O1862" s="8"/>
      <c r="P1862" s="8"/>
      <c r="Q1862" s="8"/>
      <c r="R1862" s="8"/>
      <c r="S1862" s="8"/>
    </row>
    <row r="1863" spans="1:19" ht="18" customHeight="1" x14ac:dyDescent="0.3">
      <c r="A1863" s="8"/>
      <c r="B1863" s="8"/>
      <c r="C1863" s="8"/>
      <c r="D1863" s="8"/>
      <c r="E1863" s="8"/>
      <c r="F1863" s="8"/>
      <c r="G1863" s="8"/>
      <c r="H1863" s="8"/>
      <c r="I1863" s="8"/>
      <c r="J1863" s="8"/>
      <c r="K1863" s="8"/>
      <c r="L1863" s="8"/>
      <c r="M1863" s="8"/>
      <c r="N1863" s="8"/>
      <c r="O1863" s="8"/>
      <c r="P1863" s="8"/>
      <c r="Q1863" s="8"/>
      <c r="R1863" s="8"/>
      <c r="S1863" s="8"/>
    </row>
    <row r="1864" spans="1:19" ht="18" customHeight="1" x14ac:dyDescent="0.3">
      <c r="A1864" s="8"/>
      <c r="B1864" s="8"/>
      <c r="C1864" s="8"/>
      <c r="D1864" s="8"/>
      <c r="E1864" s="8"/>
      <c r="F1864" s="8"/>
      <c r="G1864" s="8"/>
      <c r="H1864" s="8"/>
      <c r="I1864" s="8"/>
      <c r="J1864" s="8"/>
      <c r="K1864" s="8"/>
      <c r="L1864" s="8"/>
      <c r="M1864" s="8"/>
      <c r="N1864" s="8"/>
      <c r="O1864" s="8"/>
      <c r="P1864" s="8"/>
      <c r="Q1864" s="8"/>
      <c r="R1864" s="8"/>
      <c r="S1864" s="8"/>
    </row>
    <row r="1865" spans="1:19" ht="18" customHeight="1" x14ac:dyDescent="0.3">
      <c r="A1865" s="8"/>
      <c r="B1865" s="8"/>
      <c r="C1865" s="8"/>
      <c r="D1865" s="8"/>
      <c r="E1865" s="8"/>
      <c r="F1865" s="8"/>
      <c r="G1865" s="8"/>
      <c r="H1865" s="8"/>
      <c r="I1865" s="8"/>
      <c r="J1865" s="8"/>
      <c r="K1865" s="8"/>
      <c r="L1865" s="8"/>
      <c r="M1865" s="8"/>
      <c r="N1865" s="8"/>
      <c r="O1865" s="8"/>
      <c r="P1865" s="8"/>
      <c r="Q1865" s="8"/>
      <c r="R1865" s="8"/>
      <c r="S1865" s="8"/>
    </row>
    <row r="1866" spans="1:19" ht="18" customHeight="1" x14ac:dyDescent="0.3">
      <c r="A1866" s="8"/>
      <c r="B1866" s="8"/>
      <c r="C1866" s="8"/>
      <c r="D1866" s="8"/>
      <c r="E1866" s="8"/>
      <c r="F1866" s="8"/>
      <c r="G1866" s="8"/>
      <c r="H1866" s="8"/>
      <c r="I1866" s="8"/>
      <c r="J1866" s="8"/>
      <c r="K1866" s="8"/>
      <c r="L1866" s="8"/>
      <c r="M1866" s="8"/>
      <c r="N1866" s="8"/>
      <c r="O1866" s="8"/>
      <c r="P1866" s="8"/>
      <c r="Q1866" s="8"/>
      <c r="R1866" s="8"/>
      <c r="S1866" s="8"/>
    </row>
    <row r="1867" spans="1:19" ht="18" customHeight="1" x14ac:dyDescent="0.3">
      <c r="A1867" s="8"/>
      <c r="B1867" s="8"/>
      <c r="C1867" s="8"/>
      <c r="D1867" s="8"/>
      <c r="E1867" s="8"/>
      <c r="F1867" s="8"/>
      <c r="G1867" s="8"/>
      <c r="H1867" s="8"/>
      <c r="I1867" s="8"/>
      <c r="J1867" s="8"/>
      <c r="K1867" s="8"/>
      <c r="L1867" s="8"/>
      <c r="M1867" s="8"/>
      <c r="N1867" s="8"/>
      <c r="O1867" s="8"/>
      <c r="P1867" s="8"/>
      <c r="Q1867" s="8"/>
      <c r="R1867" s="8"/>
      <c r="S1867" s="8"/>
    </row>
    <row r="1868" spans="1:19" ht="18" customHeight="1" x14ac:dyDescent="0.3">
      <c r="A1868" s="8"/>
      <c r="B1868" s="8"/>
      <c r="C1868" s="8"/>
      <c r="D1868" s="8"/>
      <c r="E1868" s="8"/>
      <c r="F1868" s="8"/>
      <c r="G1868" s="8"/>
      <c r="H1868" s="8"/>
      <c r="I1868" s="8"/>
      <c r="J1868" s="8"/>
      <c r="K1868" s="8"/>
      <c r="L1868" s="8"/>
      <c r="M1868" s="8"/>
      <c r="N1868" s="8"/>
      <c r="O1868" s="8"/>
      <c r="P1868" s="8"/>
      <c r="Q1868" s="8"/>
      <c r="R1868" s="8"/>
      <c r="S1868" s="8"/>
    </row>
    <row r="1869" spans="1:19" ht="18" customHeight="1" x14ac:dyDescent="0.3">
      <c r="A1869" s="8"/>
      <c r="B1869" s="8"/>
      <c r="C1869" s="8"/>
      <c r="D1869" s="8"/>
      <c r="E1869" s="8"/>
      <c r="F1869" s="8"/>
      <c r="G1869" s="8"/>
      <c r="H1869" s="8"/>
      <c r="I1869" s="8"/>
      <c r="J1869" s="8"/>
      <c r="K1869" s="8"/>
      <c r="L1869" s="8"/>
      <c r="M1869" s="8"/>
      <c r="N1869" s="8"/>
      <c r="O1869" s="8"/>
      <c r="P1869" s="8"/>
      <c r="Q1869" s="8"/>
      <c r="R1869" s="8"/>
      <c r="S1869" s="8"/>
    </row>
    <row r="1870" spans="1:19" ht="18" customHeight="1" x14ac:dyDescent="0.3">
      <c r="A1870" s="8"/>
      <c r="B1870" s="8"/>
      <c r="C1870" s="8"/>
      <c r="D1870" s="8"/>
      <c r="E1870" s="8"/>
      <c r="F1870" s="8"/>
      <c r="G1870" s="8"/>
      <c r="H1870" s="8"/>
      <c r="I1870" s="8"/>
      <c r="J1870" s="8"/>
      <c r="K1870" s="8"/>
      <c r="L1870" s="8"/>
      <c r="M1870" s="8"/>
      <c r="N1870" s="8"/>
      <c r="O1870" s="8"/>
      <c r="P1870" s="8"/>
      <c r="Q1870" s="8"/>
      <c r="R1870" s="8"/>
      <c r="S1870" s="8"/>
    </row>
    <row r="1871" spans="1:19" ht="18" customHeight="1" x14ac:dyDescent="0.3">
      <c r="A1871" s="8"/>
      <c r="B1871" s="8"/>
      <c r="C1871" s="8"/>
      <c r="D1871" s="8"/>
      <c r="E1871" s="8"/>
      <c r="F1871" s="8"/>
      <c r="G1871" s="8"/>
      <c r="H1871" s="8"/>
      <c r="I1871" s="8"/>
      <c r="J1871" s="8"/>
      <c r="K1871" s="8"/>
      <c r="L1871" s="8"/>
      <c r="M1871" s="8"/>
      <c r="N1871" s="8"/>
      <c r="O1871" s="8"/>
      <c r="P1871" s="8"/>
      <c r="Q1871" s="8"/>
      <c r="R1871" s="8"/>
      <c r="S1871" s="8"/>
    </row>
    <row r="1872" spans="1:19" ht="18" customHeight="1" x14ac:dyDescent="0.3">
      <c r="A1872" s="8"/>
      <c r="B1872" s="8"/>
      <c r="C1872" s="8"/>
      <c r="D1872" s="8"/>
      <c r="E1872" s="8"/>
      <c r="F1872" s="8"/>
      <c r="G1872" s="8"/>
      <c r="H1872" s="8"/>
      <c r="I1872" s="8"/>
      <c r="J1872" s="8"/>
      <c r="K1872" s="8"/>
      <c r="L1872" s="8"/>
      <c r="M1872" s="8"/>
      <c r="N1872" s="8"/>
      <c r="O1872" s="8"/>
      <c r="P1872" s="8"/>
      <c r="Q1872" s="8"/>
      <c r="R1872" s="8"/>
      <c r="S1872" s="8"/>
    </row>
    <row r="1873" spans="1:19" ht="18" customHeight="1" x14ac:dyDescent="0.3">
      <c r="A1873" s="8"/>
      <c r="B1873" s="8"/>
      <c r="C1873" s="8"/>
      <c r="D1873" s="8"/>
      <c r="E1873" s="8"/>
      <c r="F1873" s="8"/>
      <c r="G1873" s="8"/>
      <c r="H1873" s="8"/>
      <c r="I1873" s="8"/>
      <c r="J1873" s="8"/>
      <c r="K1873" s="8"/>
      <c r="L1873" s="8"/>
      <c r="M1873" s="8"/>
      <c r="N1873" s="8"/>
      <c r="O1873" s="8"/>
      <c r="P1873" s="8"/>
      <c r="Q1873" s="8"/>
      <c r="R1873" s="8"/>
      <c r="S1873" s="8"/>
    </row>
    <row r="1874" spans="1:19" ht="18" customHeight="1" x14ac:dyDescent="0.3">
      <c r="A1874" s="8"/>
      <c r="B1874" s="8"/>
      <c r="C1874" s="8"/>
      <c r="D1874" s="8"/>
      <c r="E1874" s="8"/>
      <c r="F1874" s="8"/>
      <c r="G1874" s="8"/>
      <c r="H1874" s="8"/>
      <c r="I1874" s="8"/>
      <c r="J1874" s="8"/>
      <c r="K1874" s="8"/>
      <c r="L1874" s="8"/>
      <c r="M1874" s="8"/>
      <c r="N1874" s="8"/>
      <c r="O1874" s="8"/>
      <c r="P1874" s="8"/>
      <c r="Q1874" s="8"/>
      <c r="R1874" s="8"/>
      <c r="S1874" s="8"/>
    </row>
    <row r="1875" spans="1:19" ht="18" customHeight="1" x14ac:dyDescent="0.3">
      <c r="A1875" s="8"/>
      <c r="B1875" s="8"/>
      <c r="C1875" s="8"/>
      <c r="D1875" s="8"/>
      <c r="E1875" s="8"/>
      <c r="F1875" s="8"/>
      <c r="G1875" s="8"/>
      <c r="H1875" s="8"/>
      <c r="I1875" s="8"/>
      <c r="J1875" s="8"/>
      <c r="K1875" s="8"/>
      <c r="L1875" s="8"/>
      <c r="M1875" s="8"/>
      <c r="N1875" s="8"/>
      <c r="O1875" s="8"/>
      <c r="P1875" s="8"/>
      <c r="Q1875" s="8"/>
      <c r="R1875" s="8"/>
      <c r="S1875" s="8"/>
    </row>
    <row r="1876" spans="1:19" ht="18" customHeight="1" x14ac:dyDescent="0.3">
      <c r="A1876" s="8"/>
      <c r="B1876" s="8"/>
      <c r="C1876" s="8"/>
      <c r="D1876" s="8"/>
      <c r="E1876" s="8"/>
      <c r="F1876" s="8"/>
      <c r="G1876" s="8"/>
      <c r="H1876" s="8"/>
      <c r="I1876" s="8"/>
      <c r="J1876" s="8"/>
      <c r="K1876" s="8"/>
      <c r="L1876" s="8"/>
      <c r="M1876" s="8"/>
      <c r="N1876" s="8"/>
      <c r="O1876" s="8"/>
      <c r="P1876" s="8"/>
      <c r="Q1876" s="8"/>
      <c r="R1876" s="8"/>
      <c r="S1876" s="8"/>
    </row>
    <row r="1877" spans="1:19" ht="18" customHeight="1" x14ac:dyDescent="0.3">
      <c r="A1877" s="8"/>
      <c r="B1877" s="8"/>
      <c r="C1877" s="8"/>
      <c r="D1877" s="8"/>
      <c r="E1877" s="8"/>
      <c r="F1877" s="8"/>
      <c r="G1877" s="8"/>
      <c r="H1877" s="8"/>
      <c r="I1877" s="8"/>
      <c r="J1877" s="8"/>
      <c r="K1877" s="8"/>
      <c r="L1877" s="8"/>
      <c r="M1877" s="8"/>
      <c r="N1877" s="8"/>
      <c r="O1877" s="8"/>
      <c r="P1877" s="8"/>
      <c r="Q1877" s="8"/>
      <c r="R1877" s="8"/>
      <c r="S1877" s="8"/>
    </row>
    <row r="1878" spans="1:19" ht="18" customHeight="1" x14ac:dyDescent="0.3">
      <c r="A1878" s="8"/>
      <c r="B1878" s="8"/>
      <c r="C1878" s="8"/>
      <c r="D1878" s="8"/>
      <c r="E1878" s="8"/>
      <c r="F1878" s="8"/>
      <c r="G1878" s="8"/>
      <c r="H1878" s="8"/>
      <c r="I1878" s="8"/>
      <c r="J1878" s="8"/>
      <c r="K1878" s="8"/>
      <c r="L1878" s="8"/>
      <c r="M1878" s="8"/>
      <c r="N1878" s="8"/>
      <c r="O1878" s="8"/>
      <c r="P1878" s="8"/>
      <c r="Q1878" s="8"/>
      <c r="R1878" s="8"/>
      <c r="S1878" s="8"/>
    </row>
    <row r="1879" spans="1:19" ht="18" customHeight="1" x14ac:dyDescent="0.3">
      <c r="A1879" s="8"/>
      <c r="B1879" s="8"/>
      <c r="C1879" s="8"/>
      <c r="D1879" s="8"/>
      <c r="E1879" s="8"/>
      <c r="F1879" s="8"/>
      <c r="G1879" s="8"/>
      <c r="H1879" s="8"/>
      <c r="I1879" s="8"/>
      <c r="J1879" s="8"/>
      <c r="K1879" s="8"/>
      <c r="L1879" s="8"/>
      <c r="M1879" s="8"/>
      <c r="N1879" s="8"/>
      <c r="O1879" s="8"/>
      <c r="P1879" s="8"/>
      <c r="Q1879" s="8"/>
      <c r="R1879" s="8"/>
      <c r="S1879" s="8"/>
    </row>
    <row r="1880" spans="1:19" ht="18" customHeight="1" x14ac:dyDescent="0.3">
      <c r="A1880" s="8"/>
      <c r="B1880" s="8"/>
      <c r="C1880" s="8"/>
      <c r="D1880" s="8"/>
      <c r="E1880" s="8"/>
      <c r="F1880" s="8"/>
      <c r="G1880" s="8"/>
      <c r="H1880" s="8"/>
      <c r="I1880" s="8"/>
      <c r="J1880" s="8"/>
      <c r="K1880" s="8"/>
      <c r="L1880" s="8"/>
      <c r="M1880" s="8"/>
      <c r="N1880" s="8"/>
      <c r="O1880" s="8"/>
      <c r="P1880" s="8"/>
      <c r="Q1880" s="8"/>
      <c r="R1880" s="8"/>
      <c r="S1880" s="8"/>
    </row>
    <row r="1881" spans="1:19" ht="18" customHeight="1" x14ac:dyDescent="0.3">
      <c r="A1881" s="8"/>
      <c r="B1881" s="8"/>
      <c r="C1881" s="8"/>
      <c r="D1881" s="8"/>
      <c r="E1881" s="8"/>
      <c r="F1881" s="8"/>
      <c r="G1881" s="8"/>
      <c r="H1881" s="8"/>
      <c r="I1881" s="8"/>
      <c r="J1881" s="8"/>
      <c r="K1881" s="8"/>
      <c r="L1881" s="8"/>
      <c r="M1881" s="8"/>
      <c r="N1881" s="8"/>
      <c r="O1881" s="8"/>
      <c r="P1881" s="8"/>
      <c r="Q1881" s="8"/>
      <c r="R1881" s="8"/>
      <c r="S1881" s="8"/>
    </row>
    <row r="1882" spans="1:19" ht="18" customHeight="1" x14ac:dyDescent="0.3">
      <c r="A1882" s="8"/>
      <c r="B1882" s="8"/>
      <c r="C1882" s="8"/>
      <c r="D1882" s="8"/>
      <c r="E1882" s="8"/>
      <c r="F1882" s="8"/>
      <c r="G1882" s="8"/>
      <c r="H1882" s="8"/>
      <c r="I1882" s="8"/>
      <c r="J1882" s="8"/>
      <c r="K1882" s="8"/>
      <c r="L1882" s="8"/>
      <c r="M1882" s="8"/>
      <c r="N1882" s="8"/>
      <c r="O1882" s="8"/>
      <c r="P1882" s="8"/>
      <c r="Q1882" s="8"/>
      <c r="R1882" s="8"/>
      <c r="S1882" s="8"/>
    </row>
    <row r="1883" spans="1:19" ht="18" customHeight="1" x14ac:dyDescent="0.3">
      <c r="A1883" s="8"/>
      <c r="B1883" s="8"/>
      <c r="C1883" s="8"/>
      <c r="D1883" s="8"/>
      <c r="E1883" s="8"/>
      <c r="F1883" s="8"/>
      <c r="G1883" s="8"/>
      <c r="H1883" s="8"/>
      <c r="I1883" s="8"/>
      <c r="J1883" s="8"/>
      <c r="K1883" s="8"/>
      <c r="L1883" s="8"/>
      <c r="M1883" s="8"/>
      <c r="N1883" s="8"/>
      <c r="O1883" s="8"/>
      <c r="P1883" s="8"/>
      <c r="Q1883" s="8"/>
      <c r="R1883" s="8"/>
      <c r="S1883" s="8"/>
    </row>
    <row r="1884" spans="1:19" ht="18" customHeight="1" x14ac:dyDescent="0.3">
      <c r="A1884" s="8"/>
      <c r="B1884" s="8"/>
      <c r="C1884" s="8"/>
      <c r="D1884" s="8"/>
      <c r="E1884" s="8"/>
      <c r="F1884" s="8"/>
      <c r="G1884" s="8"/>
      <c r="H1884" s="8"/>
      <c r="I1884" s="8"/>
      <c r="J1884" s="8"/>
      <c r="K1884" s="8"/>
      <c r="L1884" s="8"/>
      <c r="M1884" s="8"/>
      <c r="N1884" s="8"/>
      <c r="O1884" s="8"/>
      <c r="P1884" s="8"/>
      <c r="Q1884" s="8"/>
      <c r="R1884" s="8"/>
      <c r="S1884" s="8"/>
    </row>
    <row r="1885" spans="1:19" ht="18" customHeight="1" x14ac:dyDescent="0.3">
      <c r="A1885" s="8"/>
      <c r="B1885" s="8"/>
      <c r="C1885" s="8"/>
      <c r="D1885" s="8"/>
      <c r="E1885" s="8"/>
      <c r="F1885" s="8"/>
      <c r="G1885" s="8"/>
      <c r="H1885" s="8"/>
      <c r="I1885" s="8"/>
      <c r="J1885" s="8"/>
      <c r="K1885" s="8"/>
      <c r="L1885" s="8"/>
      <c r="M1885" s="8"/>
      <c r="N1885" s="8"/>
      <c r="O1885" s="8"/>
      <c r="P1885" s="8"/>
      <c r="Q1885" s="8"/>
      <c r="R1885" s="8"/>
      <c r="S1885" s="8"/>
    </row>
    <row r="1886" spans="1:19" ht="18" customHeight="1" x14ac:dyDescent="0.3">
      <c r="A1886" s="8"/>
      <c r="B1886" s="8"/>
      <c r="C1886" s="8"/>
      <c r="D1886" s="8"/>
      <c r="E1886" s="8"/>
      <c r="F1886" s="8"/>
      <c r="G1886" s="8"/>
      <c r="H1886" s="8"/>
      <c r="I1886" s="8"/>
      <c r="J1886" s="8"/>
      <c r="K1886" s="8"/>
      <c r="L1886" s="8"/>
      <c r="M1886" s="8"/>
      <c r="N1886" s="8"/>
      <c r="O1886" s="8"/>
      <c r="P1886" s="8"/>
      <c r="Q1886" s="8"/>
      <c r="R1886" s="8"/>
      <c r="S1886" s="8"/>
    </row>
    <row r="1887" spans="1:19" ht="18" customHeight="1" x14ac:dyDescent="0.3">
      <c r="A1887" s="8"/>
      <c r="B1887" s="8"/>
      <c r="C1887" s="8"/>
      <c r="D1887" s="8"/>
      <c r="E1887" s="8"/>
      <c r="F1887" s="8"/>
      <c r="G1887" s="8"/>
      <c r="H1887" s="8"/>
      <c r="I1887" s="8"/>
      <c r="J1887" s="8"/>
      <c r="K1887" s="8"/>
      <c r="L1887" s="8"/>
      <c r="M1887" s="8"/>
      <c r="N1887" s="8"/>
      <c r="O1887" s="8"/>
      <c r="P1887" s="8"/>
      <c r="Q1887" s="8"/>
      <c r="R1887" s="8"/>
      <c r="S1887" s="8"/>
    </row>
    <row r="1888" spans="1:19" ht="18" customHeight="1" x14ac:dyDescent="0.3">
      <c r="A1888" s="8"/>
      <c r="B1888" s="8"/>
      <c r="C1888" s="8"/>
      <c r="D1888" s="8"/>
      <c r="E1888" s="8"/>
      <c r="F1888" s="8"/>
      <c r="G1888" s="8"/>
      <c r="H1888" s="8"/>
      <c r="I1888" s="8"/>
      <c r="J1888" s="8"/>
      <c r="K1888" s="8"/>
      <c r="L1888" s="8"/>
      <c r="M1888" s="8"/>
      <c r="N1888" s="8"/>
      <c r="O1888" s="8"/>
      <c r="P1888" s="8"/>
      <c r="Q1888" s="8"/>
      <c r="R1888" s="8"/>
      <c r="S1888" s="8"/>
    </row>
    <row r="1889" spans="1:19" ht="18" customHeight="1" x14ac:dyDescent="0.3">
      <c r="A1889" s="8"/>
      <c r="B1889" s="8"/>
      <c r="C1889" s="8"/>
      <c r="D1889" s="8"/>
      <c r="E1889" s="8"/>
      <c r="F1889" s="8"/>
      <c r="G1889" s="8"/>
      <c r="H1889" s="8"/>
      <c r="I1889" s="8"/>
      <c r="J1889" s="8"/>
      <c r="K1889" s="8"/>
      <c r="L1889" s="8"/>
      <c r="M1889" s="8"/>
      <c r="N1889" s="8"/>
      <c r="O1889" s="8"/>
      <c r="P1889" s="8"/>
      <c r="Q1889" s="8"/>
      <c r="R1889" s="8"/>
      <c r="S1889" s="8"/>
    </row>
    <row r="1890" spans="1:19" ht="18" customHeight="1" x14ac:dyDescent="0.3">
      <c r="A1890" s="8"/>
      <c r="B1890" s="8"/>
      <c r="C1890" s="8"/>
      <c r="D1890" s="8"/>
      <c r="E1890" s="8"/>
      <c r="F1890" s="8"/>
      <c r="G1890" s="8"/>
      <c r="H1890" s="8"/>
      <c r="I1890" s="8"/>
      <c r="J1890" s="8"/>
      <c r="K1890" s="8"/>
      <c r="L1890" s="8"/>
      <c r="M1890" s="8"/>
      <c r="N1890" s="8"/>
      <c r="O1890" s="8"/>
      <c r="P1890" s="8"/>
      <c r="Q1890" s="8"/>
      <c r="R1890" s="8"/>
      <c r="S1890" s="8"/>
    </row>
    <row r="1891" spans="1:19" ht="18" customHeight="1" x14ac:dyDescent="0.3">
      <c r="A1891" s="8"/>
      <c r="B1891" s="8"/>
      <c r="C1891" s="8"/>
      <c r="D1891" s="8"/>
      <c r="E1891" s="8"/>
      <c r="F1891" s="8"/>
      <c r="G1891" s="8"/>
      <c r="H1891" s="8"/>
      <c r="I1891" s="8"/>
      <c r="J1891" s="8"/>
      <c r="K1891" s="8"/>
      <c r="L1891" s="8"/>
      <c r="M1891" s="8"/>
      <c r="N1891" s="8"/>
      <c r="O1891" s="8"/>
      <c r="P1891" s="8"/>
      <c r="Q1891" s="8"/>
      <c r="R1891" s="8"/>
      <c r="S1891" s="8"/>
    </row>
    <row r="1892" spans="1:19" ht="18" customHeight="1" x14ac:dyDescent="0.3">
      <c r="A1892" s="8"/>
      <c r="B1892" s="8"/>
      <c r="C1892" s="8"/>
      <c r="D1892" s="8"/>
      <c r="E1892" s="8"/>
      <c r="F1892" s="8"/>
      <c r="G1892" s="8"/>
      <c r="H1892" s="8"/>
      <c r="I1892" s="8"/>
      <c r="J1892" s="8"/>
      <c r="K1892" s="8"/>
      <c r="L1892" s="8"/>
      <c r="M1892" s="8"/>
      <c r="N1892" s="8"/>
      <c r="O1892" s="8"/>
      <c r="P1892" s="8"/>
      <c r="Q1892" s="8"/>
      <c r="R1892" s="8"/>
      <c r="S1892" s="8"/>
    </row>
    <row r="1893" spans="1:19" ht="18" customHeight="1" x14ac:dyDescent="0.3">
      <c r="A1893" s="8"/>
      <c r="B1893" s="8"/>
      <c r="C1893" s="8"/>
      <c r="D1893" s="8"/>
      <c r="E1893" s="8"/>
      <c r="F1893" s="8"/>
      <c r="G1893" s="8"/>
      <c r="H1893" s="8"/>
      <c r="I1893" s="8"/>
      <c r="J1893" s="8"/>
      <c r="K1893" s="8"/>
      <c r="L1893" s="8"/>
      <c r="M1893" s="8"/>
      <c r="N1893" s="8"/>
      <c r="O1893" s="8"/>
      <c r="P1893" s="8"/>
      <c r="Q1893" s="8"/>
      <c r="R1893" s="8"/>
      <c r="S1893" s="8"/>
    </row>
    <row r="1894" spans="1:19" ht="18" customHeight="1" x14ac:dyDescent="0.3">
      <c r="A1894" s="8"/>
      <c r="B1894" s="8"/>
      <c r="C1894" s="8"/>
      <c r="D1894" s="8"/>
      <c r="E1894" s="8"/>
      <c r="F1894" s="8"/>
      <c r="G1894" s="8"/>
      <c r="H1894" s="8"/>
      <c r="I1894" s="8"/>
      <c r="J1894" s="8"/>
      <c r="K1894" s="8"/>
      <c r="L1894" s="8"/>
      <c r="M1894" s="8"/>
      <c r="N1894" s="8"/>
      <c r="O1894" s="8"/>
      <c r="P1894" s="8"/>
      <c r="Q1894" s="8"/>
      <c r="R1894" s="8"/>
      <c r="S1894" s="8"/>
    </row>
    <row r="1895" spans="1:19" ht="18" customHeight="1" x14ac:dyDescent="0.3">
      <c r="A1895" s="8"/>
      <c r="B1895" s="8"/>
      <c r="C1895" s="8"/>
      <c r="D1895" s="8"/>
      <c r="E1895" s="8"/>
      <c r="F1895" s="8"/>
      <c r="G1895" s="8"/>
      <c r="H1895" s="8"/>
      <c r="I1895" s="8"/>
      <c r="J1895" s="8"/>
      <c r="K1895" s="8"/>
      <c r="L1895" s="8"/>
      <c r="M1895" s="8"/>
      <c r="N1895" s="8"/>
      <c r="O1895" s="8"/>
      <c r="P1895" s="8"/>
      <c r="Q1895" s="8"/>
      <c r="R1895" s="8"/>
      <c r="S1895" s="8"/>
    </row>
    <row r="1896" spans="1:19" ht="18" customHeight="1" x14ac:dyDescent="0.3">
      <c r="A1896" s="8"/>
      <c r="B1896" s="8"/>
      <c r="C1896" s="8"/>
      <c r="D1896" s="8"/>
      <c r="E1896" s="8"/>
      <c r="F1896" s="8"/>
      <c r="G1896" s="8"/>
      <c r="H1896" s="8"/>
      <c r="I1896" s="8"/>
      <c r="J1896" s="8"/>
      <c r="K1896" s="8"/>
      <c r="L1896" s="8"/>
      <c r="M1896" s="8"/>
      <c r="N1896" s="8"/>
      <c r="O1896" s="8"/>
      <c r="P1896" s="8"/>
      <c r="Q1896" s="8"/>
      <c r="R1896" s="8"/>
      <c r="S1896" s="8"/>
    </row>
    <row r="1897" spans="1:19" ht="18" customHeight="1" x14ac:dyDescent="0.3">
      <c r="A1897" s="8"/>
      <c r="B1897" s="8"/>
      <c r="C1897" s="8"/>
      <c r="D1897" s="8"/>
      <c r="E1897" s="8"/>
      <c r="F1897" s="8"/>
      <c r="G1897" s="8"/>
      <c r="H1897" s="8"/>
      <c r="I1897" s="8"/>
      <c r="J1897" s="8"/>
      <c r="K1897" s="8"/>
      <c r="L1897" s="8"/>
      <c r="M1897" s="8"/>
      <c r="N1897" s="8"/>
      <c r="O1897" s="8"/>
      <c r="P1897" s="8"/>
      <c r="Q1897" s="8"/>
      <c r="R1897" s="8"/>
      <c r="S1897" s="8"/>
    </row>
    <row r="1898" spans="1:19" ht="18" customHeight="1" x14ac:dyDescent="0.3">
      <c r="A1898" s="8"/>
      <c r="B1898" s="8"/>
      <c r="C1898" s="8"/>
      <c r="D1898" s="8"/>
      <c r="E1898" s="8"/>
      <c r="F1898" s="8"/>
      <c r="G1898" s="8"/>
      <c r="H1898" s="8"/>
      <c r="I1898" s="8"/>
      <c r="J1898" s="8"/>
      <c r="K1898" s="8"/>
      <c r="L1898" s="8"/>
      <c r="M1898" s="8"/>
      <c r="N1898" s="8"/>
      <c r="O1898" s="8"/>
      <c r="P1898" s="8"/>
      <c r="Q1898" s="8"/>
      <c r="R1898" s="8"/>
      <c r="S1898" s="8"/>
    </row>
    <row r="1899" spans="1:19" ht="18" customHeight="1" x14ac:dyDescent="0.3">
      <c r="A1899" s="8"/>
      <c r="B1899" s="8"/>
      <c r="C1899" s="8"/>
      <c r="D1899" s="8"/>
      <c r="E1899" s="8"/>
      <c r="F1899" s="8"/>
      <c r="G1899" s="8"/>
      <c r="H1899" s="8"/>
      <c r="I1899" s="8"/>
      <c r="J1899" s="8"/>
      <c r="K1899" s="8"/>
      <c r="L1899" s="8"/>
      <c r="M1899" s="8"/>
      <c r="N1899" s="8"/>
      <c r="O1899" s="8"/>
      <c r="P1899" s="8"/>
      <c r="Q1899" s="8"/>
      <c r="R1899" s="8"/>
      <c r="S1899" s="8"/>
    </row>
    <row r="1900" spans="1:19" ht="18" customHeight="1" x14ac:dyDescent="0.3">
      <c r="A1900" s="8"/>
      <c r="B1900" s="8"/>
      <c r="C1900" s="8"/>
      <c r="D1900" s="8"/>
      <c r="E1900" s="8"/>
      <c r="F1900" s="8"/>
      <c r="G1900" s="8"/>
      <c r="H1900" s="8"/>
      <c r="I1900" s="8"/>
      <c r="J1900" s="8"/>
      <c r="K1900" s="8"/>
      <c r="L1900" s="8"/>
      <c r="M1900" s="8"/>
      <c r="N1900" s="8"/>
      <c r="O1900" s="8"/>
      <c r="P1900" s="8"/>
      <c r="Q1900" s="8"/>
      <c r="R1900" s="8"/>
      <c r="S1900" s="8"/>
    </row>
    <row r="1901" spans="1:19" ht="18" customHeight="1" x14ac:dyDescent="0.3">
      <c r="A1901" s="8"/>
      <c r="B1901" s="8"/>
      <c r="C1901" s="8"/>
      <c r="D1901" s="8"/>
      <c r="E1901" s="8"/>
      <c r="F1901" s="8"/>
      <c r="G1901" s="8"/>
      <c r="H1901" s="8"/>
      <c r="I1901" s="8"/>
      <c r="J1901" s="8"/>
      <c r="K1901" s="8"/>
      <c r="L1901" s="8"/>
      <c r="M1901" s="8"/>
      <c r="N1901" s="8"/>
      <c r="O1901" s="8"/>
      <c r="P1901" s="8"/>
      <c r="Q1901" s="8"/>
      <c r="R1901" s="8"/>
      <c r="S1901" s="8"/>
    </row>
    <row r="1902" spans="1:19" ht="18" customHeight="1" x14ac:dyDescent="0.3">
      <c r="A1902" s="8"/>
      <c r="B1902" s="8"/>
      <c r="C1902" s="8"/>
      <c r="D1902" s="8"/>
      <c r="E1902" s="8"/>
      <c r="F1902" s="8"/>
      <c r="G1902" s="8"/>
      <c r="H1902" s="8"/>
      <c r="I1902" s="8"/>
      <c r="J1902" s="8"/>
      <c r="K1902" s="8"/>
      <c r="L1902" s="8"/>
      <c r="M1902" s="8"/>
      <c r="N1902" s="8"/>
      <c r="O1902" s="8"/>
      <c r="P1902" s="8"/>
      <c r="Q1902" s="8"/>
      <c r="R1902" s="8"/>
      <c r="S1902" s="8"/>
    </row>
    <row r="1903" spans="1:19" ht="18" customHeight="1" x14ac:dyDescent="0.3">
      <c r="A1903" s="8"/>
      <c r="B1903" s="8"/>
      <c r="C1903" s="8"/>
      <c r="D1903" s="8"/>
      <c r="E1903" s="8"/>
      <c r="F1903" s="8"/>
      <c r="G1903" s="8"/>
      <c r="H1903" s="8"/>
      <c r="I1903" s="8"/>
      <c r="J1903" s="8"/>
      <c r="K1903" s="8"/>
      <c r="L1903" s="8"/>
      <c r="M1903" s="8"/>
      <c r="N1903" s="8"/>
      <c r="O1903" s="8"/>
      <c r="P1903" s="8"/>
      <c r="Q1903" s="8"/>
      <c r="R1903" s="8"/>
      <c r="S1903" s="8"/>
    </row>
    <row r="1904" spans="1:19" ht="18" customHeight="1" x14ac:dyDescent="0.3">
      <c r="A1904" s="8"/>
      <c r="B1904" s="8"/>
      <c r="C1904" s="8"/>
      <c r="D1904" s="8"/>
      <c r="E1904" s="8"/>
      <c r="F1904" s="8"/>
      <c r="G1904" s="8"/>
      <c r="H1904" s="8"/>
      <c r="I1904" s="8"/>
      <c r="J1904" s="8"/>
      <c r="K1904" s="8"/>
      <c r="L1904" s="8"/>
      <c r="M1904" s="8"/>
      <c r="N1904" s="8"/>
      <c r="O1904" s="8"/>
      <c r="P1904" s="8"/>
      <c r="Q1904" s="8"/>
      <c r="R1904" s="8"/>
      <c r="S1904" s="8"/>
    </row>
    <row r="1905" spans="1:19" ht="18" customHeight="1" x14ac:dyDescent="0.3">
      <c r="A1905" s="8"/>
      <c r="B1905" s="8"/>
      <c r="C1905" s="8"/>
      <c r="D1905" s="8"/>
      <c r="E1905" s="8"/>
      <c r="F1905" s="8"/>
      <c r="G1905" s="8"/>
      <c r="H1905" s="8"/>
      <c r="I1905" s="8"/>
      <c r="J1905" s="8"/>
      <c r="K1905" s="8"/>
      <c r="L1905" s="8"/>
      <c r="M1905" s="8"/>
      <c r="N1905" s="8"/>
      <c r="O1905" s="8"/>
      <c r="P1905" s="8"/>
      <c r="Q1905" s="8"/>
      <c r="R1905" s="8"/>
      <c r="S1905" s="8"/>
    </row>
    <row r="1906" spans="1:19" ht="18" customHeight="1" x14ac:dyDescent="0.3">
      <c r="A1906" s="8"/>
      <c r="B1906" s="8"/>
      <c r="C1906" s="8"/>
      <c r="D1906" s="8"/>
      <c r="E1906" s="8"/>
      <c r="F1906" s="8"/>
      <c r="G1906" s="8"/>
      <c r="H1906" s="8"/>
      <c r="I1906" s="8"/>
      <c r="J1906" s="8"/>
      <c r="K1906" s="8"/>
      <c r="L1906" s="8"/>
      <c r="M1906" s="8"/>
      <c r="N1906" s="8"/>
      <c r="O1906" s="8"/>
      <c r="P1906" s="8"/>
      <c r="Q1906" s="8"/>
      <c r="R1906" s="8"/>
      <c r="S1906" s="8"/>
    </row>
    <row r="1907" spans="1:19" ht="18" customHeight="1" x14ac:dyDescent="0.3">
      <c r="A1907" s="8"/>
      <c r="B1907" s="8"/>
      <c r="C1907" s="8"/>
      <c r="D1907" s="8"/>
      <c r="E1907" s="8"/>
      <c r="F1907" s="8"/>
      <c r="G1907" s="8"/>
      <c r="H1907" s="8"/>
      <c r="I1907" s="8"/>
      <c r="J1907" s="8"/>
      <c r="K1907" s="8"/>
      <c r="L1907" s="8"/>
      <c r="M1907" s="8"/>
      <c r="N1907" s="8"/>
      <c r="O1907" s="8"/>
      <c r="P1907" s="8"/>
      <c r="Q1907" s="8"/>
      <c r="R1907" s="8"/>
      <c r="S1907" s="8"/>
    </row>
    <row r="1908" spans="1:19" ht="18" customHeight="1" x14ac:dyDescent="0.3">
      <c r="A1908" s="8"/>
      <c r="B1908" s="8"/>
      <c r="C1908" s="8"/>
      <c r="D1908" s="8"/>
      <c r="E1908" s="8"/>
      <c r="F1908" s="8"/>
      <c r="G1908" s="8"/>
      <c r="H1908" s="8"/>
      <c r="I1908" s="8"/>
      <c r="J1908" s="8"/>
      <c r="K1908" s="8"/>
      <c r="L1908" s="8"/>
      <c r="M1908" s="8"/>
      <c r="N1908" s="8"/>
      <c r="O1908" s="8"/>
      <c r="P1908" s="8"/>
      <c r="Q1908" s="8"/>
      <c r="R1908" s="8"/>
      <c r="S1908" s="8"/>
    </row>
    <row r="1909" spans="1:19" ht="18" customHeight="1" x14ac:dyDescent="0.3">
      <c r="A1909" s="8"/>
      <c r="B1909" s="8"/>
      <c r="C1909" s="8"/>
      <c r="D1909" s="8"/>
      <c r="E1909" s="8"/>
      <c r="F1909" s="8"/>
      <c r="G1909" s="8"/>
      <c r="H1909" s="8"/>
      <c r="I1909" s="8"/>
      <c r="J1909" s="8"/>
      <c r="K1909" s="8"/>
      <c r="L1909" s="8"/>
      <c r="M1909" s="8"/>
      <c r="N1909" s="8"/>
      <c r="O1909" s="8"/>
      <c r="P1909" s="8"/>
      <c r="Q1909" s="8"/>
      <c r="R1909" s="8"/>
      <c r="S1909" s="8"/>
    </row>
    <row r="1910" spans="1:19" ht="18" customHeight="1" x14ac:dyDescent="0.3">
      <c r="A1910" s="8"/>
      <c r="B1910" s="8"/>
      <c r="C1910" s="8"/>
      <c r="D1910" s="8"/>
      <c r="E1910" s="8"/>
      <c r="F1910" s="8"/>
      <c r="G1910" s="8"/>
      <c r="H1910" s="8"/>
      <c r="I1910" s="8"/>
      <c r="J1910" s="8"/>
      <c r="K1910" s="8"/>
      <c r="L1910" s="8"/>
      <c r="M1910" s="8"/>
      <c r="N1910" s="8"/>
      <c r="O1910" s="8"/>
      <c r="P1910" s="8"/>
      <c r="Q1910" s="8"/>
      <c r="R1910" s="8"/>
      <c r="S1910" s="8"/>
    </row>
    <row r="1911" spans="1:19" ht="18" customHeight="1" x14ac:dyDescent="0.3">
      <c r="A1911" s="8"/>
      <c r="B1911" s="8"/>
      <c r="C1911" s="8"/>
      <c r="D1911" s="8"/>
      <c r="E1911" s="8"/>
      <c r="F1911" s="8"/>
      <c r="G1911" s="8"/>
      <c r="H1911" s="8"/>
      <c r="I1911" s="8"/>
      <c r="J1911" s="8"/>
      <c r="K1911" s="8"/>
      <c r="L1911" s="8"/>
      <c r="M1911" s="8"/>
      <c r="N1911" s="8"/>
      <c r="O1911" s="8"/>
      <c r="P1911" s="8"/>
      <c r="Q1911" s="8"/>
      <c r="R1911" s="8"/>
      <c r="S1911" s="8"/>
    </row>
    <row r="1912" spans="1:19" ht="18" customHeight="1" x14ac:dyDescent="0.3">
      <c r="A1912" s="8"/>
      <c r="B1912" s="8"/>
      <c r="C1912" s="8"/>
      <c r="D1912" s="8"/>
      <c r="E1912" s="8"/>
      <c r="F1912" s="8"/>
      <c r="G1912" s="8"/>
      <c r="H1912" s="8"/>
      <c r="I1912" s="8"/>
      <c r="J1912" s="8"/>
      <c r="K1912" s="8"/>
      <c r="L1912" s="8"/>
      <c r="M1912" s="8"/>
      <c r="N1912" s="8"/>
      <c r="O1912" s="8"/>
      <c r="P1912" s="8"/>
      <c r="Q1912" s="8"/>
      <c r="R1912" s="8"/>
      <c r="S1912" s="8"/>
    </row>
    <row r="1913" spans="1:19" ht="18" customHeight="1" x14ac:dyDescent="0.3">
      <c r="A1913" s="8"/>
      <c r="B1913" s="8"/>
      <c r="C1913" s="8"/>
      <c r="D1913" s="8"/>
      <c r="E1913" s="8"/>
      <c r="F1913" s="8"/>
      <c r="G1913" s="8"/>
      <c r="H1913" s="8"/>
      <c r="I1913" s="8"/>
      <c r="J1913" s="8"/>
      <c r="K1913" s="8"/>
      <c r="L1913" s="8"/>
      <c r="M1913" s="8"/>
      <c r="N1913" s="8"/>
      <c r="O1913" s="8"/>
      <c r="P1913" s="8"/>
      <c r="Q1913" s="8"/>
      <c r="R1913" s="8"/>
      <c r="S1913" s="8"/>
    </row>
    <row r="1914" spans="1:19" ht="18" customHeight="1" x14ac:dyDescent="0.3">
      <c r="A1914" s="8"/>
      <c r="B1914" s="8"/>
      <c r="C1914" s="8"/>
      <c r="D1914" s="8"/>
      <c r="E1914" s="8"/>
      <c r="F1914" s="8"/>
      <c r="G1914" s="8"/>
      <c r="H1914" s="8"/>
      <c r="I1914" s="8"/>
      <c r="J1914" s="8"/>
      <c r="K1914" s="8"/>
      <c r="L1914" s="8"/>
      <c r="M1914" s="8"/>
      <c r="N1914" s="8"/>
      <c r="O1914" s="8"/>
      <c r="P1914" s="8"/>
      <c r="Q1914" s="8"/>
      <c r="R1914" s="8"/>
      <c r="S1914" s="8"/>
    </row>
    <row r="1915" spans="1:19" ht="18" customHeight="1" x14ac:dyDescent="0.3">
      <c r="A1915" s="8"/>
      <c r="B1915" s="8"/>
      <c r="C1915" s="8"/>
      <c r="D1915" s="8"/>
      <c r="E1915" s="8"/>
      <c r="F1915" s="8"/>
      <c r="G1915" s="8"/>
      <c r="H1915" s="8"/>
      <c r="I1915" s="8"/>
      <c r="J1915" s="8"/>
      <c r="K1915" s="8"/>
      <c r="L1915" s="8"/>
      <c r="M1915" s="8"/>
      <c r="N1915" s="8"/>
      <c r="O1915" s="8"/>
      <c r="P1915" s="8"/>
      <c r="Q1915" s="8"/>
      <c r="R1915" s="8"/>
      <c r="S1915" s="8"/>
    </row>
    <row r="1916" spans="1:19" ht="18" customHeight="1" x14ac:dyDescent="0.3">
      <c r="A1916" s="8"/>
      <c r="B1916" s="8"/>
      <c r="C1916" s="8"/>
      <c r="D1916" s="8"/>
      <c r="E1916" s="8"/>
      <c r="F1916" s="8"/>
      <c r="G1916" s="8"/>
      <c r="H1916" s="8"/>
      <c r="I1916" s="8"/>
      <c r="J1916" s="8"/>
      <c r="K1916" s="8"/>
      <c r="L1916" s="8"/>
      <c r="M1916" s="8"/>
      <c r="N1916" s="8"/>
      <c r="O1916" s="8"/>
      <c r="P1916" s="8"/>
      <c r="Q1916" s="8"/>
      <c r="R1916" s="8"/>
      <c r="S1916" s="8"/>
    </row>
    <row r="1917" spans="1:19" ht="18" customHeight="1" x14ac:dyDescent="0.3">
      <c r="A1917" s="8"/>
      <c r="B1917" s="8"/>
      <c r="C1917" s="8"/>
      <c r="D1917" s="8"/>
      <c r="E1917" s="8"/>
      <c r="F1917" s="8"/>
      <c r="G1917" s="8"/>
      <c r="H1917" s="8"/>
      <c r="I1917" s="8"/>
      <c r="J1917" s="8"/>
      <c r="K1917" s="8"/>
      <c r="L1917" s="8"/>
      <c r="M1917" s="8"/>
      <c r="N1917" s="8"/>
      <c r="O1917" s="8"/>
      <c r="P1917" s="8"/>
      <c r="Q1917" s="8"/>
      <c r="R1917" s="8"/>
      <c r="S1917" s="8"/>
    </row>
    <row r="1918" spans="1:19" ht="18" customHeight="1" x14ac:dyDescent="0.3">
      <c r="A1918" s="8"/>
      <c r="B1918" s="8"/>
      <c r="C1918" s="8"/>
      <c r="D1918" s="8"/>
      <c r="E1918" s="8"/>
      <c r="F1918" s="8"/>
      <c r="G1918" s="8"/>
      <c r="H1918" s="8"/>
      <c r="I1918" s="8"/>
      <c r="J1918" s="8"/>
      <c r="K1918" s="8"/>
      <c r="L1918" s="8"/>
      <c r="M1918" s="8"/>
      <c r="N1918" s="8"/>
      <c r="O1918" s="8"/>
      <c r="P1918" s="8"/>
      <c r="Q1918" s="8"/>
      <c r="R1918" s="8"/>
      <c r="S1918" s="8"/>
    </row>
    <row r="1919" spans="1:19" ht="18" customHeight="1" x14ac:dyDescent="0.3">
      <c r="A1919" s="8"/>
      <c r="B1919" s="8"/>
      <c r="C1919" s="8"/>
      <c r="D1919" s="8"/>
      <c r="E1919" s="8"/>
      <c r="F1919" s="8"/>
      <c r="G1919" s="8"/>
      <c r="H1919" s="8"/>
      <c r="I1919" s="8"/>
      <c r="J1919" s="8"/>
      <c r="K1919" s="8"/>
      <c r="L1919" s="8"/>
      <c r="M1919" s="8"/>
      <c r="N1919" s="8"/>
      <c r="O1919" s="8"/>
      <c r="P1919" s="8"/>
      <c r="Q1919" s="8"/>
      <c r="R1919" s="8"/>
      <c r="S1919" s="8"/>
    </row>
    <row r="1920" spans="1:19" ht="18" customHeight="1" x14ac:dyDescent="0.3">
      <c r="A1920" s="8"/>
      <c r="B1920" s="8"/>
      <c r="C1920" s="8"/>
      <c r="D1920" s="8"/>
      <c r="E1920" s="8"/>
      <c r="F1920" s="8"/>
      <c r="G1920" s="8"/>
      <c r="H1920" s="8"/>
      <c r="I1920" s="8"/>
      <c r="J1920" s="8"/>
      <c r="K1920" s="8"/>
      <c r="L1920" s="8"/>
      <c r="M1920" s="8"/>
      <c r="N1920" s="8"/>
      <c r="O1920" s="8"/>
      <c r="P1920" s="8"/>
      <c r="Q1920" s="8"/>
      <c r="R1920" s="8"/>
      <c r="S1920" s="8"/>
    </row>
    <row r="1921" spans="1:19" ht="18" customHeight="1" x14ac:dyDescent="0.3">
      <c r="A1921" s="8"/>
      <c r="B1921" s="8"/>
      <c r="C1921" s="8"/>
      <c r="D1921" s="8"/>
      <c r="E1921" s="8"/>
      <c r="F1921" s="8"/>
      <c r="G1921" s="8"/>
      <c r="H1921" s="8"/>
      <c r="I1921" s="8"/>
      <c r="J1921" s="8"/>
      <c r="K1921" s="8"/>
      <c r="L1921" s="8"/>
      <c r="M1921" s="8"/>
      <c r="N1921" s="8"/>
      <c r="O1921" s="8"/>
      <c r="P1921" s="8"/>
      <c r="Q1921" s="8"/>
      <c r="R1921" s="8"/>
      <c r="S1921" s="8"/>
    </row>
    <row r="1922" spans="1:19" ht="18" customHeight="1" x14ac:dyDescent="0.3">
      <c r="A1922" s="8"/>
      <c r="B1922" s="8"/>
      <c r="C1922" s="8"/>
      <c r="D1922" s="8"/>
      <c r="E1922" s="8"/>
      <c r="F1922" s="8"/>
      <c r="G1922" s="8"/>
      <c r="H1922" s="8"/>
      <c r="I1922" s="8"/>
      <c r="J1922" s="8"/>
      <c r="K1922" s="8"/>
      <c r="L1922" s="8"/>
      <c r="M1922" s="8"/>
      <c r="N1922" s="8"/>
      <c r="O1922" s="8"/>
      <c r="P1922" s="8"/>
      <c r="Q1922" s="8"/>
      <c r="R1922" s="8"/>
      <c r="S1922" s="8"/>
    </row>
    <row r="1923" spans="1:19" ht="18" customHeight="1" x14ac:dyDescent="0.3">
      <c r="A1923" s="8"/>
      <c r="B1923" s="8"/>
      <c r="C1923" s="8"/>
      <c r="D1923" s="8"/>
      <c r="E1923" s="8"/>
      <c r="F1923" s="8"/>
      <c r="G1923" s="8"/>
      <c r="H1923" s="8"/>
      <c r="I1923" s="8"/>
      <c r="J1923" s="8"/>
      <c r="K1923" s="8"/>
      <c r="L1923" s="8"/>
      <c r="M1923" s="8"/>
      <c r="N1923" s="8"/>
      <c r="O1923" s="8"/>
      <c r="P1923" s="8"/>
      <c r="Q1923" s="8"/>
      <c r="R1923" s="8"/>
      <c r="S1923" s="8"/>
    </row>
    <row r="1924" spans="1:19" ht="18" customHeight="1" x14ac:dyDescent="0.3">
      <c r="A1924" s="8"/>
      <c r="B1924" s="8"/>
      <c r="C1924" s="8"/>
      <c r="D1924" s="8"/>
      <c r="E1924" s="8"/>
      <c r="F1924" s="8"/>
      <c r="G1924" s="8"/>
      <c r="H1924" s="8"/>
      <c r="I1924" s="8"/>
      <c r="J1924" s="8"/>
      <c r="K1924" s="8"/>
      <c r="L1924" s="8"/>
      <c r="M1924" s="8"/>
      <c r="N1924" s="8"/>
      <c r="O1924" s="8"/>
      <c r="P1924" s="8"/>
      <c r="Q1924" s="8"/>
      <c r="R1924" s="8"/>
      <c r="S1924" s="8"/>
    </row>
    <row r="1925" spans="1:19" ht="18" customHeight="1" x14ac:dyDescent="0.3">
      <c r="A1925" s="8"/>
      <c r="B1925" s="8"/>
      <c r="C1925" s="8"/>
      <c r="D1925" s="8"/>
      <c r="E1925" s="8"/>
      <c r="F1925" s="8"/>
      <c r="G1925" s="8"/>
      <c r="H1925" s="8"/>
      <c r="I1925" s="8"/>
      <c r="J1925" s="8"/>
      <c r="K1925" s="8"/>
      <c r="L1925" s="8"/>
      <c r="M1925" s="8"/>
      <c r="N1925" s="8"/>
      <c r="O1925" s="8"/>
      <c r="P1925" s="8"/>
      <c r="Q1925" s="8"/>
      <c r="R1925" s="8"/>
      <c r="S1925" s="8"/>
    </row>
    <row r="1926" spans="1:19" ht="18" customHeight="1" x14ac:dyDescent="0.3">
      <c r="A1926" s="8"/>
      <c r="B1926" s="8"/>
      <c r="C1926" s="8"/>
      <c r="D1926" s="8"/>
      <c r="E1926" s="8"/>
      <c r="F1926" s="8"/>
      <c r="G1926" s="8"/>
      <c r="H1926" s="8"/>
      <c r="I1926" s="8"/>
      <c r="J1926" s="8"/>
      <c r="K1926" s="8"/>
      <c r="L1926" s="8"/>
      <c r="M1926" s="8"/>
      <c r="N1926" s="8"/>
      <c r="O1926" s="8"/>
      <c r="P1926" s="8"/>
      <c r="Q1926" s="8"/>
      <c r="R1926" s="8"/>
      <c r="S1926" s="8"/>
    </row>
    <row r="1927" spans="1:19" ht="18" customHeight="1" x14ac:dyDescent="0.3">
      <c r="A1927" s="8"/>
      <c r="B1927" s="8"/>
      <c r="C1927" s="8"/>
      <c r="D1927" s="8"/>
      <c r="E1927" s="8"/>
      <c r="F1927" s="8"/>
      <c r="G1927" s="8"/>
      <c r="H1927" s="8"/>
      <c r="I1927" s="8"/>
      <c r="J1927" s="8"/>
      <c r="K1927" s="8"/>
      <c r="L1927" s="8"/>
      <c r="M1927" s="8"/>
      <c r="N1927" s="8"/>
      <c r="O1927" s="8"/>
      <c r="P1927" s="8"/>
      <c r="Q1927" s="8"/>
      <c r="R1927" s="8"/>
      <c r="S1927" s="8"/>
    </row>
    <row r="1928" spans="1:19" ht="18" customHeight="1" x14ac:dyDescent="0.3">
      <c r="A1928" s="8"/>
      <c r="B1928" s="8"/>
      <c r="C1928" s="8"/>
      <c r="D1928" s="8"/>
      <c r="E1928" s="8"/>
      <c r="F1928" s="8"/>
      <c r="G1928" s="8"/>
      <c r="H1928" s="8"/>
      <c r="I1928" s="8"/>
      <c r="J1928" s="8"/>
      <c r="K1928" s="8"/>
      <c r="L1928" s="8"/>
      <c r="M1928" s="8"/>
      <c r="N1928" s="8"/>
      <c r="O1928" s="8"/>
      <c r="P1928" s="8"/>
      <c r="Q1928" s="8"/>
      <c r="R1928" s="8"/>
      <c r="S1928" s="8"/>
    </row>
    <row r="1929" spans="1:19" ht="18" customHeight="1" x14ac:dyDescent="0.3">
      <c r="A1929" s="8"/>
      <c r="B1929" s="8"/>
      <c r="C1929" s="8"/>
      <c r="D1929" s="8"/>
      <c r="E1929" s="8"/>
      <c r="F1929" s="8"/>
      <c r="G1929" s="8"/>
      <c r="H1929" s="8"/>
      <c r="I1929" s="8"/>
      <c r="J1929" s="8"/>
      <c r="K1929" s="8"/>
      <c r="L1929" s="8"/>
      <c r="M1929" s="8"/>
      <c r="N1929" s="8"/>
      <c r="O1929" s="8"/>
      <c r="P1929" s="8"/>
      <c r="Q1929" s="8"/>
      <c r="R1929" s="8"/>
      <c r="S1929" s="8"/>
    </row>
    <row r="1930" spans="1:19" ht="18" customHeight="1" x14ac:dyDescent="0.3">
      <c r="A1930" s="8"/>
      <c r="B1930" s="8"/>
      <c r="C1930" s="8"/>
      <c r="D1930" s="8"/>
      <c r="E1930" s="8"/>
      <c r="F1930" s="8"/>
      <c r="G1930" s="8"/>
      <c r="H1930" s="8"/>
      <c r="I1930" s="8"/>
      <c r="J1930" s="8"/>
      <c r="K1930" s="8"/>
      <c r="L1930" s="8"/>
      <c r="M1930" s="8"/>
      <c r="N1930" s="8"/>
      <c r="O1930" s="8"/>
      <c r="P1930" s="8"/>
      <c r="Q1930" s="8"/>
      <c r="R1930" s="8"/>
      <c r="S1930" s="8"/>
    </row>
    <row r="1931" spans="1:19" ht="18" customHeight="1" x14ac:dyDescent="0.3">
      <c r="A1931" s="8"/>
      <c r="B1931" s="8"/>
      <c r="C1931" s="8"/>
      <c r="D1931" s="8"/>
      <c r="E1931" s="8"/>
      <c r="F1931" s="8"/>
      <c r="G1931" s="8"/>
      <c r="H1931" s="8"/>
      <c r="I1931" s="8"/>
      <c r="J1931" s="8"/>
      <c r="K1931" s="8"/>
      <c r="L1931" s="8"/>
      <c r="M1931" s="8"/>
      <c r="N1931" s="8"/>
      <c r="O1931" s="8"/>
      <c r="P1931" s="8"/>
      <c r="Q1931" s="8"/>
      <c r="R1931" s="8"/>
      <c r="S1931" s="8"/>
    </row>
    <row r="1932" spans="1:19" ht="18" customHeight="1" x14ac:dyDescent="0.3">
      <c r="A1932" s="8"/>
      <c r="B1932" s="8"/>
      <c r="C1932" s="8"/>
      <c r="D1932" s="8"/>
      <c r="E1932" s="8"/>
      <c r="F1932" s="8"/>
      <c r="G1932" s="8"/>
      <c r="H1932" s="8"/>
      <c r="I1932" s="8"/>
      <c r="J1932" s="8"/>
      <c r="K1932" s="8"/>
      <c r="L1932" s="8"/>
      <c r="M1932" s="8"/>
      <c r="N1932" s="8"/>
      <c r="O1932" s="8"/>
      <c r="P1932" s="8"/>
      <c r="Q1932" s="8"/>
      <c r="R1932" s="8"/>
      <c r="S1932" s="8"/>
    </row>
    <row r="1933" spans="1:19" ht="18" customHeight="1" x14ac:dyDescent="0.3">
      <c r="A1933" s="8"/>
      <c r="B1933" s="8"/>
      <c r="C1933" s="8"/>
      <c r="D1933" s="8"/>
      <c r="E1933" s="8"/>
      <c r="F1933" s="8"/>
      <c r="G1933" s="8"/>
      <c r="H1933" s="8"/>
      <c r="I1933" s="8"/>
      <c r="J1933" s="8"/>
      <c r="K1933" s="8"/>
      <c r="L1933" s="8"/>
      <c r="M1933" s="8"/>
      <c r="N1933" s="8"/>
      <c r="O1933" s="8"/>
      <c r="P1933" s="8"/>
      <c r="Q1933" s="8"/>
      <c r="R1933" s="8"/>
      <c r="S1933" s="8"/>
    </row>
    <row r="1934" spans="1:19" ht="18" customHeight="1" x14ac:dyDescent="0.3">
      <c r="A1934" s="8"/>
      <c r="B1934" s="8"/>
      <c r="C1934" s="8"/>
      <c r="D1934" s="8"/>
      <c r="E1934" s="8"/>
      <c r="F1934" s="8"/>
      <c r="G1934" s="8"/>
      <c r="H1934" s="8"/>
      <c r="I1934" s="8"/>
      <c r="J1934" s="8"/>
      <c r="K1934" s="8"/>
      <c r="L1934" s="8"/>
      <c r="M1934" s="8"/>
      <c r="N1934" s="8"/>
      <c r="O1934" s="8"/>
      <c r="P1934" s="8"/>
      <c r="Q1934" s="8"/>
      <c r="R1934" s="8"/>
      <c r="S1934" s="8"/>
    </row>
    <row r="1935" spans="1:19" ht="18" customHeight="1" x14ac:dyDescent="0.3">
      <c r="A1935" s="8"/>
      <c r="B1935" s="8"/>
      <c r="C1935" s="8"/>
      <c r="D1935" s="8"/>
      <c r="E1935" s="8"/>
      <c r="F1935" s="8"/>
      <c r="G1935" s="8"/>
      <c r="H1935" s="8"/>
      <c r="I1935" s="8"/>
      <c r="J1935" s="8"/>
      <c r="K1935" s="8"/>
      <c r="L1935" s="8"/>
      <c r="M1935" s="8"/>
      <c r="N1935" s="8"/>
      <c r="O1935" s="8"/>
      <c r="P1935" s="8"/>
      <c r="Q1935" s="8"/>
      <c r="R1935" s="8"/>
      <c r="S1935" s="8"/>
    </row>
    <row r="1936" spans="1:19" ht="18" customHeight="1" x14ac:dyDescent="0.3">
      <c r="A1936" s="8"/>
      <c r="B1936" s="8"/>
      <c r="C1936" s="8"/>
      <c r="D1936" s="8"/>
      <c r="E1936" s="8"/>
      <c r="F1936" s="8"/>
      <c r="G1936" s="8"/>
      <c r="H1936" s="8"/>
      <c r="I1936" s="8"/>
      <c r="J1936" s="8"/>
      <c r="K1936" s="8"/>
      <c r="L1936" s="8"/>
      <c r="M1936" s="8"/>
      <c r="N1936" s="8"/>
      <c r="O1936" s="8"/>
      <c r="P1936" s="8"/>
      <c r="Q1936" s="8"/>
      <c r="R1936" s="8"/>
      <c r="S1936" s="8"/>
    </row>
    <row r="1937" spans="1:19" ht="18" customHeight="1" x14ac:dyDescent="0.3">
      <c r="A1937" s="8"/>
      <c r="B1937" s="8"/>
      <c r="C1937" s="8"/>
      <c r="D1937" s="8"/>
      <c r="E1937" s="8"/>
      <c r="F1937" s="8"/>
      <c r="G1937" s="8"/>
      <c r="H1937" s="8"/>
      <c r="I1937" s="8"/>
      <c r="J1937" s="8"/>
      <c r="K1937" s="8"/>
      <c r="L1937" s="8"/>
      <c r="M1937" s="8"/>
      <c r="N1937" s="8"/>
      <c r="O1937" s="8"/>
      <c r="P1937" s="8"/>
      <c r="Q1937" s="8"/>
      <c r="R1937" s="8"/>
      <c r="S1937" s="8"/>
    </row>
    <row r="1938" spans="1:19" ht="18" customHeight="1" x14ac:dyDescent="0.3">
      <c r="A1938" s="8"/>
      <c r="B1938" s="8"/>
      <c r="C1938" s="8"/>
      <c r="D1938" s="8"/>
      <c r="E1938" s="8"/>
      <c r="F1938" s="8"/>
      <c r="G1938" s="8"/>
      <c r="H1938" s="8"/>
      <c r="I1938" s="8"/>
      <c r="J1938" s="8"/>
      <c r="K1938" s="8"/>
      <c r="L1938" s="8"/>
      <c r="M1938" s="8"/>
      <c r="N1938" s="8"/>
      <c r="O1938" s="8"/>
      <c r="P1938" s="8"/>
      <c r="Q1938" s="8"/>
      <c r="R1938" s="8"/>
      <c r="S1938" s="8"/>
    </row>
    <row r="1939" spans="1:19" ht="18" customHeight="1" x14ac:dyDescent="0.3">
      <c r="A1939" s="8"/>
      <c r="B1939" s="8"/>
      <c r="C1939" s="8"/>
      <c r="D1939" s="8"/>
      <c r="E1939" s="8"/>
      <c r="F1939" s="8"/>
      <c r="G1939" s="8"/>
      <c r="H1939" s="8"/>
      <c r="I1939" s="8"/>
      <c r="J1939" s="8"/>
      <c r="K1939" s="8"/>
      <c r="L1939" s="8"/>
      <c r="M1939" s="8"/>
      <c r="N1939" s="8"/>
      <c r="O1939" s="8"/>
      <c r="P1939" s="8"/>
      <c r="Q1939" s="8"/>
      <c r="R1939" s="8"/>
      <c r="S1939" s="8"/>
    </row>
    <row r="1940" spans="1:19" ht="18" customHeight="1" x14ac:dyDescent="0.3">
      <c r="A1940" s="8"/>
      <c r="B1940" s="8"/>
      <c r="C1940" s="8"/>
      <c r="D1940" s="8"/>
      <c r="E1940" s="8"/>
      <c r="F1940" s="8"/>
      <c r="G1940" s="8"/>
      <c r="H1940" s="8"/>
      <c r="I1940" s="8"/>
      <c r="J1940" s="8"/>
      <c r="K1940" s="8"/>
      <c r="L1940" s="8"/>
      <c r="M1940" s="8"/>
      <c r="N1940" s="8"/>
      <c r="O1940" s="8"/>
      <c r="P1940" s="8"/>
      <c r="Q1940" s="8"/>
      <c r="R1940" s="8"/>
      <c r="S1940" s="8"/>
    </row>
    <row r="1941" spans="1:19" ht="18" customHeight="1" x14ac:dyDescent="0.3">
      <c r="A1941" s="8"/>
      <c r="B1941" s="8"/>
      <c r="C1941" s="8"/>
      <c r="D1941" s="8"/>
      <c r="E1941" s="8"/>
      <c r="F1941" s="8"/>
      <c r="G1941" s="8"/>
      <c r="H1941" s="8"/>
      <c r="I1941" s="8"/>
      <c r="J1941" s="8"/>
      <c r="K1941" s="8"/>
      <c r="L1941" s="8"/>
      <c r="M1941" s="8"/>
      <c r="N1941" s="8"/>
      <c r="O1941" s="8"/>
      <c r="P1941" s="8"/>
      <c r="Q1941" s="8"/>
      <c r="R1941" s="8"/>
      <c r="S1941" s="8"/>
    </row>
    <row r="1942" spans="1:19" ht="18" customHeight="1" x14ac:dyDescent="0.3">
      <c r="A1942" s="8"/>
      <c r="B1942" s="8"/>
      <c r="C1942" s="8"/>
      <c r="D1942" s="8"/>
      <c r="E1942" s="8"/>
      <c r="F1942" s="8"/>
      <c r="G1942" s="8"/>
      <c r="H1942" s="8"/>
      <c r="I1942" s="8"/>
      <c r="J1942" s="8"/>
      <c r="K1942" s="8"/>
      <c r="L1942" s="8"/>
      <c r="M1942" s="8"/>
      <c r="N1942" s="8"/>
      <c r="O1942" s="8"/>
      <c r="P1942" s="8"/>
      <c r="Q1942" s="8"/>
      <c r="R1942" s="8"/>
      <c r="S1942" s="8"/>
    </row>
    <row r="1943" spans="1:19" ht="18" customHeight="1" x14ac:dyDescent="0.3">
      <c r="A1943" s="8"/>
      <c r="B1943" s="8"/>
      <c r="C1943" s="8"/>
      <c r="D1943" s="8"/>
      <c r="E1943" s="8"/>
      <c r="F1943" s="8"/>
      <c r="G1943" s="8"/>
      <c r="H1943" s="8"/>
      <c r="I1943" s="8"/>
      <c r="J1943" s="8"/>
      <c r="K1943" s="8"/>
      <c r="L1943" s="8"/>
      <c r="M1943" s="8"/>
      <c r="N1943" s="8"/>
      <c r="O1943" s="8"/>
      <c r="P1943" s="8"/>
      <c r="Q1943" s="8"/>
      <c r="R1943" s="8"/>
      <c r="S1943" s="8"/>
    </row>
    <row r="1944" spans="1:19" ht="18" customHeight="1" x14ac:dyDescent="0.3">
      <c r="A1944" s="8"/>
      <c r="B1944" s="8"/>
      <c r="C1944" s="8"/>
      <c r="D1944" s="8"/>
      <c r="E1944" s="8"/>
      <c r="F1944" s="8"/>
      <c r="G1944" s="8"/>
      <c r="H1944" s="8"/>
      <c r="I1944" s="8"/>
      <c r="J1944" s="8"/>
      <c r="K1944" s="8"/>
      <c r="L1944" s="8"/>
      <c r="M1944" s="8"/>
      <c r="N1944" s="8"/>
      <c r="O1944" s="8"/>
      <c r="P1944" s="8"/>
      <c r="Q1944" s="8"/>
      <c r="R1944" s="8"/>
      <c r="S1944" s="8"/>
    </row>
    <row r="1945" spans="1:19" ht="18" customHeight="1" x14ac:dyDescent="0.3">
      <c r="A1945" s="8"/>
      <c r="B1945" s="8"/>
      <c r="C1945" s="8"/>
      <c r="D1945" s="8"/>
      <c r="E1945" s="8"/>
      <c r="F1945" s="8"/>
      <c r="G1945" s="8"/>
      <c r="H1945" s="8"/>
      <c r="I1945" s="8"/>
      <c r="J1945" s="8"/>
      <c r="K1945" s="8"/>
      <c r="L1945" s="8"/>
      <c r="M1945" s="8"/>
      <c r="N1945" s="8"/>
      <c r="O1945" s="8"/>
      <c r="P1945" s="8"/>
      <c r="Q1945" s="8"/>
      <c r="R1945" s="8"/>
      <c r="S1945" s="8"/>
    </row>
    <row r="1946" spans="1:19" ht="18" customHeight="1" x14ac:dyDescent="0.3">
      <c r="A1946" s="8"/>
      <c r="B1946" s="8"/>
      <c r="C1946" s="8"/>
      <c r="D1946" s="8"/>
      <c r="E1946" s="8"/>
      <c r="F1946" s="8"/>
      <c r="G1946" s="8"/>
      <c r="H1946" s="8"/>
      <c r="I1946" s="8"/>
      <c r="J1946" s="8"/>
      <c r="K1946" s="8"/>
      <c r="L1946" s="8"/>
      <c r="M1946" s="8"/>
      <c r="N1946" s="8"/>
      <c r="O1946" s="8"/>
      <c r="P1946" s="8"/>
      <c r="Q1946" s="8"/>
      <c r="R1946" s="8"/>
      <c r="S1946" s="8"/>
    </row>
    <row r="1947" spans="1:19" ht="18" customHeight="1" x14ac:dyDescent="0.3">
      <c r="A1947" s="8"/>
      <c r="B1947" s="8"/>
      <c r="C1947" s="8"/>
      <c r="D1947" s="8"/>
      <c r="E1947" s="8"/>
      <c r="F1947" s="8"/>
      <c r="G1947" s="8"/>
      <c r="H1947" s="8"/>
      <c r="I1947" s="8"/>
      <c r="J1947" s="8"/>
      <c r="K1947" s="8"/>
      <c r="L1947" s="8"/>
      <c r="M1947" s="8"/>
      <c r="N1947" s="8"/>
      <c r="O1947" s="8"/>
      <c r="P1947" s="8"/>
      <c r="Q1947" s="8"/>
      <c r="R1947" s="8"/>
      <c r="S1947" s="8"/>
    </row>
    <row r="1948" spans="1:19" ht="18" customHeight="1" x14ac:dyDescent="0.3">
      <c r="A1948" s="8"/>
      <c r="B1948" s="8"/>
      <c r="C1948" s="8"/>
      <c r="D1948" s="8"/>
      <c r="E1948" s="8"/>
      <c r="F1948" s="8"/>
      <c r="G1948" s="8"/>
      <c r="H1948" s="8"/>
      <c r="I1948" s="8"/>
      <c r="J1948" s="8"/>
      <c r="K1948" s="8"/>
      <c r="L1948" s="8"/>
      <c r="M1948" s="8"/>
      <c r="N1948" s="8"/>
      <c r="O1948" s="8"/>
      <c r="P1948" s="8"/>
      <c r="Q1948" s="8"/>
      <c r="R1948" s="8"/>
      <c r="S1948" s="8"/>
    </row>
    <row r="1949" spans="1:19" ht="18" customHeight="1" x14ac:dyDescent="0.3">
      <c r="A1949" s="8"/>
      <c r="B1949" s="8"/>
      <c r="C1949" s="8"/>
      <c r="D1949" s="8"/>
      <c r="E1949" s="8"/>
      <c r="F1949" s="8"/>
      <c r="G1949" s="8"/>
      <c r="H1949" s="8"/>
      <c r="I1949" s="8"/>
      <c r="J1949" s="8"/>
      <c r="K1949" s="8"/>
      <c r="L1949" s="8"/>
      <c r="M1949" s="8"/>
      <c r="N1949" s="8"/>
      <c r="O1949" s="8"/>
      <c r="P1949" s="8"/>
      <c r="Q1949" s="8"/>
      <c r="R1949" s="8"/>
      <c r="S1949" s="8"/>
    </row>
    <row r="1950" spans="1:19" ht="18" customHeight="1" x14ac:dyDescent="0.3">
      <c r="A1950" s="8"/>
      <c r="B1950" s="8"/>
      <c r="C1950" s="8"/>
      <c r="D1950" s="8"/>
      <c r="E1950" s="8"/>
      <c r="F1950" s="8"/>
      <c r="G1950" s="8"/>
      <c r="H1950" s="8"/>
      <c r="I1950" s="8"/>
      <c r="J1950" s="8"/>
      <c r="K1950" s="8"/>
      <c r="L1950" s="8"/>
      <c r="M1950" s="8"/>
      <c r="N1950" s="8"/>
      <c r="O1950" s="8"/>
      <c r="P1950" s="8"/>
      <c r="Q1950" s="8"/>
      <c r="R1950" s="8"/>
      <c r="S1950" s="8"/>
    </row>
    <row r="1951" spans="1:19" ht="18" customHeight="1" x14ac:dyDescent="0.3">
      <c r="A1951" s="8"/>
      <c r="B1951" s="8"/>
      <c r="C1951" s="8"/>
      <c r="D1951" s="8"/>
      <c r="E1951" s="8"/>
      <c r="F1951" s="8"/>
      <c r="G1951" s="8"/>
      <c r="H1951" s="8"/>
      <c r="I1951" s="8"/>
      <c r="J1951" s="8"/>
      <c r="K1951" s="8"/>
      <c r="L1951" s="8"/>
      <c r="M1951" s="8"/>
      <c r="N1951" s="8"/>
      <c r="O1951" s="8"/>
      <c r="P1951" s="8"/>
      <c r="Q1951" s="8"/>
      <c r="R1951" s="8"/>
      <c r="S1951" s="8"/>
    </row>
    <row r="1952" spans="1:19" ht="18" customHeight="1" x14ac:dyDescent="0.3">
      <c r="A1952" s="8"/>
      <c r="B1952" s="8"/>
      <c r="C1952" s="8"/>
      <c r="D1952" s="8"/>
      <c r="E1952" s="8"/>
      <c r="F1952" s="8"/>
      <c r="G1952" s="8"/>
      <c r="H1952" s="8"/>
      <c r="I1952" s="8"/>
      <c r="J1952" s="8"/>
      <c r="K1952" s="8"/>
      <c r="L1952" s="8"/>
      <c r="M1952" s="8"/>
      <c r="N1952" s="8"/>
      <c r="O1952" s="8"/>
      <c r="P1952" s="8"/>
      <c r="Q1952" s="8"/>
      <c r="R1952" s="8"/>
      <c r="S1952" s="8"/>
    </row>
    <row r="1953" spans="1:19" ht="18" customHeight="1" x14ac:dyDescent="0.3">
      <c r="A1953" s="8"/>
      <c r="B1953" s="8"/>
      <c r="C1953" s="8"/>
      <c r="D1953" s="8"/>
      <c r="E1953" s="8"/>
      <c r="F1953" s="8"/>
      <c r="G1953" s="8"/>
      <c r="H1953" s="8"/>
      <c r="I1953" s="8"/>
      <c r="J1953" s="8"/>
      <c r="K1953" s="8"/>
      <c r="L1953" s="8"/>
      <c r="M1953" s="8"/>
      <c r="N1953" s="8"/>
      <c r="O1953" s="8"/>
      <c r="P1953" s="8"/>
      <c r="Q1953" s="8"/>
      <c r="R1953" s="8"/>
      <c r="S1953" s="8"/>
    </row>
    <row r="1954" spans="1:19" ht="18" customHeight="1" x14ac:dyDescent="0.3">
      <c r="A1954" s="8"/>
      <c r="B1954" s="8"/>
      <c r="C1954" s="8"/>
      <c r="D1954" s="8"/>
      <c r="E1954" s="8"/>
      <c r="F1954" s="8"/>
      <c r="G1954" s="8"/>
      <c r="H1954" s="8"/>
      <c r="I1954" s="8"/>
      <c r="J1954" s="8"/>
      <c r="K1954" s="8"/>
      <c r="L1954" s="8"/>
      <c r="M1954" s="8"/>
      <c r="N1954" s="8"/>
      <c r="O1954" s="8"/>
      <c r="P1954" s="8"/>
      <c r="Q1954" s="8"/>
      <c r="R1954" s="8"/>
      <c r="S1954" s="8"/>
    </row>
    <row r="1955" spans="1:19" ht="18" customHeight="1" x14ac:dyDescent="0.3">
      <c r="A1955" s="8"/>
      <c r="B1955" s="8"/>
      <c r="C1955" s="8"/>
      <c r="D1955" s="8"/>
      <c r="E1955" s="8"/>
      <c r="F1955" s="8"/>
      <c r="G1955" s="8"/>
      <c r="H1955" s="8"/>
      <c r="I1955" s="8"/>
      <c r="J1955" s="8"/>
      <c r="K1955" s="8"/>
      <c r="L1955" s="8"/>
      <c r="M1955" s="8"/>
      <c r="N1955" s="8"/>
      <c r="O1955" s="8"/>
      <c r="P1955" s="8"/>
      <c r="Q1955" s="8"/>
      <c r="R1955" s="8"/>
      <c r="S1955" s="8"/>
    </row>
    <row r="1956" spans="1:19" ht="18" customHeight="1" x14ac:dyDescent="0.3">
      <c r="A1956" s="8"/>
      <c r="B1956" s="8"/>
      <c r="C1956" s="8"/>
      <c r="D1956" s="8"/>
      <c r="E1956" s="8"/>
      <c r="F1956" s="8"/>
      <c r="G1956" s="8"/>
      <c r="H1956" s="8"/>
      <c r="I1956" s="8"/>
      <c r="J1956" s="8"/>
      <c r="K1956" s="8"/>
      <c r="L1956" s="8"/>
      <c r="M1956" s="8"/>
      <c r="N1956" s="8"/>
      <c r="O1956" s="8"/>
      <c r="P1956" s="8"/>
      <c r="Q1956" s="8"/>
      <c r="R1956" s="8"/>
      <c r="S1956" s="8"/>
    </row>
    <row r="1957" spans="1:19" ht="18" customHeight="1" x14ac:dyDescent="0.3">
      <c r="A1957" s="8"/>
      <c r="B1957" s="8"/>
      <c r="C1957" s="8"/>
      <c r="D1957" s="8"/>
      <c r="E1957" s="8"/>
      <c r="F1957" s="8"/>
      <c r="G1957" s="8"/>
      <c r="H1957" s="8"/>
      <c r="I1957" s="8"/>
      <c r="J1957" s="8"/>
      <c r="K1957" s="8"/>
      <c r="L1957" s="8"/>
      <c r="M1957" s="8"/>
      <c r="N1957" s="8"/>
      <c r="O1957" s="8"/>
      <c r="P1957" s="8"/>
      <c r="Q1957" s="8"/>
      <c r="R1957" s="8"/>
      <c r="S1957" s="8"/>
    </row>
    <row r="1958" spans="1:19" ht="18" customHeight="1" x14ac:dyDescent="0.3">
      <c r="A1958" s="8"/>
      <c r="B1958" s="8"/>
      <c r="C1958" s="8"/>
      <c r="D1958" s="8"/>
      <c r="E1958" s="8"/>
      <c r="F1958" s="8"/>
      <c r="G1958" s="8"/>
      <c r="H1958" s="8"/>
      <c r="I1958" s="8"/>
      <c r="J1958" s="8"/>
      <c r="K1958" s="8"/>
      <c r="L1958" s="8"/>
      <c r="M1958" s="8"/>
      <c r="N1958" s="8"/>
      <c r="O1958" s="8"/>
      <c r="P1958" s="8"/>
      <c r="Q1958" s="8"/>
      <c r="R1958" s="8"/>
      <c r="S1958" s="8"/>
    </row>
    <row r="1959" spans="1:19" ht="18" customHeight="1" x14ac:dyDescent="0.3">
      <c r="A1959" s="8"/>
      <c r="B1959" s="8"/>
      <c r="C1959" s="8"/>
      <c r="D1959" s="8"/>
      <c r="E1959" s="8"/>
      <c r="F1959" s="8"/>
      <c r="G1959" s="8"/>
      <c r="H1959" s="8"/>
      <c r="I1959" s="8"/>
      <c r="J1959" s="8"/>
      <c r="K1959" s="8"/>
      <c r="L1959" s="8"/>
      <c r="M1959" s="8"/>
      <c r="N1959" s="8"/>
      <c r="O1959" s="8"/>
      <c r="P1959" s="8"/>
      <c r="Q1959" s="8"/>
      <c r="R1959" s="8"/>
      <c r="S1959" s="8"/>
    </row>
    <row r="1960" spans="1:19" ht="18" customHeight="1" x14ac:dyDescent="0.3">
      <c r="A1960" s="8"/>
      <c r="B1960" s="8"/>
      <c r="C1960" s="8"/>
      <c r="D1960" s="8"/>
      <c r="E1960" s="8"/>
      <c r="F1960" s="8"/>
      <c r="G1960" s="8"/>
      <c r="H1960" s="8"/>
      <c r="I1960" s="8"/>
      <c r="J1960" s="8"/>
      <c r="K1960" s="8"/>
      <c r="L1960" s="8"/>
      <c r="M1960" s="8"/>
      <c r="N1960" s="8"/>
      <c r="O1960" s="8"/>
      <c r="P1960" s="8"/>
      <c r="Q1960" s="8"/>
      <c r="R1960" s="8"/>
      <c r="S1960" s="8"/>
    </row>
    <row r="1961" spans="1:19" ht="18" customHeight="1" x14ac:dyDescent="0.3">
      <c r="A1961" s="8"/>
      <c r="B1961" s="8"/>
      <c r="C1961" s="8"/>
      <c r="D1961" s="8"/>
      <c r="E1961" s="8"/>
      <c r="F1961" s="8"/>
      <c r="G1961" s="8"/>
      <c r="H1961" s="8"/>
      <c r="I1961" s="8"/>
      <c r="J1961" s="8"/>
      <c r="K1961" s="8"/>
      <c r="L1961" s="8"/>
      <c r="M1961" s="8"/>
      <c r="N1961" s="8"/>
      <c r="O1961" s="8"/>
      <c r="P1961" s="8"/>
      <c r="Q1961" s="8"/>
      <c r="R1961" s="8"/>
      <c r="S1961" s="8"/>
    </row>
    <row r="1962" spans="1:19" ht="18" customHeight="1" x14ac:dyDescent="0.3">
      <c r="A1962" s="8"/>
      <c r="B1962" s="8"/>
      <c r="C1962" s="8"/>
      <c r="D1962" s="8"/>
      <c r="E1962" s="8"/>
      <c r="F1962" s="8"/>
      <c r="G1962" s="8"/>
      <c r="H1962" s="8"/>
      <c r="I1962" s="8"/>
      <c r="J1962" s="8"/>
      <c r="K1962" s="8"/>
      <c r="L1962" s="8"/>
      <c r="M1962" s="8"/>
      <c r="N1962" s="8"/>
      <c r="O1962" s="8"/>
      <c r="P1962" s="8"/>
      <c r="Q1962" s="8"/>
      <c r="R1962" s="8"/>
      <c r="S1962" s="8"/>
    </row>
    <row r="1963" spans="1:19" ht="18" customHeight="1" x14ac:dyDescent="0.3">
      <c r="A1963" s="8"/>
      <c r="B1963" s="8"/>
      <c r="C1963" s="8"/>
      <c r="D1963" s="8"/>
      <c r="E1963" s="8"/>
      <c r="F1963" s="8"/>
      <c r="G1963" s="8"/>
      <c r="H1963" s="8"/>
      <c r="I1963" s="8"/>
      <c r="J1963" s="8"/>
      <c r="K1963" s="8"/>
      <c r="L1963" s="8"/>
      <c r="M1963" s="8"/>
      <c r="N1963" s="8"/>
      <c r="O1963" s="8"/>
      <c r="P1963" s="8"/>
      <c r="Q1963" s="8"/>
      <c r="R1963" s="8"/>
      <c r="S1963" s="8"/>
    </row>
    <row r="1964" spans="1:19" ht="18" customHeight="1" x14ac:dyDescent="0.3">
      <c r="A1964" s="8"/>
      <c r="B1964" s="8"/>
      <c r="C1964" s="8"/>
      <c r="D1964" s="8"/>
      <c r="E1964" s="8"/>
      <c r="F1964" s="8"/>
      <c r="G1964" s="8"/>
      <c r="H1964" s="8"/>
      <c r="I1964" s="8"/>
      <c r="J1964" s="8"/>
      <c r="K1964" s="8"/>
      <c r="L1964" s="8"/>
      <c r="M1964" s="8"/>
      <c r="N1964" s="8"/>
      <c r="O1964" s="8"/>
      <c r="P1964" s="8"/>
      <c r="Q1964" s="8"/>
      <c r="R1964" s="8"/>
      <c r="S1964" s="8"/>
    </row>
    <row r="1965" spans="1:19" ht="18" customHeight="1" x14ac:dyDescent="0.3">
      <c r="A1965" s="8"/>
      <c r="B1965" s="8"/>
      <c r="C1965" s="8"/>
      <c r="D1965" s="8"/>
      <c r="E1965" s="8"/>
      <c r="F1965" s="8"/>
      <c r="G1965" s="8"/>
      <c r="H1965" s="8"/>
      <c r="I1965" s="8"/>
      <c r="J1965" s="8"/>
      <c r="K1965" s="8"/>
      <c r="L1965" s="8"/>
      <c r="M1965" s="8"/>
      <c r="N1965" s="8"/>
      <c r="O1965" s="8"/>
      <c r="P1965" s="8"/>
      <c r="Q1965" s="8"/>
      <c r="R1965" s="8"/>
      <c r="S1965" s="8"/>
    </row>
    <row r="1966" spans="1:19" ht="18" customHeight="1" x14ac:dyDescent="0.3">
      <c r="A1966" s="8"/>
      <c r="B1966" s="8"/>
      <c r="C1966" s="8"/>
      <c r="D1966" s="8"/>
      <c r="E1966" s="8"/>
      <c r="F1966" s="8"/>
      <c r="G1966" s="8"/>
      <c r="H1966" s="8"/>
      <c r="I1966" s="8"/>
      <c r="J1966" s="8"/>
      <c r="K1966" s="8"/>
      <c r="L1966" s="8"/>
      <c r="M1966" s="8"/>
      <c r="N1966" s="8"/>
      <c r="O1966" s="8"/>
      <c r="P1966" s="8"/>
      <c r="Q1966" s="8"/>
      <c r="R1966" s="8"/>
      <c r="S1966" s="8"/>
    </row>
    <row r="1967" spans="1:19" ht="18" customHeight="1" x14ac:dyDescent="0.3">
      <c r="A1967" s="8"/>
      <c r="B1967" s="8"/>
      <c r="C1967" s="8"/>
      <c r="D1967" s="8"/>
      <c r="E1967" s="8"/>
      <c r="F1967" s="8"/>
      <c r="G1967" s="8"/>
      <c r="H1967" s="8"/>
      <c r="I1967" s="8"/>
      <c r="J1967" s="8"/>
      <c r="K1967" s="8"/>
      <c r="L1967" s="8"/>
      <c r="M1967" s="8"/>
      <c r="N1967" s="8"/>
      <c r="O1967" s="8"/>
      <c r="P1967" s="8"/>
      <c r="Q1967" s="8"/>
      <c r="R1967" s="8"/>
      <c r="S1967" s="8"/>
    </row>
    <row r="1968" spans="1:19" ht="18" customHeight="1" x14ac:dyDescent="0.3">
      <c r="A1968" s="8"/>
      <c r="B1968" s="8"/>
      <c r="C1968" s="8"/>
      <c r="D1968" s="8"/>
      <c r="E1968" s="8"/>
      <c r="F1968" s="8"/>
      <c r="G1968" s="8"/>
      <c r="H1968" s="8"/>
      <c r="I1968" s="8"/>
      <c r="J1968" s="8"/>
      <c r="K1968" s="8"/>
      <c r="L1968" s="8"/>
      <c r="M1968" s="8"/>
      <c r="N1968" s="8"/>
      <c r="O1968" s="8"/>
      <c r="P1968" s="8"/>
      <c r="Q1968" s="8"/>
      <c r="R1968" s="8"/>
      <c r="S1968" s="8"/>
    </row>
    <row r="1969" spans="1:19" ht="18" customHeight="1" x14ac:dyDescent="0.3">
      <c r="A1969" s="8"/>
      <c r="B1969" s="8"/>
      <c r="C1969" s="8"/>
      <c r="D1969" s="8"/>
      <c r="E1969" s="8"/>
      <c r="F1969" s="8"/>
      <c r="G1969" s="8"/>
      <c r="H1969" s="8"/>
      <c r="I1969" s="8"/>
      <c r="J1969" s="8"/>
      <c r="K1969" s="8"/>
      <c r="L1969" s="8"/>
      <c r="M1969" s="8"/>
      <c r="N1969" s="8"/>
      <c r="O1969" s="8"/>
      <c r="P1969" s="8"/>
      <c r="Q1969" s="8"/>
      <c r="R1969" s="8"/>
      <c r="S1969" s="8"/>
    </row>
    <row r="1970" spans="1:19" ht="18" customHeight="1" x14ac:dyDescent="0.3">
      <c r="A1970" s="8"/>
      <c r="B1970" s="8"/>
      <c r="C1970" s="8"/>
      <c r="D1970" s="8"/>
      <c r="E1970" s="8"/>
      <c r="F1970" s="8"/>
      <c r="G1970" s="8"/>
      <c r="H1970" s="8"/>
      <c r="I1970" s="8"/>
      <c r="J1970" s="8"/>
      <c r="K1970" s="8"/>
      <c r="L1970" s="8"/>
      <c r="M1970" s="8"/>
      <c r="N1970" s="8"/>
      <c r="O1970" s="8"/>
      <c r="P1970" s="8"/>
      <c r="Q1970" s="8"/>
      <c r="R1970" s="8"/>
      <c r="S1970" s="8"/>
    </row>
    <row r="1971" spans="1:19" ht="18" customHeight="1" x14ac:dyDescent="0.3">
      <c r="A1971" s="8"/>
      <c r="B1971" s="8"/>
      <c r="C1971" s="8"/>
      <c r="D1971" s="8"/>
      <c r="E1971" s="8"/>
      <c r="F1971" s="8"/>
      <c r="G1971" s="8"/>
      <c r="H1971" s="8"/>
      <c r="I1971" s="8"/>
      <c r="J1971" s="8"/>
      <c r="K1971" s="8"/>
      <c r="L1971" s="8"/>
      <c r="M1971" s="8"/>
      <c r="N1971" s="8"/>
      <c r="O1971" s="8"/>
      <c r="P1971" s="8"/>
      <c r="Q1971" s="8"/>
      <c r="R1971" s="8"/>
      <c r="S1971" s="8"/>
    </row>
    <row r="1972" spans="1:19" ht="18" customHeight="1" x14ac:dyDescent="0.3">
      <c r="A1972" s="8"/>
      <c r="B1972" s="8"/>
      <c r="C1972" s="8"/>
      <c r="D1972" s="8"/>
      <c r="E1972" s="8"/>
      <c r="F1972" s="8"/>
      <c r="G1972" s="8"/>
      <c r="H1972" s="8"/>
      <c r="I1972" s="8"/>
      <c r="J1972" s="8"/>
      <c r="K1972" s="8"/>
      <c r="L1972" s="8"/>
      <c r="M1972" s="8"/>
      <c r="N1972" s="8"/>
      <c r="O1972" s="8"/>
      <c r="P1972" s="8"/>
      <c r="Q1972" s="8"/>
      <c r="R1972" s="8"/>
      <c r="S1972" s="8"/>
    </row>
    <row r="1973" spans="1:19" ht="18" customHeight="1" x14ac:dyDescent="0.3">
      <c r="A1973" s="8"/>
      <c r="B1973" s="8"/>
      <c r="C1973" s="8"/>
      <c r="D1973" s="8"/>
      <c r="E1973" s="8"/>
      <c r="F1973" s="8"/>
      <c r="G1973" s="8"/>
      <c r="H1973" s="8"/>
      <c r="I1973" s="8"/>
      <c r="J1973" s="8"/>
      <c r="K1973" s="8"/>
      <c r="L1973" s="8"/>
      <c r="M1973" s="8"/>
      <c r="N1973" s="8"/>
      <c r="O1973" s="8"/>
      <c r="P1973" s="8"/>
      <c r="Q1973" s="8"/>
      <c r="R1973" s="8"/>
      <c r="S1973" s="8"/>
    </row>
    <row r="1974" spans="1:19" ht="18" customHeight="1" x14ac:dyDescent="0.3">
      <c r="A1974" s="8"/>
      <c r="B1974" s="8"/>
      <c r="C1974" s="8"/>
      <c r="D1974" s="8"/>
      <c r="E1974" s="8"/>
      <c r="F1974" s="8"/>
      <c r="G1974" s="8"/>
      <c r="H1974" s="8"/>
      <c r="I1974" s="8"/>
      <c r="J1974" s="8"/>
      <c r="K1974" s="8"/>
      <c r="L1974" s="8"/>
      <c r="M1974" s="8"/>
      <c r="N1974" s="8"/>
      <c r="O1974" s="8"/>
      <c r="P1974" s="8"/>
      <c r="Q1974" s="8"/>
      <c r="R1974" s="8"/>
      <c r="S1974" s="8"/>
    </row>
    <row r="1975" spans="1:19" ht="18" customHeight="1" x14ac:dyDescent="0.3">
      <c r="A1975" s="8"/>
      <c r="B1975" s="8"/>
      <c r="C1975" s="8"/>
      <c r="D1975" s="8"/>
      <c r="E1975" s="8"/>
      <c r="F1975" s="8"/>
      <c r="G1975" s="8"/>
      <c r="H1975" s="8"/>
      <c r="I1975" s="8"/>
      <c r="J1975" s="8"/>
      <c r="K1975" s="8"/>
      <c r="L1975" s="8"/>
      <c r="M1975" s="8"/>
      <c r="N1975" s="8"/>
      <c r="O1975" s="8"/>
      <c r="P1975" s="8"/>
      <c r="Q1975" s="8"/>
      <c r="R1975" s="8"/>
      <c r="S1975" s="8"/>
    </row>
    <row r="1976" spans="1:19" ht="18" customHeight="1" x14ac:dyDescent="0.3">
      <c r="A1976" s="8"/>
      <c r="B1976" s="8"/>
      <c r="C1976" s="8"/>
      <c r="D1976" s="8"/>
      <c r="E1976" s="8"/>
      <c r="F1976" s="8"/>
      <c r="G1976" s="8"/>
      <c r="H1976" s="8"/>
      <c r="I1976" s="8"/>
      <c r="J1976" s="8"/>
      <c r="K1976" s="8"/>
      <c r="L1976" s="8"/>
      <c r="M1976" s="8"/>
      <c r="N1976" s="8"/>
      <c r="O1976" s="8"/>
      <c r="P1976" s="8"/>
      <c r="Q1976" s="8"/>
      <c r="R1976" s="8"/>
      <c r="S1976" s="8"/>
    </row>
    <row r="1977" spans="1:19" ht="18" customHeight="1" x14ac:dyDescent="0.3">
      <c r="A1977" s="8"/>
      <c r="B1977" s="8"/>
      <c r="C1977" s="8"/>
      <c r="D1977" s="8"/>
      <c r="E1977" s="8"/>
      <c r="F1977" s="8"/>
      <c r="G1977" s="8"/>
      <c r="H1977" s="8"/>
      <c r="I1977" s="8"/>
      <c r="J1977" s="8"/>
      <c r="K1977" s="8"/>
      <c r="L1977" s="8"/>
      <c r="M1977" s="8"/>
      <c r="N1977" s="8"/>
      <c r="O1977" s="8"/>
      <c r="P1977" s="8"/>
      <c r="Q1977" s="8"/>
      <c r="R1977" s="8"/>
      <c r="S1977" s="8"/>
    </row>
    <row r="1978" spans="1:19" ht="18" customHeight="1" x14ac:dyDescent="0.3">
      <c r="A1978" s="8"/>
      <c r="B1978" s="8"/>
      <c r="C1978" s="8"/>
      <c r="D1978" s="8"/>
      <c r="E1978" s="8"/>
      <c r="F1978" s="8"/>
      <c r="G1978" s="8"/>
      <c r="H1978" s="8"/>
      <c r="I1978" s="8"/>
      <c r="J1978" s="8"/>
      <c r="K1978" s="8"/>
      <c r="L1978" s="8"/>
      <c r="M1978" s="8"/>
      <c r="N1978" s="8"/>
      <c r="O1978" s="8"/>
      <c r="P1978" s="8"/>
      <c r="Q1978" s="8"/>
      <c r="R1978" s="8"/>
      <c r="S1978" s="8"/>
    </row>
    <row r="1979" spans="1:19" ht="18" customHeight="1" x14ac:dyDescent="0.3">
      <c r="A1979" s="8"/>
      <c r="B1979" s="8"/>
      <c r="C1979" s="8"/>
      <c r="D1979" s="8"/>
      <c r="E1979" s="8"/>
      <c r="F1979" s="8"/>
      <c r="G1979" s="8"/>
      <c r="H1979" s="8"/>
      <c r="I1979" s="8"/>
      <c r="J1979" s="8"/>
      <c r="K1979" s="8"/>
      <c r="L1979" s="8"/>
      <c r="M1979" s="8"/>
      <c r="N1979" s="8"/>
      <c r="O1979" s="8"/>
      <c r="P1979" s="8"/>
      <c r="Q1979" s="8"/>
      <c r="R1979" s="8"/>
      <c r="S1979" s="8"/>
    </row>
    <row r="1980" spans="1:19" ht="18" customHeight="1" x14ac:dyDescent="0.3">
      <c r="A1980" s="8"/>
      <c r="B1980" s="8"/>
      <c r="C1980" s="8"/>
      <c r="D1980" s="8"/>
      <c r="E1980" s="8"/>
      <c r="F1980" s="8"/>
      <c r="G1980" s="8"/>
      <c r="H1980" s="8"/>
      <c r="I1980" s="8"/>
      <c r="J1980" s="8"/>
      <c r="K1980" s="8"/>
      <c r="L1980" s="8"/>
      <c r="M1980" s="8"/>
      <c r="N1980" s="8"/>
      <c r="O1980" s="8"/>
      <c r="P1980" s="8"/>
      <c r="Q1980" s="8"/>
      <c r="R1980" s="8"/>
      <c r="S1980" s="8"/>
    </row>
    <row r="1981" spans="1:19" ht="18" customHeight="1" x14ac:dyDescent="0.3">
      <c r="A1981" s="8"/>
      <c r="B1981" s="8"/>
      <c r="C1981" s="8"/>
      <c r="D1981" s="8"/>
      <c r="E1981" s="8"/>
      <c r="F1981" s="8"/>
      <c r="G1981" s="8"/>
      <c r="H1981" s="8"/>
      <c r="I1981" s="8"/>
      <c r="J1981" s="8"/>
      <c r="K1981" s="8"/>
      <c r="L1981" s="8"/>
      <c r="M1981" s="8"/>
      <c r="N1981" s="8"/>
      <c r="O1981" s="8"/>
      <c r="P1981" s="8"/>
      <c r="Q1981" s="8"/>
      <c r="R1981" s="8"/>
      <c r="S1981" s="8"/>
    </row>
    <row r="1982" spans="1:19" ht="18" customHeight="1" x14ac:dyDescent="0.3">
      <c r="A1982" s="8"/>
      <c r="B1982" s="8"/>
      <c r="C1982" s="8"/>
      <c r="D1982" s="8"/>
      <c r="E1982" s="8"/>
      <c r="F1982" s="8"/>
      <c r="G1982" s="8"/>
      <c r="H1982" s="8"/>
      <c r="I1982" s="8"/>
      <c r="J1982" s="8"/>
      <c r="K1982" s="8"/>
      <c r="L1982" s="8"/>
      <c r="M1982" s="8"/>
      <c r="N1982" s="8"/>
      <c r="O1982" s="8"/>
      <c r="P1982" s="8"/>
      <c r="Q1982" s="8"/>
      <c r="R1982" s="8"/>
      <c r="S1982" s="8"/>
    </row>
    <row r="1983" spans="1:19" ht="18" customHeight="1" x14ac:dyDescent="0.3">
      <c r="A1983" s="8"/>
      <c r="B1983" s="8"/>
      <c r="C1983" s="8"/>
      <c r="D1983" s="8"/>
      <c r="E1983" s="8"/>
      <c r="F1983" s="8"/>
      <c r="G1983" s="8"/>
      <c r="H1983" s="8"/>
      <c r="I1983" s="8"/>
      <c r="J1983" s="8"/>
      <c r="K1983" s="8"/>
      <c r="L1983" s="8"/>
      <c r="M1983" s="8"/>
      <c r="N1983" s="8"/>
      <c r="O1983" s="8"/>
      <c r="P1983" s="8"/>
      <c r="Q1983" s="8"/>
      <c r="R1983" s="8"/>
      <c r="S1983" s="8"/>
    </row>
    <row r="1984" spans="1:19" ht="18" customHeight="1" x14ac:dyDescent="0.3">
      <c r="A1984" s="8"/>
      <c r="B1984" s="8"/>
      <c r="C1984" s="8"/>
      <c r="D1984" s="8"/>
      <c r="E1984" s="8"/>
      <c r="F1984" s="8"/>
      <c r="G1984" s="8"/>
      <c r="H1984" s="8"/>
      <c r="I1984" s="8"/>
      <c r="J1984" s="8"/>
      <c r="K1984" s="8"/>
      <c r="L1984" s="8"/>
      <c r="M1984" s="8"/>
      <c r="N1984" s="8"/>
      <c r="O1984" s="8"/>
      <c r="P1984" s="8"/>
      <c r="Q1984" s="8"/>
      <c r="R1984" s="8"/>
      <c r="S1984" s="8"/>
    </row>
    <row r="1985" spans="1:19" ht="18" customHeight="1" x14ac:dyDescent="0.3">
      <c r="A1985" s="8"/>
      <c r="B1985" s="8"/>
      <c r="C1985" s="8"/>
      <c r="D1985" s="8"/>
      <c r="E1985" s="8"/>
      <c r="F1985" s="8"/>
      <c r="G1985" s="8"/>
      <c r="H1985" s="8"/>
      <c r="I1985" s="8"/>
      <c r="J1985" s="8"/>
      <c r="K1985" s="8"/>
      <c r="L1985" s="8"/>
      <c r="M1985" s="8"/>
      <c r="N1985" s="8"/>
      <c r="O1985" s="8"/>
      <c r="P1985" s="8"/>
      <c r="Q1985" s="8"/>
      <c r="R1985" s="8"/>
      <c r="S1985" s="8"/>
    </row>
    <row r="1986" spans="1:19" ht="18" customHeight="1" x14ac:dyDescent="0.3">
      <c r="A1986" s="8"/>
      <c r="B1986" s="8"/>
      <c r="C1986" s="8"/>
      <c r="D1986" s="8"/>
      <c r="E1986" s="8"/>
      <c r="F1986" s="8"/>
      <c r="G1986" s="8"/>
      <c r="H1986" s="8"/>
      <c r="I1986" s="8"/>
      <c r="J1986" s="8"/>
      <c r="K1986" s="8"/>
      <c r="L1986" s="8"/>
      <c r="M1986" s="8"/>
      <c r="N1986" s="8"/>
      <c r="O1986" s="8"/>
      <c r="P1986" s="8"/>
      <c r="Q1986" s="8"/>
      <c r="R1986" s="8"/>
      <c r="S1986" s="8"/>
    </row>
    <row r="1987" spans="1:19" ht="18" customHeight="1" x14ac:dyDescent="0.3">
      <c r="A1987" s="8"/>
      <c r="B1987" s="8"/>
      <c r="C1987" s="8"/>
      <c r="D1987" s="8"/>
      <c r="E1987" s="8"/>
      <c r="F1987" s="8"/>
      <c r="G1987" s="8"/>
      <c r="H1987" s="8"/>
      <c r="I1987" s="8"/>
      <c r="J1987" s="8"/>
      <c r="K1987" s="8"/>
      <c r="L1987" s="8"/>
      <c r="M1987" s="8"/>
      <c r="N1987" s="8"/>
      <c r="O1987" s="8"/>
      <c r="P1987" s="8"/>
      <c r="Q1987" s="8"/>
      <c r="R1987" s="8"/>
      <c r="S1987" s="8"/>
    </row>
    <row r="1988" spans="1:19" ht="18" customHeight="1" x14ac:dyDescent="0.3">
      <c r="A1988" s="8"/>
      <c r="B1988" s="8"/>
      <c r="C1988" s="8"/>
      <c r="D1988" s="8"/>
      <c r="E1988" s="8"/>
      <c r="F1988" s="8"/>
      <c r="G1988" s="8"/>
      <c r="H1988" s="8"/>
      <c r="I1988" s="8"/>
      <c r="J1988" s="8"/>
      <c r="K1988" s="8"/>
      <c r="L1988" s="8"/>
      <c r="M1988" s="8"/>
      <c r="N1988" s="8"/>
      <c r="O1988" s="8"/>
      <c r="P1988" s="8"/>
      <c r="Q1988" s="8"/>
      <c r="R1988" s="8"/>
      <c r="S1988" s="8"/>
    </row>
    <row r="1989" spans="1:19" ht="18" customHeight="1" x14ac:dyDescent="0.3">
      <c r="A1989" s="8"/>
      <c r="B1989" s="8"/>
      <c r="C1989" s="8"/>
      <c r="D1989" s="8"/>
      <c r="E1989" s="8"/>
      <c r="F1989" s="8"/>
      <c r="G1989" s="8"/>
      <c r="H1989" s="8"/>
      <c r="I1989" s="8"/>
      <c r="J1989" s="8"/>
      <c r="K1989" s="8"/>
      <c r="L1989" s="8"/>
      <c r="M1989" s="8"/>
      <c r="N1989" s="8"/>
      <c r="O1989" s="8"/>
      <c r="P1989" s="8"/>
      <c r="Q1989" s="8"/>
      <c r="R1989" s="8"/>
      <c r="S1989" s="8"/>
    </row>
    <row r="1990" spans="1:19" ht="18" customHeight="1" x14ac:dyDescent="0.3">
      <c r="A1990" s="8"/>
      <c r="B1990" s="8"/>
      <c r="C1990" s="8"/>
      <c r="D1990" s="8"/>
      <c r="E1990" s="8"/>
      <c r="F1990" s="8"/>
      <c r="G1990" s="8"/>
      <c r="H1990" s="8"/>
      <c r="I1990" s="8"/>
      <c r="J1990" s="8"/>
      <c r="K1990" s="8"/>
      <c r="L1990" s="8"/>
      <c r="M1990" s="8"/>
      <c r="N1990" s="8"/>
      <c r="O1990" s="8"/>
      <c r="P1990" s="8"/>
      <c r="Q1990" s="8"/>
      <c r="R1990" s="8"/>
      <c r="S1990" s="8"/>
    </row>
    <row r="1991" spans="1:19" ht="18" customHeight="1" x14ac:dyDescent="0.3">
      <c r="A1991" s="8"/>
      <c r="B1991" s="8"/>
      <c r="C1991" s="8"/>
      <c r="D1991" s="8"/>
      <c r="E1991" s="8"/>
      <c r="F1991" s="8"/>
      <c r="G1991" s="8"/>
      <c r="H1991" s="8"/>
      <c r="I1991" s="8"/>
      <c r="J1991" s="8"/>
      <c r="K1991" s="8"/>
      <c r="L1991" s="8"/>
      <c r="M1991" s="8"/>
      <c r="N1991" s="8"/>
      <c r="O1991" s="8"/>
      <c r="P1991" s="8"/>
      <c r="Q1991" s="8"/>
      <c r="R1991" s="8"/>
      <c r="S1991" s="8"/>
    </row>
    <row r="1992" spans="1:19" ht="18" customHeight="1" x14ac:dyDescent="0.3">
      <c r="A1992" s="8"/>
      <c r="B1992" s="8"/>
      <c r="C1992" s="8"/>
      <c r="D1992" s="8"/>
      <c r="E1992" s="8"/>
      <c r="F1992" s="8"/>
      <c r="G1992" s="8"/>
      <c r="H1992" s="8"/>
      <c r="I1992" s="8"/>
      <c r="J1992" s="8"/>
      <c r="K1992" s="8"/>
      <c r="L1992" s="8"/>
      <c r="M1992" s="8"/>
      <c r="N1992" s="8"/>
      <c r="O1992" s="8"/>
      <c r="P1992" s="8"/>
      <c r="Q1992" s="8"/>
      <c r="R1992" s="8"/>
      <c r="S1992" s="8"/>
    </row>
    <row r="1993" spans="1:19" ht="18" customHeight="1" x14ac:dyDescent="0.3">
      <c r="A1993" s="8"/>
      <c r="B1993" s="8"/>
      <c r="C1993" s="8"/>
      <c r="D1993" s="8"/>
      <c r="E1993" s="8"/>
      <c r="F1993" s="8"/>
      <c r="G1993" s="8"/>
      <c r="H1993" s="8"/>
      <c r="I1993" s="8"/>
      <c r="J1993" s="8"/>
      <c r="K1993" s="8"/>
      <c r="L1993" s="8"/>
      <c r="M1993" s="8"/>
      <c r="N1993" s="8"/>
      <c r="O1993" s="8"/>
      <c r="P1993" s="8"/>
      <c r="Q1993" s="8"/>
      <c r="R1993" s="8"/>
      <c r="S1993" s="8"/>
    </row>
    <row r="1994" spans="1:19" ht="18" customHeight="1" x14ac:dyDescent="0.3">
      <c r="A1994" s="8"/>
      <c r="B1994" s="8"/>
      <c r="C1994" s="8"/>
      <c r="D1994" s="8"/>
      <c r="E1994" s="8"/>
      <c r="F1994" s="8"/>
      <c r="G1994" s="8"/>
      <c r="H1994" s="8"/>
      <c r="I1994" s="8"/>
      <c r="J1994" s="8"/>
      <c r="K1994" s="8"/>
      <c r="L1994" s="8"/>
      <c r="M1994" s="8"/>
      <c r="N1994" s="8"/>
      <c r="O1994" s="8"/>
      <c r="P1994" s="8"/>
      <c r="Q1994" s="8"/>
      <c r="R1994" s="8"/>
      <c r="S1994" s="8"/>
    </row>
    <row r="1995" spans="1:19" ht="18" customHeight="1" x14ac:dyDescent="0.3">
      <c r="A1995" s="8"/>
      <c r="B1995" s="8"/>
      <c r="C1995" s="8"/>
      <c r="D1995" s="8"/>
      <c r="E1995" s="8"/>
      <c r="F1995" s="8"/>
      <c r="G1995" s="8"/>
      <c r="H1995" s="8"/>
      <c r="I1995" s="8"/>
      <c r="J1995" s="8"/>
      <c r="K1995" s="8"/>
      <c r="L1995" s="8"/>
      <c r="M1995" s="8"/>
      <c r="N1995" s="8"/>
      <c r="O1995" s="8"/>
      <c r="P1995" s="8"/>
      <c r="Q1995" s="8"/>
      <c r="R1995" s="8"/>
      <c r="S1995" s="8"/>
    </row>
    <row r="1996" spans="1:19" ht="18" customHeight="1" x14ac:dyDescent="0.3">
      <c r="A1996" s="8"/>
      <c r="B1996" s="8"/>
      <c r="C1996" s="8"/>
      <c r="D1996" s="8"/>
      <c r="E1996" s="8"/>
      <c r="F1996" s="8"/>
      <c r="G1996" s="8"/>
      <c r="H1996" s="8"/>
      <c r="I1996" s="8"/>
      <c r="J1996" s="8"/>
      <c r="K1996" s="8"/>
      <c r="L1996" s="8"/>
      <c r="M1996" s="8"/>
      <c r="N1996" s="8"/>
      <c r="O1996" s="8"/>
      <c r="P1996" s="8"/>
      <c r="Q1996" s="8"/>
      <c r="R1996" s="8"/>
      <c r="S1996" s="8"/>
    </row>
    <row r="1997" spans="1:19" ht="18" customHeight="1" x14ac:dyDescent="0.3">
      <c r="A1997" s="8"/>
      <c r="B1997" s="8"/>
      <c r="C1997" s="8"/>
      <c r="D1997" s="8"/>
      <c r="E1997" s="8"/>
      <c r="F1997" s="8"/>
      <c r="G1997" s="8"/>
      <c r="H1997" s="8"/>
      <c r="I1997" s="8"/>
      <c r="J1997" s="8"/>
      <c r="K1997" s="8"/>
      <c r="L1997" s="8"/>
      <c r="M1997" s="8"/>
      <c r="N1997" s="8"/>
      <c r="O1997" s="8"/>
      <c r="P1997" s="8"/>
      <c r="Q1997" s="8"/>
      <c r="R1997" s="8"/>
      <c r="S1997" s="8"/>
    </row>
    <row r="1998" spans="1:19" ht="18" customHeight="1" x14ac:dyDescent="0.3">
      <c r="A1998" s="8"/>
      <c r="B1998" s="8"/>
      <c r="C1998" s="8"/>
      <c r="D1998" s="8"/>
      <c r="E1998" s="8"/>
      <c r="F1998" s="8"/>
      <c r="G1998" s="8"/>
      <c r="H1998" s="8"/>
      <c r="I1998" s="8"/>
      <c r="J1998" s="8"/>
      <c r="K1998" s="8"/>
      <c r="L1998" s="8"/>
      <c r="M1998" s="8"/>
      <c r="N1998" s="8"/>
      <c r="O1998" s="8"/>
      <c r="P1998" s="8"/>
      <c r="Q1998" s="8"/>
      <c r="R1998" s="8"/>
      <c r="S1998" s="8"/>
    </row>
    <row r="1999" spans="1:19" ht="18" customHeight="1" x14ac:dyDescent="0.3">
      <c r="A1999" s="8"/>
      <c r="B1999" s="8"/>
      <c r="C1999" s="8"/>
      <c r="D1999" s="8"/>
      <c r="E1999" s="8"/>
      <c r="F1999" s="8"/>
      <c r="G1999" s="8"/>
      <c r="H1999" s="8"/>
      <c r="I1999" s="8"/>
      <c r="J1999" s="8"/>
      <c r="K1999" s="8"/>
      <c r="L1999" s="8"/>
      <c r="M1999" s="8"/>
      <c r="N1999" s="8"/>
      <c r="O1999" s="8"/>
      <c r="P1999" s="8"/>
      <c r="Q1999" s="8"/>
      <c r="R1999" s="8"/>
      <c r="S1999" s="8"/>
    </row>
    <row r="2000" spans="1:19" ht="18" customHeight="1" x14ac:dyDescent="0.3">
      <c r="A2000" s="8"/>
      <c r="B2000" s="8"/>
      <c r="C2000" s="8"/>
      <c r="D2000" s="8"/>
      <c r="E2000" s="8"/>
      <c r="F2000" s="8"/>
      <c r="G2000" s="8"/>
      <c r="H2000" s="8"/>
      <c r="I2000" s="8"/>
      <c r="J2000" s="8"/>
      <c r="K2000" s="8"/>
      <c r="L2000" s="8"/>
      <c r="M2000" s="8"/>
      <c r="N2000" s="8"/>
      <c r="O2000" s="8"/>
      <c r="P2000" s="8"/>
      <c r="Q2000" s="8"/>
      <c r="R2000" s="8"/>
      <c r="S2000" s="8"/>
    </row>
    <row r="2001" spans="1:19" ht="18" customHeight="1" x14ac:dyDescent="0.3">
      <c r="A2001" s="8"/>
      <c r="B2001" s="8"/>
      <c r="C2001" s="8"/>
      <c r="D2001" s="8"/>
      <c r="E2001" s="8"/>
      <c r="F2001" s="8"/>
      <c r="G2001" s="8"/>
      <c r="H2001" s="8"/>
      <c r="I2001" s="8"/>
      <c r="J2001" s="8"/>
      <c r="K2001" s="8"/>
      <c r="L2001" s="8"/>
      <c r="M2001" s="8"/>
      <c r="N2001" s="8"/>
      <c r="O2001" s="8"/>
      <c r="P2001" s="8"/>
      <c r="Q2001" s="8"/>
      <c r="R2001" s="8"/>
      <c r="S2001" s="8"/>
    </row>
    <row r="2002" spans="1:19" ht="18" customHeight="1" x14ac:dyDescent="0.3">
      <c r="A2002" s="8"/>
      <c r="B2002" s="8"/>
      <c r="C2002" s="8"/>
      <c r="D2002" s="8"/>
      <c r="E2002" s="8"/>
      <c r="F2002" s="8"/>
      <c r="G2002" s="8"/>
      <c r="H2002" s="8"/>
      <c r="I2002" s="8"/>
      <c r="J2002" s="8"/>
      <c r="K2002" s="8"/>
      <c r="L2002" s="8"/>
      <c r="M2002" s="8"/>
      <c r="N2002" s="8"/>
      <c r="O2002" s="8"/>
      <c r="P2002" s="8"/>
      <c r="Q2002" s="8"/>
      <c r="R2002" s="8"/>
      <c r="S2002" s="8"/>
    </row>
    <row r="2003" spans="1:19" ht="18" customHeight="1" x14ac:dyDescent="0.3">
      <c r="A2003" s="8"/>
      <c r="B2003" s="8"/>
      <c r="C2003" s="8"/>
      <c r="D2003" s="8"/>
      <c r="E2003" s="8"/>
      <c r="F2003" s="8"/>
      <c r="G2003" s="8"/>
      <c r="H2003" s="8"/>
      <c r="I2003" s="8"/>
      <c r="J2003" s="8"/>
      <c r="K2003" s="8"/>
      <c r="L2003" s="8"/>
      <c r="M2003" s="8"/>
      <c r="N2003" s="8"/>
      <c r="O2003" s="8"/>
      <c r="P2003" s="8"/>
      <c r="Q2003" s="8"/>
      <c r="R2003" s="8"/>
      <c r="S2003" s="8"/>
    </row>
    <row r="2004" spans="1:19" ht="18" customHeight="1" x14ac:dyDescent="0.3">
      <c r="A2004" s="8"/>
      <c r="B2004" s="8"/>
      <c r="C2004" s="8"/>
      <c r="D2004" s="8"/>
      <c r="E2004" s="8"/>
      <c r="F2004" s="8"/>
      <c r="G2004" s="8"/>
      <c r="H2004" s="8"/>
      <c r="I2004" s="8"/>
      <c r="J2004" s="8"/>
      <c r="K2004" s="8"/>
      <c r="L2004" s="8"/>
      <c r="M2004" s="8"/>
      <c r="N2004" s="8"/>
      <c r="O2004" s="8"/>
      <c r="P2004" s="8"/>
      <c r="Q2004" s="8"/>
      <c r="R2004" s="8"/>
      <c r="S2004" s="8"/>
    </row>
    <row r="2005" spans="1:19" ht="18" customHeight="1" x14ac:dyDescent="0.3">
      <c r="A2005" s="8"/>
      <c r="B2005" s="8"/>
      <c r="C2005" s="8"/>
      <c r="D2005" s="8"/>
      <c r="E2005" s="8"/>
      <c r="F2005" s="8"/>
      <c r="G2005" s="8"/>
      <c r="H2005" s="8"/>
      <c r="I2005" s="8"/>
      <c r="J2005" s="8"/>
      <c r="K2005" s="8"/>
      <c r="L2005" s="8"/>
      <c r="M2005" s="8"/>
      <c r="N2005" s="8"/>
      <c r="O2005" s="8"/>
      <c r="P2005" s="8"/>
      <c r="Q2005" s="8"/>
      <c r="R2005" s="8"/>
      <c r="S2005" s="8"/>
    </row>
    <row r="2006" spans="1:19" ht="18" customHeight="1" x14ac:dyDescent="0.3">
      <c r="A2006" s="8"/>
      <c r="B2006" s="8"/>
      <c r="C2006" s="8"/>
      <c r="D2006" s="8"/>
      <c r="E2006" s="8"/>
      <c r="F2006" s="8"/>
      <c r="G2006" s="8"/>
      <c r="H2006" s="8"/>
      <c r="I2006" s="8"/>
      <c r="J2006" s="8"/>
      <c r="K2006" s="8"/>
      <c r="L2006" s="8"/>
      <c r="M2006" s="8"/>
      <c r="N2006" s="8"/>
      <c r="O2006" s="8"/>
      <c r="P2006" s="8"/>
      <c r="Q2006" s="8"/>
      <c r="R2006" s="8"/>
      <c r="S2006" s="8"/>
    </row>
    <row r="2007" spans="1:19" ht="18" customHeight="1" x14ac:dyDescent="0.3">
      <c r="A2007" s="8"/>
      <c r="B2007" s="8"/>
      <c r="C2007" s="8"/>
      <c r="D2007" s="8"/>
      <c r="E2007" s="8"/>
      <c r="F2007" s="8"/>
      <c r="G2007" s="8"/>
      <c r="H2007" s="8"/>
      <c r="I2007" s="8"/>
      <c r="J2007" s="8"/>
      <c r="K2007" s="8"/>
      <c r="L2007" s="8"/>
      <c r="M2007" s="8"/>
      <c r="N2007" s="8"/>
      <c r="O2007" s="8"/>
      <c r="P2007" s="8"/>
      <c r="Q2007" s="8"/>
      <c r="R2007" s="8"/>
      <c r="S2007" s="8"/>
    </row>
    <row r="2008" spans="1:19" ht="18" customHeight="1" x14ac:dyDescent="0.3">
      <c r="A2008" s="8"/>
      <c r="B2008" s="8"/>
      <c r="C2008" s="8"/>
      <c r="D2008" s="8"/>
      <c r="E2008" s="8"/>
      <c r="F2008" s="8"/>
      <c r="G2008" s="8"/>
      <c r="H2008" s="8"/>
      <c r="I2008" s="8"/>
      <c r="J2008" s="8"/>
      <c r="K2008" s="8"/>
      <c r="L2008" s="8"/>
      <c r="M2008" s="8"/>
      <c r="N2008" s="8"/>
      <c r="O2008" s="8"/>
      <c r="P2008" s="8"/>
      <c r="Q2008" s="8"/>
      <c r="R2008" s="8"/>
      <c r="S2008" s="8"/>
    </row>
    <row r="2009" spans="1:19" ht="18" customHeight="1" x14ac:dyDescent="0.3">
      <c r="A2009" s="8"/>
      <c r="B2009" s="8"/>
      <c r="C2009" s="8"/>
      <c r="D2009" s="8"/>
      <c r="E2009" s="8"/>
      <c r="F2009" s="8"/>
      <c r="G2009" s="8"/>
      <c r="H2009" s="8"/>
      <c r="I2009" s="8"/>
      <c r="J2009" s="8"/>
      <c r="K2009" s="8"/>
      <c r="L2009" s="8"/>
      <c r="M2009" s="8"/>
      <c r="N2009" s="8"/>
      <c r="O2009" s="8"/>
      <c r="P2009" s="8"/>
      <c r="Q2009" s="8"/>
      <c r="R2009" s="8"/>
      <c r="S2009" s="8"/>
    </row>
    <row r="2010" spans="1:19" ht="18" customHeight="1" x14ac:dyDescent="0.3">
      <c r="A2010" s="8"/>
      <c r="B2010" s="8"/>
      <c r="C2010" s="8"/>
      <c r="D2010" s="8"/>
      <c r="E2010" s="8"/>
      <c r="F2010" s="8"/>
      <c r="G2010" s="8"/>
      <c r="H2010" s="8"/>
      <c r="I2010" s="8"/>
      <c r="J2010" s="8"/>
      <c r="K2010" s="8"/>
      <c r="L2010" s="8"/>
      <c r="M2010" s="8"/>
      <c r="N2010" s="8"/>
      <c r="O2010" s="8"/>
      <c r="P2010" s="8"/>
      <c r="Q2010" s="8"/>
      <c r="R2010" s="8"/>
      <c r="S2010" s="8"/>
    </row>
    <row r="2011" spans="1:19" ht="18" customHeight="1" x14ac:dyDescent="0.3">
      <c r="A2011" s="8"/>
      <c r="B2011" s="8"/>
      <c r="C2011" s="8"/>
      <c r="D2011" s="8"/>
      <c r="E2011" s="8"/>
      <c r="F2011" s="8"/>
      <c r="G2011" s="8"/>
      <c r="H2011" s="8"/>
      <c r="I2011" s="8"/>
      <c r="J2011" s="8"/>
      <c r="K2011" s="8"/>
      <c r="L2011" s="8"/>
      <c r="M2011" s="8"/>
      <c r="N2011" s="8"/>
      <c r="O2011" s="8"/>
      <c r="P2011" s="8"/>
      <c r="Q2011" s="8"/>
      <c r="R2011" s="8"/>
      <c r="S2011" s="8"/>
    </row>
    <row r="2012" spans="1:19" ht="18" customHeight="1" x14ac:dyDescent="0.3">
      <c r="A2012" s="8"/>
      <c r="B2012" s="8"/>
      <c r="C2012" s="8"/>
      <c r="D2012" s="8"/>
      <c r="E2012" s="8"/>
      <c r="F2012" s="8"/>
      <c r="G2012" s="8"/>
      <c r="H2012" s="8"/>
      <c r="I2012" s="8"/>
      <c r="J2012" s="8"/>
      <c r="K2012" s="8"/>
      <c r="L2012" s="8"/>
      <c r="M2012" s="8"/>
      <c r="N2012" s="8"/>
      <c r="O2012" s="8"/>
      <c r="P2012" s="8"/>
      <c r="Q2012" s="8"/>
      <c r="R2012" s="8"/>
      <c r="S2012" s="8"/>
    </row>
    <row r="2013" spans="1:19" ht="18" customHeight="1" x14ac:dyDescent="0.3">
      <c r="A2013" s="8"/>
      <c r="B2013" s="8"/>
      <c r="C2013" s="8"/>
      <c r="D2013" s="8"/>
      <c r="E2013" s="8"/>
      <c r="F2013" s="8"/>
      <c r="G2013" s="8"/>
      <c r="H2013" s="8"/>
      <c r="I2013" s="8"/>
      <c r="J2013" s="8"/>
      <c r="K2013" s="8"/>
      <c r="L2013" s="8"/>
      <c r="M2013" s="8"/>
      <c r="N2013" s="8"/>
      <c r="O2013" s="8"/>
      <c r="P2013" s="8"/>
      <c r="Q2013" s="8"/>
      <c r="R2013" s="8"/>
      <c r="S2013" s="8"/>
    </row>
    <row r="2014" spans="1:19" ht="18" customHeight="1" x14ac:dyDescent="0.3">
      <c r="A2014" s="8"/>
      <c r="B2014" s="8"/>
      <c r="C2014" s="8"/>
      <c r="D2014" s="8"/>
      <c r="E2014" s="8"/>
      <c r="F2014" s="8"/>
      <c r="G2014" s="8"/>
      <c r="H2014" s="8"/>
      <c r="I2014" s="8"/>
      <c r="J2014" s="8"/>
      <c r="K2014" s="8"/>
      <c r="L2014" s="8"/>
      <c r="M2014" s="8"/>
      <c r="N2014" s="8"/>
      <c r="O2014" s="8"/>
      <c r="P2014" s="8"/>
      <c r="Q2014" s="8"/>
      <c r="R2014" s="8"/>
      <c r="S2014" s="8"/>
    </row>
    <row r="2015" spans="1:19" ht="18" customHeight="1" x14ac:dyDescent="0.3">
      <c r="A2015" s="8"/>
      <c r="B2015" s="8"/>
      <c r="C2015" s="8"/>
      <c r="D2015" s="8"/>
      <c r="E2015" s="8"/>
      <c r="F2015" s="8"/>
      <c r="G2015" s="8"/>
      <c r="H2015" s="8"/>
      <c r="I2015" s="8"/>
      <c r="J2015" s="8"/>
      <c r="K2015" s="8"/>
      <c r="L2015" s="8"/>
      <c r="M2015" s="8"/>
      <c r="N2015" s="8"/>
      <c r="O2015" s="8"/>
      <c r="P2015" s="8"/>
      <c r="Q2015" s="8"/>
      <c r="R2015" s="8"/>
      <c r="S2015" s="8"/>
    </row>
    <row r="2016" spans="1:19" ht="18" customHeight="1" x14ac:dyDescent="0.3">
      <c r="A2016" s="8"/>
      <c r="B2016" s="8"/>
      <c r="C2016" s="8"/>
      <c r="D2016" s="8"/>
      <c r="E2016" s="8"/>
      <c r="F2016" s="8"/>
      <c r="G2016" s="8"/>
      <c r="H2016" s="8"/>
      <c r="I2016" s="8"/>
      <c r="J2016" s="8"/>
      <c r="K2016" s="8"/>
      <c r="L2016" s="8"/>
      <c r="M2016" s="8"/>
      <c r="N2016" s="8"/>
      <c r="O2016" s="8"/>
      <c r="P2016" s="8"/>
      <c r="Q2016" s="8"/>
      <c r="R2016" s="8"/>
      <c r="S2016" s="8"/>
    </row>
    <row r="2017" spans="1:19" ht="18" customHeight="1" x14ac:dyDescent="0.3">
      <c r="A2017" s="8"/>
      <c r="B2017" s="8"/>
      <c r="C2017" s="8"/>
      <c r="D2017" s="8"/>
      <c r="E2017" s="8"/>
      <c r="F2017" s="8"/>
      <c r="G2017" s="8"/>
      <c r="H2017" s="8"/>
      <c r="I2017" s="8"/>
      <c r="J2017" s="8"/>
      <c r="K2017" s="8"/>
      <c r="L2017" s="8"/>
      <c r="M2017" s="8"/>
      <c r="N2017" s="8"/>
      <c r="O2017" s="8"/>
      <c r="P2017" s="8"/>
      <c r="Q2017" s="8"/>
      <c r="R2017" s="8"/>
      <c r="S2017" s="8"/>
    </row>
    <row r="2018" spans="1:19" ht="18" customHeight="1" x14ac:dyDescent="0.3">
      <c r="A2018" s="8"/>
      <c r="B2018" s="8"/>
      <c r="C2018" s="8"/>
      <c r="D2018" s="8"/>
      <c r="E2018" s="8"/>
      <c r="F2018" s="8"/>
      <c r="G2018" s="8"/>
      <c r="H2018" s="8"/>
      <c r="I2018" s="8"/>
      <c r="J2018" s="8"/>
      <c r="K2018" s="8"/>
      <c r="L2018" s="8"/>
      <c r="M2018" s="8"/>
      <c r="N2018" s="8"/>
      <c r="O2018" s="8"/>
      <c r="P2018" s="8"/>
      <c r="Q2018" s="8"/>
      <c r="R2018" s="8"/>
      <c r="S2018" s="8"/>
    </row>
    <row r="2019" spans="1:19" ht="18" customHeight="1" x14ac:dyDescent="0.3">
      <c r="A2019" s="8"/>
      <c r="B2019" s="8"/>
      <c r="C2019" s="8"/>
      <c r="D2019" s="8"/>
      <c r="E2019" s="8"/>
      <c r="F2019" s="8"/>
      <c r="G2019" s="8"/>
      <c r="H2019" s="8"/>
      <c r="I2019" s="8"/>
      <c r="J2019" s="8"/>
      <c r="K2019" s="8"/>
      <c r="L2019" s="8"/>
      <c r="M2019" s="8"/>
      <c r="N2019" s="8"/>
      <c r="O2019" s="8"/>
      <c r="P2019" s="8"/>
      <c r="Q2019" s="8"/>
      <c r="R2019" s="8"/>
      <c r="S2019" s="8"/>
    </row>
    <row r="2020" spans="1:19" ht="18" customHeight="1" x14ac:dyDescent="0.3">
      <c r="A2020" s="8"/>
      <c r="B2020" s="8"/>
      <c r="C2020" s="8"/>
      <c r="D2020" s="8"/>
      <c r="E2020" s="8"/>
      <c r="F2020" s="8"/>
      <c r="G2020" s="8"/>
      <c r="H2020" s="8"/>
      <c r="I2020" s="8"/>
      <c r="J2020" s="8"/>
      <c r="K2020" s="8"/>
      <c r="L2020" s="8"/>
      <c r="M2020" s="8"/>
      <c r="N2020" s="8"/>
      <c r="O2020" s="8"/>
      <c r="P2020" s="8"/>
      <c r="Q2020" s="8"/>
      <c r="R2020" s="8"/>
      <c r="S2020" s="8"/>
    </row>
    <row r="2021" spans="1:19" ht="18" customHeight="1" x14ac:dyDescent="0.3">
      <c r="A2021" s="8"/>
      <c r="B2021" s="8"/>
      <c r="C2021" s="8"/>
      <c r="D2021" s="8"/>
      <c r="E2021" s="8"/>
      <c r="F2021" s="8"/>
      <c r="G2021" s="8"/>
      <c r="H2021" s="8"/>
      <c r="I2021" s="8"/>
      <c r="J2021" s="8"/>
      <c r="K2021" s="8"/>
      <c r="L2021" s="8"/>
      <c r="M2021" s="8"/>
      <c r="N2021" s="8"/>
      <c r="O2021" s="8"/>
      <c r="P2021" s="8"/>
      <c r="Q2021" s="8"/>
      <c r="R2021" s="8"/>
      <c r="S2021" s="8"/>
    </row>
    <row r="2022" spans="1:19" ht="18" customHeight="1" x14ac:dyDescent="0.3">
      <c r="A2022" s="8"/>
      <c r="B2022" s="8"/>
      <c r="C2022" s="8"/>
      <c r="D2022" s="8"/>
      <c r="E2022" s="8"/>
      <c r="F2022" s="8"/>
      <c r="G2022" s="8"/>
      <c r="H2022" s="8"/>
      <c r="I2022" s="8"/>
      <c r="J2022" s="8"/>
      <c r="K2022" s="8"/>
      <c r="L2022" s="8"/>
      <c r="M2022" s="8"/>
      <c r="N2022" s="8"/>
      <c r="O2022" s="8"/>
      <c r="P2022" s="8"/>
      <c r="Q2022" s="8"/>
      <c r="R2022" s="8"/>
      <c r="S2022" s="8"/>
    </row>
    <row r="2023" spans="1:19" ht="18" customHeight="1" x14ac:dyDescent="0.3">
      <c r="A2023" s="8"/>
      <c r="B2023" s="8"/>
      <c r="C2023" s="8"/>
      <c r="D2023" s="8"/>
      <c r="E2023" s="8"/>
      <c r="F2023" s="8"/>
      <c r="G2023" s="8"/>
      <c r="H2023" s="8"/>
      <c r="I2023" s="8"/>
      <c r="J2023" s="8"/>
      <c r="K2023" s="8"/>
      <c r="L2023" s="8"/>
      <c r="M2023" s="8"/>
      <c r="N2023" s="8"/>
      <c r="O2023" s="8"/>
      <c r="P2023" s="8"/>
      <c r="Q2023" s="8"/>
      <c r="R2023" s="8"/>
      <c r="S2023" s="8"/>
    </row>
    <row r="2024" spans="1:19" ht="18" customHeight="1" x14ac:dyDescent="0.3">
      <c r="A2024" s="8"/>
      <c r="B2024" s="8"/>
      <c r="C2024" s="8"/>
      <c r="D2024" s="8"/>
      <c r="E2024" s="8"/>
      <c r="F2024" s="8"/>
      <c r="G2024" s="8"/>
      <c r="H2024" s="8"/>
      <c r="I2024" s="8"/>
      <c r="J2024" s="8"/>
      <c r="K2024" s="8"/>
      <c r="L2024" s="8"/>
      <c r="M2024" s="8"/>
      <c r="N2024" s="8"/>
      <c r="O2024" s="8"/>
      <c r="P2024" s="8"/>
      <c r="Q2024" s="8"/>
      <c r="R2024" s="8"/>
      <c r="S2024" s="8"/>
    </row>
    <row r="2025" spans="1:19" ht="18" customHeight="1" x14ac:dyDescent="0.3">
      <c r="A2025" s="8"/>
      <c r="B2025" s="8"/>
      <c r="C2025" s="8"/>
      <c r="D2025" s="8"/>
      <c r="E2025" s="8"/>
      <c r="F2025" s="8"/>
      <c r="G2025" s="8"/>
      <c r="H2025" s="8"/>
      <c r="I2025" s="8"/>
      <c r="J2025" s="8"/>
      <c r="K2025" s="8"/>
      <c r="L2025" s="8"/>
      <c r="M2025" s="8"/>
      <c r="N2025" s="8"/>
      <c r="O2025" s="8"/>
      <c r="P2025" s="8"/>
      <c r="Q2025" s="8"/>
      <c r="R2025" s="8"/>
      <c r="S2025" s="8"/>
    </row>
    <row r="2026" spans="1:19" ht="18" customHeight="1" x14ac:dyDescent="0.3">
      <c r="A2026" s="8"/>
      <c r="B2026" s="8"/>
      <c r="C2026" s="8"/>
      <c r="D2026" s="8"/>
      <c r="E2026" s="8"/>
      <c r="F2026" s="8"/>
      <c r="G2026" s="8"/>
      <c r="H2026" s="8"/>
      <c r="I2026" s="8"/>
      <c r="J2026" s="8"/>
      <c r="K2026" s="8"/>
      <c r="L2026" s="8"/>
      <c r="M2026" s="8"/>
      <c r="N2026" s="8"/>
      <c r="O2026" s="8"/>
      <c r="P2026" s="8"/>
      <c r="Q2026" s="8"/>
      <c r="R2026" s="8"/>
      <c r="S2026" s="8"/>
    </row>
    <row r="2027" spans="1:19" ht="18" customHeight="1" x14ac:dyDescent="0.3">
      <c r="A2027" s="8"/>
      <c r="B2027" s="8"/>
      <c r="C2027" s="8"/>
      <c r="D2027" s="8"/>
      <c r="E2027" s="8"/>
      <c r="F2027" s="8"/>
      <c r="G2027" s="8"/>
      <c r="H2027" s="8"/>
      <c r="I2027" s="8"/>
      <c r="J2027" s="8"/>
      <c r="K2027" s="8"/>
      <c r="L2027" s="8"/>
      <c r="M2027" s="8"/>
      <c r="N2027" s="8"/>
      <c r="O2027" s="8"/>
      <c r="P2027" s="8"/>
      <c r="Q2027" s="8"/>
      <c r="R2027" s="8"/>
      <c r="S2027" s="8"/>
    </row>
    <row r="2028" spans="1:19" ht="18" customHeight="1" x14ac:dyDescent="0.3">
      <c r="A2028" s="8"/>
      <c r="B2028" s="8"/>
      <c r="C2028" s="8"/>
      <c r="D2028" s="8"/>
      <c r="E2028" s="8"/>
      <c r="F2028" s="8"/>
      <c r="G2028" s="8"/>
      <c r="H2028" s="8"/>
      <c r="I2028" s="8"/>
      <c r="J2028" s="8"/>
      <c r="K2028" s="8"/>
      <c r="L2028" s="8"/>
      <c r="M2028" s="8"/>
      <c r="N2028" s="8"/>
      <c r="O2028" s="8"/>
      <c r="P2028" s="8"/>
      <c r="Q2028" s="8"/>
      <c r="R2028" s="8"/>
      <c r="S2028" s="8"/>
    </row>
    <row r="2029" spans="1:19" ht="18" customHeight="1" x14ac:dyDescent="0.3">
      <c r="A2029" s="8"/>
      <c r="B2029" s="8"/>
      <c r="C2029" s="8"/>
      <c r="D2029" s="8"/>
      <c r="E2029" s="8"/>
      <c r="F2029" s="8"/>
      <c r="G2029" s="8"/>
      <c r="H2029" s="8"/>
      <c r="I2029" s="8"/>
      <c r="J2029" s="8"/>
      <c r="K2029" s="8"/>
      <c r="L2029" s="8"/>
      <c r="M2029" s="8"/>
      <c r="N2029" s="8"/>
      <c r="O2029" s="8"/>
      <c r="P2029" s="8"/>
      <c r="Q2029" s="8"/>
      <c r="R2029" s="8"/>
      <c r="S2029" s="8"/>
    </row>
    <row r="2030" spans="1:19" ht="18" customHeight="1" x14ac:dyDescent="0.3">
      <c r="A2030" s="8"/>
      <c r="B2030" s="8"/>
      <c r="C2030" s="8"/>
      <c r="D2030" s="8"/>
      <c r="E2030" s="8"/>
      <c r="F2030" s="8"/>
      <c r="G2030" s="8"/>
      <c r="H2030" s="8"/>
      <c r="I2030" s="8"/>
      <c r="J2030" s="8"/>
      <c r="K2030" s="8"/>
      <c r="L2030" s="8"/>
      <c r="M2030" s="8"/>
      <c r="N2030" s="8"/>
      <c r="O2030" s="8"/>
      <c r="P2030" s="8"/>
      <c r="Q2030" s="8"/>
      <c r="R2030" s="8"/>
      <c r="S2030" s="8"/>
    </row>
    <row r="2031" spans="1:19" ht="18" customHeight="1" x14ac:dyDescent="0.3">
      <c r="A2031" s="8"/>
      <c r="B2031" s="8"/>
      <c r="C2031" s="8"/>
      <c r="D2031" s="8"/>
      <c r="E2031" s="8"/>
      <c r="F2031" s="8"/>
      <c r="G2031" s="8"/>
      <c r="H2031" s="8"/>
      <c r="I2031" s="8"/>
      <c r="J2031" s="8"/>
      <c r="K2031" s="8"/>
      <c r="L2031" s="8"/>
      <c r="M2031" s="8"/>
      <c r="N2031" s="8"/>
      <c r="O2031" s="8"/>
      <c r="P2031" s="8"/>
      <c r="Q2031" s="8"/>
      <c r="R2031" s="8"/>
      <c r="S2031" s="8"/>
    </row>
    <row r="2032" spans="1:19" ht="18" customHeight="1" x14ac:dyDescent="0.3">
      <c r="A2032" s="8"/>
      <c r="B2032" s="8"/>
      <c r="C2032" s="8"/>
      <c r="D2032" s="8"/>
      <c r="E2032" s="8"/>
      <c r="F2032" s="8"/>
      <c r="G2032" s="8"/>
      <c r="H2032" s="8"/>
      <c r="I2032" s="8"/>
      <c r="J2032" s="8"/>
      <c r="K2032" s="8"/>
      <c r="L2032" s="8"/>
      <c r="M2032" s="8"/>
      <c r="N2032" s="8"/>
      <c r="O2032" s="8"/>
      <c r="P2032" s="8"/>
      <c r="Q2032" s="8"/>
      <c r="R2032" s="8"/>
      <c r="S2032" s="8"/>
    </row>
    <row r="2033" spans="1:19" ht="18" customHeight="1" x14ac:dyDescent="0.3">
      <c r="A2033" s="8"/>
      <c r="B2033" s="8"/>
      <c r="C2033" s="8"/>
      <c r="D2033" s="8"/>
      <c r="E2033" s="8"/>
      <c r="F2033" s="8"/>
      <c r="G2033" s="8"/>
      <c r="H2033" s="8"/>
      <c r="I2033" s="8"/>
      <c r="J2033" s="8"/>
      <c r="K2033" s="8"/>
      <c r="L2033" s="8"/>
      <c r="M2033" s="8"/>
      <c r="N2033" s="8"/>
      <c r="O2033" s="8"/>
      <c r="P2033" s="8"/>
      <c r="Q2033" s="8"/>
      <c r="R2033" s="8"/>
      <c r="S2033" s="8"/>
    </row>
    <row r="2034" spans="1:19" ht="18" customHeight="1" x14ac:dyDescent="0.3">
      <c r="A2034" s="8"/>
      <c r="B2034" s="8"/>
      <c r="C2034" s="8"/>
      <c r="D2034" s="8"/>
      <c r="E2034" s="8"/>
      <c r="F2034" s="8"/>
      <c r="G2034" s="8"/>
      <c r="H2034" s="8"/>
      <c r="I2034" s="8"/>
      <c r="J2034" s="8"/>
      <c r="K2034" s="8"/>
      <c r="L2034" s="8"/>
      <c r="M2034" s="8"/>
      <c r="N2034" s="8"/>
      <c r="O2034" s="8"/>
      <c r="P2034" s="8"/>
      <c r="Q2034" s="8"/>
      <c r="R2034" s="8"/>
      <c r="S2034" s="8"/>
    </row>
    <row r="2035" spans="1:19" ht="18" customHeight="1" x14ac:dyDescent="0.3">
      <c r="A2035" s="8"/>
      <c r="B2035" s="8"/>
      <c r="C2035" s="8"/>
      <c r="D2035" s="8"/>
      <c r="E2035" s="8"/>
      <c r="F2035" s="8"/>
      <c r="G2035" s="8"/>
      <c r="H2035" s="8"/>
      <c r="I2035" s="8"/>
      <c r="J2035" s="8"/>
      <c r="K2035" s="8"/>
      <c r="L2035" s="8"/>
      <c r="M2035" s="8"/>
      <c r="N2035" s="8"/>
      <c r="O2035" s="8"/>
      <c r="P2035" s="8"/>
      <c r="Q2035" s="8"/>
      <c r="R2035" s="8"/>
      <c r="S2035" s="8"/>
    </row>
    <row r="2036" spans="1:19" ht="18" customHeight="1" x14ac:dyDescent="0.3">
      <c r="A2036" s="8"/>
      <c r="B2036" s="8"/>
      <c r="C2036" s="8"/>
      <c r="D2036" s="8"/>
      <c r="E2036" s="8"/>
      <c r="F2036" s="8"/>
      <c r="G2036" s="8"/>
      <c r="H2036" s="8"/>
      <c r="I2036" s="8"/>
      <c r="J2036" s="8"/>
      <c r="K2036" s="8"/>
      <c r="L2036" s="8"/>
      <c r="M2036" s="8"/>
      <c r="N2036" s="8"/>
      <c r="O2036" s="8"/>
      <c r="P2036" s="8"/>
      <c r="Q2036" s="8"/>
      <c r="R2036" s="8"/>
      <c r="S2036" s="8"/>
    </row>
    <row r="2037" spans="1:19" ht="18" customHeight="1" x14ac:dyDescent="0.3">
      <c r="A2037" s="8"/>
      <c r="B2037" s="8"/>
      <c r="C2037" s="8"/>
      <c r="D2037" s="8"/>
      <c r="E2037" s="8"/>
      <c r="F2037" s="8"/>
      <c r="G2037" s="8"/>
      <c r="H2037" s="8"/>
      <c r="I2037" s="8"/>
      <c r="J2037" s="8"/>
      <c r="K2037" s="8"/>
      <c r="L2037" s="8"/>
      <c r="M2037" s="8"/>
      <c r="N2037" s="8"/>
      <c r="O2037" s="8"/>
      <c r="P2037" s="8"/>
      <c r="Q2037" s="8"/>
      <c r="R2037" s="8"/>
      <c r="S2037" s="8"/>
    </row>
    <row r="2038" spans="1:19" ht="18" customHeight="1" x14ac:dyDescent="0.3">
      <c r="A2038" s="8"/>
      <c r="B2038" s="8"/>
      <c r="C2038" s="8"/>
      <c r="D2038" s="8"/>
      <c r="E2038" s="8"/>
      <c r="F2038" s="8"/>
      <c r="G2038" s="8"/>
      <c r="H2038" s="8"/>
      <c r="I2038" s="8"/>
      <c r="J2038" s="8"/>
      <c r="K2038" s="8"/>
      <c r="L2038" s="8"/>
      <c r="M2038" s="8"/>
      <c r="N2038" s="8"/>
      <c r="O2038" s="8"/>
      <c r="P2038" s="8"/>
      <c r="Q2038" s="8"/>
      <c r="R2038" s="8"/>
      <c r="S2038" s="8"/>
    </row>
    <row r="2039" spans="1:19" ht="18" customHeight="1" x14ac:dyDescent="0.3">
      <c r="A2039" s="8"/>
      <c r="B2039" s="8"/>
      <c r="C2039" s="8"/>
      <c r="D2039" s="8"/>
      <c r="E2039" s="8"/>
      <c r="F2039" s="8"/>
      <c r="G2039" s="8"/>
      <c r="H2039" s="8"/>
      <c r="I2039" s="8"/>
      <c r="J2039" s="8"/>
      <c r="K2039" s="8"/>
      <c r="L2039" s="8"/>
      <c r="M2039" s="8"/>
      <c r="N2039" s="8"/>
      <c r="O2039" s="8"/>
      <c r="P2039" s="8"/>
      <c r="Q2039" s="8"/>
      <c r="R2039" s="8"/>
      <c r="S2039" s="8"/>
    </row>
    <row r="2040" spans="1:19" ht="18" customHeight="1" x14ac:dyDescent="0.3">
      <c r="A2040" s="8"/>
      <c r="B2040" s="8"/>
      <c r="C2040" s="8"/>
      <c r="D2040" s="8"/>
      <c r="E2040" s="8"/>
      <c r="F2040" s="8"/>
      <c r="G2040" s="8"/>
      <c r="H2040" s="8"/>
      <c r="I2040" s="8"/>
      <c r="J2040" s="8"/>
      <c r="K2040" s="8"/>
      <c r="L2040" s="8"/>
      <c r="M2040" s="8"/>
      <c r="N2040" s="8"/>
      <c r="O2040" s="8"/>
      <c r="P2040" s="8"/>
      <c r="Q2040" s="8"/>
      <c r="R2040" s="8"/>
      <c r="S2040" s="8"/>
    </row>
    <row r="2041" spans="1:19" ht="18" customHeight="1" x14ac:dyDescent="0.3">
      <c r="A2041" s="8"/>
      <c r="B2041" s="8"/>
      <c r="C2041" s="8"/>
      <c r="D2041" s="8"/>
      <c r="E2041" s="8"/>
      <c r="F2041" s="8"/>
      <c r="G2041" s="8"/>
      <c r="H2041" s="8"/>
      <c r="I2041" s="8"/>
      <c r="J2041" s="8"/>
      <c r="K2041" s="8"/>
      <c r="L2041" s="8"/>
      <c r="M2041" s="8"/>
      <c r="N2041" s="8"/>
      <c r="O2041" s="8"/>
      <c r="P2041" s="8"/>
      <c r="Q2041" s="8"/>
      <c r="R2041" s="8"/>
      <c r="S2041" s="8"/>
    </row>
    <row r="2042" spans="1:19" ht="18" customHeight="1" x14ac:dyDescent="0.3">
      <c r="A2042" s="8"/>
      <c r="B2042" s="8"/>
      <c r="C2042" s="8"/>
      <c r="D2042" s="8"/>
      <c r="E2042" s="8"/>
      <c r="F2042" s="8"/>
      <c r="G2042" s="8"/>
      <c r="H2042" s="8"/>
      <c r="I2042" s="8"/>
      <c r="J2042" s="8"/>
      <c r="K2042" s="8"/>
      <c r="L2042" s="8"/>
      <c r="M2042" s="8"/>
      <c r="N2042" s="8"/>
      <c r="O2042" s="8"/>
      <c r="P2042" s="8"/>
      <c r="Q2042" s="8"/>
      <c r="R2042" s="8"/>
      <c r="S2042" s="8"/>
    </row>
    <row r="2043" spans="1:19" ht="18" customHeight="1" x14ac:dyDescent="0.3">
      <c r="A2043" s="8"/>
      <c r="B2043" s="8"/>
      <c r="C2043" s="8"/>
      <c r="D2043" s="8"/>
      <c r="E2043" s="8"/>
      <c r="F2043" s="8"/>
      <c r="G2043" s="8"/>
      <c r="H2043" s="8"/>
      <c r="I2043" s="8"/>
      <c r="J2043" s="8"/>
      <c r="K2043" s="8"/>
      <c r="L2043" s="8"/>
      <c r="M2043" s="8"/>
      <c r="N2043" s="8"/>
      <c r="O2043" s="8"/>
      <c r="P2043" s="8"/>
      <c r="Q2043" s="8"/>
      <c r="R2043" s="8"/>
      <c r="S2043" s="8"/>
    </row>
    <row r="2044" spans="1:19" ht="18" customHeight="1" x14ac:dyDescent="0.3">
      <c r="A2044" s="8"/>
      <c r="B2044" s="8"/>
      <c r="C2044" s="8"/>
      <c r="D2044" s="8"/>
      <c r="E2044" s="8"/>
      <c r="F2044" s="8"/>
      <c r="G2044" s="8"/>
      <c r="H2044" s="8"/>
      <c r="I2044" s="8"/>
      <c r="J2044" s="8"/>
      <c r="K2044" s="8"/>
      <c r="L2044" s="8"/>
      <c r="M2044" s="8"/>
      <c r="N2044" s="8"/>
      <c r="O2044" s="8"/>
      <c r="P2044" s="8"/>
      <c r="Q2044" s="8"/>
      <c r="R2044" s="8"/>
      <c r="S2044" s="8"/>
    </row>
    <row r="2045" spans="1:19" ht="18" customHeight="1" x14ac:dyDescent="0.3">
      <c r="A2045" s="8"/>
      <c r="B2045" s="8"/>
      <c r="C2045" s="8"/>
      <c r="D2045" s="8"/>
      <c r="E2045" s="8"/>
      <c r="F2045" s="8"/>
      <c r="G2045" s="8"/>
      <c r="H2045" s="8"/>
      <c r="I2045" s="8"/>
      <c r="J2045" s="8"/>
      <c r="K2045" s="8"/>
      <c r="L2045" s="8"/>
      <c r="M2045" s="8"/>
      <c r="N2045" s="8"/>
      <c r="O2045" s="8"/>
      <c r="P2045" s="8"/>
      <c r="Q2045" s="8"/>
      <c r="R2045" s="8"/>
      <c r="S2045" s="8"/>
    </row>
    <row r="2046" spans="1:19" ht="18" customHeight="1" x14ac:dyDescent="0.3">
      <c r="A2046" s="8"/>
      <c r="B2046" s="8"/>
      <c r="C2046" s="8"/>
      <c r="D2046" s="8"/>
      <c r="E2046" s="8"/>
      <c r="F2046" s="8"/>
      <c r="G2046" s="8"/>
      <c r="H2046" s="8"/>
      <c r="I2046" s="8"/>
      <c r="J2046" s="8"/>
      <c r="K2046" s="8"/>
      <c r="L2046" s="8"/>
      <c r="M2046" s="8"/>
      <c r="N2046" s="8"/>
      <c r="O2046" s="8"/>
      <c r="P2046" s="8"/>
      <c r="Q2046" s="8"/>
      <c r="R2046" s="8"/>
      <c r="S2046" s="8"/>
    </row>
    <row r="2047" spans="1:19" ht="18" customHeight="1" x14ac:dyDescent="0.3">
      <c r="A2047" s="8"/>
      <c r="B2047" s="8"/>
      <c r="C2047" s="8"/>
      <c r="D2047" s="8"/>
      <c r="E2047" s="8"/>
      <c r="F2047" s="8"/>
      <c r="G2047" s="8"/>
      <c r="H2047" s="8"/>
      <c r="I2047" s="8"/>
      <c r="J2047" s="8"/>
      <c r="K2047" s="8"/>
      <c r="L2047" s="8"/>
      <c r="M2047" s="8"/>
      <c r="N2047" s="8"/>
      <c r="O2047" s="8"/>
      <c r="P2047" s="8"/>
      <c r="Q2047" s="8"/>
      <c r="R2047" s="8"/>
      <c r="S2047" s="8"/>
    </row>
    <row r="2048" spans="1:19" ht="18" customHeight="1" x14ac:dyDescent="0.3">
      <c r="A2048" s="8"/>
      <c r="B2048" s="8"/>
      <c r="C2048" s="8"/>
      <c r="D2048" s="8"/>
      <c r="E2048" s="8"/>
      <c r="F2048" s="8"/>
      <c r="G2048" s="8"/>
      <c r="H2048" s="8"/>
      <c r="I2048" s="8"/>
      <c r="J2048" s="8"/>
      <c r="K2048" s="8"/>
      <c r="L2048" s="8"/>
      <c r="M2048" s="8"/>
      <c r="N2048" s="8"/>
      <c r="O2048" s="8"/>
      <c r="P2048" s="8"/>
      <c r="Q2048" s="8"/>
      <c r="R2048" s="8"/>
      <c r="S2048" s="8"/>
    </row>
    <row r="2049" spans="1:19" ht="18" customHeight="1" x14ac:dyDescent="0.3">
      <c r="A2049" s="8"/>
      <c r="B2049" s="8"/>
      <c r="C2049" s="8"/>
      <c r="D2049" s="8"/>
      <c r="E2049" s="8"/>
      <c r="F2049" s="8"/>
      <c r="G2049" s="8"/>
      <c r="H2049" s="8"/>
      <c r="I2049" s="8"/>
      <c r="J2049" s="8"/>
      <c r="K2049" s="8"/>
      <c r="L2049" s="8"/>
      <c r="M2049" s="8"/>
      <c r="N2049" s="8"/>
      <c r="O2049" s="8"/>
      <c r="P2049" s="8"/>
      <c r="Q2049" s="8"/>
      <c r="R2049" s="8"/>
      <c r="S2049" s="8"/>
    </row>
    <row r="2050" spans="1:19" ht="18" customHeight="1" x14ac:dyDescent="0.3">
      <c r="A2050" s="8"/>
      <c r="B2050" s="8"/>
      <c r="C2050" s="8"/>
      <c r="D2050" s="8"/>
      <c r="E2050" s="8"/>
      <c r="F2050" s="8"/>
      <c r="G2050" s="8"/>
      <c r="H2050" s="8"/>
      <c r="I2050" s="8"/>
      <c r="J2050" s="8"/>
      <c r="K2050" s="8"/>
      <c r="L2050" s="8"/>
      <c r="M2050" s="8"/>
      <c r="N2050" s="8"/>
      <c r="O2050" s="8"/>
      <c r="P2050" s="8"/>
      <c r="Q2050" s="8"/>
      <c r="R2050" s="8"/>
      <c r="S2050" s="8"/>
    </row>
    <row r="2051" spans="1:19" ht="18" customHeight="1" x14ac:dyDescent="0.3">
      <c r="A2051" s="8"/>
      <c r="B2051" s="8"/>
      <c r="C2051" s="8"/>
      <c r="D2051" s="8"/>
      <c r="E2051" s="8"/>
      <c r="F2051" s="8"/>
      <c r="G2051" s="8"/>
      <c r="H2051" s="8"/>
      <c r="I2051" s="8"/>
      <c r="J2051" s="8"/>
      <c r="K2051" s="8"/>
      <c r="L2051" s="8"/>
      <c r="M2051" s="8"/>
      <c r="N2051" s="8"/>
      <c r="O2051" s="8"/>
      <c r="P2051" s="8"/>
      <c r="Q2051" s="8"/>
      <c r="R2051" s="8"/>
      <c r="S2051" s="8"/>
    </row>
    <row r="2052" spans="1:19" ht="18" customHeight="1" x14ac:dyDescent="0.3">
      <c r="A2052" s="8"/>
      <c r="B2052" s="8"/>
      <c r="C2052" s="8"/>
      <c r="D2052" s="8"/>
      <c r="E2052" s="8"/>
      <c r="F2052" s="8"/>
      <c r="G2052" s="8"/>
      <c r="H2052" s="8"/>
      <c r="I2052" s="8"/>
      <c r="J2052" s="8"/>
      <c r="K2052" s="8"/>
      <c r="L2052" s="8"/>
      <c r="M2052" s="8"/>
      <c r="N2052" s="8"/>
      <c r="O2052" s="8"/>
      <c r="P2052" s="8"/>
      <c r="Q2052" s="8"/>
      <c r="R2052" s="8"/>
      <c r="S2052" s="8"/>
    </row>
    <row r="2053" spans="1:19" ht="18" customHeight="1" x14ac:dyDescent="0.3">
      <c r="A2053" s="8"/>
      <c r="B2053" s="8"/>
      <c r="C2053" s="8"/>
      <c r="D2053" s="8"/>
      <c r="E2053" s="8"/>
      <c r="F2053" s="8"/>
      <c r="G2053" s="8"/>
      <c r="H2053" s="8"/>
      <c r="I2053" s="8"/>
      <c r="J2053" s="8"/>
      <c r="K2053" s="8"/>
      <c r="L2053" s="8"/>
      <c r="M2053" s="8"/>
      <c r="N2053" s="8"/>
      <c r="O2053" s="8"/>
      <c r="P2053" s="8"/>
      <c r="Q2053" s="8"/>
      <c r="R2053" s="8"/>
      <c r="S2053" s="8"/>
    </row>
    <row r="2054" spans="1:19" ht="18" customHeight="1" x14ac:dyDescent="0.3">
      <c r="A2054" s="8"/>
      <c r="B2054" s="8"/>
      <c r="C2054" s="8"/>
      <c r="D2054" s="8"/>
      <c r="E2054" s="8"/>
      <c r="F2054" s="8"/>
      <c r="G2054" s="8"/>
      <c r="H2054" s="8"/>
      <c r="I2054" s="8"/>
      <c r="J2054" s="8"/>
      <c r="K2054" s="8"/>
      <c r="L2054" s="8"/>
      <c r="M2054" s="8"/>
      <c r="N2054" s="8"/>
      <c r="O2054" s="8"/>
      <c r="P2054" s="8"/>
      <c r="Q2054" s="8"/>
      <c r="R2054" s="8"/>
      <c r="S2054" s="8"/>
    </row>
    <row r="2055" spans="1:19" ht="18" customHeight="1" x14ac:dyDescent="0.3">
      <c r="A2055" s="8"/>
      <c r="B2055" s="8"/>
      <c r="C2055" s="8"/>
      <c r="D2055" s="8"/>
      <c r="E2055" s="8"/>
      <c r="F2055" s="8"/>
      <c r="G2055" s="8"/>
      <c r="H2055" s="8"/>
      <c r="I2055" s="8"/>
      <c r="J2055" s="8"/>
      <c r="K2055" s="8"/>
      <c r="L2055" s="8"/>
      <c r="M2055" s="8"/>
      <c r="N2055" s="8"/>
      <c r="O2055" s="8"/>
      <c r="P2055" s="8"/>
      <c r="Q2055" s="8"/>
      <c r="R2055" s="8"/>
      <c r="S2055" s="8"/>
    </row>
    <row r="2056" spans="1:19" ht="18" customHeight="1" x14ac:dyDescent="0.3">
      <c r="A2056" s="8"/>
      <c r="B2056" s="8"/>
      <c r="C2056" s="8"/>
      <c r="D2056" s="8"/>
      <c r="E2056" s="8"/>
      <c r="F2056" s="8"/>
      <c r="G2056" s="8"/>
      <c r="H2056" s="8"/>
      <c r="I2056" s="8"/>
      <c r="J2056" s="8"/>
      <c r="K2056" s="8"/>
      <c r="L2056" s="8"/>
      <c r="M2056" s="8"/>
      <c r="N2056" s="8"/>
      <c r="O2056" s="8"/>
      <c r="P2056" s="8"/>
      <c r="Q2056" s="8"/>
      <c r="R2056" s="8"/>
      <c r="S2056" s="8"/>
    </row>
    <row r="2057" spans="1:19" ht="18" customHeight="1" x14ac:dyDescent="0.3">
      <c r="A2057" s="8"/>
      <c r="B2057" s="8"/>
      <c r="C2057" s="8"/>
      <c r="D2057" s="8"/>
      <c r="E2057" s="8"/>
      <c r="F2057" s="8"/>
      <c r="G2057" s="8"/>
      <c r="H2057" s="8"/>
      <c r="I2057" s="8"/>
      <c r="J2057" s="8"/>
      <c r="K2057" s="8"/>
      <c r="L2057" s="8"/>
      <c r="M2057" s="8"/>
      <c r="N2057" s="8"/>
      <c r="O2057" s="8"/>
      <c r="P2057" s="8"/>
      <c r="Q2057" s="8"/>
      <c r="R2057" s="8"/>
      <c r="S2057" s="8"/>
    </row>
    <row r="2058" spans="1:19" ht="18" customHeight="1" x14ac:dyDescent="0.3">
      <c r="A2058" s="8"/>
      <c r="B2058" s="8"/>
      <c r="C2058" s="8"/>
      <c r="D2058" s="8"/>
      <c r="E2058" s="8"/>
      <c r="F2058" s="8"/>
      <c r="G2058" s="8"/>
      <c r="H2058" s="8"/>
      <c r="I2058" s="8"/>
      <c r="J2058" s="8"/>
      <c r="K2058" s="8"/>
      <c r="L2058" s="8"/>
      <c r="M2058" s="8"/>
      <c r="N2058" s="8"/>
      <c r="O2058" s="8"/>
      <c r="P2058" s="8"/>
      <c r="Q2058" s="8"/>
      <c r="R2058" s="8"/>
      <c r="S2058" s="8"/>
    </row>
    <row r="2059" spans="1:19" ht="18" customHeight="1" x14ac:dyDescent="0.3">
      <c r="A2059" s="8"/>
      <c r="B2059" s="8"/>
      <c r="C2059" s="8"/>
      <c r="D2059" s="8"/>
      <c r="E2059" s="8"/>
      <c r="F2059" s="8"/>
      <c r="G2059" s="8"/>
      <c r="H2059" s="8"/>
      <c r="I2059" s="8"/>
      <c r="J2059" s="8"/>
      <c r="K2059" s="8"/>
      <c r="L2059" s="8"/>
      <c r="M2059" s="8"/>
      <c r="N2059" s="8"/>
      <c r="O2059" s="8"/>
      <c r="P2059" s="8"/>
      <c r="Q2059" s="8"/>
      <c r="R2059" s="8"/>
      <c r="S2059" s="8"/>
    </row>
    <row r="2060" spans="1:19" ht="18" customHeight="1" x14ac:dyDescent="0.3">
      <c r="A2060" s="8"/>
      <c r="B2060" s="8"/>
      <c r="C2060" s="8"/>
      <c r="D2060" s="8"/>
      <c r="E2060" s="8"/>
      <c r="F2060" s="8"/>
      <c r="G2060" s="8"/>
      <c r="H2060" s="8"/>
      <c r="I2060" s="8"/>
      <c r="J2060" s="8"/>
      <c r="K2060" s="8"/>
      <c r="L2060" s="8"/>
      <c r="M2060" s="8"/>
      <c r="N2060" s="8"/>
      <c r="O2060" s="8"/>
      <c r="P2060" s="8"/>
      <c r="Q2060" s="8"/>
      <c r="R2060" s="8"/>
      <c r="S2060" s="8"/>
    </row>
    <row r="2061" spans="1:19" ht="18" customHeight="1" x14ac:dyDescent="0.3">
      <c r="A2061" s="8"/>
      <c r="B2061" s="8"/>
      <c r="C2061" s="8"/>
      <c r="D2061" s="8"/>
      <c r="E2061" s="8"/>
      <c r="F2061" s="8"/>
      <c r="G2061" s="8"/>
      <c r="H2061" s="8"/>
      <c r="I2061" s="8"/>
      <c r="J2061" s="8"/>
      <c r="K2061" s="8"/>
      <c r="L2061" s="8"/>
      <c r="M2061" s="8"/>
      <c r="N2061" s="8"/>
      <c r="O2061" s="8"/>
      <c r="P2061" s="8"/>
      <c r="Q2061" s="8"/>
      <c r="R2061" s="8"/>
      <c r="S2061" s="8"/>
    </row>
    <row r="2062" spans="1:19" ht="18" customHeight="1" x14ac:dyDescent="0.3">
      <c r="A2062" s="8"/>
      <c r="B2062" s="8"/>
      <c r="C2062" s="8"/>
      <c r="D2062" s="8"/>
      <c r="E2062" s="8"/>
      <c r="F2062" s="8"/>
      <c r="G2062" s="8"/>
      <c r="H2062" s="8"/>
      <c r="I2062" s="8"/>
      <c r="J2062" s="8"/>
      <c r="K2062" s="8"/>
      <c r="L2062" s="8"/>
      <c r="M2062" s="8"/>
      <c r="N2062" s="8"/>
      <c r="O2062" s="8"/>
      <c r="P2062" s="8"/>
      <c r="Q2062" s="8"/>
      <c r="R2062" s="8"/>
      <c r="S2062" s="8"/>
    </row>
    <row r="2063" spans="1:19" ht="18" customHeight="1" x14ac:dyDescent="0.3">
      <c r="A2063" s="8"/>
      <c r="B2063" s="8"/>
      <c r="C2063" s="8"/>
      <c r="D2063" s="8"/>
      <c r="E2063" s="8"/>
      <c r="F2063" s="8"/>
      <c r="G2063" s="8"/>
      <c r="H2063" s="8"/>
      <c r="I2063" s="8"/>
      <c r="J2063" s="8"/>
      <c r="K2063" s="8"/>
      <c r="L2063" s="8"/>
      <c r="M2063" s="8"/>
      <c r="N2063" s="8"/>
      <c r="O2063" s="8"/>
      <c r="P2063" s="8"/>
      <c r="Q2063" s="8"/>
      <c r="R2063" s="8"/>
      <c r="S2063" s="8"/>
    </row>
    <row r="2064" spans="1:19" ht="18" customHeight="1" x14ac:dyDescent="0.3">
      <c r="A2064" s="8"/>
      <c r="B2064" s="8"/>
      <c r="C2064" s="8"/>
      <c r="D2064" s="8"/>
      <c r="E2064" s="8"/>
      <c r="F2064" s="8"/>
      <c r="G2064" s="8"/>
      <c r="H2064" s="8"/>
      <c r="I2064" s="8"/>
      <c r="J2064" s="8"/>
      <c r="K2064" s="8"/>
      <c r="L2064" s="8"/>
      <c r="M2064" s="8"/>
      <c r="N2064" s="8"/>
      <c r="O2064" s="8"/>
      <c r="P2064" s="8"/>
      <c r="Q2064" s="8"/>
      <c r="R2064" s="8"/>
      <c r="S2064" s="8"/>
    </row>
    <row r="2065" spans="1:19" ht="18" customHeight="1" x14ac:dyDescent="0.3">
      <c r="A2065" s="8"/>
      <c r="B2065" s="8"/>
      <c r="C2065" s="8"/>
      <c r="D2065" s="8"/>
      <c r="E2065" s="8"/>
      <c r="F2065" s="8"/>
      <c r="G2065" s="8"/>
      <c r="H2065" s="8"/>
      <c r="I2065" s="8"/>
      <c r="J2065" s="8"/>
      <c r="K2065" s="8"/>
      <c r="L2065" s="8"/>
      <c r="M2065" s="8"/>
      <c r="N2065" s="8"/>
      <c r="O2065" s="8"/>
      <c r="P2065" s="8"/>
      <c r="Q2065" s="8"/>
      <c r="R2065" s="8"/>
      <c r="S2065" s="8"/>
    </row>
    <row r="2066" spans="1:19" ht="18" customHeight="1" x14ac:dyDescent="0.3">
      <c r="A2066" s="8"/>
      <c r="B2066" s="8"/>
      <c r="C2066" s="8"/>
      <c r="D2066" s="8"/>
      <c r="E2066" s="8"/>
      <c r="F2066" s="8"/>
      <c r="G2066" s="8"/>
      <c r="H2066" s="8"/>
      <c r="I2066" s="8"/>
      <c r="J2066" s="8"/>
      <c r="K2066" s="8"/>
      <c r="L2066" s="8"/>
      <c r="M2066" s="8"/>
      <c r="N2066" s="8"/>
      <c r="O2066" s="8"/>
      <c r="P2066" s="8"/>
      <c r="Q2066" s="8"/>
      <c r="R2066" s="8"/>
      <c r="S2066" s="8"/>
    </row>
    <row r="2067" spans="1:19" ht="18" customHeight="1" x14ac:dyDescent="0.3">
      <c r="A2067" s="8"/>
      <c r="B2067" s="8"/>
      <c r="C2067" s="8"/>
      <c r="D2067" s="8"/>
      <c r="E2067" s="8"/>
      <c r="F2067" s="8"/>
      <c r="G2067" s="8"/>
      <c r="H2067" s="8"/>
      <c r="I2067" s="8"/>
      <c r="J2067" s="8"/>
      <c r="K2067" s="8"/>
      <c r="L2067" s="8"/>
      <c r="M2067" s="8"/>
      <c r="N2067" s="8"/>
      <c r="O2067" s="8"/>
      <c r="P2067" s="8"/>
      <c r="Q2067" s="8"/>
      <c r="R2067" s="8"/>
      <c r="S2067" s="8"/>
    </row>
    <row r="2068" spans="1:19" ht="18" customHeight="1" x14ac:dyDescent="0.3">
      <c r="A2068" s="8"/>
      <c r="B2068" s="8"/>
      <c r="C2068" s="8"/>
      <c r="D2068" s="8"/>
      <c r="E2068" s="8"/>
      <c r="F2068" s="8"/>
      <c r="G2068" s="8"/>
      <c r="H2068" s="8"/>
      <c r="I2068" s="8"/>
      <c r="J2068" s="8"/>
      <c r="K2068" s="8"/>
      <c r="L2068" s="8"/>
      <c r="M2068" s="8"/>
      <c r="N2068" s="8"/>
      <c r="O2068" s="8"/>
      <c r="P2068" s="8"/>
      <c r="Q2068" s="8"/>
      <c r="R2068" s="8"/>
      <c r="S2068" s="8"/>
    </row>
    <row r="2069" spans="1:19" ht="18" customHeight="1" x14ac:dyDescent="0.3">
      <c r="A2069" s="8"/>
      <c r="B2069" s="8"/>
      <c r="C2069" s="8"/>
      <c r="D2069" s="8"/>
      <c r="E2069" s="8"/>
      <c r="F2069" s="8"/>
      <c r="G2069" s="8"/>
      <c r="H2069" s="8"/>
      <c r="I2069" s="8"/>
      <c r="J2069" s="8"/>
      <c r="K2069" s="8"/>
      <c r="L2069" s="8"/>
      <c r="M2069" s="8"/>
      <c r="N2069" s="8"/>
      <c r="O2069" s="8"/>
      <c r="P2069" s="8"/>
      <c r="Q2069" s="8"/>
      <c r="R2069" s="8"/>
      <c r="S2069" s="8"/>
    </row>
    <row r="2070" spans="1:19" ht="18" customHeight="1" x14ac:dyDescent="0.3">
      <c r="A2070" s="8"/>
      <c r="B2070" s="8"/>
      <c r="C2070" s="8"/>
      <c r="D2070" s="8"/>
      <c r="E2070" s="8"/>
      <c r="F2070" s="8"/>
      <c r="G2070" s="8"/>
      <c r="H2070" s="8"/>
      <c r="I2070" s="8"/>
      <c r="J2070" s="8"/>
      <c r="K2070" s="8"/>
      <c r="L2070" s="8"/>
      <c r="M2070" s="8"/>
      <c r="N2070" s="8"/>
      <c r="O2070" s="8"/>
      <c r="P2070" s="8"/>
      <c r="Q2070" s="8"/>
      <c r="R2070" s="8"/>
      <c r="S2070" s="8"/>
    </row>
    <row r="2071" spans="1:19" ht="18" customHeight="1" x14ac:dyDescent="0.3">
      <c r="A2071" s="8"/>
      <c r="B2071" s="8"/>
      <c r="C2071" s="8"/>
      <c r="D2071" s="8"/>
      <c r="E2071" s="8"/>
      <c r="F2071" s="8"/>
      <c r="G2071" s="8"/>
      <c r="H2071" s="8"/>
      <c r="I2071" s="8"/>
      <c r="J2071" s="8"/>
      <c r="K2071" s="8"/>
      <c r="L2071" s="8"/>
      <c r="M2071" s="8"/>
      <c r="N2071" s="8"/>
      <c r="O2071" s="8"/>
      <c r="P2071" s="8"/>
      <c r="Q2071" s="8"/>
      <c r="R2071" s="8"/>
      <c r="S2071" s="8"/>
    </row>
    <row r="2072" spans="1:19" ht="18" customHeight="1" x14ac:dyDescent="0.3">
      <c r="A2072" s="8"/>
      <c r="B2072" s="8"/>
      <c r="C2072" s="8"/>
      <c r="D2072" s="8"/>
      <c r="E2072" s="8"/>
      <c r="F2072" s="8"/>
      <c r="G2072" s="8"/>
      <c r="H2072" s="8"/>
      <c r="I2072" s="8"/>
      <c r="J2072" s="8"/>
      <c r="K2072" s="8"/>
      <c r="L2072" s="8"/>
      <c r="M2072" s="8"/>
      <c r="N2072" s="8"/>
      <c r="O2072" s="8"/>
      <c r="P2072" s="8"/>
      <c r="Q2072" s="8"/>
      <c r="R2072" s="8"/>
      <c r="S2072" s="8"/>
    </row>
    <row r="2073" spans="1:19" ht="18" customHeight="1" x14ac:dyDescent="0.3">
      <c r="A2073" s="8"/>
      <c r="B2073" s="8"/>
      <c r="C2073" s="8"/>
      <c r="D2073" s="8"/>
      <c r="E2073" s="8"/>
      <c r="F2073" s="8"/>
      <c r="G2073" s="8"/>
      <c r="H2073" s="8"/>
      <c r="I2073" s="8"/>
      <c r="J2073" s="8"/>
      <c r="K2073" s="8"/>
      <c r="L2073" s="8"/>
      <c r="M2073" s="8"/>
      <c r="N2073" s="8"/>
      <c r="O2073" s="8"/>
      <c r="P2073" s="8"/>
      <c r="Q2073" s="8"/>
      <c r="R2073" s="8"/>
      <c r="S2073" s="8"/>
    </row>
    <row r="2074" spans="1:19" ht="18" customHeight="1" x14ac:dyDescent="0.3">
      <c r="A2074" s="8"/>
      <c r="B2074" s="8"/>
      <c r="C2074" s="8"/>
      <c r="D2074" s="8"/>
      <c r="E2074" s="8"/>
      <c r="F2074" s="8"/>
      <c r="G2074" s="8"/>
      <c r="H2074" s="8"/>
      <c r="I2074" s="8"/>
      <c r="J2074" s="8"/>
      <c r="K2074" s="8"/>
      <c r="L2074" s="8"/>
      <c r="M2074" s="8"/>
      <c r="N2074" s="8"/>
      <c r="O2074" s="8"/>
      <c r="P2074" s="8"/>
      <c r="Q2074" s="8"/>
      <c r="R2074" s="8"/>
      <c r="S2074" s="8"/>
    </row>
    <row r="2075" spans="1:19" ht="18" customHeight="1" x14ac:dyDescent="0.3">
      <c r="A2075" s="8"/>
      <c r="B2075" s="8"/>
      <c r="C2075" s="8"/>
      <c r="D2075" s="8"/>
      <c r="E2075" s="8"/>
      <c r="F2075" s="8"/>
      <c r="G2075" s="8"/>
      <c r="H2075" s="8"/>
      <c r="I2075" s="8"/>
      <c r="J2075" s="8"/>
      <c r="K2075" s="8"/>
      <c r="L2075" s="8"/>
      <c r="M2075" s="8"/>
      <c r="N2075" s="8"/>
      <c r="O2075" s="8"/>
      <c r="P2075" s="8"/>
      <c r="Q2075" s="8"/>
      <c r="R2075" s="8"/>
      <c r="S2075" s="8"/>
    </row>
    <row r="2076" spans="1:19" ht="18" customHeight="1" x14ac:dyDescent="0.3">
      <c r="A2076" s="8"/>
      <c r="B2076" s="8"/>
      <c r="C2076" s="8"/>
      <c r="D2076" s="8"/>
      <c r="E2076" s="8"/>
      <c r="F2076" s="8"/>
      <c r="G2076" s="8"/>
      <c r="H2076" s="8"/>
      <c r="I2076" s="8"/>
      <c r="J2076" s="8"/>
      <c r="K2076" s="8"/>
      <c r="L2076" s="8"/>
      <c r="M2076" s="8"/>
      <c r="N2076" s="8"/>
      <c r="O2076" s="8"/>
      <c r="P2076" s="8"/>
      <c r="Q2076" s="8"/>
      <c r="R2076" s="8"/>
      <c r="S2076" s="8"/>
    </row>
    <row r="2077" spans="1:19" ht="18" customHeight="1" x14ac:dyDescent="0.3">
      <c r="A2077" s="8"/>
      <c r="B2077" s="8"/>
      <c r="C2077" s="8"/>
      <c r="D2077" s="8"/>
      <c r="E2077" s="8"/>
      <c r="F2077" s="8"/>
      <c r="G2077" s="8"/>
      <c r="H2077" s="8"/>
      <c r="I2077" s="8"/>
      <c r="J2077" s="8"/>
      <c r="K2077" s="8"/>
      <c r="L2077" s="8"/>
      <c r="M2077" s="8"/>
      <c r="N2077" s="8"/>
      <c r="O2077" s="8"/>
      <c r="P2077" s="8"/>
      <c r="Q2077" s="8"/>
      <c r="R2077" s="8"/>
      <c r="S2077" s="8"/>
    </row>
    <row r="2078" spans="1:19" ht="18" customHeight="1" x14ac:dyDescent="0.3">
      <c r="A2078" s="8"/>
      <c r="B2078" s="8"/>
      <c r="C2078" s="8"/>
      <c r="D2078" s="8"/>
      <c r="E2078" s="8"/>
      <c r="F2078" s="8"/>
      <c r="G2078" s="8"/>
      <c r="H2078" s="8"/>
      <c r="I2078" s="8"/>
      <c r="J2078" s="8"/>
      <c r="K2078" s="8"/>
      <c r="L2078" s="8"/>
      <c r="M2078" s="8"/>
      <c r="N2078" s="8"/>
      <c r="O2078" s="8"/>
      <c r="P2078" s="8"/>
      <c r="Q2078" s="8"/>
      <c r="R2078" s="8"/>
      <c r="S2078" s="8"/>
    </row>
    <row r="2079" spans="1:19" ht="18" customHeight="1" x14ac:dyDescent="0.3">
      <c r="A2079" s="8"/>
      <c r="B2079" s="8"/>
      <c r="C2079" s="8"/>
      <c r="D2079" s="8"/>
      <c r="E2079" s="8"/>
      <c r="F2079" s="8"/>
      <c r="G2079" s="8"/>
      <c r="H2079" s="8"/>
      <c r="I2079" s="8"/>
      <c r="J2079" s="8"/>
      <c r="K2079" s="8"/>
      <c r="L2079" s="8"/>
      <c r="M2079" s="8"/>
      <c r="N2079" s="8"/>
      <c r="O2079" s="8"/>
      <c r="P2079" s="8"/>
      <c r="Q2079" s="8"/>
      <c r="R2079" s="8"/>
      <c r="S2079" s="8"/>
    </row>
    <row r="2080" spans="1:19" ht="18" customHeight="1" x14ac:dyDescent="0.3">
      <c r="A2080" s="8"/>
      <c r="B2080" s="8"/>
      <c r="C2080" s="8"/>
      <c r="D2080" s="8"/>
      <c r="E2080" s="8"/>
      <c r="F2080" s="8"/>
      <c r="G2080" s="8"/>
      <c r="H2080" s="8"/>
      <c r="I2080" s="8"/>
      <c r="J2080" s="8"/>
      <c r="K2080" s="8"/>
      <c r="L2080" s="8"/>
      <c r="M2080" s="8"/>
      <c r="N2080" s="8"/>
      <c r="O2080" s="8"/>
      <c r="P2080" s="8"/>
      <c r="Q2080" s="8"/>
      <c r="R2080" s="8"/>
      <c r="S2080" s="8"/>
    </row>
    <row r="2081" spans="1:19" ht="18" customHeight="1" x14ac:dyDescent="0.3">
      <c r="A2081" s="8"/>
      <c r="B2081" s="8"/>
      <c r="C2081" s="8"/>
      <c r="D2081" s="8"/>
      <c r="E2081" s="8"/>
      <c r="F2081" s="8"/>
      <c r="G2081" s="8"/>
      <c r="H2081" s="8"/>
      <c r="I2081" s="8"/>
      <c r="J2081" s="8"/>
      <c r="K2081" s="8"/>
      <c r="L2081" s="8"/>
      <c r="M2081" s="8"/>
      <c r="N2081" s="8"/>
      <c r="O2081" s="8"/>
      <c r="P2081" s="8"/>
      <c r="Q2081" s="8"/>
      <c r="R2081" s="8"/>
      <c r="S2081" s="8"/>
    </row>
    <row r="2082" spans="1:19" ht="18" customHeight="1" x14ac:dyDescent="0.3">
      <c r="A2082" s="8"/>
      <c r="B2082" s="8"/>
      <c r="C2082" s="8"/>
      <c r="D2082" s="8"/>
      <c r="E2082" s="8"/>
      <c r="F2082" s="8"/>
      <c r="G2082" s="8"/>
      <c r="H2082" s="8"/>
      <c r="I2082" s="8"/>
      <c r="J2082" s="8"/>
      <c r="K2082" s="8"/>
      <c r="L2082" s="8"/>
      <c r="M2082" s="8"/>
      <c r="N2082" s="8"/>
      <c r="O2082" s="8"/>
      <c r="P2082" s="8"/>
      <c r="Q2082" s="8"/>
      <c r="R2082" s="8"/>
      <c r="S2082" s="8"/>
    </row>
    <row r="2083" spans="1:19" ht="18" customHeight="1" x14ac:dyDescent="0.3">
      <c r="A2083" s="8"/>
      <c r="B2083" s="8"/>
      <c r="C2083" s="8"/>
      <c r="D2083" s="8"/>
      <c r="E2083" s="8"/>
      <c r="F2083" s="8"/>
      <c r="G2083" s="8"/>
      <c r="H2083" s="8"/>
      <c r="I2083" s="8"/>
      <c r="J2083" s="8"/>
      <c r="K2083" s="8"/>
      <c r="L2083" s="8"/>
      <c r="M2083" s="8"/>
      <c r="N2083" s="8"/>
      <c r="O2083" s="8"/>
      <c r="P2083" s="8"/>
      <c r="Q2083" s="8"/>
      <c r="R2083" s="8"/>
      <c r="S2083" s="8"/>
    </row>
    <row r="2084" spans="1:19" ht="18" customHeight="1" x14ac:dyDescent="0.3">
      <c r="A2084" s="8"/>
      <c r="B2084" s="8"/>
      <c r="C2084" s="8"/>
      <c r="D2084" s="8"/>
      <c r="E2084" s="8"/>
      <c r="F2084" s="8"/>
      <c r="G2084" s="8"/>
      <c r="H2084" s="8"/>
      <c r="I2084" s="8"/>
      <c r="J2084" s="8"/>
      <c r="K2084" s="8"/>
      <c r="L2084" s="8"/>
      <c r="M2084" s="8"/>
      <c r="N2084" s="8"/>
      <c r="O2084" s="8"/>
      <c r="P2084" s="8"/>
      <c r="Q2084" s="8"/>
      <c r="R2084" s="8"/>
      <c r="S2084" s="8"/>
    </row>
    <row r="2085" spans="1:19" ht="18" customHeight="1" x14ac:dyDescent="0.3">
      <c r="A2085" s="8"/>
      <c r="B2085" s="8"/>
      <c r="C2085" s="8"/>
      <c r="D2085" s="8"/>
      <c r="E2085" s="8"/>
      <c r="F2085" s="8"/>
      <c r="G2085" s="8"/>
      <c r="H2085" s="8"/>
      <c r="I2085" s="8"/>
      <c r="J2085" s="8"/>
      <c r="K2085" s="8"/>
      <c r="L2085" s="8"/>
      <c r="M2085" s="8"/>
      <c r="N2085" s="8"/>
      <c r="O2085" s="8"/>
      <c r="P2085" s="8"/>
      <c r="Q2085" s="8"/>
      <c r="R2085" s="8"/>
      <c r="S2085" s="8"/>
    </row>
    <row r="2086" spans="1:19" ht="18" customHeight="1" x14ac:dyDescent="0.3">
      <c r="A2086" s="8"/>
      <c r="B2086" s="8"/>
      <c r="C2086" s="8"/>
      <c r="D2086" s="8"/>
      <c r="E2086" s="8"/>
      <c r="F2086" s="8"/>
      <c r="G2086" s="8"/>
      <c r="H2086" s="8"/>
      <c r="I2086" s="8"/>
      <c r="J2086" s="8"/>
      <c r="K2086" s="8"/>
      <c r="L2086" s="8"/>
      <c r="M2086" s="8"/>
      <c r="N2086" s="8"/>
      <c r="O2086" s="8"/>
      <c r="P2086" s="8"/>
      <c r="Q2086" s="8"/>
      <c r="R2086" s="8"/>
      <c r="S2086" s="8"/>
    </row>
    <row r="2087" spans="1:19" ht="18" customHeight="1" x14ac:dyDescent="0.3">
      <c r="A2087" s="8"/>
      <c r="B2087" s="8"/>
      <c r="C2087" s="8"/>
      <c r="D2087" s="8"/>
      <c r="E2087" s="8"/>
      <c r="F2087" s="8"/>
      <c r="G2087" s="8"/>
      <c r="H2087" s="8"/>
      <c r="I2087" s="8"/>
      <c r="J2087" s="8"/>
      <c r="K2087" s="8"/>
      <c r="L2087" s="8"/>
      <c r="M2087" s="8"/>
      <c r="N2087" s="8"/>
      <c r="O2087" s="8"/>
      <c r="P2087" s="8"/>
      <c r="Q2087" s="8"/>
      <c r="R2087" s="8"/>
      <c r="S2087" s="8"/>
    </row>
    <row r="2088" spans="1:19" ht="18" customHeight="1" x14ac:dyDescent="0.3">
      <c r="A2088" s="8"/>
      <c r="B2088" s="8"/>
      <c r="C2088" s="8"/>
      <c r="D2088" s="8"/>
      <c r="E2088" s="8"/>
      <c r="F2088" s="8"/>
      <c r="G2088" s="8"/>
      <c r="H2088" s="8"/>
      <c r="I2088" s="8"/>
      <c r="J2088" s="8"/>
      <c r="K2088" s="8"/>
      <c r="L2088" s="8"/>
      <c r="M2088" s="8"/>
      <c r="N2088" s="8"/>
      <c r="O2088" s="8"/>
      <c r="P2088" s="8"/>
      <c r="Q2088" s="8"/>
      <c r="R2088" s="8"/>
      <c r="S2088" s="8"/>
    </row>
    <row r="2089" spans="1:19" ht="18" customHeight="1" x14ac:dyDescent="0.3">
      <c r="A2089" s="8"/>
      <c r="B2089" s="8"/>
      <c r="C2089" s="8"/>
      <c r="D2089" s="8"/>
      <c r="E2089" s="8"/>
      <c r="F2089" s="8"/>
      <c r="G2089" s="8"/>
      <c r="H2089" s="8"/>
      <c r="I2089" s="8"/>
      <c r="J2089" s="8"/>
      <c r="K2089" s="8"/>
      <c r="L2089" s="8"/>
      <c r="M2089" s="8"/>
      <c r="N2089" s="8"/>
      <c r="O2089" s="8"/>
      <c r="P2089" s="8"/>
      <c r="Q2089" s="8"/>
      <c r="R2089" s="8"/>
      <c r="S2089" s="8"/>
    </row>
    <row r="2090" spans="1:19" ht="18" customHeight="1" x14ac:dyDescent="0.3">
      <c r="A2090" s="8"/>
      <c r="B2090" s="8"/>
      <c r="C2090" s="8"/>
      <c r="D2090" s="8"/>
      <c r="E2090" s="8"/>
      <c r="F2090" s="8"/>
      <c r="G2090" s="8"/>
      <c r="H2090" s="8"/>
      <c r="I2090" s="8"/>
      <c r="J2090" s="8"/>
      <c r="K2090" s="8"/>
      <c r="L2090" s="8"/>
      <c r="M2090" s="8"/>
      <c r="N2090" s="8"/>
      <c r="O2090" s="8"/>
      <c r="P2090" s="8"/>
      <c r="Q2090" s="8"/>
      <c r="R2090" s="8"/>
      <c r="S2090" s="8"/>
    </row>
    <row r="2091" spans="1:19" ht="18" customHeight="1" x14ac:dyDescent="0.3">
      <c r="A2091" s="8"/>
      <c r="B2091" s="8"/>
      <c r="C2091" s="8"/>
      <c r="D2091" s="8"/>
      <c r="E2091" s="8"/>
      <c r="F2091" s="8"/>
      <c r="G2091" s="8"/>
      <c r="H2091" s="8"/>
      <c r="I2091" s="8"/>
      <c r="J2091" s="8"/>
      <c r="K2091" s="8"/>
      <c r="L2091" s="8"/>
      <c r="M2091" s="8"/>
      <c r="N2091" s="8"/>
      <c r="O2091" s="8"/>
      <c r="P2091" s="8"/>
      <c r="Q2091" s="8"/>
      <c r="R2091" s="8"/>
      <c r="S2091" s="8"/>
    </row>
    <row r="2092" spans="1:19" ht="18" customHeight="1" x14ac:dyDescent="0.3">
      <c r="A2092" s="8"/>
      <c r="B2092" s="8"/>
      <c r="C2092" s="8"/>
      <c r="D2092" s="8"/>
      <c r="E2092" s="8"/>
      <c r="F2092" s="8"/>
      <c r="G2092" s="8"/>
      <c r="H2092" s="8"/>
      <c r="I2092" s="8"/>
      <c r="J2092" s="8"/>
      <c r="K2092" s="8"/>
      <c r="L2092" s="8"/>
      <c r="M2092" s="8"/>
      <c r="N2092" s="8"/>
      <c r="O2092" s="8"/>
      <c r="P2092" s="8"/>
      <c r="Q2092" s="8"/>
      <c r="R2092" s="8"/>
      <c r="S2092" s="8"/>
    </row>
    <row r="2093" spans="1:19" ht="18" customHeight="1" x14ac:dyDescent="0.3">
      <c r="A2093" s="8"/>
      <c r="B2093" s="8"/>
      <c r="C2093" s="8"/>
      <c r="D2093" s="8"/>
      <c r="E2093" s="8"/>
      <c r="F2093" s="8"/>
      <c r="G2093" s="8"/>
      <c r="H2093" s="8"/>
      <c r="I2093" s="8"/>
      <c r="J2093" s="8"/>
      <c r="K2093" s="8"/>
      <c r="L2093" s="8"/>
      <c r="M2093" s="8"/>
      <c r="N2093" s="8"/>
      <c r="O2093" s="8"/>
      <c r="P2093" s="8"/>
      <c r="Q2093" s="8"/>
      <c r="R2093" s="8"/>
      <c r="S2093" s="8"/>
    </row>
    <row r="2094" spans="1:19" ht="18" customHeight="1" x14ac:dyDescent="0.3">
      <c r="A2094" s="8"/>
      <c r="B2094" s="8"/>
      <c r="C2094" s="8"/>
      <c r="D2094" s="8"/>
      <c r="E2094" s="8"/>
      <c r="F2094" s="8"/>
      <c r="G2094" s="8"/>
      <c r="H2094" s="8"/>
      <c r="I2094" s="8"/>
      <c r="J2094" s="8"/>
      <c r="K2094" s="8"/>
      <c r="L2094" s="8"/>
      <c r="M2094" s="8"/>
      <c r="N2094" s="8"/>
      <c r="O2094" s="8"/>
      <c r="P2094" s="8"/>
      <c r="Q2094" s="8"/>
      <c r="R2094" s="8"/>
      <c r="S2094" s="8"/>
    </row>
    <row r="2095" spans="1:19" ht="18" customHeight="1" x14ac:dyDescent="0.3">
      <c r="A2095" s="8"/>
      <c r="B2095" s="8"/>
      <c r="C2095" s="8"/>
      <c r="D2095" s="8"/>
      <c r="E2095" s="8"/>
      <c r="F2095" s="8"/>
      <c r="G2095" s="8"/>
      <c r="H2095" s="8"/>
      <c r="I2095" s="8"/>
      <c r="J2095" s="8"/>
      <c r="K2095" s="8"/>
      <c r="L2095" s="8"/>
      <c r="M2095" s="8"/>
      <c r="N2095" s="8"/>
      <c r="O2095" s="8"/>
      <c r="P2095" s="8"/>
      <c r="Q2095" s="8"/>
      <c r="R2095" s="8"/>
      <c r="S2095" s="8"/>
    </row>
    <row r="2096" spans="1:19" ht="18" customHeight="1" x14ac:dyDescent="0.3">
      <c r="A2096" s="8"/>
      <c r="B2096" s="8"/>
      <c r="C2096" s="8"/>
      <c r="D2096" s="8"/>
      <c r="E2096" s="8"/>
      <c r="F2096" s="8"/>
      <c r="G2096" s="8"/>
      <c r="H2096" s="8"/>
      <c r="I2096" s="8"/>
      <c r="J2096" s="8"/>
      <c r="K2096" s="8"/>
      <c r="L2096" s="8"/>
      <c r="M2096" s="8"/>
      <c r="N2096" s="8"/>
      <c r="O2096" s="8"/>
      <c r="P2096" s="8"/>
      <c r="Q2096" s="8"/>
      <c r="R2096" s="8"/>
      <c r="S2096" s="8"/>
    </row>
    <row r="2097" spans="1:19" ht="18" customHeight="1" x14ac:dyDescent="0.3">
      <c r="A2097" s="8"/>
      <c r="B2097" s="8"/>
      <c r="C2097" s="8"/>
      <c r="D2097" s="8"/>
      <c r="E2097" s="8"/>
      <c r="F2097" s="8"/>
      <c r="G2097" s="8"/>
      <c r="H2097" s="8"/>
      <c r="I2097" s="8"/>
      <c r="J2097" s="8"/>
      <c r="K2097" s="8"/>
      <c r="L2097" s="8"/>
      <c r="M2097" s="8"/>
      <c r="N2097" s="8"/>
      <c r="O2097" s="8"/>
      <c r="P2097" s="8"/>
      <c r="Q2097" s="8"/>
      <c r="R2097" s="8"/>
      <c r="S2097" s="8"/>
    </row>
    <row r="2098" spans="1:19" ht="18" customHeight="1" x14ac:dyDescent="0.3">
      <c r="A2098" s="8"/>
      <c r="B2098" s="8"/>
      <c r="C2098" s="8"/>
      <c r="D2098" s="8"/>
      <c r="E2098" s="8"/>
      <c r="F2098" s="8"/>
      <c r="G2098" s="8"/>
      <c r="H2098" s="8"/>
      <c r="I2098" s="8"/>
      <c r="J2098" s="8"/>
      <c r="K2098" s="8"/>
      <c r="L2098" s="8"/>
      <c r="M2098" s="8"/>
      <c r="N2098" s="8"/>
      <c r="O2098" s="8"/>
      <c r="P2098" s="8"/>
      <c r="Q2098" s="8"/>
      <c r="R2098" s="8"/>
      <c r="S2098" s="8"/>
    </row>
    <row r="2099" spans="1:19" ht="18" customHeight="1" x14ac:dyDescent="0.3">
      <c r="A2099" s="8"/>
      <c r="B2099" s="8"/>
      <c r="C2099" s="8"/>
      <c r="D2099" s="8"/>
      <c r="E2099" s="8"/>
      <c r="F2099" s="8"/>
      <c r="G2099" s="8"/>
      <c r="H2099" s="8"/>
      <c r="I2099" s="8"/>
      <c r="J2099" s="8"/>
      <c r="K2099" s="8"/>
      <c r="L2099" s="8"/>
      <c r="M2099" s="8"/>
      <c r="N2099" s="8"/>
      <c r="O2099" s="8"/>
      <c r="P2099" s="8"/>
      <c r="Q2099" s="8"/>
      <c r="R2099" s="8"/>
      <c r="S2099" s="8"/>
    </row>
    <row r="2100" spans="1:19" ht="18" customHeight="1" x14ac:dyDescent="0.3">
      <c r="A2100" s="8"/>
      <c r="B2100" s="8"/>
      <c r="C2100" s="8"/>
      <c r="D2100" s="8"/>
      <c r="E2100" s="8"/>
      <c r="F2100" s="8"/>
      <c r="G2100" s="8"/>
      <c r="H2100" s="8"/>
      <c r="I2100" s="8"/>
      <c r="J2100" s="8"/>
      <c r="K2100" s="8"/>
      <c r="L2100" s="8"/>
      <c r="M2100" s="8"/>
      <c r="N2100" s="8"/>
      <c r="O2100" s="8"/>
      <c r="P2100" s="8"/>
      <c r="Q2100" s="8"/>
      <c r="R2100" s="8"/>
      <c r="S2100" s="8"/>
    </row>
    <row r="2101" spans="1:19" ht="18" customHeight="1" x14ac:dyDescent="0.3">
      <c r="A2101" s="8"/>
      <c r="B2101" s="8"/>
      <c r="C2101" s="8"/>
      <c r="D2101" s="8"/>
      <c r="E2101" s="8"/>
      <c r="F2101" s="8"/>
      <c r="G2101" s="8"/>
      <c r="H2101" s="8"/>
      <c r="I2101" s="8"/>
      <c r="J2101" s="8"/>
      <c r="K2101" s="8"/>
      <c r="L2101" s="8"/>
      <c r="M2101" s="8"/>
      <c r="N2101" s="8"/>
      <c r="O2101" s="8"/>
      <c r="P2101" s="8"/>
      <c r="Q2101" s="8"/>
      <c r="R2101" s="8"/>
      <c r="S2101" s="8"/>
    </row>
    <row r="2102" spans="1:19" ht="18" customHeight="1" x14ac:dyDescent="0.3">
      <c r="A2102" s="8"/>
      <c r="B2102" s="8"/>
      <c r="C2102" s="8"/>
      <c r="D2102" s="8"/>
      <c r="E2102" s="8"/>
      <c r="F2102" s="8"/>
      <c r="G2102" s="8"/>
      <c r="H2102" s="8"/>
      <c r="I2102" s="8"/>
      <c r="J2102" s="8"/>
      <c r="K2102" s="8"/>
      <c r="L2102" s="8"/>
      <c r="M2102" s="8"/>
      <c r="N2102" s="8"/>
      <c r="O2102" s="8"/>
      <c r="P2102" s="8"/>
      <c r="Q2102" s="8"/>
      <c r="R2102" s="8"/>
      <c r="S2102" s="8"/>
    </row>
    <row r="2103" spans="1:19" ht="18" customHeight="1" x14ac:dyDescent="0.3">
      <c r="A2103" s="8"/>
      <c r="B2103" s="8"/>
      <c r="C2103" s="8"/>
      <c r="D2103" s="8"/>
      <c r="E2103" s="8"/>
      <c r="F2103" s="8"/>
      <c r="G2103" s="8"/>
      <c r="H2103" s="8"/>
      <c r="I2103" s="8"/>
      <c r="J2103" s="8"/>
      <c r="K2103" s="8"/>
      <c r="L2103" s="8"/>
      <c r="M2103" s="8"/>
      <c r="N2103" s="8"/>
      <c r="O2103" s="8"/>
      <c r="P2103" s="8"/>
      <c r="Q2103" s="8"/>
      <c r="R2103" s="8"/>
      <c r="S2103" s="8"/>
    </row>
    <row r="2104" spans="1:19" ht="18" customHeight="1" x14ac:dyDescent="0.3">
      <c r="A2104" s="8"/>
      <c r="B2104" s="8"/>
      <c r="C2104" s="8"/>
      <c r="D2104" s="8"/>
      <c r="E2104" s="8"/>
      <c r="F2104" s="8"/>
      <c r="G2104" s="8"/>
      <c r="H2104" s="8"/>
      <c r="I2104" s="8"/>
      <c r="J2104" s="8"/>
      <c r="K2104" s="8"/>
      <c r="L2104" s="8"/>
      <c r="M2104" s="8"/>
      <c r="N2104" s="8"/>
      <c r="O2104" s="8"/>
      <c r="P2104" s="8"/>
      <c r="Q2104" s="8"/>
      <c r="R2104" s="8"/>
      <c r="S2104" s="8"/>
    </row>
    <row r="2105" spans="1:19" ht="18" customHeight="1" x14ac:dyDescent="0.3">
      <c r="A2105" s="8"/>
      <c r="B2105" s="8"/>
      <c r="C2105" s="8"/>
      <c r="D2105" s="8"/>
      <c r="E2105" s="8"/>
      <c r="F2105" s="8"/>
      <c r="G2105" s="8"/>
      <c r="H2105" s="8"/>
      <c r="I2105" s="8"/>
      <c r="J2105" s="8"/>
      <c r="K2105" s="8"/>
      <c r="L2105" s="8"/>
      <c r="M2105" s="8"/>
      <c r="N2105" s="8"/>
      <c r="O2105" s="8"/>
      <c r="P2105" s="8"/>
      <c r="Q2105" s="8"/>
      <c r="R2105" s="8"/>
      <c r="S2105" s="8"/>
    </row>
    <row r="2106" spans="1:19" ht="18" customHeight="1" x14ac:dyDescent="0.3">
      <c r="A2106" s="8"/>
      <c r="B2106" s="8"/>
      <c r="C2106" s="8"/>
      <c r="D2106" s="8"/>
      <c r="E2106" s="8"/>
      <c r="F2106" s="8"/>
      <c r="G2106" s="8"/>
      <c r="H2106" s="8"/>
      <c r="I2106" s="8"/>
      <c r="J2106" s="8"/>
      <c r="K2106" s="8"/>
      <c r="L2106" s="8"/>
      <c r="M2106" s="8"/>
      <c r="N2106" s="8"/>
      <c r="O2106" s="8"/>
      <c r="P2106" s="8"/>
      <c r="Q2106" s="8"/>
      <c r="R2106" s="8"/>
      <c r="S2106" s="8"/>
    </row>
    <row r="2107" spans="1:19" ht="18" customHeight="1" x14ac:dyDescent="0.3">
      <c r="A2107" s="8"/>
      <c r="B2107" s="8"/>
      <c r="C2107" s="8"/>
      <c r="D2107" s="8"/>
      <c r="E2107" s="8"/>
      <c r="F2107" s="8"/>
      <c r="G2107" s="8"/>
      <c r="H2107" s="8"/>
      <c r="I2107" s="8"/>
      <c r="J2107" s="8"/>
      <c r="K2107" s="8"/>
      <c r="L2107" s="8"/>
      <c r="M2107" s="8"/>
      <c r="N2107" s="8"/>
      <c r="O2107" s="8"/>
      <c r="P2107" s="8"/>
      <c r="Q2107" s="8"/>
      <c r="R2107" s="8"/>
      <c r="S2107" s="8"/>
    </row>
    <row r="2108" spans="1:19" ht="18" customHeight="1" x14ac:dyDescent="0.3">
      <c r="A2108" s="8"/>
      <c r="B2108" s="8"/>
      <c r="C2108" s="8"/>
      <c r="D2108" s="8"/>
      <c r="E2108" s="8"/>
      <c r="F2108" s="8"/>
      <c r="G2108" s="8"/>
      <c r="H2108" s="8"/>
      <c r="I2108" s="8"/>
      <c r="J2108" s="8"/>
      <c r="K2108" s="8"/>
      <c r="L2108" s="8"/>
      <c r="M2108" s="8"/>
      <c r="N2108" s="8"/>
      <c r="O2108" s="8"/>
      <c r="P2108" s="8"/>
      <c r="Q2108" s="8"/>
      <c r="R2108" s="8"/>
      <c r="S2108" s="8"/>
    </row>
    <row r="2109" spans="1:19" ht="18" customHeight="1" x14ac:dyDescent="0.3">
      <c r="A2109" s="8"/>
      <c r="B2109" s="8"/>
      <c r="C2109" s="8"/>
      <c r="D2109" s="8"/>
      <c r="E2109" s="8"/>
      <c r="F2109" s="8"/>
      <c r="G2109" s="8"/>
      <c r="H2109" s="8"/>
      <c r="I2109" s="8"/>
      <c r="J2109" s="8"/>
      <c r="K2109" s="8"/>
      <c r="L2109" s="8"/>
      <c r="M2109" s="8"/>
      <c r="N2109" s="8"/>
      <c r="O2109" s="8"/>
      <c r="P2109" s="8"/>
      <c r="Q2109" s="8"/>
      <c r="R2109" s="8"/>
      <c r="S2109" s="8"/>
    </row>
    <row r="2110" spans="1:19" ht="18" customHeight="1" x14ac:dyDescent="0.3">
      <c r="A2110" s="8"/>
      <c r="B2110" s="8"/>
      <c r="C2110" s="8"/>
      <c r="D2110" s="8"/>
      <c r="E2110" s="8"/>
      <c r="F2110" s="8"/>
      <c r="G2110" s="8"/>
      <c r="H2110" s="8"/>
      <c r="I2110" s="8"/>
      <c r="J2110" s="8"/>
      <c r="K2110" s="8"/>
      <c r="L2110" s="8"/>
      <c r="M2110" s="8"/>
      <c r="N2110" s="8"/>
      <c r="O2110" s="8"/>
      <c r="P2110" s="8"/>
      <c r="Q2110" s="8"/>
      <c r="R2110" s="8"/>
      <c r="S2110" s="8"/>
    </row>
    <row r="2111" spans="1:19" ht="18" customHeight="1" x14ac:dyDescent="0.3">
      <c r="A2111" s="8"/>
      <c r="B2111" s="8"/>
      <c r="C2111" s="8"/>
      <c r="D2111" s="8"/>
      <c r="E2111" s="8"/>
      <c r="F2111" s="8"/>
      <c r="G2111" s="8"/>
      <c r="H2111" s="8"/>
      <c r="I2111" s="8"/>
      <c r="J2111" s="8"/>
      <c r="K2111" s="8"/>
      <c r="L2111" s="8"/>
      <c r="M2111" s="8"/>
      <c r="N2111" s="8"/>
      <c r="O2111" s="8"/>
      <c r="P2111" s="8"/>
      <c r="Q2111" s="8"/>
      <c r="R2111" s="8"/>
      <c r="S2111" s="8"/>
    </row>
    <row r="2112" spans="1:19" ht="18" customHeight="1" x14ac:dyDescent="0.3">
      <c r="A2112" s="8"/>
      <c r="B2112" s="8"/>
      <c r="C2112" s="8"/>
      <c r="D2112" s="8"/>
      <c r="E2112" s="8"/>
      <c r="F2112" s="8"/>
      <c r="G2112" s="8"/>
      <c r="H2112" s="8"/>
      <c r="I2112" s="8"/>
      <c r="J2112" s="8"/>
      <c r="K2112" s="8"/>
      <c r="L2112" s="8"/>
      <c r="M2112" s="8"/>
      <c r="N2112" s="8"/>
      <c r="O2112" s="8"/>
      <c r="P2112" s="8"/>
      <c r="Q2112" s="8"/>
      <c r="R2112" s="8"/>
      <c r="S2112" s="8"/>
    </row>
    <row r="2113" spans="1:19" ht="18" customHeight="1" x14ac:dyDescent="0.3">
      <c r="A2113" s="8"/>
      <c r="B2113" s="8"/>
      <c r="C2113" s="8"/>
      <c r="D2113" s="8"/>
      <c r="E2113" s="8"/>
      <c r="F2113" s="8"/>
      <c r="G2113" s="8"/>
      <c r="H2113" s="8"/>
      <c r="I2113" s="8"/>
      <c r="J2113" s="8"/>
      <c r="K2113" s="8"/>
      <c r="L2113" s="8"/>
      <c r="M2113" s="8"/>
      <c r="N2113" s="8"/>
      <c r="O2113" s="8"/>
      <c r="P2113" s="8"/>
      <c r="Q2113" s="8"/>
      <c r="R2113" s="8"/>
      <c r="S2113" s="8"/>
    </row>
    <row r="2114" spans="1:19" ht="18" customHeight="1" x14ac:dyDescent="0.3">
      <c r="A2114" s="8"/>
      <c r="B2114" s="8"/>
      <c r="C2114" s="8"/>
      <c r="D2114" s="8"/>
      <c r="E2114" s="8"/>
      <c r="F2114" s="8"/>
      <c r="G2114" s="8"/>
      <c r="H2114" s="8"/>
      <c r="I2114" s="8"/>
      <c r="J2114" s="8"/>
      <c r="K2114" s="8"/>
      <c r="L2114" s="8"/>
      <c r="M2114" s="8"/>
      <c r="N2114" s="8"/>
      <c r="O2114" s="8"/>
      <c r="P2114" s="8"/>
      <c r="Q2114" s="8"/>
      <c r="R2114" s="8"/>
      <c r="S2114" s="8"/>
    </row>
    <row r="2115" spans="1:19" ht="18" customHeight="1" x14ac:dyDescent="0.3">
      <c r="A2115" s="8"/>
      <c r="B2115" s="8"/>
      <c r="C2115" s="8"/>
      <c r="D2115" s="8"/>
      <c r="E2115" s="8"/>
      <c r="F2115" s="8"/>
      <c r="G2115" s="8"/>
      <c r="H2115" s="8"/>
      <c r="I2115" s="8"/>
      <c r="J2115" s="8"/>
      <c r="K2115" s="8"/>
      <c r="L2115" s="8"/>
      <c r="M2115" s="8"/>
      <c r="N2115" s="8"/>
      <c r="O2115" s="8"/>
      <c r="P2115" s="8"/>
      <c r="Q2115" s="8"/>
      <c r="R2115" s="8"/>
      <c r="S2115" s="8"/>
    </row>
    <row r="2116" spans="1:19" ht="18" customHeight="1" x14ac:dyDescent="0.3">
      <c r="A2116" s="8"/>
      <c r="B2116" s="8"/>
      <c r="C2116" s="8"/>
      <c r="D2116" s="8"/>
      <c r="E2116" s="8"/>
      <c r="F2116" s="8"/>
      <c r="G2116" s="8"/>
      <c r="H2116" s="8"/>
      <c r="I2116" s="8"/>
      <c r="J2116" s="8"/>
      <c r="K2116" s="8"/>
      <c r="L2116" s="8"/>
      <c r="M2116" s="8"/>
      <c r="N2116" s="8"/>
      <c r="O2116" s="8"/>
      <c r="P2116" s="8"/>
      <c r="Q2116" s="8"/>
      <c r="R2116" s="8"/>
      <c r="S2116" s="8"/>
    </row>
    <row r="2117" spans="1:19" ht="18" customHeight="1" x14ac:dyDescent="0.3">
      <c r="A2117" s="8"/>
      <c r="B2117" s="8"/>
      <c r="C2117" s="8"/>
      <c r="D2117" s="8"/>
      <c r="E2117" s="8"/>
      <c r="F2117" s="8"/>
      <c r="G2117" s="8"/>
      <c r="H2117" s="8"/>
      <c r="I2117" s="8"/>
      <c r="J2117" s="8"/>
      <c r="K2117" s="8"/>
      <c r="L2117" s="8"/>
      <c r="M2117" s="8"/>
      <c r="N2117" s="8"/>
      <c r="O2117" s="8"/>
      <c r="P2117" s="8"/>
      <c r="Q2117" s="8"/>
      <c r="R2117" s="8"/>
      <c r="S2117" s="8"/>
    </row>
    <row r="2118" spans="1:19" ht="18" customHeight="1" x14ac:dyDescent="0.3">
      <c r="A2118" s="8"/>
      <c r="B2118" s="8"/>
      <c r="C2118" s="8"/>
      <c r="D2118" s="8"/>
      <c r="E2118" s="8"/>
      <c r="F2118" s="8"/>
      <c r="G2118" s="8"/>
      <c r="H2118" s="8"/>
      <c r="I2118" s="8"/>
      <c r="J2118" s="8"/>
      <c r="K2118" s="8"/>
      <c r="L2118" s="8"/>
      <c r="M2118" s="8"/>
      <c r="N2118" s="8"/>
      <c r="O2118" s="8"/>
      <c r="P2118" s="8"/>
      <c r="Q2118" s="8"/>
      <c r="R2118" s="8"/>
      <c r="S2118" s="8"/>
    </row>
    <row r="2119" spans="1:19" ht="18" customHeight="1" x14ac:dyDescent="0.3">
      <c r="A2119" s="8"/>
      <c r="B2119" s="8"/>
      <c r="C2119" s="8"/>
      <c r="D2119" s="8"/>
      <c r="E2119" s="8"/>
      <c r="F2119" s="8"/>
      <c r="G2119" s="8"/>
      <c r="H2119" s="8"/>
      <c r="I2119" s="8"/>
      <c r="J2119" s="8"/>
      <c r="K2119" s="8"/>
      <c r="L2119" s="8"/>
      <c r="M2119" s="8"/>
      <c r="N2119" s="8"/>
      <c r="O2119" s="8"/>
      <c r="P2119" s="8"/>
      <c r="Q2119" s="8"/>
      <c r="R2119" s="8"/>
      <c r="S2119" s="8"/>
    </row>
    <row r="2120" spans="1:19" ht="18" customHeight="1" x14ac:dyDescent="0.3">
      <c r="A2120" s="8"/>
      <c r="B2120" s="8"/>
      <c r="C2120" s="8"/>
      <c r="D2120" s="8"/>
      <c r="E2120" s="8"/>
      <c r="F2120" s="8"/>
      <c r="G2120" s="8"/>
      <c r="H2120" s="8"/>
      <c r="I2120" s="8"/>
      <c r="J2120" s="8"/>
      <c r="K2120" s="8"/>
      <c r="L2120" s="8"/>
      <c r="M2120" s="8"/>
      <c r="N2120" s="8"/>
      <c r="O2120" s="8"/>
      <c r="P2120" s="8"/>
      <c r="Q2120" s="8"/>
      <c r="R2120" s="8"/>
      <c r="S2120" s="8"/>
    </row>
    <row r="2121" spans="1:19" ht="18" customHeight="1" x14ac:dyDescent="0.3">
      <c r="A2121" s="8"/>
      <c r="B2121" s="8"/>
      <c r="C2121" s="8"/>
      <c r="D2121" s="8"/>
      <c r="E2121" s="8"/>
      <c r="F2121" s="8"/>
      <c r="G2121" s="8"/>
      <c r="H2121" s="8"/>
      <c r="I2121" s="8"/>
      <c r="J2121" s="8"/>
      <c r="K2121" s="8"/>
      <c r="L2121" s="8"/>
      <c r="M2121" s="8"/>
      <c r="N2121" s="8"/>
      <c r="O2121" s="8"/>
      <c r="P2121" s="8"/>
      <c r="Q2121" s="8"/>
      <c r="R2121" s="8"/>
      <c r="S2121" s="8"/>
    </row>
    <row r="2122" spans="1:19" ht="18" customHeight="1" x14ac:dyDescent="0.3">
      <c r="A2122" s="8"/>
      <c r="B2122" s="8"/>
      <c r="C2122" s="8"/>
      <c r="D2122" s="8"/>
      <c r="E2122" s="8"/>
      <c r="F2122" s="8"/>
      <c r="G2122" s="8"/>
      <c r="H2122" s="8"/>
      <c r="I2122" s="8"/>
      <c r="J2122" s="8"/>
      <c r="K2122" s="8"/>
      <c r="L2122" s="8"/>
      <c r="M2122" s="8"/>
      <c r="N2122" s="8"/>
      <c r="O2122" s="8"/>
      <c r="P2122" s="8"/>
      <c r="Q2122" s="8"/>
      <c r="R2122" s="8"/>
      <c r="S2122" s="8"/>
    </row>
    <row r="2123" spans="1:19" ht="18" customHeight="1" x14ac:dyDescent="0.3">
      <c r="A2123" s="8"/>
      <c r="B2123" s="8"/>
      <c r="C2123" s="8"/>
      <c r="D2123" s="8"/>
      <c r="E2123" s="8"/>
      <c r="F2123" s="8"/>
      <c r="G2123" s="8"/>
      <c r="H2123" s="8"/>
      <c r="I2123" s="8"/>
      <c r="J2123" s="8"/>
      <c r="K2123" s="8"/>
      <c r="L2123" s="8"/>
      <c r="M2123" s="8"/>
      <c r="N2123" s="8"/>
      <c r="O2123" s="8"/>
      <c r="P2123" s="8"/>
      <c r="Q2123" s="8"/>
      <c r="R2123" s="8"/>
      <c r="S2123" s="8"/>
    </row>
    <row r="2124" spans="1:19" ht="18" customHeight="1" x14ac:dyDescent="0.3">
      <c r="A2124" s="8"/>
      <c r="B2124" s="8"/>
      <c r="C2124" s="8"/>
      <c r="D2124" s="8"/>
      <c r="E2124" s="8"/>
      <c r="F2124" s="8"/>
      <c r="G2124" s="8"/>
      <c r="H2124" s="8"/>
      <c r="I2124" s="8"/>
      <c r="J2124" s="8"/>
      <c r="K2124" s="8"/>
      <c r="L2124" s="8"/>
      <c r="M2124" s="8"/>
      <c r="N2124" s="8"/>
      <c r="O2124" s="8"/>
      <c r="P2124" s="8"/>
      <c r="Q2124" s="8"/>
      <c r="R2124" s="8"/>
      <c r="S2124" s="8"/>
    </row>
    <row r="2125" spans="1:19" ht="18" customHeight="1" x14ac:dyDescent="0.3">
      <c r="A2125" s="8"/>
      <c r="B2125" s="8"/>
      <c r="C2125" s="8"/>
      <c r="D2125" s="8"/>
      <c r="E2125" s="8"/>
      <c r="F2125" s="8"/>
      <c r="G2125" s="8"/>
      <c r="H2125" s="8"/>
      <c r="I2125" s="8"/>
      <c r="J2125" s="8"/>
      <c r="K2125" s="8"/>
      <c r="L2125" s="8"/>
      <c r="M2125" s="8"/>
      <c r="N2125" s="8"/>
      <c r="O2125" s="8"/>
      <c r="P2125" s="8"/>
      <c r="Q2125" s="8"/>
      <c r="R2125" s="8"/>
      <c r="S2125" s="8"/>
    </row>
    <row r="2126" spans="1:19" ht="18" customHeight="1" x14ac:dyDescent="0.3">
      <c r="A2126" s="8"/>
      <c r="B2126" s="8"/>
      <c r="C2126" s="8"/>
      <c r="D2126" s="8"/>
      <c r="E2126" s="8"/>
      <c r="F2126" s="8"/>
      <c r="G2126" s="8"/>
      <c r="H2126" s="8"/>
      <c r="I2126" s="8"/>
      <c r="J2126" s="8"/>
      <c r="K2126" s="8"/>
      <c r="L2126" s="8"/>
      <c r="M2126" s="8"/>
      <c r="N2126" s="8"/>
      <c r="O2126" s="8"/>
      <c r="P2126" s="8"/>
      <c r="Q2126" s="8"/>
      <c r="R2126" s="8"/>
      <c r="S2126" s="8"/>
    </row>
    <row r="2127" spans="1:19" ht="18" customHeight="1" x14ac:dyDescent="0.3">
      <c r="A2127" s="8"/>
      <c r="B2127" s="8"/>
      <c r="C2127" s="8"/>
      <c r="D2127" s="8"/>
      <c r="E2127" s="8"/>
      <c r="F2127" s="8"/>
      <c r="G2127" s="8"/>
      <c r="H2127" s="8"/>
      <c r="I2127" s="8"/>
      <c r="J2127" s="8"/>
      <c r="K2127" s="8"/>
      <c r="L2127" s="8"/>
      <c r="M2127" s="8"/>
      <c r="N2127" s="8"/>
      <c r="O2127" s="8"/>
      <c r="P2127" s="8"/>
      <c r="Q2127" s="8"/>
      <c r="R2127" s="8"/>
      <c r="S2127" s="8"/>
    </row>
    <row r="2128" spans="1:19" ht="18" customHeight="1" x14ac:dyDescent="0.3">
      <c r="A2128" s="8"/>
      <c r="B2128" s="8"/>
      <c r="C2128" s="8"/>
      <c r="D2128" s="8"/>
      <c r="E2128" s="8"/>
      <c r="F2128" s="8"/>
      <c r="G2128" s="8"/>
      <c r="H2128" s="8"/>
      <c r="I2128" s="8"/>
      <c r="J2128" s="8"/>
      <c r="K2128" s="8"/>
      <c r="L2128" s="8"/>
      <c r="M2128" s="8"/>
      <c r="N2128" s="8"/>
      <c r="O2128" s="8"/>
      <c r="P2128" s="8"/>
      <c r="Q2128" s="8"/>
      <c r="R2128" s="8"/>
      <c r="S2128" s="8"/>
    </row>
    <row r="2129" spans="1:19" ht="18" customHeight="1" x14ac:dyDescent="0.3">
      <c r="A2129" s="8"/>
      <c r="B2129" s="8"/>
      <c r="C2129" s="8"/>
      <c r="D2129" s="8"/>
      <c r="E2129" s="8"/>
      <c r="F2129" s="8"/>
      <c r="G2129" s="8"/>
      <c r="H2129" s="8"/>
      <c r="I2129" s="8"/>
      <c r="J2129" s="8"/>
      <c r="K2129" s="8"/>
      <c r="L2129" s="8"/>
      <c r="M2129" s="8"/>
      <c r="N2129" s="8"/>
      <c r="O2129" s="8"/>
      <c r="P2129" s="8"/>
      <c r="Q2129" s="8"/>
      <c r="R2129" s="8"/>
      <c r="S2129" s="8"/>
    </row>
    <row r="2130" spans="1:19" ht="18" customHeight="1" x14ac:dyDescent="0.3">
      <c r="A2130" s="8"/>
      <c r="B2130" s="8"/>
      <c r="C2130" s="8"/>
      <c r="D2130" s="8"/>
      <c r="E2130" s="8"/>
      <c r="F2130" s="8"/>
      <c r="G2130" s="8"/>
      <c r="H2130" s="8"/>
      <c r="I2130" s="8"/>
      <c r="J2130" s="8"/>
      <c r="K2130" s="8"/>
      <c r="L2130" s="8"/>
      <c r="M2130" s="8"/>
      <c r="N2130" s="8"/>
      <c r="O2130" s="8"/>
      <c r="P2130" s="8"/>
      <c r="Q2130" s="8"/>
      <c r="R2130" s="8"/>
      <c r="S2130" s="8"/>
    </row>
    <row r="2131" spans="1:19" ht="18" customHeight="1" x14ac:dyDescent="0.3">
      <c r="A2131" s="8"/>
      <c r="B2131" s="8"/>
      <c r="C2131" s="8"/>
      <c r="D2131" s="8"/>
      <c r="E2131" s="8"/>
      <c r="F2131" s="8"/>
      <c r="G2131" s="8"/>
      <c r="H2131" s="8"/>
      <c r="I2131" s="8"/>
      <c r="J2131" s="8"/>
      <c r="K2131" s="8"/>
      <c r="L2131" s="8"/>
      <c r="M2131" s="8"/>
      <c r="N2131" s="8"/>
      <c r="O2131" s="8"/>
      <c r="P2131" s="8"/>
      <c r="Q2131" s="8"/>
      <c r="R2131" s="8"/>
      <c r="S2131" s="8"/>
    </row>
    <row r="2132" spans="1:19" ht="18" customHeight="1" x14ac:dyDescent="0.3">
      <c r="A2132" s="8"/>
      <c r="B2132" s="8"/>
      <c r="C2132" s="8"/>
      <c r="D2132" s="8"/>
      <c r="E2132" s="8"/>
      <c r="F2132" s="8"/>
      <c r="G2132" s="8"/>
      <c r="H2132" s="8"/>
      <c r="I2132" s="8"/>
      <c r="J2132" s="8"/>
      <c r="K2132" s="8"/>
      <c r="L2132" s="8"/>
      <c r="M2132" s="8"/>
      <c r="N2132" s="8"/>
      <c r="O2132" s="8"/>
      <c r="P2132" s="8"/>
      <c r="Q2132" s="8"/>
      <c r="R2132" s="8"/>
      <c r="S2132" s="8"/>
    </row>
    <row r="2133" spans="1:19" ht="18" customHeight="1" x14ac:dyDescent="0.3">
      <c r="A2133" s="8"/>
      <c r="B2133" s="8"/>
      <c r="C2133" s="8"/>
      <c r="D2133" s="8"/>
      <c r="E2133" s="8"/>
      <c r="F2133" s="8"/>
      <c r="G2133" s="8"/>
      <c r="H2133" s="8"/>
      <c r="I2133" s="8"/>
      <c r="J2133" s="8"/>
      <c r="K2133" s="8"/>
      <c r="L2133" s="8"/>
      <c r="M2133" s="8"/>
      <c r="N2133" s="8"/>
      <c r="O2133" s="8"/>
      <c r="P2133" s="8"/>
      <c r="Q2133" s="8"/>
      <c r="R2133" s="8"/>
      <c r="S2133" s="8"/>
    </row>
    <row r="2134" spans="1:19" ht="18" customHeight="1" x14ac:dyDescent="0.3">
      <c r="A2134" s="8"/>
      <c r="B2134" s="8"/>
      <c r="C2134" s="8"/>
      <c r="D2134" s="8"/>
      <c r="E2134" s="8"/>
      <c r="F2134" s="8"/>
      <c r="G2134" s="8"/>
      <c r="H2134" s="8"/>
      <c r="I2134" s="8"/>
      <c r="J2134" s="8"/>
      <c r="K2134" s="8"/>
      <c r="L2134" s="8"/>
      <c r="M2134" s="8"/>
      <c r="N2134" s="8"/>
      <c r="O2134" s="8"/>
      <c r="P2134" s="8"/>
      <c r="Q2134" s="8"/>
      <c r="R2134" s="8"/>
      <c r="S2134" s="8"/>
    </row>
    <row r="2135" spans="1:19" ht="18" customHeight="1" x14ac:dyDescent="0.3">
      <c r="A2135" s="8"/>
      <c r="B2135" s="8"/>
      <c r="C2135" s="8"/>
      <c r="D2135" s="8"/>
      <c r="E2135" s="8"/>
      <c r="F2135" s="8"/>
      <c r="G2135" s="8"/>
      <c r="H2135" s="8"/>
      <c r="I2135" s="8"/>
      <c r="J2135" s="8"/>
      <c r="K2135" s="8"/>
      <c r="L2135" s="8"/>
      <c r="M2135" s="8"/>
      <c r="N2135" s="8"/>
      <c r="O2135" s="8"/>
      <c r="P2135" s="8"/>
      <c r="Q2135" s="8"/>
      <c r="R2135" s="8"/>
      <c r="S2135" s="8"/>
    </row>
    <row r="2136" spans="1:19" ht="18" customHeight="1" x14ac:dyDescent="0.3">
      <c r="A2136" s="8"/>
      <c r="B2136" s="8"/>
      <c r="C2136" s="8"/>
      <c r="D2136" s="8"/>
      <c r="E2136" s="8"/>
      <c r="F2136" s="8"/>
      <c r="G2136" s="8"/>
      <c r="H2136" s="8"/>
      <c r="I2136" s="8"/>
      <c r="J2136" s="8"/>
      <c r="K2136" s="8"/>
      <c r="L2136" s="8"/>
      <c r="M2136" s="8"/>
      <c r="N2136" s="8"/>
      <c r="O2136" s="8"/>
      <c r="P2136" s="8"/>
      <c r="Q2136" s="8"/>
      <c r="R2136" s="8"/>
      <c r="S2136" s="8"/>
    </row>
    <row r="2137" spans="1:19" ht="18" customHeight="1" x14ac:dyDescent="0.3">
      <c r="A2137" s="8"/>
      <c r="B2137" s="8"/>
      <c r="C2137" s="8"/>
      <c r="D2137" s="8"/>
      <c r="E2137" s="8"/>
      <c r="F2137" s="8"/>
      <c r="G2137" s="8"/>
      <c r="H2137" s="8"/>
      <c r="I2137" s="8"/>
      <c r="J2137" s="8"/>
      <c r="K2137" s="8"/>
      <c r="L2137" s="8"/>
      <c r="M2137" s="8"/>
      <c r="N2137" s="8"/>
      <c r="O2137" s="8"/>
      <c r="P2137" s="8"/>
      <c r="Q2137" s="8"/>
      <c r="R2137" s="8"/>
      <c r="S2137" s="8"/>
    </row>
    <row r="2138" spans="1:19" ht="18" customHeight="1" x14ac:dyDescent="0.3">
      <c r="A2138" s="8"/>
      <c r="B2138" s="8"/>
      <c r="C2138" s="8"/>
      <c r="D2138" s="8"/>
      <c r="E2138" s="8"/>
      <c r="F2138" s="8"/>
      <c r="G2138" s="8"/>
      <c r="H2138" s="8"/>
      <c r="I2138" s="8"/>
      <c r="J2138" s="8"/>
      <c r="K2138" s="8"/>
      <c r="L2138" s="8"/>
      <c r="M2138" s="8"/>
      <c r="N2138" s="8"/>
      <c r="O2138" s="8"/>
      <c r="P2138" s="8"/>
      <c r="Q2138" s="8"/>
      <c r="R2138" s="8"/>
      <c r="S2138" s="8"/>
    </row>
    <row r="2139" spans="1:19" ht="18" customHeight="1" x14ac:dyDescent="0.3">
      <c r="A2139" s="8"/>
      <c r="B2139" s="8"/>
      <c r="C2139" s="8"/>
      <c r="D2139" s="8"/>
      <c r="E2139" s="8"/>
      <c r="F2139" s="8"/>
      <c r="G2139" s="8"/>
      <c r="H2139" s="8"/>
      <c r="I2139" s="8"/>
      <c r="J2139" s="8"/>
      <c r="K2139" s="8"/>
      <c r="L2139" s="8"/>
      <c r="M2139" s="8"/>
      <c r="N2139" s="8"/>
      <c r="O2139" s="8"/>
      <c r="P2139" s="8"/>
      <c r="Q2139" s="8"/>
      <c r="R2139" s="8"/>
      <c r="S2139" s="8"/>
    </row>
    <row r="2140" spans="1:19" ht="18" customHeight="1" x14ac:dyDescent="0.3">
      <c r="A2140" s="8"/>
      <c r="B2140" s="8"/>
      <c r="C2140" s="8"/>
      <c r="D2140" s="8"/>
      <c r="E2140" s="8"/>
      <c r="F2140" s="8"/>
      <c r="G2140" s="8"/>
      <c r="H2140" s="8"/>
      <c r="I2140" s="8"/>
      <c r="J2140" s="8"/>
      <c r="K2140" s="8"/>
      <c r="L2140" s="8"/>
      <c r="M2140" s="8"/>
      <c r="N2140" s="8"/>
      <c r="O2140" s="8"/>
      <c r="P2140" s="8"/>
      <c r="Q2140" s="8"/>
      <c r="R2140" s="8"/>
      <c r="S2140" s="8"/>
    </row>
    <row r="2141" spans="1:19" ht="18" customHeight="1" x14ac:dyDescent="0.3">
      <c r="A2141" s="8"/>
      <c r="B2141" s="8"/>
      <c r="C2141" s="8"/>
      <c r="D2141" s="8"/>
      <c r="E2141" s="8"/>
      <c r="F2141" s="8"/>
      <c r="G2141" s="8"/>
      <c r="H2141" s="8"/>
      <c r="I2141" s="8"/>
      <c r="J2141" s="8"/>
      <c r="K2141" s="8"/>
      <c r="L2141" s="8"/>
      <c r="M2141" s="8"/>
      <c r="N2141" s="8"/>
      <c r="O2141" s="8"/>
      <c r="P2141" s="8"/>
      <c r="Q2141" s="8"/>
      <c r="R2141" s="8"/>
      <c r="S2141" s="8"/>
    </row>
    <row r="2142" spans="1:19" ht="18" customHeight="1" x14ac:dyDescent="0.3">
      <c r="A2142" s="8"/>
      <c r="B2142" s="8"/>
      <c r="C2142" s="8"/>
      <c r="D2142" s="8"/>
      <c r="E2142" s="8"/>
      <c r="F2142" s="8"/>
      <c r="G2142" s="8"/>
      <c r="H2142" s="8"/>
      <c r="I2142" s="8"/>
      <c r="J2142" s="8"/>
      <c r="K2142" s="8"/>
      <c r="L2142" s="8"/>
      <c r="M2142" s="8"/>
      <c r="N2142" s="8"/>
      <c r="O2142" s="8"/>
      <c r="P2142" s="8"/>
      <c r="Q2142" s="8"/>
      <c r="R2142" s="8"/>
      <c r="S2142" s="8"/>
    </row>
    <row r="2143" spans="1:19" ht="18" customHeight="1" x14ac:dyDescent="0.3">
      <c r="A2143" s="8"/>
      <c r="B2143" s="8"/>
      <c r="C2143" s="8"/>
      <c r="D2143" s="8"/>
      <c r="E2143" s="8"/>
      <c r="F2143" s="8"/>
      <c r="G2143" s="8"/>
      <c r="H2143" s="8"/>
      <c r="I2143" s="8"/>
      <c r="J2143" s="8"/>
      <c r="K2143" s="8"/>
      <c r="L2143" s="8"/>
      <c r="M2143" s="8"/>
      <c r="N2143" s="8"/>
      <c r="O2143" s="8"/>
      <c r="P2143" s="8"/>
      <c r="Q2143" s="8"/>
      <c r="R2143" s="8"/>
      <c r="S2143" s="8"/>
    </row>
    <row r="2144" spans="1:19" ht="18" customHeight="1" x14ac:dyDescent="0.3">
      <c r="A2144" s="8"/>
      <c r="B2144" s="8"/>
      <c r="C2144" s="8"/>
      <c r="D2144" s="8"/>
      <c r="E2144" s="8"/>
      <c r="F2144" s="8"/>
      <c r="G2144" s="8"/>
      <c r="H2144" s="8"/>
      <c r="I2144" s="8"/>
      <c r="J2144" s="8"/>
      <c r="K2144" s="8"/>
      <c r="L2144" s="8"/>
      <c r="M2144" s="8"/>
      <c r="N2144" s="8"/>
      <c r="O2144" s="8"/>
      <c r="P2144" s="8"/>
      <c r="Q2144" s="8"/>
      <c r="R2144" s="8"/>
      <c r="S2144" s="8"/>
    </row>
    <row r="2145" spans="1:19" ht="18" customHeight="1" x14ac:dyDescent="0.3">
      <c r="A2145" s="8"/>
      <c r="B2145" s="8"/>
      <c r="C2145" s="8"/>
      <c r="D2145" s="8"/>
      <c r="E2145" s="8"/>
      <c r="F2145" s="8"/>
      <c r="G2145" s="8"/>
      <c r="H2145" s="8"/>
      <c r="I2145" s="8"/>
      <c r="J2145" s="8"/>
      <c r="K2145" s="8"/>
      <c r="L2145" s="8"/>
      <c r="M2145" s="8"/>
      <c r="N2145" s="8"/>
      <c r="O2145" s="8"/>
      <c r="P2145" s="8"/>
      <c r="Q2145" s="8"/>
      <c r="R2145" s="8"/>
      <c r="S2145" s="8"/>
    </row>
    <row r="2146" spans="1:19" ht="18" customHeight="1" x14ac:dyDescent="0.3">
      <c r="A2146" s="8"/>
      <c r="B2146" s="8"/>
      <c r="C2146" s="8"/>
      <c r="D2146" s="8"/>
      <c r="E2146" s="8"/>
      <c r="F2146" s="8"/>
      <c r="G2146" s="8"/>
      <c r="H2146" s="8"/>
      <c r="I2146" s="8"/>
      <c r="J2146" s="8"/>
      <c r="K2146" s="8"/>
      <c r="L2146" s="8"/>
      <c r="M2146" s="8"/>
      <c r="N2146" s="8"/>
      <c r="O2146" s="8"/>
      <c r="P2146" s="8"/>
      <c r="Q2146" s="8"/>
      <c r="R2146" s="8"/>
      <c r="S2146" s="8"/>
    </row>
    <row r="2147" spans="1:19" ht="18" customHeight="1" x14ac:dyDescent="0.3">
      <c r="A2147" s="8"/>
      <c r="B2147" s="8"/>
      <c r="C2147" s="8"/>
      <c r="D2147" s="8"/>
      <c r="E2147" s="8"/>
      <c r="F2147" s="8"/>
      <c r="G2147" s="8"/>
      <c r="H2147" s="8"/>
      <c r="I2147" s="8"/>
      <c r="J2147" s="8"/>
      <c r="K2147" s="8"/>
      <c r="L2147" s="8"/>
      <c r="M2147" s="8"/>
      <c r="N2147" s="8"/>
      <c r="O2147" s="8"/>
      <c r="P2147" s="8"/>
      <c r="Q2147" s="8"/>
      <c r="R2147" s="8"/>
      <c r="S2147" s="8"/>
    </row>
    <row r="2148" spans="1:19" ht="18" customHeight="1" x14ac:dyDescent="0.3">
      <c r="A2148" s="8"/>
      <c r="B2148" s="8"/>
      <c r="C2148" s="8"/>
      <c r="D2148" s="8"/>
      <c r="E2148" s="8"/>
      <c r="F2148" s="8"/>
      <c r="G2148" s="8"/>
      <c r="H2148" s="8"/>
      <c r="I2148" s="8"/>
      <c r="J2148" s="8"/>
      <c r="K2148" s="8"/>
      <c r="L2148" s="8"/>
      <c r="M2148" s="8"/>
      <c r="N2148" s="8"/>
      <c r="O2148" s="8"/>
      <c r="P2148" s="8"/>
      <c r="Q2148" s="8"/>
      <c r="R2148" s="8"/>
      <c r="S2148" s="8"/>
    </row>
    <row r="2149" spans="1:19" ht="18" customHeight="1" x14ac:dyDescent="0.3">
      <c r="A2149" s="8"/>
      <c r="B2149" s="8"/>
      <c r="C2149" s="8"/>
      <c r="D2149" s="8"/>
      <c r="E2149" s="8"/>
      <c r="F2149" s="8"/>
      <c r="G2149" s="8"/>
      <c r="H2149" s="8"/>
      <c r="I2149" s="8"/>
      <c r="J2149" s="8"/>
      <c r="K2149" s="8"/>
      <c r="L2149" s="8"/>
      <c r="M2149" s="8"/>
      <c r="N2149" s="8"/>
      <c r="O2149" s="8"/>
      <c r="P2149" s="8"/>
      <c r="Q2149" s="8"/>
      <c r="R2149" s="8"/>
      <c r="S2149" s="8"/>
    </row>
    <row r="2150" spans="1:19" ht="18" customHeight="1" x14ac:dyDescent="0.3">
      <c r="A2150" s="8"/>
      <c r="B2150" s="8"/>
      <c r="C2150" s="8"/>
      <c r="D2150" s="8"/>
      <c r="E2150" s="8"/>
      <c r="F2150" s="8"/>
      <c r="G2150" s="8"/>
      <c r="H2150" s="8"/>
      <c r="I2150" s="8"/>
      <c r="J2150" s="8"/>
      <c r="K2150" s="8"/>
      <c r="L2150" s="8"/>
      <c r="M2150" s="8"/>
      <c r="N2150" s="8"/>
      <c r="O2150" s="8"/>
      <c r="P2150" s="8"/>
      <c r="Q2150" s="8"/>
      <c r="R2150" s="8"/>
      <c r="S2150" s="8"/>
    </row>
    <row r="2151" spans="1:19" ht="18" customHeight="1" x14ac:dyDescent="0.3">
      <c r="A2151" s="8"/>
      <c r="B2151" s="8"/>
      <c r="C2151" s="8"/>
      <c r="D2151" s="8"/>
      <c r="E2151" s="8"/>
      <c r="F2151" s="8"/>
      <c r="G2151" s="8"/>
      <c r="H2151" s="8"/>
      <c r="I2151" s="8"/>
      <c r="J2151" s="8"/>
      <c r="K2151" s="8"/>
      <c r="L2151" s="8"/>
      <c r="M2151" s="8"/>
      <c r="N2151" s="8"/>
      <c r="O2151" s="8"/>
      <c r="P2151" s="8"/>
      <c r="Q2151" s="8"/>
      <c r="R2151" s="8"/>
      <c r="S2151" s="8"/>
    </row>
    <row r="2152" spans="1:19" ht="18" customHeight="1" x14ac:dyDescent="0.3">
      <c r="A2152" s="8"/>
      <c r="B2152" s="8"/>
      <c r="C2152" s="8"/>
      <c r="D2152" s="8"/>
      <c r="E2152" s="8"/>
      <c r="F2152" s="8"/>
      <c r="G2152" s="8"/>
      <c r="H2152" s="8"/>
      <c r="I2152" s="8"/>
      <c r="J2152" s="8"/>
      <c r="K2152" s="8"/>
      <c r="L2152" s="8"/>
      <c r="M2152" s="8"/>
      <c r="N2152" s="8"/>
      <c r="O2152" s="8"/>
      <c r="P2152" s="8"/>
      <c r="Q2152" s="8"/>
      <c r="R2152" s="8"/>
      <c r="S2152" s="8"/>
    </row>
    <row r="2153" spans="1:19" ht="18" customHeight="1" x14ac:dyDescent="0.3">
      <c r="A2153" s="8"/>
      <c r="B2153" s="8"/>
      <c r="C2153" s="8"/>
      <c r="D2153" s="8"/>
      <c r="E2153" s="8"/>
      <c r="F2153" s="8"/>
      <c r="G2153" s="8"/>
      <c r="H2153" s="8"/>
      <c r="I2153" s="8"/>
      <c r="J2153" s="8"/>
      <c r="K2153" s="8"/>
      <c r="L2153" s="8"/>
      <c r="M2153" s="8"/>
      <c r="N2153" s="8"/>
      <c r="O2153" s="8"/>
      <c r="P2153" s="8"/>
      <c r="Q2153" s="8"/>
      <c r="R2153" s="8"/>
      <c r="S2153" s="8"/>
    </row>
    <row r="2154" spans="1:19" ht="18" customHeight="1" x14ac:dyDescent="0.3">
      <c r="A2154" s="8"/>
      <c r="B2154" s="8"/>
      <c r="C2154" s="8"/>
      <c r="D2154" s="8"/>
      <c r="E2154" s="8"/>
      <c r="F2154" s="8"/>
      <c r="G2154" s="8"/>
      <c r="H2154" s="8"/>
      <c r="I2154" s="8"/>
      <c r="J2154" s="8"/>
      <c r="K2154" s="8"/>
      <c r="L2154" s="8"/>
      <c r="M2154" s="8"/>
      <c r="N2154" s="8"/>
      <c r="O2154" s="8"/>
      <c r="P2154" s="8"/>
      <c r="Q2154" s="8"/>
      <c r="R2154" s="8"/>
      <c r="S2154" s="8"/>
    </row>
    <row r="2155" spans="1:19" ht="18" customHeight="1" x14ac:dyDescent="0.3">
      <c r="A2155" s="8"/>
      <c r="B2155" s="8"/>
      <c r="C2155" s="8"/>
      <c r="D2155" s="8"/>
      <c r="E2155" s="8"/>
      <c r="F2155" s="8"/>
      <c r="G2155" s="8"/>
      <c r="H2155" s="8"/>
      <c r="I2155" s="8"/>
      <c r="J2155" s="8"/>
      <c r="K2155" s="8"/>
      <c r="L2155" s="8"/>
      <c r="M2155" s="8"/>
      <c r="N2155" s="8"/>
      <c r="O2155" s="8"/>
      <c r="P2155" s="8"/>
      <c r="Q2155" s="8"/>
      <c r="R2155" s="8"/>
      <c r="S2155" s="8"/>
    </row>
    <row r="2156" spans="1:19" ht="18" customHeight="1" x14ac:dyDescent="0.3">
      <c r="A2156" s="8"/>
      <c r="B2156" s="8"/>
      <c r="C2156" s="8"/>
      <c r="D2156" s="8"/>
      <c r="E2156" s="8"/>
      <c r="F2156" s="8"/>
      <c r="G2156" s="8"/>
      <c r="H2156" s="8"/>
      <c r="I2156" s="8"/>
      <c r="J2156" s="8"/>
      <c r="K2156" s="8"/>
      <c r="L2156" s="8"/>
      <c r="M2156" s="8"/>
      <c r="N2156" s="8"/>
      <c r="O2156" s="8"/>
      <c r="P2156" s="8"/>
      <c r="Q2156" s="8"/>
      <c r="R2156" s="8"/>
      <c r="S2156" s="8"/>
    </row>
    <row r="2157" spans="1:19" ht="18" customHeight="1" x14ac:dyDescent="0.3">
      <c r="A2157" s="8"/>
      <c r="B2157" s="8"/>
      <c r="C2157" s="8"/>
      <c r="D2157" s="8"/>
      <c r="E2157" s="8"/>
      <c r="F2157" s="8"/>
      <c r="G2157" s="8"/>
      <c r="H2157" s="8"/>
      <c r="I2157" s="8"/>
      <c r="J2157" s="8"/>
      <c r="K2157" s="8"/>
      <c r="L2157" s="8"/>
      <c r="M2157" s="8"/>
      <c r="N2157" s="8"/>
      <c r="O2157" s="8"/>
      <c r="P2157" s="8"/>
      <c r="Q2157" s="8"/>
      <c r="R2157" s="8"/>
      <c r="S2157" s="8"/>
    </row>
    <row r="2158" spans="1:19" ht="18" customHeight="1" x14ac:dyDescent="0.3">
      <c r="A2158" s="8"/>
      <c r="B2158" s="8"/>
      <c r="C2158" s="8"/>
      <c r="D2158" s="8"/>
      <c r="E2158" s="8"/>
      <c r="F2158" s="8"/>
      <c r="G2158" s="8"/>
      <c r="H2158" s="8"/>
      <c r="I2158" s="8"/>
      <c r="J2158" s="8"/>
      <c r="K2158" s="8"/>
      <c r="L2158" s="8"/>
      <c r="M2158" s="8"/>
      <c r="N2158" s="8"/>
      <c r="O2158" s="8"/>
      <c r="P2158" s="8"/>
      <c r="Q2158" s="8"/>
      <c r="R2158" s="8"/>
      <c r="S2158" s="8"/>
    </row>
    <row r="2159" spans="1:19" ht="18" customHeight="1" x14ac:dyDescent="0.3">
      <c r="A2159" s="8"/>
      <c r="B2159" s="8"/>
      <c r="C2159" s="8"/>
      <c r="D2159" s="8"/>
      <c r="E2159" s="8"/>
      <c r="F2159" s="8"/>
      <c r="G2159" s="8"/>
      <c r="H2159" s="8"/>
      <c r="I2159" s="8"/>
      <c r="J2159" s="8"/>
      <c r="K2159" s="8"/>
      <c r="L2159" s="8"/>
      <c r="M2159" s="8"/>
      <c r="N2159" s="8"/>
      <c r="O2159" s="8"/>
      <c r="P2159" s="8"/>
      <c r="Q2159" s="8"/>
      <c r="R2159" s="8"/>
      <c r="S2159" s="8"/>
    </row>
  </sheetData>
  <sheetProtection formatCells="0" formatColumns="0" formatRows="0" insertColumns="0" insertRows="0" insertHyperlinks="0" deleteColumns="0" deleteRows="0" sort="0" autoFilter="0" pivotTables="0"/>
  <autoFilter ref="A1:S1213"/>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B6:Z187"/>
  <sheetViews>
    <sheetView zoomScale="80" zoomScaleNormal="80" workbookViewId="0">
      <selection activeCell="O24" sqref="O24"/>
    </sheetView>
  </sheetViews>
  <sheetFormatPr baseColWidth="10" defaultColWidth="10.6640625" defaultRowHeight="14.4" x14ac:dyDescent="0.3"/>
  <cols>
    <col min="1" max="9" width="10.6640625" style="79"/>
    <col min="10" max="10" width="10.6640625" style="108"/>
    <col min="11" max="16384" width="10.6640625" style="79"/>
  </cols>
  <sheetData>
    <row r="6" spans="15:26" x14ac:dyDescent="0.3">
      <c r="X6" s="109"/>
      <c r="Y6" s="109"/>
      <c r="Z6" s="111"/>
    </row>
    <row r="7" spans="15:26" x14ac:dyDescent="0.3">
      <c r="O7" s="112" t="s">
        <v>499</v>
      </c>
      <c r="Z7" s="110"/>
    </row>
    <row r="8" spans="15:26" x14ac:dyDescent="0.3">
      <c r="O8" s="113" t="s">
        <v>668</v>
      </c>
      <c r="X8" s="109" t="s">
        <v>487</v>
      </c>
      <c r="Y8" s="109" t="s">
        <v>468</v>
      </c>
      <c r="Z8" s="111" t="s">
        <v>505</v>
      </c>
    </row>
    <row r="9" spans="15:26" x14ac:dyDescent="0.3">
      <c r="O9" s="113" t="s">
        <v>669</v>
      </c>
      <c r="X9" s="79">
        <v>1</v>
      </c>
      <c r="Y9" s="79">
        <v>1</v>
      </c>
      <c r="Z9" s="110" t="e">
        <f ca="1">P18</f>
        <v>#REF!</v>
      </c>
    </row>
    <row r="10" spans="15:26" x14ac:dyDescent="0.3">
      <c r="O10" s="113"/>
      <c r="X10" s="79">
        <v>1</v>
      </c>
      <c r="Y10" s="79">
        <v>2</v>
      </c>
      <c r="Z10" s="110" t="e">
        <f ca="1">Q18</f>
        <v>#REF!</v>
      </c>
    </row>
    <row r="11" spans="15:26" x14ac:dyDescent="0.3">
      <c r="X11" s="79">
        <v>1</v>
      </c>
      <c r="Y11" s="79">
        <v>3</v>
      </c>
      <c r="Z11" s="110" t="e">
        <f ca="1">R18</f>
        <v>#REF!</v>
      </c>
    </row>
    <row r="12" spans="15:26" x14ac:dyDescent="0.3">
      <c r="X12" s="79">
        <v>1</v>
      </c>
      <c r="Y12" s="79">
        <v>4</v>
      </c>
      <c r="Z12" s="110" t="e">
        <f ca="1">S18</f>
        <v>#REF!</v>
      </c>
    </row>
    <row r="13" spans="15:26" x14ac:dyDescent="0.3">
      <c r="O13" s="79" t="s">
        <v>730</v>
      </c>
      <c r="U13" s="109"/>
      <c r="V13" s="110"/>
      <c r="X13" s="79">
        <v>2</v>
      </c>
      <c r="Y13" s="79">
        <v>1</v>
      </c>
      <c r="Z13" s="110" t="e">
        <f ca="1">P17</f>
        <v>#REF!</v>
      </c>
    </row>
    <row r="14" spans="15:26" x14ac:dyDescent="0.3">
      <c r="U14" s="109" t="s">
        <v>501</v>
      </c>
      <c r="V14" s="110"/>
      <c r="X14" s="79">
        <v>2</v>
      </c>
      <c r="Y14" s="79">
        <v>2</v>
      </c>
      <c r="Z14" s="110" t="e">
        <f ca="1">Q17</f>
        <v>#REF!</v>
      </c>
    </row>
    <row r="15" spans="15:26" x14ac:dyDescent="0.3">
      <c r="O15" s="79">
        <v>4</v>
      </c>
      <c r="P15" s="80" t="e">
        <f t="array" aca="1" ref="P15" ca="1">SUM(IF(INDIRECT($O$9)=P$19,IF(INDIRECT($O$8)=$O15,1,0),0))</f>
        <v>#REF!</v>
      </c>
      <c r="Q15" s="80" t="e">
        <f t="array" aca="1" ref="Q15" ca="1">SUM(IF(INDIRECT($O$9)=Q$19,IF(INDIRECT($O$8)=$O15,1,0),0))</f>
        <v>#REF!</v>
      </c>
      <c r="R15" s="81" t="e">
        <f t="array" aca="1" ref="R15" ca="1">SUM(IF(INDIRECT($O$9)=R$19,IF(INDIRECT($O$8)=$O15,1,0),0))</f>
        <v>#REF!</v>
      </c>
      <c r="S15" s="81" t="e">
        <f t="array" aca="1" ref="S15" ca="1">SUM(IF(INDIRECT($O$9)=S$19,IF(INDIRECT($O$8)=$O15,1,0),0))</f>
        <v>#REF!</v>
      </c>
      <c r="U15" s="109">
        <v>1</v>
      </c>
      <c r="V15" s="110" t="e">
        <f ca="1">Q18+P18+P17+R18</f>
        <v>#REF!</v>
      </c>
      <c r="X15" s="79">
        <v>2</v>
      </c>
      <c r="Y15" s="79">
        <v>3</v>
      </c>
      <c r="Z15" s="110" t="e">
        <f ca="1">R17</f>
        <v>#REF!</v>
      </c>
    </row>
    <row r="16" spans="15:26" x14ac:dyDescent="0.3">
      <c r="O16" s="79">
        <v>3</v>
      </c>
      <c r="P16" s="82" t="e">
        <f t="array" aca="1" ref="P16" ca="1">SUM(IF(INDIRECT($O$9)=P$19,IF(INDIRECT($O$8)=$O16,1,0),0))</f>
        <v>#REF!</v>
      </c>
      <c r="Q16" s="82" t="e">
        <f t="array" aca="1" ref="Q16" ca="1">SUM(IF(INDIRECT($O$9)=Q$19,IF(INDIRECT($O$8)=$O16,1,0),0))</f>
        <v>#REF!</v>
      </c>
      <c r="R16" s="80" t="e">
        <f t="array" aca="1" ref="R16" ca="1">SUM(IF(INDIRECT($O$9)=R$19,IF(INDIRECT($O$8)=$O16,1,0),0))</f>
        <v>#REF!</v>
      </c>
      <c r="S16" s="81" t="e">
        <f t="array" aca="1" ref="S16" ca="1">SUM(IF(INDIRECT($O$9)=S$19,IF(INDIRECT($O$8)=$O16,1,0),0))</f>
        <v>#REF!</v>
      </c>
      <c r="U16" s="109">
        <v>2</v>
      </c>
      <c r="V16" s="110" t="e">
        <f ca="1">Q17+P16+Q16+S18</f>
        <v>#REF!</v>
      </c>
      <c r="X16" s="79">
        <v>2</v>
      </c>
      <c r="Y16" s="79">
        <v>4</v>
      </c>
      <c r="Z16" s="110" t="e">
        <f ca="1">S17</f>
        <v>#REF!</v>
      </c>
    </row>
    <row r="17" spans="15:26" x14ac:dyDescent="0.3">
      <c r="O17" s="79">
        <v>2</v>
      </c>
      <c r="P17" s="83" t="e">
        <f t="array" aca="1" ref="P17" ca="1">SUM(IF(INDIRECT($O$9)=P$19,IF(INDIRECT($O$8)=$O17,1,0),0))</f>
        <v>#REF!</v>
      </c>
      <c r="Q17" s="82" t="e">
        <f t="array" aca="1" ref="Q17" ca="1">SUM(IF(INDIRECT($O$9)=Q$19,IF(INDIRECT($O$8)=$O17,1,0),0))</f>
        <v>#REF!</v>
      </c>
      <c r="R17" s="80" t="e">
        <f t="array" aca="1" ref="R17" ca="1">SUM(IF(INDIRECT($O$9)=R$19,IF(INDIRECT($O$8)=$O17,1,0),0))</f>
        <v>#REF!</v>
      </c>
      <c r="S17" s="80" t="e">
        <f t="array" aca="1" ref="S17" ca="1">SUM(IF(INDIRECT($O$9)=S$19,IF(INDIRECT($O$8)=$O17,1,0),0))</f>
        <v>#REF!</v>
      </c>
      <c r="U17" s="109">
        <v>3</v>
      </c>
      <c r="V17" s="110" t="e">
        <f ca="1">Q15+R16+R17+P15+S17</f>
        <v>#REF!</v>
      </c>
      <c r="X17" s="79">
        <v>3</v>
      </c>
      <c r="Y17" s="79">
        <v>1</v>
      </c>
      <c r="Z17" s="110" t="e">
        <f ca="1">P16</f>
        <v>#REF!</v>
      </c>
    </row>
    <row r="18" spans="15:26" x14ac:dyDescent="0.3">
      <c r="O18" s="79">
        <v>1</v>
      </c>
      <c r="P18" s="83" t="e">
        <f t="array" aca="1" ref="P18" ca="1">SUM(IF(INDIRECT($O$9)=P$19,IF(INDIRECT($O$8)=$O18,1,0),0))</f>
        <v>#REF!</v>
      </c>
      <c r="Q18" s="83" t="e">
        <f t="array" aca="1" ref="Q18" ca="1">SUM(IF(INDIRECT($O$9)=Q$19,IF(INDIRECT($O$8)=$O18,1,0),0))</f>
        <v>#REF!</v>
      </c>
      <c r="R18" s="83" t="e">
        <f t="array" aca="1" ref="R18" ca="1">SUM(IF(INDIRECT($O$9)=R$19,IF(INDIRECT($O$8)=$O18,1,0),0))</f>
        <v>#REF!</v>
      </c>
      <c r="S18" s="82" t="e">
        <f t="array" aca="1" ref="S18" ca="1">SUM(IF(INDIRECT($O$9)=S$19,IF(INDIRECT($O$8)=$O18,1,0),0))</f>
        <v>#REF!</v>
      </c>
      <c r="U18" s="109">
        <v>4</v>
      </c>
      <c r="V18" s="110" t="e">
        <f ca="1">S16+R15+S15</f>
        <v>#REF!</v>
      </c>
      <c r="X18" s="79">
        <v>3</v>
      </c>
      <c r="Y18" s="79">
        <v>2</v>
      </c>
      <c r="Z18" s="110" t="e">
        <f ca="1">Q16</f>
        <v>#REF!</v>
      </c>
    </row>
    <row r="19" spans="15:26" x14ac:dyDescent="0.3">
      <c r="P19" s="79">
        <v>1</v>
      </c>
      <c r="Q19" s="79">
        <v>2</v>
      </c>
      <c r="R19" s="79">
        <v>3</v>
      </c>
      <c r="S19" s="79">
        <v>4</v>
      </c>
      <c r="X19" s="79">
        <v>3</v>
      </c>
      <c r="Y19" s="79">
        <v>3</v>
      </c>
      <c r="Z19" s="110" t="e">
        <f ca="1">R16</f>
        <v>#REF!</v>
      </c>
    </row>
    <row r="20" spans="15:26" x14ac:dyDescent="0.3">
      <c r="X20" s="79">
        <v>3</v>
      </c>
      <c r="Y20" s="79">
        <v>4</v>
      </c>
      <c r="Z20" s="110" t="e">
        <f ca="1">S16</f>
        <v>#REF!</v>
      </c>
    </row>
    <row r="21" spans="15:26" x14ac:dyDescent="0.3">
      <c r="X21" s="79">
        <v>4</v>
      </c>
      <c r="Y21" s="79">
        <v>1</v>
      </c>
      <c r="Z21" s="110" t="e">
        <f ca="1">P15</f>
        <v>#REF!</v>
      </c>
    </row>
    <row r="22" spans="15:26" x14ac:dyDescent="0.3">
      <c r="X22" s="79">
        <v>4</v>
      </c>
      <c r="Y22" s="79">
        <v>2</v>
      </c>
      <c r="Z22" s="110" t="e">
        <f ca="1">Q15</f>
        <v>#REF!</v>
      </c>
    </row>
    <row r="23" spans="15:26" x14ac:dyDescent="0.3">
      <c r="X23" s="79">
        <v>4</v>
      </c>
      <c r="Y23" s="79">
        <v>3</v>
      </c>
      <c r="Z23" s="110" t="e">
        <f ca="1">R15</f>
        <v>#REF!</v>
      </c>
    </row>
    <row r="24" spans="15:26" x14ac:dyDescent="0.3">
      <c r="X24" s="79">
        <v>4</v>
      </c>
      <c r="Y24" s="79">
        <v>4</v>
      </c>
      <c r="Z24" s="110" t="e">
        <f ca="1">S15</f>
        <v>#REF!</v>
      </c>
    </row>
    <row r="37" spans="15:26" x14ac:dyDescent="0.3">
      <c r="X37" s="109"/>
      <c r="Y37" s="109"/>
      <c r="Z37" s="111"/>
    </row>
    <row r="38" spans="15:26" x14ac:dyDescent="0.3">
      <c r="O38" s="112" t="s">
        <v>499</v>
      </c>
      <c r="Z38" s="110"/>
    </row>
    <row r="39" spans="15:26" x14ac:dyDescent="0.3">
      <c r="O39" s="113" t="s">
        <v>670</v>
      </c>
      <c r="X39" s="109" t="s">
        <v>487</v>
      </c>
      <c r="Y39" s="109" t="s">
        <v>468</v>
      </c>
      <c r="Z39" s="111" t="s">
        <v>505</v>
      </c>
    </row>
    <row r="40" spans="15:26" x14ac:dyDescent="0.3">
      <c r="O40" s="113" t="s">
        <v>671</v>
      </c>
      <c r="X40" s="79">
        <v>1</v>
      </c>
      <c r="Y40" s="79">
        <v>1</v>
      </c>
      <c r="Z40" s="110" t="e">
        <f ca="1">P49</f>
        <v>#REF!</v>
      </c>
    </row>
    <row r="41" spans="15:26" x14ac:dyDescent="0.3">
      <c r="O41" s="113"/>
      <c r="X41" s="79">
        <v>1</v>
      </c>
      <c r="Y41" s="79">
        <v>2</v>
      </c>
      <c r="Z41" s="110" t="e">
        <f ca="1">Q49</f>
        <v>#REF!</v>
      </c>
    </row>
    <row r="42" spans="15:26" x14ac:dyDescent="0.3">
      <c r="X42" s="79">
        <v>1</v>
      </c>
      <c r="Y42" s="79">
        <v>3</v>
      </c>
      <c r="Z42" s="110" t="e">
        <f ca="1">R49</f>
        <v>#REF!</v>
      </c>
    </row>
    <row r="43" spans="15:26" x14ac:dyDescent="0.3">
      <c r="X43" s="79">
        <v>1</v>
      </c>
      <c r="Y43" s="79">
        <v>4</v>
      </c>
      <c r="Z43" s="110" t="e">
        <f ca="1">S49</f>
        <v>#REF!</v>
      </c>
    </row>
    <row r="44" spans="15:26" x14ac:dyDescent="0.3">
      <c r="O44" s="79" t="s">
        <v>729</v>
      </c>
      <c r="U44" s="109"/>
      <c r="V44" s="110"/>
      <c r="X44" s="79">
        <v>2</v>
      </c>
      <c r="Y44" s="79">
        <v>1</v>
      </c>
      <c r="Z44" s="110" t="e">
        <f ca="1">P48</f>
        <v>#REF!</v>
      </c>
    </row>
    <row r="45" spans="15:26" x14ac:dyDescent="0.3">
      <c r="U45" s="109" t="s">
        <v>501</v>
      </c>
      <c r="V45" s="110"/>
      <c r="X45" s="79">
        <v>2</v>
      </c>
      <c r="Y45" s="79">
        <v>2</v>
      </c>
      <c r="Z45" s="110" t="e">
        <f ca="1">Q48</f>
        <v>#REF!</v>
      </c>
    </row>
    <row r="46" spans="15:26" x14ac:dyDescent="0.3">
      <c r="O46" s="79">
        <v>4</v>
      </c>
      <c r="P46" s="80" t="e">
        <f t="array" aca="1" ref="P46" ca="1">SUM(IF(INDIRECT($O$40)=P$50,IF(INDIRECT($O$39)=$O46,1,0),0))</f>
        <v>#REF!</v>
      </c>
      <c r="Q46" s="80" t="e">
        <f t="array" aca="1" ref="Q46" ca="1">SUM(IF(INDIRECT($O$40)=Q$50,IF(INDIRECT($O$39)=$O46,1,0),0))</f>
        <v>#REF!</v>
      </c>
      <c r="R46" s="81" t="e">
        <f t="array" aca="1" ref="R46" ca="1">SUM(IF(INDIRECT($O$40)=R$50,IF(INDIRECT($O$39)=$O46,1,0),0))</f>
        <v>#REF!</v>
      </c>
      <c r="S46" s="81" t="e">
        <f t="array" aca="1" ref="S46" ca="1">SUM(IF(INDIRECT($O$40)=S$50,IF(INDIRECT($O$39)=$O46,1,0),0))</f>
        <v>#REF!</v>
      </c>
      <c r="U46" s="109">
        <v>1</v>
      </c>
      <c r="V46" s="110" t="e">
        <f ca="1">Q49+P49+P48+R49</f>
        <v>#REF!</v>
      </c>
      <c r="X46" s="79">
        <v>2</v>
      </c>
      <c r="Y46" s="79">
        <v>3</v>
      </c>
      <c r="Z46" s="110" t="e">
        <f ca="1">R48</f>
        <v>#REF!</v>
      </c>
    </row>
    <row r="47" spans="15:26" x14ac:dyDescent="0.3">
      <c r="O47" s="79">
        <v>3</v>
      </c>
      <c r="P47" s="82" t="e">
        <f t="array" aca="1" ref="P47" ca="1">SUM(IF(INDIRECT($O$40)=P$50,IF(INDIRECT($O$39)=$O47,1,0),0))</f>
        <v>#REF!</v>
      </c>
      <c r="Q47" s="82" t="e">
        <f t="array" aca="1" ref="Q47" ca="1">SUM(IF(INDIRECT($O$40)=Q$50,IF(INDIRECT($O$39)=$O47,1,0),0))</f>
        <v>#REF!</v>
      </c>
      <c r="R47" s="80" t="e">
        <f t="array" aca="1" ref="R47" ca="1">SUM(IF(INDIRECT($O$40)=R$50,IF(INDIRECT($O$39)=$O47,1,0),0))</f>
        <v>#REF!</v>
      </c>
      <c r="S47" s="81" t="e">
        <f t="array" aca="1" ref="S47" ca="1">SUM(IF(INDIRECT($O$40)=S$50,IF(INDIRECT($O$39)=$O47,1,0),0))</f>
        <v>#REF!</v>
      </c>
      <c r="U47" s="109">
        <v>2</v>
      </c>
      <c r="V47" s="110" t="e">
        <f ca="1">Q48+P47+Q47+S49</f>
        <v>#REF!</v>
      </c>
      <c r="X47" s="79">
        <v>2</v>
      </c>
      <c r="Y47" s="79">
        <v>4</v>
      </c>
      <c r="Z47" s="110" t="e">
        <f ca="1">S48</f>
        <v>#REF!</v>
      </c>
    </row>
    <row r="48" spans="15:26" x14ac:dyDescent="0.3">
      <c r="O48" s="79">
        <v>2</v>
      </c>
      <c r="P48" s="83" t="e">
        <f t="array" aca="1" ref="P48" ca="1">SUM(IF(INDIRECT($O$40)=P$50,IF(INDIRECT($O$39)=$O48,1,0),0))</f>
        <v>#REF!</v>
      </c>
      <c r="Q48" s="82" t="e">
        <f t="array" aca="1" ref="Q48" ca="1">SUM(IF(INDIRECT($O$40)=Q$50,IF(INDIRECT($O$39)=$O48,1,0),0))</f>
        <v>#REF!</v>
      </c>
      <c r="R48" s="80" t="e">
        <f t="array" aca="1" ref="R48" ca="1">SUM(IF(INDIRECT($O$40)=R$50,IF(INDIRECT($O$39)=$O48,1,0),0))</f>
        <v>#REF!</v>
      </c>
      <c r="S48" s="80" t="e">
        <f t="array" aca="1" ref="S48" ca="1">SUM(IF(INDIRECT($O$40)=S$50,IF(INDIRECT($O$39)=$O48,1,0),0))</f>
        <v>#REF!</v>
      </c>
      <c r="U48" s="109">
        <v>3</v>
      </c>
      <c r="V48" s="110" t="e">
        <f ca="1">Q46+R47+R48+P46+S48</f>
        <v>#REF!</v>
      </c>
      <c r="X48" s="79">
        <v>3</v>
      </c>
      <c r="Y48" s="79">
        <v>1</v>
      </c>
      <c r="Z48" s="110" t="e">
        <f ca="1">P47</f>
        <v>#REF!</v>
      </c>
    </row>
    <row r="49" spans="15:26" x14ac:dyDescent="0.3">
      <c r="O49" s="79">
        <v>1</v>
      </c>
      <c r="P49" s="83" t="e">
        <f t="array" aca="1" ref="P49" ca="1">SUM(IF(INDIRECT($O$40)=P$50,IF(INDIRECT($O$39)=$O49,1,0),0))</f>
        <v>#REF!</v>
      </c>
      <c r="Q49" s="83" t="e">
        <f t="array" aca="1" ref="Q49" ca="1">SUM(IF(INDIRECT($O$40)=Q$50,IF(INDIRECT($O$39)=$O49,1,0),0))</f>
        <v>#REF!</v>
      </c>
      <c r="R49" s="83" t="e">
        <f t="array" aca="1" ref="R49" ca="1">SUM(IF(INDIRECT($O$40)=R$50,IF(INDIRECT($O$39)=$O49,1,0),0))</f>
        <v>#REF!</v>
      </c>
      <c r="S49" s="82" t="e">
        <f t="array" aca="1" ref="S49" ca="1">SUM(IF(INDIRECT($O$40)=S$50,IF(INDIRECT($O$39)=$O49,1,0),0))</f>
        <v>#REF!</v>
      </c>
      <c r="U49" s="109">
        <v>4</v>
      </c>
      <c r="V49" s="110" t="e">
        <f ca="1">S47+R46+S46</f>
        <v>#REF!</v>
      </c>
      <c r="X49" s="79">
        <v>3</v>
      </c>
      <c r="Y49" s="79">
        <v>2</v>
      </c>
      <c r="Z49" s="110" t="e">
        <f ca="1">Q47</f>
        <v>#REF!</v>
      </c>
    </row>
    <row r="50" spans="15:26" x14ac:dyDescent="0.3">
      <c r="P50" s="79">
        <v>1</v>
      </c>
      <c r="Q50" s="79">
        <v>2</v>
      </c>
      <c r="R50" s="79">
        <v>3</v>
      </c>
      <c r="S50" s="79">
        <v>4</v>
      </c>
      <c r="X50" s="79">
        <v>3</v>
      </c>
      <c r="Y50" s="79">
        <v>3</v>
      </c>
      <c r="Z50" s="110" t="e">
        <f ca="1">R47</f>
        <v>#REF!</v>
      </c>
    </row>
    <row r="51" spans="15:26" x14ac:dyDescent="0.3">
      <c r="X51" s="79">
        <v>3</v>
      </c>
      <c r="Y51" s="79">
        <v>4</v>
      </c>
      <c r="Z51" s="110" t="e">
        <f ca="1">S47</f>
        <v>#REF!</v>
      </c>
    </row>
    <row r="52" spans="15:26" x14ac:dyDescent="0.3">
      <c r="X52" s="79">
        <v>4</v>
      </c>
      <c r="Y52" s="79">
        <v>1</v>
      </c>
      <c r="Z52" s="110" t="e">
        <f ca="1">P46</f>
        <v>#REF!</v>
      </c>
    </row>
    <row r="53" spans="15:26" x14ac:dyDescent="0.3">
      <c r="X53" s="79">
        <v>4</v>
      </c>
      <c r="Y53" s="79">
        <v>2</v>
      </c>
      <c r="Z53" s="110" t="e">
        <f ca="1">Q46</f>
        <v>#REF!</v>
      </c>
    </row>
    <row r="54" spans="15:26" x14ac:dyDescent="0.3">
      <c r="X54" s="79">
        <v>4</v>
      </c>
      <c r="Y54" s="79">
        <v>3</v>
      </c>
      <c r="Z54" s="110" t="e">
        <f ca="1">R46</f>
        <v>#REF!</v>
      </c>
    </row>
    <row r="55" spans="15:26" x14ac:dyDescent="0.3">
      <c r="X55" s="79">
        <v>4</v>
      </c>
      <c r="Y55" s="79">
        <v>4</v>
      </c>
      <c r="Z55" s="110" t="e">
        <f ca="1">S46</f>
        <v>#REF!</v>
      </c>
    </row>
    <row r="68" spans="15:26" x14ac:dyDescent="0.3">
      <c r="X68" s="109"/>
      <c r="Y68" s="109"/>
      <c r="Z68" s="111"/>
    </row>
    <row r="69" spans="15:26" x14ac:dyDescent="0.3">
      <c r="O69" s="112" t="s">
        <v>499</v>
      </c>
      <c r="Z69" s="110"/>
    </row>
    <row r="70" spans="15:26" x14ac:dyDescent="0.3">
      <c r="O70" s="113" t="s">
        <v>664</v>
      </c>
      <c r="X70" s="109" t="s">
        <v>487</v>
      </c>
      <c r="Y70" s="109" t="s">
        <v>468</v>
      </c>
      <c r="Z70" s="111" t="s">
        <v>505</v>
      </c>
    </row>
    <row r="71" spans="15:26" x14ac:dyDescent="0.3">
      <c r="O71" s="113" t="s">
        <v>665</v>
      </c>
      <c r="X71" s="79">
        <v>1</v>
      </c>
      <c r="Y71" s="79">
        <v>1</v>
      </c>
      <c r="Z71" s="110">
        <f ca="1">P80</f>
        <v>0</v>
      </c>
    </row>
    <row r="72" spans="15:26" x14ac:dyDescent="0.3">
      <c r="O72" s="113"/>
      <c r="X72" s="79">
        <v>1</v>
      </c>
      <c r="Y72" s="79">
        <v>2</v>
      </c>
      <c r="Z72" s="110">
        <f ca="1">Q80</f>
        <v>0</v>
      </c>
    </row>
    <row r="73" spans="15:26" x14ac:dyDescent="0.3">
      <c r="X73" s="79">
        <v>1</v>
      </c>
      <c r="Y73" s="79">
        <v>3</v>
      </c>
      <c r="Z73" s="110">
        <f ca="1">R80</f>
        <v>0</v>
      </c>
    </row>
    <row r="74" spans="15:26" x14ac:dyDescent="0.3">
      <c r="X74" s="79">
        <v>1</v>
      </c>
      <c r="Y74" s="79">
        <v>4</v>
      </c>
      <c r="Z74" s="110">
        <f ca="1">S80</f>
        <v>0</v>
      </c>
    </row>
    <row r="75" spans="15:26" x14ac:dyDescent="0.3">
      <c r="O75" s="79" t="s">
        <v>489</v>
      </c>
      <c r="U75" s="109"/>
      <c r="V75" s="110"/>
      <c r="X75" s="79">
        <v>2</v>
      </c>
      <c r="Y75" s="79">
        <v>1</v>
      </c>
      <c r="Z75" s="110">
        <f ca="1">P79</f>
        <v>0</v>
      </c>
    </row>
    <row r="76" spans="15:26" x14ac:dyDescent="0.3">
      <c r="U76" s="109" t="s">
        <v>501</v>
      </c>
      <c r="V76" s="110"/>
      <c r="X76" s="79">
        <v>2</v>
      </c>
      <c r="Y76" s="79">
        <v>2</v>
      </c>
      <c r="Z76" s="110">
        <f ca="1">Q79</f>
        <v>0</v>
      </c>
    </row>
    <row r="77" spans="15:26" x14ac:dyDescent="0.3">
      <c r="O77" s="79">
        <v>4</v>
      </c>
      <c r="P77" s="80">
        <f t="array" aca="1" ref="P77" ca="1">SUM(IF(INDIRECT($O$71)=P$81,IF(INDIRECT($O$70)=$O77,1,0),0))</f>
        <v>0</v>
      </c>
      <c r="Q77" s="80">
        <f t="array" aca="1" ref="Q77" ca="1">SUM(IF(INDIRECT($O$71)=Q$81,IF(INDIRECT($O$70)=$O77,1,0),0))</f>
        <v>0</v>
      </c>
      <c r="R77" s="81">
        <f t="array" aca="1" ref="R77" ca="1">SUM(IF(INDIRECT($O$71)=R$81,IF(INDIRECT($O$70)=$O77,1,0),0))</f>
        <v>0</v>
      </c>
      <c r="S77" s="81">
        <f t="array" aca="1" ref="S77" ca="1">SUM(IF(INDIRECT($O$71)=S$81,IF(INDIRECT($O$70)=$O77,1,0),0))</f>
        <v>0</v>
      </c>
      <c r="U77" s="109">
        <v>1</v>
      </c>
      <c r="V77" s="110">
        <f ca="1">Q80+P80+P79+R80</f>
        <v>0</v>
      </c>
      <c r="X77" s="79">
        <v>2</v>
      </c>
      <c r="Y77" s="79">
        <v>3</v>
      </c>
      <c r="Z77" s="110">
        <f ca="1">R79</f>
        <v>0</v>
      </c>
    </row>
    <row r="78" spans="15:26" x14ac:dyDescent="0.3">
      <c r="O78" s="79">
        <v>3</v>
      </c>
      <c r="P78" s="82">
        <f t="array" aca="1" ref="P78" ca="1">SUM(IF(INDIRECT($O$71)=P$81,IF(INDIRECT($O$70)=$O78,1,0),0))</f>
        <v>4</v>
      </c>
      <c r="Q78" s="82">
        <f t="array" aca="1" ref="Q78" ca="1">SUM(IF(INDIRECT($O$71)=Q$81,IF(INDIRECT($O$70)=$O78,1,0),0))</f>
        <v>1</v>
      </c>
      <c r="R78" s="80">
        <f t="array" aca="1" ref="R78" ca="1">SUM(IF(INDIRECT($O$71)=R$81,IF(INDIRECT($O$70)=$O78,1,0),0))</f>
        <v>23</v>
      </c>
      <c r="S78" s="81">
        <f t="array" aca="1" ref="S78" ca="1">SUM(IF(INDIRECT($O$71)=S$81,IF(INDIRECT($O$70)=$O78,1,0),0))</f>
        <v>6</v>
      </c>
      <c r="U78" s="109">
        <v>2</v>
      </c>
      <c r="V78" s="110">
        <f ca="1">Q79+P78+Q78+S80</f>
        <v>5</v>
      </c>
      <c r="X78" s="79">
        <v>2</v>
      </c>
      <c r="Y78" s="79">
        <v>4</v>
      </c>
      <c r="Z78" s="110">
        <f ca="1">S79</f>
        <v>0</v>
      </c>
    </row>
    <row r="79" spans="15:26" x14ac:dyDescent="0.3">
      <c r="O79" s="79">
        <v>2</v>
      </c>
      <c r="P79" s="83">
        <f t="array" aca="1" ref="P79" ca="1">SUM(IF(INDIRECT($O$71)=P$81,IF(INDIRECT($O$70)=$O79,1,0),0))</f>
        <v>0</v>
      </c>
      <c r="Q79" s="82">
        <f t="array" aca="1" ref="Q79" ca="1">SUM(IF(INDIRECT($O$71)=Q$81,IF(INDIRECT($O$70)=$O79,1,0),0))</f>
        <v>0</v>
      </c>
      <c r="R79" s="80">
        <f t="array" aca="1" ref="R79" ca="1">SUM(IF(INDIRECT($O$71)=R$81,IF(INDIRECT($O$70)=$O79,1,0),0))</f>
        <v>0</v>
      </c>
      <c r="S79" s="80">
        <f t="array" aca="1" ref="S79" ca="1">SUM(IF(INDIRECT($O$71)=S$81,IF(INDIRECT($O$70)=$O79,1,0),0))</f>
        <v>0</v>
      </c>
      <c r="U79" s="109">
        <v>3</v>
      </c>
      <c r="V79" s="110">
        <f ca="1">Q77+R78+R79+P77+S79</f>
        <v>23</v>
      </c>
      <c r="X79" s="79">
        <v>3</v>
      </c>
      <c r="Y79" s="79">
        <v>1</v>
      </c>
      <c r="Z79" s="110">
        <f ca="1">P78</f>
        <v>4</v>
      </c>
    </row>
    <row r="80" spans="15:26" x14ac:dyDescent="0.3">
      <c r="O80" s="79">
        <v>1</v>
      </c>
      <c r="P80" s="83">
        <f t="array" aca="1" ref="P80" ca="1">SUM(IF(INDIRECT($O$71)=P$81,IF(INDIRECT($O$70)=$O80,1,0),0))</f>
        <v>0</v>
      </c>
      <c r="Q80" s="83">
        <f t="array" aca="1" ref="Q80" ca="1">SUM(IF(INDIRECT($O$71)=Q$81,IF(INDIRECT($O$70)=$O80,1,0),0))</f>
        <v>0</v>
      </c>
      <c r="R80" s="83">
        <f t="array" aca="1" ref="R80" ca="1">SUM(IF(INDIRECT($O$71)=R$81,IF(INDIRECT($O$70)=$O80,1,0),0))</f>
        <v>0</v>
      </c>
      <c r="S80" s="82">
        <f t="array" aca="1" ref="S80" ca="1">SUM(IF(INDIRECT($O$71)=S$81,IF(INDIRECT($O$70)=$O80,1,0),0))</f>
        <v>0</v>
      </c>
      <c r="U80" s="109">
        <v>4</v>
      </c>
      <c r="V80" s="110">
        <f ca="1">S78+R77+S77</f>
        <v>6</v>
      </c>
      <c r="X80" s="79">
        <v>3</v>
      </c>
      <c r="Y80" s="79">
        <v>2</v>
      </c>
      <c r="Z80" s="110">
        <f ca="1">Q78</f>
        <v>1</v>
      </c>
    </row>
    <row r="81" spans="16:26" x14ac:dyDescent="0.3">
      <c r="P81" s="79">
        <v>1</v>
      </c>
      <c r="Q81" s="79">
        <v>2</v>
      </c>
      <c r="R81" s="79">
        <v>3</v>
      </c>
      <c r="S81" s="79">
        <v>4</v>
      </c>
      <c r="X81" s="79">
        <v>3</v>
      </c>
      <c r="Y81" s="79">
        <v>3</v>
      </c>
      <c r="Z81" s="110">
        <f ca="1">R78</f>
        <v>23</v>
      </c>
    </row>
    <row r="82" spans="16:26" x14ac:dyDescent="0.3">
      <c r="X82" s="79">
        <v>3</v>
      </c>
      <c r="Y82" s="79">
        <v>4</v>
      </c>
      <c r="Z82" s="110">
        <f ca="1">S78</f>
        <v>6</v>
      </c>
    </row>
    <row r="83" spans="16:26" x14ac:dyDescent="0.3">
      <c r="X83" s="79">
        <v>4</v>
      </c>
      <c r="Y83" s="79">
        <v>1</v>
      </c>
      <c r="Z83" s="110">
        <f ca="1">P77</f>
        <v>0</v>
      </c>
    </row>
    <row r="84" spans="16:26" x14ac:dyDescent="0.3">
      <c r="X84" s="79">
        <v>4</v>
      </c>
      <c r="Y84" s="79">
        <v>2</v>
      </c>
      <c r="Z84" s="110">
        <f ca="1">Q77</f>
        <v>0</v>
      </c>
    </row>
    <row r="85" spans="16:26" x14ac:dyDescent="0.3">
      <c r="X85" s="79">
        <v>4</v>
      </c>
      <c r="Y85" s="79">
        <v>3</v>
      </c>
      <c r="Z85" s="110">
        <f ca="1">R77</f>
        <v>0</v>
      </c>
    </row>
    <row r="86" spans="16:26" x14ac:dyDescent="0.3">
      <c r="X86" s="79">
        <v>4</v>
      </c>
      <c r="Y86" s="79">
        <v>4</v>
      </c>
      <c r="Z86" s="110">
        <f ca="1">S77</f>
        <v>0</v>
      </c>
    </row>
    <row r="100" spans="15:26" x14ac:dyDescent="0.3">
      <c r="X100" s="109"/>
      <c r="Y100" s="109"/>
      <c r="Z100" s="111"/>
    </row>
    <row r="101" spans="15:26" x14ac:dyDescent="0.3">
      <c r="O101" s="112" t="s">
        <v>499</v>
      </c>
      <c r="Z101" s="110"/>
    </row>
    <row r="102" spans="15:26" x14ac:dyDescent="0.3">
      <c r="O102" s="113" t="s">
        <v>666</v>
      </c>
      <c r="X102" s="109" t="s">
        <v>487</v>
      </c>
      <c r="Y102" s="109" t="s">
        <v>468</v>
      </c>
      <c r="Z102" s="111" t="s">
        <v>505</v>
      </c>
    </row>
    <row r="103" spans="15:26" x14ac:dyDescent="0.3">
      <c r="O103" s="113" t="s">
        <v>667</v>
      </c>
      <c r="X103" s="79">
        <v>1</v>
      </c>
      <c r="Y103" s="79">
        <v>1</v>
      </c>
      <c r="Z103" s="110">
        <f ca="1">P112</f>
        <v>0</v>
      </c>
    </row>
    <row r="104" spans="15:26" x14ac:dyDescent="0.3">
      <c r="O104" s="113"/>
      <c r="X104" s="79">
        <v>1</v>
      </c>
      <c r="Y104" s="79">
        <v>2</v>
      </c>
      <c r="Z104" s="110">
        <f ca="1">Q112</f>
        <v>0</v>
      </c>
    </row>
    <row r="105" spans="15:26" x14ac:dyDescent="0.3">
      <c r="X105" s="79">
        <v>1</v>
      </c>
      <c r="Y105" s="79">
        <v>3</v>
      </c>
      <c r="Z105" s="110">
        <f ca="1">R112</f>
        <v>0</v>
      </c>
    </row>
    <row r="106" spans="15:26" x14ac:dyDescent="0.3">
      <c r="X106" s="79">
        <v>1</v>
      </c>
      <c r="Y106" s="79">
        <v>4</v>
      </c>
      <c r="Z106" s="110">
        <f ca="1">S112</f>
        <v>0</v>
      </c>
    </row>
    <row r="107" spans="15:26" x14ac:dyDescent="0.3">
      <c r="O107" s="79" t="s">
        <v>496</v>
      </c>
      <c r="U107" s="109"/>
      <c r="V107" s="110"/>
      <c r="X107" s="79">
        <v>2</v>
      </c>
      <c r="Y107" s="79">
        <v>1</v>
      </c>
      <c r="Z107" s="110">
        <f ca="1">P111</f>
        <v>0</v>
      </c>
    </row>
    <row r="108" spans="15:26" x14ac:dyDescent="0.3">
      <c r="U108" s="109" t="s">
        <v>501</v>
      </c>
      <c r="V108" s="110"/>
      <c r="X108" s="79">
        <v>2</v>
      </c>
      <c r="Y108" s="79">
        <v>2</v>
      </c>
      <c r="Z108" s="110">
        <f ca="1">Q111</f>
        <v>0</v>
      </c>
    </row>
    <row r="109" spans="15:26" x14ac:dyDescent="0.3">
      <c r="O109" s="79">
        <v>4</v>
      </c>
      <c r="P109" s="80">
        <f t="array" aca="1" ref="P109" ca="1">SUM(IF(INDIRECT($O$103)=P$113,IF(INDIRECT($O$102)=$O109,1,0),0))</f>
        <v>0</v>
      </c>
      <c r="Q109" s="80">
        <f t="array" aca="1" ref="Q109" ca="1">SUM(IF(INDIRECT($O$103)=Q$113,IF(INDIRECT($O$102)=$O109,1,0),0))</f>
        <v>0</v>
      </c>
      <c r="R109" s="81">
        <f t="array" aca="1" ref="R109" ca="1">SUM(IF(INDIRECT($O$103)=R$113,IF(INDIRECT($O$102)=$O109,1,0),0))</f>
        <v>0</v>
      </c>
      <c r="S109" s="81">
        <f t="array" aca="1" ref="S109" ca="1">SUM(IF(INDIRECT($O$103)=S$113,IF(INDIRECT($O$102)=$O109,1,0),0))</f>
        <v>0</v>
      </c>
      <c r="U109" s="109">
        <v>1</v>
      </c>
      <c r="V109" s="110">
        <f ca="1">Q112+P112+P111+R112</f>
        <v>0</v>
      </c>
      <c r="X109" s="79">
        <v>2</v>
      </c>
      <c r="Y109" s="79">
        <v>3</v>
      </c>
      <c r="Z109" s="110">
        <f ca="1">R111</f>
        <v>0</v>
      </c>
    </row>
    <row r="110" spans="15:26" x14ac:dyDescent="0.3">
      <c r="O110" s="79">
        <v>3</v>
      </c>
      <c r="P110" s="82">
        <f t="array" aca="1" ref="P110" ca="1">SUM(IF(INDIRECT($O$103)=P$113,IF(INDIRECT($O$102)=$O110,1,0),0))</f>
        <v>4</v>
      </c>
      <c r="Q110" s="82">
        <f t="array" aca="1" ref="Q110" ca="1">SUM(IF(INDIRECT($O$103)=Q$113,IF(INDIRECT($O$102)=$O110,1,0),0))</f>
        <v>1</v>
      </c>
      <c r="R110" s="80">
        <f t="array" aca="1" ref="R110" ca="1">SUM(IF(INDIRECT($O$103)=R$113,IF(INDIRECT($O$102)=$O110,1,0),0))</f>
        <v>23</v>
      </c>
      <c r="S110" s="81">
        <f t="array" aca="1" ref="S110" ca="1">SUM(IF(INDIRECT($O$103)=S$113,IF(INDIRECT($O$102)=$O110,1,0),0))</f>
        <v>6</v>
      </c>
      <c r="U110" s="109">
        <v>2</v>
      </c>
      <c r="V110" s="110">
        <f ca="1">Q111+P110+Q110+S112</f>
        <v>5</v>
      </c>
      <c r="X110" s="79">
        <v>2</v>
      </c>
      <c r="Y110" s="79">
        <v>4</v>
      </c>
      <c r="Z110" s="110">
        <f ca="1">S111</f>
        <v>0</v>
      </c>
    </row>
    <row r="111" spans="15:26" x14ac:dyDescent="0.3">
      <c r="O111" s="79">
        <v>2</v>
      </c>
      <c r="P111" s="83">
        <f t="array" aca="1" ref="P111" ca="1">SUM(IF(INDIRECT($O$103)=P$113,IF(INDIRECT($O$102)=$O111,1,0),0))</f>
        <v>0</v>
      </c>
      <c r="Q111" s="82">
        <f t="array" aca="1" ref="Q111" ca="1">SUM(IF(INDIRECT($O$103)=Q$113,IF(INDIRECT($O$102)=$O111,1,0),0))</f>
        <v>0</v>
      </c>
      <c r="R111" s="80">
        <f t="array" aca="1" ref="R111" ca="1">SUM(IF(INDIRECT($O$103)=R$113,IF(INDIRECT($O$102)=$O111,1,0),0))</f>
        <v>0</v>
      </c>
      <c r="S111" s="80">
        <f t="array" aca="1" ref="S111" ca="1">SUM(IF(INDIRECT($O$103)=S$113,IF(INDIRECT($O$102)=$O111,1,0),0))</f>
        <v>0</v>
      </c>
      <c r="U111" s="109">
        <v>3</v>
      </c>
      <c r="V111" s="110">
        <f ca="1">Q109+R110+R111+P109+S111</f>
        <v>23</v>
      </c>
      <c r="X111" s="79">
        <v>3</v>
      </c>
      <c r="Y111" s="79">
        <v>1</v>
      </c>
      <c r="Z111" s="110">
        <f ca="1">P110</f>
        <v>4</v>
      </c>
    </row>
    <row r="112" spans="15:26" x14ac:dyDescent="0.3">
      <c r="O112" s="79">
        <v>1</v>
      </c>
      <c r="P112" s="83">
        <f t="array" aca="1" ref="P112" ca="1">SUM(IF(INDIRECT($O$103)=P$113,IF(INDIRECT($O$102)=$O112,1,0),0))</f>
        <v>0</v>
      </c>
      <c r="Q112" s="83">
        <f t="array" aca="1" ref="Q112" ca="1">SUM(IF(INDIRECT($O$103)=Q$113,IF(INDIRECT($O$102)=$O112,1,0),0))</f>
        <v>0</v>
      </c>
      <c r="R112" s="83">
        <f t="array" aca="1" ref="R112" ca="1">SUM(IF(INDIRECT($O$103)=R$113,IF(INDIRECT($O$102)=$O112,1,0),0))</f>
        <v>0</v>
      </c>
      <c r="S112" s="82">
        <f t="array" aca="1" ref="S112" ca="1">SUM(IF(INDIRECT($O$103)=S$113,IF(INDIRECT($O$102)=$O112,1,0),0))</f>
        <v>0</v>
      </c>
      <c r="U112" s="109">
        <v>4</v>
      </c>
      <c r="V112" s="110">
        <f ca="1">S110+R109+S109</f>
        <v>6</v>
      </c>
      <c r="X112" s="79">
        <v>3</v>
      </c>
      <c r="Y112" s="79">
        <v>2</v>
      </c>
      <c r="Z112" s="110">
        <f ca="1">Q110</f>
        <v>1</v>
      </c>
    </row>
    <row r="113" spans="16:26" x14ac:dyDescent="0.3">
      <c r="P113" s="79">
        <v>1</v>
      </c>
      <c r="Q113" s="79">
        <v>2</v>
      </c>
      <c r="R113" s="79">
        <v>3</v>
      </c>
      <c r="S113" s="79">
        <v>4</v>
      </c>
      <c r="X113" s="79">
        <v>3</v>
      </c>
      <c r="Y113" s="79">
        <v>3</v>
      </c>
      <c r="Z113" s="110">
        <f ca="1">R110</f>
        <v>23</v>
      </c>
    </row>
    <row r="114" spans="16:26" x14ac:dyDescent="0.3">
      <c r="X114" s="79">
        <v>3</v>
      </c>
      <c r="Y114" s="79">
        <v>4</v>
      </c>
      <c r="Z114" s="110">
        <f ca="1">S110</f>
        <v>6</v>
      </c>
    </row>
    <row r="115" spans="16:26" x14ac:dyDescent="0.3">
      <c r="X115" s="79">
        <v>4</v>
      </c>
      <c r="Y115" s="79">
        <v>1</v>
      </c>
      <c r="Z115" s="110">
        <f ca="1">P109</f>
        <v>0</v>
      </c>
    </row>
    <row r="116" spans="16:26" x14ac:dyDescent="0.3">
      <c r="X116" s="79">
        <v>4</v>
      </c>
      <c r="Y116" s="79">
        <v>2</v>
      </c>
      <c r="Z116" s="110">
        <f ca="1">Q109</f>
        <v>0</v>
      </c>
    </row>
    <row r="117" spans="16:26" x14ac:dyDescent="0.3">
      <c r="X117" s="79">
        <v>4</v>
      </c>
      <c r="Y117" s="79">
        <v>3</v>
      </c>
      <c r="Z117" s="110">
        <f ca="1">R109</f>
        <v>0</v>
      </c>
    </row>
    <row r="118" spans="16:26" x14ac:dyDescent="0.3">
      <c r="X118" s="79">
        <v>4</v>
      </c>
      <c r="Y118" s="79">
        <v>4</v>
      </c>
      <c r="Z118" s="110">
        <f ca="1">S109</f>
        <v>0</v>
      </c>
    </row>
    <row r="132" spans="3:9" x14ac:dyDescent="0.3">
      <c r="C132" s="79" t="s">
        <v>502</v>
      </c>
      <c r="I132" s="109"/>
    </row>
    <row r="133" spans="3:9" x14ac:dyDescent="0.3">
      <c r="I133" s="109"/>
    </row>
    <row r="134" spans="3:9" x14ac:dyDescent="0.3">
      <c r="D134" s="109" t="s">
        <v>503</v>
      </c>
      <c r="E134" s="109" t="s">
        <v>487</v>
      </c>
      <c r="F134" s="109" t="s">
        <v>468</v>
      </c>
      <c r="G134" s="109" t="s">
        <v>504</v>
      </c>
      <c r="H134" s="109" t="s">
        <v>487</v>
      </c>
      <c r="I134" s="109" t="s">
        <v>468</v>
      </c>
    </row>
    <row r="135" spans="3:9" x14ac:dyDescent="0.3">
      <c r="D135" s="79">
        <f>E135*10+F135</f>
        <v>0</v>
      </c>
      <c r="E135" s="79">
        <v>0</v>
      </c>
      <c r="F135" s="79">
        <v>0</v>
      </c>
      <c r="G135" s="79">
        <v>0</v>
      </c>
      <c r="H135" s="79">
        <v>1</v>
      </c>
      <c r="I135" s="79">
        <v>1</v>
      </c>
    </row>
    <row r="136" spans="3:9" x14ac:dyDescent="0.3">
      <c r="D136" s="79">
        <f>E136*10+F136</f>
        <v>11</v>
      </c>
      <c r="E136" s="79">
        <v>1</v>
      </c>
      <c r="F136" s="79">
        <v>1</v>
      </c>
      <c r="G136" s="79">
        <v>1</v>
      </c>
      <c r="H136" s="79">
        <v>1</v>
      </c>
      <c r="I136" s="79">
        <v>2</v>
      </c>
    </row>
    <row r="137" spans="3:9" x14ac:dyDescent="0.3">
      <c r="D137" s="79">
        <f t="shared" ref="D137:D151" si="0">E137*10+F137</f>
        <v>12</v>
      </c>
      <c r="E137" s="79">
        <v>1</v>
      </c>
      <c r="F137" s="79">
        <v>2</v>
      </c>
      <c r="G137" s="79">
        <v>1</v>
      </c>
      <c r="H137" s="79">
        <v>1</v>
      </c>
      <c r="I137" s="79">
        <v>3</v>
      </c>
    </row>
    <row r="138" spans="3:9" x14ac:dyDescent="0.3">
      <c r="D138" s="79">
        <f t="shared" si="0"/>
        <v>13</v>
      </c>
      <c r="E138" s="79">
        <v>1</v>
      </c>
      <c r="F138" s="79">
        <v>3</v>
      </c>
      <c r="G138" s="79">
        <v>1</v>
      </c>
      <c r="H138" s="79">
        <v>1</v>
      </c>
      <c r="I138" s="79">
        <v>4</v>
      </c>
    </row>
    <row r="139" spans="3:9" x14ac:dyDescent="0.3">
      <c r="D139" s="79">
        <f t="shared" si="0"/>
        <v>14</v>
      </c>
      <c r="E139" s="79">
        <v>1</v>
      </c>
      <c r="F139" s="79">
        <v>4</v>
      </c>
      <c r="G139" s="79">
        <v>2</v>
      </c>
      <c r="H139" s="79">
        <v>2</v>
      </c>
      <c r="I139" s="79">
        <v>1</v>
      </c>
    </row>
    <row r="140" spans="3:9" x14ac:dyDescent="0.3">
      <c r="D140" s="79">
        <f t="shared" si="0"/>
        <v>21</v>
      </c>
      <c r="E140" s="79">
        <v>2</v>
      </c>
      <c r="F140" s="79">
        <v>1</v>
      </c>
      <c r="G140" s="79">
        <v>1</v>
      </c>
      <c r="H140" s="79">
        <v>2</v>
      </c>
      <c r="I140" s="79">
        <v>2</v>
      </c>
    </row>
    <row r="141" spans="3:9" x14ac:dyDescent="0.3">
      <c r="D141" s="79">
        <f t="shared" si="0"/>
        <v>22</v>
      </c>
      <c r="E141" s="79">
        <v>2</v>
      </c>
      <c r="F141" s="79">
        <v>2</v>
      </c>
      <c r="G141" s="79">
        <v>2</v>
      </c>
      <c r="H141" s="79">
        <v>2</v>
      </c>
      <c r="I141" s="79">
        <v>3</v>
      </c>
    </row>
    <row r="142" spans="3:9" x14ac:dyDescent="0.3">
      <c r="D142" s="79">
        <f t="shared" si="0"/>
        <v>23</v>
      </c>
      <c r="E142" s="79">
        <v>2</v>
      </c>
      <c r="F142" s="79">
        <v>3</v>
      </c>
      <c r="G142" s="79">
        <v>3</v>
      </c>
      <c r="H142" s="79">
        <v>2</v>
      </c>
      <c r="I142" s="79">
        <v>4</v>
      </c>
    </row>
    <row r="143" spans="3:9" x14ac:dyDescent="0.3">
      <c r="D143" s="79">
        <f t="shared" si="0"/>
        <v>24</v>
      </c>
      <c r="E143" s="79">
        <v>2</v>
      </c>
      <c r="F143" s="79">
        <v>4</v>
      </c>
      <c r="G143" s="79">
        <v>3</v>
      </c>
      <c r="H143" s="79">
        <v>3</v>
      </c>
      <c r="I143" s="79">
        <v>1</v>
      </c>
    </row>
    <row r="144" spans="3:9" x14ac:dyDescent="0.3">
      <c r="D144" s="79">
        <f t="shared" si="0"/>
        <v>31</v>
      </c>
      <c r="E144" s="79">
        <v>3</v>
      </c>
      <c r="F144" s="79">
        <v>1</v>
      </c>
      <c r="G144" s="79">
        <v>2</v>
      </c>
      <c r="H144" s="79">
        <v>3</v>
      </c>
      <c r="I144" s="79">
        <v>2</v>
      </c>
    </row>
    <row r="145" spans="3:9" x14ac:dyDescent="0.3">
      <c r="D145" s="79">
        <f t="shared" si="0"/>
        <v>32</v>
      </c>
      <c r="E145" s="79">
        <v>3</v>
      </c>
      <c r="F145" s="79">
        <v>2</v>
      </c>
      <c r="G145" s="79">
        <v>2</v>
      </c>
      <c r="H145" s="79">
        <v>3</v>
      </c>
      <c r="I145" s="79">
        <v>3</v>
      </c>
    </row>
    <row r="146" spans="3:9" x14ac:dyDescent="0.3">
      <c r="D146" s="79">
        <f t="shared" si="0"/>
        <v>33</v>
      </c>
      <c r="E146" s="79">
        <v>3</v>
      </c>
      <c r="F146" s="79">
        <v>3</v>
      </c>
      <c r="G146" s="79">
        <v>3</v>
      </c>
      <c r="H146" s="79">
        <v>3</v>
      </c>
      <c r="I146" s="79">
        <v>4</v>
      </c>
    </row>
    <row r="147" spans="3:9" x14ac:dyDescent="0.3">
      <c r="D147" s="79">
        <f t="shared" si="0"/>
        <v>34</v>
      </c>
      <c r="E147" s="79">
        <v>3</v>
      </c>
      <c r="F147" s="79">
        <v>4</v>
      </c>
      <c r="G147" s="79">
        <v>4</v>
      </c>
      <c r="H147" s="79">
        <v>4</v>
      </c>
      <c r="I147" s="79">
        <v>1</v>
      </c>
    </row>
    <row r="148" spans="3:9" x14ac:dyDescent="0.3">
      <c r="D148" s="79">
        <f t="shared" si="0"/>
        <v>41</v>
      </c>
      <c r="E148" s="79">
        <v>4</v>
      </c>
      <c r="F148" s="79">
        <v>1</v>
      </c>
      <c r="G148" s="79">
        <v>3</v>
      </c>
      <c r="H148" s="79">
        <v>4</v>
      </c>
      <c r="I148" s="79">
        <v>2</v>
      </c>
    </row>
    <row r="149" spans="3:9" x14ac:dyDescent="0.3">
      <c r="D149" s="79">
        <f t="shared" si="0"/>
        <v>42</v>
      </c>
      <c r="E149" s="79">
        <v>4</v>
      </c>
      <c r="F149" s="79">
        <v>2</v>
      </c>
      <c r="G149" s="79">
        <v>3</v>
      </c>
      <c r="H149" s="79">
        <v>4</v>
      </c>
      <c r="I149" s="79">
        <v>3</v>
      </c>
    </row>
    <row r="150" spans="3:9" x14ac:dyDescent="0.3">
      <c r="D150" s="79">
        <f t="shared" si="0"/>
        <v>43</v>
      </c>
      <c r="E150" s="79">
        <v>4</v>
      </c>
      <c r="F150" s="79">
        <v>3</v>
      </c>
      <c r="G150" s="79">
        <v>4</v>
      </c>
      <c r="H150" s="79">
        <v>4</v>
      </c>
      <c r="I150" s="79">
        <v>4</v>
      </c>
    </row>
    <row r="151" spans="3:9" x14ac:dyDescent="0.3">
      <c r="D151" s="79">
        <f t="shared" si="0"/>
        <v>44</v>
      </c>
      <c r="E151" s="79">
        <v>4</v>
      </c>
      <c r="F151" s="79">
        <v>4</v>
      </c>
      <c r="G151" s="79">
        <v>4</v>
      </c>
    </row>
    <row r="154" spans="3:9" x14ac:dyDescent="0.3">
      <c r="C154" s="79" t="s">
        <v>506</v>
      </c>
    </row>
    <row r="156" spans="3:9" x14ac:dyDescent="0.3">
      <c r="D156" s="109" t="s">
        <v>503</v>
      </c>
      <c r="E156" s="109" t="s">
        <v>487</v>
      </c>
      <c r="F156" s="109" t="s">
        <v>468</v>
      </c>
      <c r="G156" s="109" t="s">
        <v>504</v>
      </c>
      <c r="H156" s="109"/>
    </row>
    <row r="157" spans="3:9" x14ac:dyDescent="0.3">
      <c r="D157" s="110">
        <f>F157*10+E157</f>
        <v>24</v>
      </c>
      <c r="E157" s="110">
        <v>4</v>
      </c>
      <c r="F157" s="110">
        <v>2</v>
      </c>
      <c r="G157" s="110">
        <v>3</v>
      </c>
      <c r="H157" s="110"/>
    </row>
    <row r="158" spans="3:9" x14ac:dyDescent="0.3">
      <c r="D158" s="110">
        <f t="shared" ref="D158:D176" si="1">F158*10+E158</f>
        <v>33</v>
      </c>
      <c r="E158" s="110">
        <v>3</v>
      </c>
      <c r="F158" s="110">
        <v>3</v>
      </c>
      <c r="G158" s="110">
        <v>3</v>
      </c>
      <c r="H158" s="110"/>
    </row>
    <row r="159" spans="3:9" x14ac:dyDescent="0.3">
      <c r="D159" s="110">
        <f t="shared" si="1"/>
        <v>42</v>
      </c>
      <c r="E159" s="110">
        <v>2</v>
      </c>
      <c r="F159" s="110">
        <v>4</v>
      </c>
      <c r="G159" s="110">
        <v>3</v>
      </c>
      <c r="H159" s="110"/>
    </row>
    <row r="160" spans="3:9" x14ac:dyDescent="0.3">
      <c r="D160" s="110">
        <f t="shared" si="1"/>
        <v>41</v>
      </c>
      <c r="E160" s="110">
        <v>1</v>
      </c>
      <c r="F160" s="110">
        <v>4</v>
      </c>
      <c r="G160" s="110">
        <v>2</v>
      </c>
      <c r="H160" s="110"/>
    </row>
    <row r="161" spans="4:9" x14ac:dyDescent="0.3">
      <c r="D161" s="110">
        <f t="shared" si="1"/>
        <v>14</v>
      </c>
      <c r="E161" s="110">
        <v>4</v>
      </c>
      <c r="F161" s="110">
        <v>1</v>
      </c>
      <c r="G161" s="110">
        <v>3</v>
      </c>
      <c r="H161" s="110"/>
    </row>
    <row r="162" spans="4:9" x14ac:dyDescent="0.3">
      <c r="D162" s="110">
        <f t="shared" si="1"/>
        <v>23</v>
      </c>
      <c r="E162" s="110">
        <v>3</v>
      </c>
      <c r="F162" s="110">
        <v>2</v>
      </c>
      <c r="G162" s="110">
        <v>2</v>
      </c>
      <c r="H162" s="110"/>
    </row>
    <row r="163" spans="4:9" x14ac:dyDescent="0.3">
      <c r="D163" s="110">
        <f t="shared" si="1"/>
        <v>32</v>
      </c>
      <c r="E163" s="110">
        <v>2</v>
      </c>
      <c r="F163" s="110">
        <v>3</v>
      </c>
      <c r="G163" s="110">
        <v>3</v>
      </c>
      <c r="H163" s="110"/>
    </row>
    <row r="164" spans="4:9" x14ac:dyDescent="0.3">
      <c r="D164" s="110">
        <f t="shared" si="1"/>
        <v>41</v>
      </c>
      <c r="E164" s="110">
        <v>1</v>
      </c>
      <c r="F164" s="110">
        <v>4</v>
      </c>
      <c r="G164" s="110">
        <v>2</v>
      </c>
      <c r="H164" s="110"/>
    </row>
    <row r="165" spans="4:9" x14ac:dyDescent="0.3">
      <c r="D165" s="110">
        <f t="shared" si="1"/>
        <v>14</v>
      </c>
      <c r="E165" s="110">
        <v>4</v>
      </c>
      <c r="F165" s="110">
        <v>1</v>
      </c>
      <c r="G165" s="110">
        <v>3</v>
      </c>
      <c r="H165" s="110"/>
    </row>
    <row r="166" spans="4:9" x14ac:dyDescent="0.3">
      <c r="D166" s="110">
        <f t="shared" si="1"/>
        <v>13</v>
      </c>
      <c r="E166" s="110">
        <v>3</v>
      </c>
      <c r="F166" s="110">
        <v>1</v>
      </c>
      <c r="G166" s="110">
        <v>2</v>
      </c>
      <c r="H166" s="110"/>
    </row>
    <row r="167" spans="4:9" x14ac:dyDescent="0.3">
      <c r="D167" s="110">
        <f t="shared" si="1"/>
        <v>22</v>
      </c>
      <c r="E167" s="110">
        <v>2</v>
      </c>
      <c r="F167" s="110">
        <v>2</v>
      </c>
      <c r="G167" s="110">
        <v>2</v>
      </c>
      <c r="H167" s="110"/>
    </row>
    <row r="168" spans="4:9" x14ac:dyDescent="0.3">
      <c r="D168" s="110">
        <f t="shared" si="1"/>
        <v>31</v>
      </c>
      <c r="E168" s="110">
        <v>1</v>
      </c>
      <c r="F168" s="110">
        <v>3</v>
      </c>
      <c r="G168" s="110">
        <v>1</v>
      </c>
      <c r="H168" s="110"/>
    </row>
    <row r="169" spans="4:9" x14ac:dyDescent="0.3">
      <c r="D169" s="110">
        <f t="shared" si="1"/>
        <v>14</v>
      </c>
      <c r="E169" s="110">
        <v>4</v>
      </c>
      <c r="F169" s="110">
        <v>1</v>
      </c>
      <c r="G169" s="110">
        <v>3</v>
      </c>
      <c r="H169" s="110"/>
    </row>
    <row r="170" spans="4:9" x14ac:dyDescent="0.3">
      <c r="D170" s="110">
        <f t="shared" si="1"/>
        <v>13</v>
      </c>
      <c r="E170" s="110">
        <v>3</v>
      </c>
      <c r="F170" s="110">
        <v>1</v>
      </c>
      <c r="G170" s="110">
        <v>2</v>
      </c>
      <c r="H170" s="110"/>
    </row>
    <row r="171" spans="4:9" x14ac:dyDescent="0.3">
      <c r="D171" s="110">
        <f t="shared" si="1"/>
        <v>12</v>
      </c>
      <c r="E171" s="110">
        <v>2</v>
      </c>
      <c r="F171" s="110">
        <v>1</v>
      </c>
      <c r="G171" s="110">
        <v>1</v>
      </c>
      <c r="H171" s="110"/>
    </row>
    <row r="172" spans="4:9" x14ac:dyDescent="0.3">
      <c r="D172" s="110">
        <f t="shared" si="1"/>
        <v>21</v>
      </c>
      <c r="E172" s="110">
        <v>1</v>
      </c>
      <c r="F172" s="110">
        <v>2</v>
      </c>
      <c r="G172" s="110">
        <v>1</v>
      </c>
      <c r="H172" s="110"/>
    </row>
    <row r="173" spans="4:9" x14ac:dyDescent="0.3">
      <c r="D173" s="110">
        <f t="shared" si="1"/>
        <v>4</v>
      </c>
      <c r="E173" s="110">
        <v>4</v>
      </c>
      <c r="F173" s="110">
        <v>0</v>
      </c>
      <c r="G173" s="110">
        <v>0</v>
      </c>
      <c r="H173" s="110"/>
    </row>
    <row r="174" spans="4:9" x14ac:dyDescent="0.3">
      <c r="D174" s="110">
        <f t="shared" si="1"/>
        <v>3</v>
      </c>
      <c r="E174" s="110">
        <v>3</v>
      </c>
      <c r="F174" s="110">
        <v>0</v>
      </c>
      <c r="G174" s="110">
        <v>0</v>
      </c>
      <c r="H174" s="110"/>
    </row>
    <row r="175" spans="4:9" x14ac:dyDescent="0.3">
      <c r="D175" s="110">
        <f t="shared" si="1"/>
        <v>2</v>
      </c>
      <c r="E175" s="110">
        <v>2</v>
      </c>
      <c r="F175" s="110">
        <v>0</v>
      </c>
      <c r="G175" s="110">
        <v>0</v>
      </c>
      <c r="H175" s="110"/>
    </row>
    <row r="176" spans="4:9" x14ac:dyDescent="0.3">
      <c r="D176" s="110">
        <f t="shared" si="1"/>
        <v>1</v>
      </c>
      <c r="E176" s="110">
        <v>1</v>
      </c>
      <c r="F176" s="110">
        <v>0</v>
      </c>
      <c r="G176" s="110">
        <v>0</v>
      </c>
      <c r="H176" s="110"/>
      <c r="I176" s="109"/>
    </row>
    <row r="179" spans="2:6" x14ac:dyDescent="0.3">
      <c r="B179" s="109" t="s">
        <v>500</v>
      </c>
    </row>
    <row r="181" spans="2:6" x14ac:dyDescent="0.3">
      <c r="B181" s="79" t="s">
        <v>468</v>
      </c>
      <c r="C181" s="79">
        <v>1</v>
      </c>
      <c r="D181" s="79">
        <v>2</v>
      </c>
      <c r="E181" s="79">
        <v>3</v>
      </c>
      <c r="F181" s="79">
        <v>4</v>
      </c>
    </row>
    <row r="183" spans="2:6" x14ac:dyDescent="0.3">
      <c r="B183" s="79" t="s">
        <v>487</v>
      </c>
    </row>
    <row r="184" spans="2:6" x14ac:dyDescent="0.3">
      <c r="B184" s="79">
        <v>4</v>
      </c>
      <c r="C184" s="79">
        <v>3</v>
      </c>
      <c r="D184" s="79">
        <v>3</v>
      </c>
      <c r="E184" s="79">
        <v>4</v>
      </c>
      <c r="F184" s="79">
        <v>4</v>
      </c>
    </row>
    <row r="185" spans="2:6" x14ac:dyDescent="0.3">
      <c r="B185" s="79">
        <v>3</v>
      </c>
      <c r="C185" s="79">
        <v>2</v>
      </c>
      <c r="D185" s="79">
        <v>2</v>
      </c>
      <c r="E185" s="79">
        <v>3</v>
      </c>
      <c r="F185" s="79">
        <v>4</v>
      </c>
    </row>
    <row r="186" spans="2:6" x14ac:dyDescent="0.3">
      <c r="B186" s="79">
        <v>2</v>
      </c>
      <c r="C186" s="79">
        <v>1</v>
      </c>
      <c r="D186" s="79">
        <v>2</v>
      </c>
      <c r="E186" s="79">
        <v>3</v>
      </c>
      <c r="F186" s="79">
        <v>3</v>
      </c>
    </row>
    <row r="187" spans="2:6" x14ac:dyDescent="0.3">
      <c r="B187" s="79">
        <v>1</v>
      </c>
      <c r="C187" s="79">
        <v>1</v>
      </c>
      <c r="D187" s="79">
        <v>1</v>
      </c>
      <c r="E187" s="79">
        <v>1</v>
      </c>
      <c r="F187" s="79">
        <v>2</v>
      </c>
    </row>
  </sheetData>
  <sheetProtection formatCells="0" formatColumns="0" formatRows="0" insertColumns="0" insertRows="0" insertHyperlinks="0" deleteColumns="0" deleteRows="0" sort="0" autoFilter="0" pivotTables="0"/>
  <dataConsolid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s C'you" ma:contentTypeID="0x01010003105059DC6740CD949057862E120DEC00E357EE7D55DEF24AB4A06CD8C4C82E7A" ma:contentTypeVersion="3" ma:contentTypeDescription="Créer un document." ma:contentTypeScope="" ma:versionID="7967627e99e4abec36eaabe79ce46893">
  <xsd:schema xmlns:xsd="http://www.w3.org/2001/XMLSchema" xmlns:xs="http://www.w3.org/2001/XMLSchema" xmlns:p="http://schemas.microsoft.com/office/2006/metadata/properties" xmlns:ns2="b46b3684-81f6-419a-a836-60731089e838" targetNamespace="http://schemas.microsoft.com/office/2006/metadata/properties" ma:root="true" ma:fieldsID="ae9ab95967c836124e67dc01ff64aa35" ns2:_="">
    <xsd:import namespace="b46b3684-81f6-419a-a836-60731089e838"/>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6b3684-81f6-419a-a836-60731089e838"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220DF2F-2AEB-400C-B9C3-E47D30E1F0D8}">
  <ds:schemaRefs>
    <ds:schemaRef ds:uri="http://purl.org/dc/elements/1.1/"/>
    <ds:schemaRef ds:uri="http://schemas.microsoft.com/office/2006/metadata/properties"/>
    <ds:schemaRef ds:uri="http://purl.org/dc/terms/"/>
    <ds:schemaRef ds:uri="b46b3684-81f6-419a-a836-60731089e838"/>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970B71F2-D0FA-481C-B3B3-FF4805E9965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6b3684-81f6-419a-a836-60731089e83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6ABCD00-1D4C-4820-AA89-B129139EF4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19</vt:i4>
      </vt:variant>
      <vt:variant>
        <vt:lpstr>Plages nommées</vt:lpstr>
      </vt:variant>
      <vt:variant>
        <vt:i4>269</vt:i4>
      </vt:variant>
    </vt:vector>
  </HeadingPairs>
  <TitlesOfParts>
    <vt:vector size="288" baseType="lpstr">
      <vt:lpstr>ASIF_Steps</vt:lpstr>
      <vt:lpstr>Asset_Identity</vt:lpstr>
      <vt:lpstr>Business_Form</vt:lpstr>
      <vt:lpstr>IT_Form</vt:lpstr>
      <vt:lpstr>Security_Measures</vt:lpstr>
      <vt:lpstr>Compliance_View</vt:lpstr>
      <vt:lpstr>Risk_View</vt:lpstr>
      <vt:lpstr>ASIF_param</vt:lpstr>
      <vt:lpstr>SecurityMeasures_View</vt:lpstr>
      <vt:lpstr>Action_Plan</vt:lpstr>
      <vt:lpstr>UAT_Report</vt:lpstr>
      <vt:lpstr>Outsourcing_Compliance_View</vt:lpstr>
      <vt:lpstr>Catalog_of_measures</vt:lpstr>
      <vt:lpstr>Param</vt:lpstr>
      <vt:lpstr>Trad</vt:lpstr>
      <vt:lpstr>Risk_ASIF</vt:lpstr>
      <vt:lpstr>Risk_Analysis_Data</vt:lpstr>
      <vt:lpstr>BasicAnalysisData</vt:lpstr>
      <vt:lpstr>Risk_Charts</vt:lpstr>
      <vt:lpstr>Asset_Name</vt:lpstr>
      <vt:lpstr>CheckForm1</vt:lpstr>
      <vt:lpstr>CheckForm2</vt:lpstr>
      <vt:lpstr>CheckForm3</vt:lpstr>
      <vt:lpstr>CheckForm4</vt:lpstr>
      <vt:lpstr>CheckForm5</vt:lpstr>
      <vt:lpstr>CheckForm6</vt:lpstr>
      <vt:lpstr>CheckForm7</vt:lpstr>
      <vt:lpstr>CheckForm8</vt:lpstr>
      <vt:lpstr>Checkform9</vt:lpstr>
      <vt:lpstr>ASIF_Steps!Confidentialite_Commercial</vt:lpstr>
      <vt:lpstr>BasicAnalysisData!Confidentialite_Commercial</vt:lpstr>
      <vt:lpstr>Catalog_of_measures!Confidentialite_Commercial</vt:lpstr>
      <vt:lpstr>Risk_Charts!Confidentialite_Commercial</vt:lpstr>
      <vt:lpstr>Confidentialite_Commercial</vt:lpstr>
      <vt:lpstr>ASIF_Steps!Confidentialite_Financier</vt:lpstr>
      <vt:lpstr>BasicAnalysisData!Confidentialite_Financier</vt:lpstr>
      <vt:lpstr>Catalog_of_measures!Confidentialite_Financier</vt:lpstr>
      <vt:lpstr>Risk_Charts!Confidentialite_Financier</vt:lpstr>
      <vt:lpstr>Confidentialite_Financier</vt:lpstr>
      <vt:lpstr>ASIF_Steps!Confidentialite_Image</vt:lpstr>
      <vt:lpstr>BasicAnalysisData!Confidentialite_Image</vt:lpstr>
      <vt:lpstr>Catalog_of_measures!Confidentialite_Image</vt:lpstr>
      <vt:lpstr>Risk_Charts!Confidentialite_Image</vt:lpstr>
      <vt:lpstr>Confidentialite_Image</vt:lpstr>
      <vt:lpstr>ASIF_Steps!Confidentialite_Juridique</vt:lpstr>
      <vt:lpstr>BasicAnalysisData!Confidentialite_Juridique</vt:lpstr>
      <vt:lpstr>Catalog_of_measures!Confidentialite_Juridique</vt:lpstr>
      <vt:lpstr>Risk_Charts!Confidentialite_Juridique</vt:lpstr>
      <vt:lpstr>Confidentialite_Juridique</vt:lpstr>
      <vt:lpstr>ASIF_Steps!Continuite_Commercial</vt:lpstr>
      <vt:lpstr>BasicAnalysisData!Continuite_Commercial</vt:lpstr>
      <vt:lpstr>Catalog_of_measures!Continuite_Commercial</vt:lpstr>
      <vt:lpstr>Risk_Charts!Continuite_Commercial</vt:lpstr>
      <vt:lpstr>Continuite_Commercial</vt:lpstr>
      <vt:lpstr>ASIF_Steps!Continuite_FinancialPays</vt:lpstr>
      <vt:lpstr>BasicAnalysisData!Continuite_FinancialPays</vt:lpstr>
      <vt:lpstr>Catalog_of_measures!Continuite_FinancialPays</vt:lpstr>
      <vt:lpstr>Risk_Charts!Continuite_FinancialPays</vt:lpstr>
      <vt:lpstr>Continuite_FinancialPays</vt:lpstr>
      <vt:lpstr>ASIF_Steps!Continuite_Financier</vt:lpstr>
      <vt:lpstr>BasicAnalysisData!Continuite_Financier</vt:lpstr>
      <vt:lpstr>Catalog_of_measures!Continuite_Financier</vt:lpstr>
      <vt:lpstr>Risk_Charts!Continuite_Financier</vt:lpstr>
      <vt:lpstr>Continuite_Financier</vt:lpstr>
      <vt:lpstr>ASIF_Steps!Continuite_Image</vt:lpstr>
      <vt:lpstr>BasicAnalysisData!Continuite_Image</vt:lpstr>
      <vt:lpstr>Catalog_of_measures!Continuite_Image</vt:lpstr>
      <vt:lpstr>Risk_Charts!Continuite_Image</vt:lpstr>
      <vt:lpstr>Continuite_Image</vt:lpstr>
      <vt:lpstr>ASIF_Steps!Continuité_Juridique</vt:lpstr>
      <vt:lpstr>BasicAnalysisData!Continuité_Juridique</vt:lpstr>
      <vt:lpstr>Catalog_of_measures!Continuité_Juridique</vt:lpstr>
      <vt:lpstr>Risk_Charts!Continuité_Juridique</vt:lpstr>
      <vt:lpstr>Continuité_Juridique</vt:lpstr>
      <vt:lpstr>FISA_Mode</vt:lpstr>
      <vt:lpstr>gKSPSM</vt:lpstr>
      <vt:lpstr>GSDArea</vt:lpstr>
      <vt:lpstr>GSDEvents</vt:lpstr>
      <vt:lpstr>GSDGksp</vt:lpstr>
      <vt:lpstr>GSDLikelihoodImpact</vt:lpstr>
      <vt:lpstr>GSDScore</vt:lpstr>
      <vt:lpstr>GSDSeverityImpact</vt:lpstr>
      <vt:lpstr>ImprovementValues</vt:lpstr>
      <vt:lpstr>InherentLikelihood</vt:lpstr>
      <vt:lpstr>InherentSeverity</vt:lpstr>
      <vt:lpstr>ASIF_Steps!Integrite_Commercial</vt:lpstr>
      <vt:lpstr>BasicAnalysisData!Integrite_Commercial</vt:lpstr>
      <vt:lpstr>Catalog_of_measures!Integrite_Commercial</vt:lpstr>
      <vt:lpstr>Risk_Charts!Integrite_Commercial</vt:lpstr>
      <vt:lpstr>Integrite_Commercial</vt:lpstr>
      <vt:lpstr>ASIF_Steps!Integrite_Financier</vt:lpstr>
      <vt:lpstr>BasicAnalysisData!Integrite_Financier</vt:lpstr>
      <vt:lpstr>Catalog_of_measures!Integrite_Financier</vt:lpstr>
      <vt:lpstr>Risk_Charts!Integrite_Financier</vt:lpstr>
      <vt:lpstr>Integrite_Financier</vt:lpstr>
      <vt:lpstr>ASIF_Steps!Integrite_Image</vt:lpstr>
      <vt:lpstr>BasicAnalysisData!Integrite_Image</vt:lpstr>
      <vt:lpstr>Catalog_of_measures!Integrite_Image</vt:lpstr>
      <vt:lpstr>Risk_Charts!Integrite_Image</vt:lpstr>
      <vt:lpstr>Integrite_Image</vt:lpstr>
      <vt:lpstr>ASIF_Steps!Integrite_Juridique</vt:lpstr>
      <vt:lpstr>BasicAnalysisData!Integrite_Juridique</vt:lpstr>
      <vt:lpstr>Catalog_of_measures!Integrite_Juridique</vt:lpstr>
      <vt:lpstr>Risk_Charts!Integrite_Juridique</vt:lpstr>
      <vt:lpstr>Integrite_Juridique</vt:lpstr>
      <vt:lpstr>IT_Form_Authentication</vt:lpstr>
      <vt:lpstr>IT_Form_Ref_Identity</vt:lpstr>
      <vt:lpstr>ASIF_Steps!IT_Type_Herbergement</vt:lpstr>
      <vt:lpstr>BasicAnalysisData!IT_Type_Herbergement</vt:lpstr>
      <vt:lpstr>Catalog_of_measures!IT_Type_Herbergement</vt:lpstr>
      <vt:lpstr>Risk_Charts!IT_Type_Herbergement</vt:lpstr>
      <vt:lpstr>IT_Type_Herbergement</vt:lpstr>
      <vt:lpstr>ASIF_Steps!Liste_Acces</vt:lpstr>
      <vt:lpstr>BasicAnalysisData!Liste_Acces</vt:lpstr>
      <vt:lpstr>Catalog_of_measures!Liste_Acces</vt:lpstr>
      <vt:lpstr>Risk_Charts!Liste_Acces</vt:lpstr>
      <vt:lpstr>Liste_Acces</vt:lpstr>
      <vt:lpstr>ASIF_Steps!Liste_BRTO</vt:lpstr>
      <vt:lpstr>BasicAnalysisData!Liste_BRTO</vt:lpstr>
      <vt:lpstr>Catalog_of_measures!Liste_BRTO</vt:lpstr>
      <vt:lpstr>Risk_Charts!Liste_BRTO</vt:lpstr>
      <vt:lpstr>Liste_BRTO</vt:lpstr>
      <vt:lpstr>ASIF_Steps!Liste_CL</vt:lpstr>
      <vt:lpstr>BasicAnalysisData!Liste_CL</vt:lpstr>
      <vt:lpstr>Catalog_of_measures!Liste_CL</vt:lpstr>
      <vt:lpstr>Risk_Charts!Liste_CL</vt:lpstr>
      <vt:lpstr>Liste_CL</vt:lpstr>
      <vt:lpstr>ASIF_Steps!Liste_Comite</vt:lpstr>
      <vt:lpstr>BasicAnalysisData!Liste_Comite</vt:lpstr>
      <vt:lpstr>Catalog_of_measures!Liste_Comite</vt:lpstr>
      <vt:lpstr>Risk_Charts!Liste_Comite</vt:lpstr>
      <vt:lpstr>Liste_Comite</vt:lpstr>
      <vt:lpstr>ASIF_Steps!Liste_Confidentialite</vt:lpstr>
      <vt:lpstr>BasicAnalysisData!Liste_Confidentialite</vt:lpstr>
      <vt:lpstr>Catalog_of_measures!Liste_Confidentialite</vt:lpstr>
      <vt:lpstr>Risk_Charts!Liste_Confidentialite</vt:lpstr>
      <vt:lpstr>Liste_Confidentialite</vt:lpstr>
      <vt:lpstr>ASIF_Steps!Liste_Dev</vt:lpstr>
      <vt:lpstr>BasicAnalysisData!Liste_Dev</vt:lpstr>
      <vt:lpstr>Catalog_of_measures!Liste_Dev</vt:lpstr>
      <vt:lpstr>Risk_Charts!Liste_Dev</vt:lpstr>
      <vt:lpstr>Liste_Dev</vt:lpstr>
      <vt:lpstr>ASIF_Steps!Liste_Disponibilite</vt:lpstr>
      <vt:lpstr>BasicAnalysisData!Liste_Disponibilite</vt:lpstr>
      <vt:lpstr>Catalog_of_measures!Liste_Disponibilite</vt:lpstr>
      <vt:lpstr>Risk_Charts!Liste_Disponibilite</vt:lpstr>
      <vt:lpstr>Liste_Disponibilite</vt:lpstr>
      <vt:lpstr>ASIF_Steps!Liste_Heberg</vt:lpstr>
      <vt:lpstr>BasicAnalysisData!Liste_Heberg</vt:lpstr>
      <vt:lpstr>Catalog_of_measures!Liste_Heberg</vt:lpstr>
      <vt:lpstr>Risk_Charts!Liste_Heberg</vt:lpstr>
      <vt:lpstr>Liste_Heberg</vt:lpstr>
      <vt:lpstr>ASIF_Steps!Liste_Integrite</vt:lpstr>
      <vt:lpstr>BasicAnalysisData!Liste_Integrite</vt:lpstr>
      <vt:lpstr>Catalog_of_measures!Liste_Integrite</vt:lpstr>
      <vt:lpstr>Risk_Charts!Liste_Integrite</vt:lpstr>
      <vt:lpstr>Liste_Integrite</vt:lpstr>
      <vt:lpstr>ASIF_Steps!Liste_Jalons</vt:lpstr>
      <vt:lpstr>BasicAnalysisData!Liste_Jalons</vt:lpstr>
      <vt:lpstr>Catalog_of_measures!Liste_Jalons</vt:lpstr>
      <vt:lpstr>Risk_Charts!Liste_Jalons</vt:lpstr>
      <vt:lpstr>Liste_Jalons</vt:lpstr>
      <vt:lpstr>ASIF_Steps!Liste_Langue</vt:lpstr>
      <vt:lpstr>BasicAnalysisData!Liste_Langue</vt:lpstr>
      <vt:lpstr>Catalog_of_measures!Liste_Langue</vt:lpstr>
      <vt:lpstr>Risk_Charts!Liste_Langue</vt:lpstr>
      <vt:lpstr>Liste_Langue</vt:lpstr>
      <vt:lpstr>ASIF_Steps!Liste_NBUtilisateurs</vt:lpstr>
      <vt:lpstr>BasicAnalysisData!Liste_NBUtilisateurs</vt:lpstr>
      <vt:lpstr>Catalog_of_measures!Liste_NBUtilisateurs</vt:lpstr>
      <vt:lpstr>Risk_Charts!Liste_NBUtilisateurs</vt:lpstr>
      <vt:lpstr>Liste_NBUtilisateurs</vt:lpstr>
      <vt:lpstr>ASIF_Steps!Liste_ouinon</vt:lpstr>
      <vt:lpstr>BasicAnalysisData!Liste_ouinon</vt:lpstr>
      <vt:lpstr>Catalog_of_measures!Liste_ouinon</vt:lpstr>
      <vt:lpstr>Risk_Charts!Liste_ouinon</vt:lpstr>
      <vt:lpstr>Liste_ouinon</vt:lpstr>
      <vt:lpstr>BasicAnalysisData!Liste_Reglementaire</vt:lpstr>
      <vt:lpstr>Risk_Charts!Liste_Reglementaire</vt:lpstr>
      <vt:lpstr>Liste_Reglementaire</vt:lpstr>
      <vt:lpstr>ASIF_Steps!Liste_statut</vt:lpstr>
      <vt:lpstr>BasicAnalysisData!Liste_statut</vt:lpstr>
      <vt:lpstr>Catalog_of_measures!Liste_statut</vt:lpstr>
      <vt:lpstr>Risk_Charts!Liste_statut</vt:lpstr>
      <vt:lpstr>Liste_statut</vt:lpstr>
      <vt:lpstr>ASIF_Steps!Liste_Techno</vt:lpstr>
      <vt:lpstr>BasicAnalysisData!Liste_Techno</vt:lpstr>
      <vt:lpstr>Catalog_of_measures!Liste_Techno</vt:lpstr>
      <vt:lpstr>Risk_Charts!Liste_Techno</vt:lpstr>
      <vt:lpstr>Liste_Techno</vt:lpstr>
      <vt:lpstr>ASIF_Steps!Liste_Tigre</vt:lpstr>
      <vt:lpstr>BasicAnalysisData!Liste_Tigre</vt:lpstr>
      <vt:lpstr>Catalog_of_measures!Liste_Tigre</vt:lpstr>
      <vt:lpstr>Risk_Charts!Liste_Tigre</vt:lpstr>
      <vt:lpstr>Liste_Tigre</vt:lpstr>
      <vt:lpstr>ASIF_Steps!Liste_Tracabilite</vt:lpstr>
      <vt:lpstr>BasicAnalysisData!Liste_Tracabilite</vt:lpstr>
      <vt:lpstr>Catalog_of_measures!Liste_Tracabilite</vt:lpstr>
      <vt:lpstr>Risk_Charts!Liste_Tracabilite</vt:lpstr>
      <vt:lpstr>Liste_Tracabilite</vt:lpstr>
      <vt:lpstr>ASIF_Steps!Liste_Type_de_données</vt:lpstr>
      <vt:lpstr>BasicAnalysisData!Liste_Type_de_données</vt:lpstr>
      <vt:lpstr>Catalog_of_measures!Liste_Type_de_données</vt:lpstr>
      <vt:lpstr>Risk_Charts!Liste_Type_de_données</vt:lpstr>
      <vt:lpstr>Liste_Type_de_données</vt:lpstr>
      <vt:lpstr>Liste_Utilisateurs</vt:lpstr>
      <vt:lpstr>ASIF_Steps!ListePays</vt:lpstr>
      <vt:lpstr>BasicAnalysisData!ListePays</vt:lpstr>
      <vt:lpstr>Catalog_of_measures!ListePays</vt:lpstr>
      <vt:lpstr>Risk_Charts!ListePays</vt:lpstr>
      <vt:lpstr>ListePays</vt:lpstr>
      <vt:lpstr>MEGA_AP</vt:lpstr>
      <vt:lpstr>MEGA_ASIFLastupdate</vt:lpstr>
      <vt:lpstr>MEGA_Authenticationdetails</vt:lpstr>
      <vt:lpstr>MEGA_Authenticationtype</vt:lpstr>
      <vt:lpstr>MEGA_availabilityCommercial</vt:lpstr>
      <vt:lpstr>MEGA_availabilityFinance</vt:lpstr>
      <vt:lpstr>MEGA_availabilityImageandReputation</vt:lpstr>
      <vt:lpstr>MEGA_availabilityJustification</vt:lpstr>
      <vt:lpstr>MEGA_availabilitylegalandRegulatory</vt:lpstr>
      <vt:lpstr>MEGA_availabilityLevel</vt:lpstr>
      <vt:lpstr>MEGA_Banking</vt:lpstr>
      <vt:lpstr>MEGA_CA</vt:lpstr>
      <vt:lpstr>MEGA_ConfidentialityCommercial</vt:lpstr>
      <vt:lpstr>MEGA_ConfidentialityFinance</vt:lpstr>
      <vt:lpstr>MEGA_ConfidentialityImageandReputation</vt:lpstr>
      <vt:lpstr>MEGA_ConfidentialityJustification</vt:lpstr>
      <vt:lpstr>MEGA_ConfidentialitylegalandRegulatory</vt:lpstr>
      <vt:lpstr>MEGA_ConfidentialityLevel</vt:lpstr>
      <vt:lpstr>MEGA_Contractual</vt:lpstr>
      <vt:lpstr>MEGA_GeneralSecuritycomment</vt:lpstr>
      <vt:lpstr>MEGA_Hosting</vt:lpstr>
      <vt:lpstr>MEGA_integrityCommercial</vt:lpstr>
      <vt:lpstr>MEGA_integrityFinance</vt:lpstr>
      <vt:lpstr>MEGA_integrityImageandReputation</vt:lpstr>
      <vt:lpstr>MEGA_integrityJustification</vt:lpstr>
      <vt:lpstr>MEGA_integritylegalandRegulatory</vt:lpstr>
      <vt:lpstr>MEGA_integrityLevel</vt:lpstr>
      <vt:lpstr>MEGA_legalArchivingrequired?</vt:lpstr>
      <vt:lpstr>MEGA_Legalorregulatoryconstraints</vt:lpstr>
      <vt:lpstr>MEGA_Medical</vt:lpstr>
      <vt:lpstr>MEGA_NAME</vt:lpstr>
      <vt:lpstr>MEGA_Outsourcing</vt:lpstr>
      <vt:lpstr>MEGA_Personal</vt:lpstr>
      <vt:lpstr>MEGA_Securitydocumentdate</vt:lpstr>
      <vt:lpstr>MEGA_Sensitivity</vt:lpstr>
      <vt:lpstr>MEGA_traceabilityLevel</vt:lpstr>
      <vt:lpstr>MEGA_UserEntity</vt:lpstr>
      <vt:lpstr>ASIF_Steps!Non_renseigné</vt:lpstr>
      <vt:lpstr>BasicAnalysisData!Non_renseigné</vt:lpstr>
      <vt:lpstr>Catalog_of_measures!Non_renseigné</vt:lpstr>
      <vt:lpstr>Risk_Charts!Non_renseigné</vt:lpstr>
      <vt:lpstr>Non_renseigné</vt:lpstr>
      <vt:lpstr>Priority</vt:lpstr>
      <vt:lpstr>ResidualLikelihood</vt:lpstr>
      <vt:lpstr>ResidualSeverity</vt:lpstr>
      <vt:lpstr>Risk_Treatment</vt:lpstr>
      <vt:lpstr>BasicAnalysisData!ScenariosCodes</vt:lpstr>
      <vt:lpstr>ScenariosCodes</vt:lpstr>
      <vt:lpstr>Tableau_Impacts</vt:lpstr>
      <vt:lpstr>Tableau_Reglementaire</vt:lpstr>
      <vt:lpstr>Tableau_RPO_G</vt:lpstr>
      <vt:lpstr>ASIF_Steps!Tracabilite_Commercial</vt:lpstr>
      <vt:lpstr>BasicAnalysisData!Tracabilite_Commercial</vt:lpstr>
      <vt:lpstr>Catalog_of_measures!Tracabilite_Commercial</vt:lpstr>
      <vt:lpstr>Risk_Charts!Tracabilite_Commercial</vt:lpstr>
      <vt:lpstr>Tracabilite_Commercial</vt:lpstr>
      <vt:lpstr>ASIF_Steps!Tracabilite_Financier</vt:lpstr>
      <vt:lpstr>BasicAnalysisData!Tracabilite_Financier</vt:lpstr>
      <vt:lpstr>Catalog_of_measures!Tracabilite_Financier</vt:lpstr>
      <vt:lpstr>Risk_Charts!Tracabilite_Financier</vt:lpstr>
      <vt:lpstr>Tracabilite_Financier</vt:lpstr>
      <vt:lpstr>ASIF_Steps!Tracabilite_Image</vt:lpstr>
      <vt:lpstr>BasicAnalysisData!Tracabilite_Image</vt:lpstr>
      <vt:lpstr>Catalog_of_measures!Tracabilite_Image</vt:lpstr>
      <vt:lpstr>Risk_Charts!Tracabilite_Image</vt:lpstr>
      <vt:lpstr>Tracabilite_Image</vt:lpstr>
      <vt:lpstr>ASIF_Steps!Tracabilite_Juridique</vt:lpstr>
      <vt:lpstr>BasicAnalysisData!Tracabilite_Juridique</vt:lpstr>
      <vt:lpstr>Catalog_of_measures!Tracabilite_Juridique</vt:lpstr>
      <vt:lpstr>Risk_Charts!Tracabilite_Juridique</vt:lpstr>
      <vt:lpstr>Tracabilite_Juridique</vt:lpstr>
      <vt:lpstr>UAT_measure_cover</vt:lpstr>
      <vt:lpstr>ASIF_Steps!Zone_d_impression</vt:lpstr>
      <vt:lpstr>Asset_Identity!Zone_d_impression</vt:lpstr>
      <vt:lpstr>Business_Form!Zone_d_impression</vt:lpstr>
      <vt:lpstr>IT_Form!Zone_d_impression</vt:lpstr>
      <vt:lpstr>Security_Measures!Zone_d_impression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Stephane SELLIER</dc:creator>
  <cp:lastModifiedBy>Gerard KOUASSI</cp:lastModifiedBy>
  <cp:lastPrinted>2016-07-06T15:48:34Z</cp:lastPrinted>
  <dcterms:created xsi:type="dcterms:W3CDTF">2013-12-03T11:40:26Z</dcterms:created>
  <dcterms:modified xsi:type="dcterms:W3CDTF">2019-12-23T09:42:04Z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ContentTypeId">
    <vt:lpwstr>0x01010003105059DC6740CD949057862E120DEC00E357EE7D55DEF24AB4A06CD8C4C82E7A</vt:lpwstr>
  </property>
</Properties>
</file>